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7695" tabRatio="876"/>
  </bookViews>
  <sheets>
    <sheet name="Balance Volumetrico" sheetId="36" r:id="rId1"/>
    <sheet name="Presión" sheetId="45" r:id="rId2"/>
    <sheet name="Temperatura" sheetId="44" r:id="rId3"/>
    <sheet name="PIQ" sheetId="1" r:id="rId4"/>
    <sheet name="Enerpiq" sheetId="41" r:id="rId5"/>
    <sheet name="Plenco" sheetId="42" r:id="rId6"/>
    <sheet name="Metecno" sheetId="40" r:id="rId7"/>
    <sheet name="Beach" sheetId="6" r:id="rId8"/>
    <sheet name="Norgren" sheetId="26" r:id="rId9"/>
    <sheet name="AERnn C" sheetId="3" r:id="rId10"/>
    <sheet name="AER S" sheetId="4" r:id="rId11"/>
    <sheet name="Avery" sheetId="5" r:id="rId12"/>
    <sheet name="Bravo" sheetId="7" r:id="rId13"/>
    <sheet name="Eaton" sheetId="12" r:id="rId14"/>
    <sheet name="Comex" sheetId="8" r:id="rId15"/>
    <sheet name="Copper" sheetId="9" r:id="rId16"/>
    <sheet name="Crown" sheetId="10" r:id="rId17"/>
    <sheet name="DREnc" sheetId="11" r:id="rId18"/>
    <sheet name="Elicamex" sheetId="13" r:id="rId19"/>
    <sheet name="Euro" sheetId="14" r:id="rId20"/>
    <sheet name="Foam" sheetId="15" r:id="rId21"/>
    <sheet name="Fracsa" sheetId="16" r:id="rId22"/>
    <sheet name="Frenos Trw" sheetId="32" r:id="rId23"/>
    <sheet name="Hitachi" sheetId="17" r:id="rId24"/>
    <sheet name="Ipc" sheetId="18" r:id="rId25"/>
    <sheet name="Jafra" sheetId="19" r:id="rId26"/>
    <sheet name="KH Méx" sheetId="20" r:id="rId27"/>
    <sheet name="Kluber" sheetId="21" r:id="rId28"/>
    <sheet name="Messier" sheetId="22" r:id="rId29"/>
    <sheet name="Metokote" sheetId="23" r:id="rId30"/>
    <sheet name="Mpi" sheetId="24" r:id="rId31"/>
    <sheet name="Narmx" sheetId="25" r:id="rId32"/>
    <sheet name="Rohm" sheetId="27" r:id="rId33"/>
    <sheet name="Securency" sheetId="30" r:id="rId34"/>
    <sheet name="Ronal" sheetId="28" r:id="rId35"/>
    <sheet name="Samsung" sheetId="29" r:id="rId36"/>
    <sheet name="Tafime" sheetId="31" r:id="rId37"/>
    <sheet name="Valeo" sheetId="33" r:id="rId38"/>
    <sheet name="Vrk" sheetId="34" r:id="rId39"/>
    <sheet name="Ultramanufacturing" sheetId="43" r:id="rId40"/>
  </sheets>
  <definedNames>
    <definedName name="_xlnm.Print_Area" localSheetId="9">'AERnn C'!$A$1:$Y$41</definedName>
    <definedName name="_xlnm.Print_Area" localSheetId="0">'Balance Volumetrico'!$A$1:$AR$35</definedName>
    <definedName name="_xlnm.Print_Area" localSheetId="4">Enerpiq!$A$1:$J$60</definedName>
    <definedName name="_xlnm.Print_Area" localSheetId="6">Metecno!$A$1:$J$57</definedName>
    <definedName name="_xlnm.Print_Area" localSheetId="3">PIQ!$A$1:$R$48</definedName>
    <definedName name="_xlnm.Print_Area" localSheetId="5">Plenco!$A$1:$J$57</definedName>
    <definedName name="_xlnm.Print_Area" localSheetId="2">Temperatura!$A$1:$AN$34</definedName>
    <definedName name="_xlnm.Print_Area" localSheetId="37">Valeo!$A$1:$Y$41</definedName>
  </definedNames>
  <calcPr calcId="145621"/>
</workbook>
</file>

<file path=xl/calcChain.xml><?xml version="1.0" encoding="utf-8"?>
<calcChain xmlns="http://schemas.openxmlformats.org/spreadsheetml/2006/main">
  <c r="U16" i="16" l="1"/>
  <c r="AI14" i="36" s="1"/>
  <c r="U17" i="16"/>
  <c r="AI15" i="36" s="1"/>
  <c r="U18" i="16"/>
  <c r="AI16" i="36" s="1"/>
  <c r="U19" i="16"/>
  <c r="AI17" i="36" s="1"/>
  <c r="U20" i="16"/>
  <c r="AI18" i="36" s="1"/>
  <c r="U21" i="16"/>
  <c r="AI19" i="36" s="1"/>
  <c r="U22" i="16"/>
  <c r="AI20" i="36" s="1"/>
  <c r="U22" i="21" l="1"/>
  <c r="U16" i="9"/>
  <c r="U17" i="9"/>
  <c r="U18" i="9"/>
  <c r="U19" i="9"/>
  <c r="U20" i="9"/>
  <c r="U21" i="9"/>
  <c r="U22" i="9"/>
  <c r="U22" i="15" l="1"/>
  <c r="U23" i="15"/>
  <c r="U24" i="15"/>
  <c r="U25" i="15"/>
  <c r="U26" i="15"/>
  <c r="U27" i="15"/>
  <c r="U28" i="15"/>
  <c r="U29" i="15"/>
  <c r="U30" i="15"/>
  <c r="U31" i="15"/>
  <c r="D2" i="36" l="1"/>
  <c r="E2" i="36" s="1"/>
  <c r="F2" i="36" s="1"/>
  <c r="G2" i="36" s="1"/>
  <c r="H2" i="36" s="1"/>
  <c r="I2" i="36" s="1"/>
  <c r="J2" i="36" s="1"/>
  <c r="K2" i="36" s="1"/>
  <c r="L2" i="36" s="1"/>
  <c r="M2" i="36" s="1"/>
  <c r="N2" i="36" s="1"/>
  <c r="O2" i="36" s="1"/>
  <c r="P2" i="36" s="1"/>
  <c r="Q2" i="36" s="1"/>
  <c r="R2" i="36" s="1"/>
  <c r="S2" i="36" s="1"/>
  <c r="T2" i="36" s="1"/>
  <c r="U2" i="36" s="1"/>
  <c r="V2" i="36" s="1"/>
  <c r="W2" i="36" s="1"/>
  <c r="X2" i="36" s="1"/>
  <c r="Y2" i="36" s="1"/>
  <c r="Z2" i="36" s="1"/>
  <c r="AA2" i="36" s="1"/>
  <c r="AB2" i="36" s="1"/>
  <c r="AC2" i="36" s="1"/>
  <c r="AD2" i="36" s="1"/>
  <c r="AE2" i="36" s="1"/>
  <c r="AF2" i="36" s="1"/>
  <c r="AG2" i="36" s="1"/>
  <c r="AH2" i="36" s="1"/>
  <c r="AI2" i="36" s="1"/>
  <c r="AJ2" i="36" s="1"/>
  <c r="AK2" i="36" s="1"/>
  <c r="AL2" i="36" s="1"/>
  <c r="AM2" i="36" s="1"/>
  <c r="P14" i="36" l="1"/>
  <c r="P15" i="36"/>
  <c r="P16" i="36"/>
  <c r="P17" i="36"/>
  <c r="P18" i="36"/>
  <c r="P19" i="36"/>
  <c r="U29" i="3" l="1"/>
  <c r="U28" i="3"/>
  <c r="U27" i="3"/>
  <c r="U26" i="3"/>
  <c r="U30" i="3"/>
  <c r="U31" i="3"/>
  <c r="U32" i="3"/>
  <c r="U33" i="3"/>
  <c r="U34" i="3"/>
  <c r="U35" i="3"/>
  <c r="U36" i="3"/>
  <c r="U32" i="4"/>
  <c r="U27" i="24" l="1"/>
  <c r="U28" i="24"/>
  <c r="AB26" i="36" s="1"/>
  <c r="U29" i="24"/>
  <c r="U30" i="24"/>
  <c r="AB28" i="36" s="1"/>
  <c r="U31" i="24"/>
  <c r="U32" i="24"/>
  <c r="U33" i="24"/>
  <c r="U34" i="24"/>
  <c r="AB32" i="36" s="1"/>
  <c r="U35" i="24"/>
  <c r="U36" i="24"/>
  <c r="AB34" i="36" s="1"/>
  <c r="AB27" i="36"/>
  <c r="AB29" i="36"/>
  <c r="AB30" i="36"/>
  <c r="AB31" i="36"/>
  <c r="AB33" i="36"/>
  <c r="N32" i="1" l="1"/>
  <c r="U27" i="34" l="1"/>
  <c r="U28" i="34"/>
  <c r="U29" i="34"/>
  <c r="U30" i="34"/>
  <c r="U31" i="34"/>
  <c r="U32" i="34"/>
  <c r="U33" i="34"/>
  <c r="U34" i="34"/>
  <c r="U35" i="34"/>
  <c r="U36" i="34"/>
  <c r="U26" i="29"/>
  <c r="U27" i="29"/>
  <c r="U28" i="29"/>
  <c r="U29" i="29"/>
  <c r="U30" i="29"/>
  <c r="U31" i="29"/>
  <c r="U32" i="29"/>
  <c r="U33" i="29"/>
  <c r="U34" i="29"/>
  <c r="U35" i="29"/>
  <c r="U36" i="29"/>
  <c r="U27" i="23"/>
  <c r="U28" i="23"/>
  <c r="U29" i="23"/>
  <c r="U30" i="23"/>
  <c r="U31" i="23"/>
  <c r="U32" i="23"/>
  <c r="U33" i="23"/>
  <c r="U34" i="23"/>
  <c r="U35" i="23"/>
  <c r="U36" i="23"/>
  <c r="U27" i="18"/>
  <c r="U28" i="18"/>
  <c r="U29" i="18"/>
  <c r="U30" i="18"/>
  <c r="U31" i="18"/>
  <c r="U32" i="18"/>
  <c r="U33" i="18"/>
  <c r="U34" i="18"/>
  <c r="U35" i="18"/>
  <c r="U36" i="18"/>
  <c r="U27" i="17"/>
  <c r="U28" i="17"/>
  <c r="U29" i="17"/>
  <c r="U30" i="17"/>
  <c r="U31" i="17"/>
  <c r="U32" i="17"/>
  <c r="U33" i="17"/>
  <c r="U34" i="17"/>
  <c r="U35" i="17"/>
  <c r="U36" i="17"/>
  <c r="U27" i="4"/>
  <c r="U28" i="4"/>
  <c r="U29" i="4"/>
  <c r="U30" i="4"/>
  <c r="U31" i="4"/>
  <c r="U33" i="4"/>
  <c r="U34" i="4"/>
  <c r="U35" i="4"/>
  <c r="U36" i="4"/>
  <c r="U27" i="33"/>
  <c r="E25" i="36" s="1"/>
  <c r="U28" i="33"/>
  <c r="E26" i="36" s="1"/>
  <c r="U29" i="33"/>
  <c r="E27" i="36" s="1"/>
  <c r="U30" i="33"/>
  <c r="E28" i="36" s="1"/>
  <c r="U31" i="33"/>
  <c r="E29" i="36" s="1"/>
  <c r="U32" i="33"/>
  <c r="E30" i="36" s="1"/>
  <c r="U33" i="33"/>
  <c r="E31" i="36" s="1"/>
  <c r="U34" i="33"/>
  <c r="E32" i="36" s="1"/>
  <c r="U35" i="33"/>
  <c r="E33" i="36" s="1"/>
  <c r="U36" i="33"/>
  <c r="E34" i="36" s="1"/>
  <c r="Y37" i="43" l="1"/>
  <c r="Y36" i="43"/>
  <c r="U36" i="43"/>
  <c r="AM34" i="36" s="1"/>
  <c r="Y35" i="43"/>
  <c r="U35" i="43"/>
  <c r="Y34" i="43"/>
  <c r="U34" i="43"/>
  <c r="AM32" i="36" s="1"/>
  <c r="Y33" i="43"/>
  <c r="U33" i="43"/>
  <c r="Y32" i="43"/>
  <c r="U32" i="43"/>
  <c r="Y31" i="43"/>
  <c r="U31" i="43"/>
  <c r="Y30" i="43"/>
  <c r="U30" i="43"/>
  <c r="AM28" i="36" s="1"/>
  <c r="Y29" i="43"/>
  <c r="U29" i="43"/>
  <c r="Y28" i="43"/>
  <c r="U28" i="43"/>
  <c r="AM26" i="36" s="1"/>
  <c r="Y27" i="43"/>
  <c r="U27" i="43"/>
  <c r="Y26" i="43"/>
  <c r="U26" i="43"/>
  <c r="Y25" i="43"/>
  <c r="U25" i="43"/>
  <c r="Y24" i="43"/>
  <c r="U24" i="43"/>
  <c r="AM22" i="36" s="1"/>
  <c r="Y23" i="43"/>
  <c r="U23" i="43"/>
  <c r="Y22" i="43"/>
  <c r="U22" i="43"/>
  <c r="AM20" i="36" s="1"/>
  <c r="Y21" i="43"/>
  <c r="U21" i="43"/>
  <c r="AM19" i="36" s="1"/>
  <c r="Y20" i="43"/>
  <c r="U20" i="43"/>
  <c r="AM18" i="36" s="1"/>
  <c r="Y19" i="43"/>
  <c r="U19" i="43"/>
  <c r="AM17" i="36" s="1"/>
  <c r="Y18" i="43"/>
  <c r="U18" i="43"/>
  <c r="AM16" i="36" s="1"/>
  <c r="Y17" i="43"/>
  <c r="U17" i="43"/>
  <c r="AM15" i="36" s="1"/>
  <c r="Y16" i="43"/>
  <c r="U16" i="43"/>
  <c r="AM14" i="36" s="1"/>
  <c r="Y15" i="43"/>
  <c r="U15" i="43"/>
  <c r="Y14" i="43"/>
  <c r="U14" i="43"/>
  <c r="AM12" i="36" s="1"/>
  <c r="Y13" i="43"/>
  <c r="U13" i="43"/>
  <c r="Y12" i="43"/>
  <c r="U12" i="43"/>
  <c r="AM10" i="36" s="1"/>
  <c r="Y11" i="43"/>
  <c r="U11" i="43"/>
  <c r="Y10" i="43"/>
  <c r="U10" i="43"/>
  <c r="AM8" i="36" s="1"/>
  <c r="Y9" i="43"/>
  <c r="U9" i="43"/>
  <c r="Y8" i="43"/>
  <c r="U8" i="43"/>
  <c r="AM6" i="36" s="1"/>
  <c r="Y7" i="43"/>
  <c r="U7" i="43"/>
  <c r="U6" i="43"/>
  <c r="AM4" i="36" s="1"/>
  <c r="Y37" i="34"/>
  <c r="Y36" i="34"/>
  <c r="Y35" i="34"/>
  <c r="M33" i="36"/>
  <c r="Y34" i="34"/>
  <c r="Y33" i="34"/>
  <c r="M31" i="36"/>
  <c r="Y32" i="34"/>
  <c r="Y31" i="34"/>
  <c r="Y30" i="34"/>
  <c r="Y29" i="34"/>
  <c r="M27" i="36"/>
  <c r="Y28" i="34"/>
  <c r="Y27" i="34"/>
  <c r="M25" i="36"/>
  <c r="Y26" i="34"/>
  <c r="U26" i="34"/>
  <c r="M24" i="36" s="1"/>
  <c r="Y25" i="34"/>
  <c r="U25" i="34"/>
  <c r="M23" i="36" s="1"/>
  <c r="Y24" i="34"/>
  <c r="U24" i="34"/>
  <c r="Y23" i="34"/>
  <c r="U23" i="34"/>
  <c r="Y22" i="34"/>
  <c r="U22" i="34"/>
  <c r="M20" i="36" s="1"/>
  <c r="Y21" i="34"/>
  <c r="U21" i="34"/>
  <c r="M19" i="36" s="1"/>
  <c r="Y20" i="34"/>
  <c r="U20" i="34"/>
  <c r="Y19" i="34"/>
  <c r="U19" i="34"/>
  <c r="Y18" i="34"/>
  <c r="U18" i="34"/>
  <c r="Y17" i="34"/>
  <c r="U17" i="34"/>
  <c r="Y16" i="34"/>
  <c r="U16" i="34"/>
  <c r="Y15" i="34"/>
  <c r="U15" i="34"/>
  <c r="M13" i="36" s="1"/>
  <c r="Y14" i="34"/>
  <c r="U14" i="34"/>
  <c r="Y13" i="34"/>
  <c r="U13" i="34"/>
  <c r="M11" i="36" s="1"/>
  <c r="Y12" i="34"/>
  <c r="U12" i="34"/>
  <c r="Y11" i="34"/>
  <c r="U11" i="34"/>
  <c r="M9" i="36" s="1"/>
  <c r="Y10" i="34"/>
  <c r="U10" i="34"/>
  <c r="Y9" i="34"/>
  <c r="U9" i="34"/>
  <c r="M7" i="36" s="1"/>
  <c r="Y8" i="34"/>
  <c r="U8" i="34"/>
  <c r="Y7" i="34"/>
  <c r="U7" i="34"/>
  <c r="U6" i="34"/>
  <c r="M4" i="36" s="1"/>
  <c r="Y37" i="33"/>
  <c r="Y36" i="33"/>
  <c r="Y35" i="33"/>
  <c r="Y34" i="33"/>
  <c r="Y33" i="33"/>
  <c r="Y32" i="33"/>
  <c r="Y31" i="33"/>
  <c r="Y30" i="33"/>
  <c r="Y29" i="33"/>
  <c r="Y28" i="33"/>
  <c r="Y27" i="33"/>
  <c r="Y26" i="33"/>
  <c r="U26" i="33"/>
  <c r="E24" i="36" s="1"/>
  <c r="Y25" i="33"/>
  <c r="U25" i="33"/>
  <c r="E23" i="36" s="1"/>
  <c r="Y24" i="33"/>
  <c r="U24" i="33"/>
  <c r="E22" i="36" s="1"/>
  <c r="Y23" i="33"/>
  <c r="U23" i="33"/>
  <c r="E21" i="36" s="1"/>
  <c r="Y22" i="33"/>
  <c r="U22" i="33"/>
  <c r="E20" i="36" s="1"/>
  <c r="Y21" i="33"/>
  <c r="U21" i="33"/>
  <c r="E19" i="36" s="1"/>
  <c r="Y20" i="33"/>
  <c r="U20" i="33"/>
  <c r="E18" i="36" s="1"/>
  <c r="Y19" i="33"/>
  <c r="U19" i="33"/>
  <c r="E17" i="36" s="1"/>
  <c r="Y18" i="33"/>
  <c r="U18" i="33"/>
  <c r="E16" i="36" s="1"/>
  <c r="Y17" i="33"/>
  <c r="U17" i="33"/>
  <c r="E15" i="36" s="1"/>
  <c r="Y16" i="33"/>
  <c r="U16" i="33"/>
  <c r="E14" i="36" s="1"/>
  <c r="Y15" i="33"/>
  <c r="U15" i="33"/>
  <c r="E13" i="36" s="1"/>
  <c r="Y14" i="33"/>
  <c r="U14" i="33"/>
  <c r="E12" i="36" s="1"/>
  <c r="Y13" i="33"/>
  <c r="U13" i="33"/>
  <c r="E11" i="36" s="1"/>
  <c r="Y12" i="33"/>
  <c r="U12" i="33"/>
  <c r="E10" i="36" s="1"/>
  <c r="Y11" i="33"/>
  <c r="U11" i="33"/>
  <c r="E9" i="36" s="1"/>
  <c r="Y10" i="33"/>
  <c r="U10" i="33"/>
  <c r="E8" i="36" s="1"/>
  <c r="Y9" i="33"/>
  <c r="U9" i="33"/>
  <c r="E7" i="36" s="1"/>
  <c r="Y8" i="33"/>
  <c r="U8" i="33"/>
  <c r="E6" i="36" s="1"/>
  <c r="Y7" i="33"/>
  <c r="U7" i="33"/>
  <c r="E5" i="36" s="1"/>
  <c r="U6" i="33"/>
  <c r="E4" i="36" s="1"/>
  <c r="Y37" i="31"/>
  <c r="Y36" i="31"/>
  <c r="U36" i="31"/>
  <c r="Q34" i="36" s="1"/>
  <c r="Y35" i="31"/>
  <c r="U35" i="31"/>
  <c r="Q33" i="36" s="1"/>
  <c r="Y34" i="31"/>
  <c r="U34" i="31"/>
  <c r="Q32" i="36" s="1"/>
  <c r="Y33" i="31"/>
  <c r="U33" i="31"/>
  <c r="Q31" i="36" s="1"/>
  <c r="Y32" i="31"/>
  <c r="U32" i="31"/>
  <c r="Q30" i="36" s="1"/>
  <c r="Y31" i="31"/>
  <c r="U31" i="31"/>
  <c r="Q29" i="36" s="1"/>
  <c r="Y30" i="31"/>
  <c r="U30" i="31"/>
  <c r="Q28" i="36" s="1"/>
  <c r="Y29" i="31"/>
  <c r="U29" i="31"/>
  <c r="Q27" i="36" s="1"/>
  <c r="Y28" i="31"/>
  <c r="U28" i="31"/>
  <c r="Q26" i="36" s="1"/>
  <c r="Y27" i="31"/>
  <c r="U27" i="31"/>
  <c r="Q25" i="36" s="1"/>
  <c r="Y26" i="31"/>
  <c r="U26" i="31"/>
  <c r="Q24" i="36" s="1"/>
  <c r="Y25" i="31"/>
  <c r="U25" i="31"/>
  <c r="Q23" i="36" s="1"/>
  <c r="Y24" i="31"/>
  <c r="U24" i="31"/>
  <c r="Q22" i="36" s="1"/>
  <c r="Y23" i="31"/>
  <c r="U23" i="31"/>
  <c r="Q21" i="36" s="1"/>
  <c r="Y22" i="31"/>
  <c r="U22" i="31"/>
  <c r="Q20" i="36" s="1"/>
  <c r="Y21" i="31"/>
  <c r="U21" i="31"/>
  <c r="Q19" i="36" s="1"/>
  <c r="Y20" i="31"/>
  <c r="U20" i="31"/>
  <c r="Q18" i="36" s="1"/>
  <c r="Y19" i="31"/>
  <c r="U19" i="31"/>
  <c r="Q17" i="36" s="1"/>
  <c r="Y18" i="31"/>
  <c r="U18" i="31"/>
  <c r="Q16" i="36" s="1"/>
  <c r="Y17" i="31"/>
  <c r="U17" i="31"/>
  <c r="Q15" i="36" s="1"/>
  <c r="Y16" i="31"/>
  <c r="U16" i="31"/>
  <c r="Q14" i="36" s="1"/>
  <c r="Y15" i="31"/>
  <c r="U15" i="31"/>
  <c r="Q13" i="36" s="1"/>
  <c r="Y14" i="31"/>
  <c r="U14" i="31"/>
  <c r="Q12" i="36" s="1"/>
  <c r="Y13" i="31"/>
  <c r="U13" i="31"/>
  <c r="Q11" i="36" s="1"/>
  <c r="Y12" i="31"/>
  <c r="U12" i="31"/>
  <c r="Q10" i="36" s="1"/>
  <c r="Y11" i="31"/>
  <c r="U11" i="31"/>
  <c r="Q9" i="36" s="1"/>
  <c r="Y10" i="31"/>
  <c r="U10" i="31"/>
  <c r="Q8" i="36" s="1"/>
  <c r="Y9" i="31"/>
  <c r="U9" i="31"/>
  <c r="Q7" i="36" s="1"/>
  <c r="Y8" i="31"/>
  <c r="U8" i="31"/>
  <c r="Q6" i="36" s="1"/>
  <c r="Y7" i="31"/>
  <c r="U7" i="31"/>
  <c r="Q5" i="36" s="1"/>
  <c r="U6" i="31"/>
  <c r="Q4" i="36" s="1"/>
  <c r="Y37" i="30"/>
  <c r="Y36" i="30"/>
  <c r="U36" i="30"/>
  <c r="AD34" i="36" s="1"/>
  <c r="Y35" i="30"/>
  <c r="U35" i="30"/>
  <c r="Y34" i="30"/>
  <c r="U34" i="30"/>
  <c r="Y33" i="30"/>
  <c r="U33" i="30"/>
  <c r="Y32" i="30"/>
  <c r="U32" i="30"/>
  <c r="AD30" i="36" s="1"/>
  <c r="Y31" i="30"/>
  <c r="U31" i="30"/>
  <c r="Y30" i="30"/>
  <c r="U30" i="30"/>
  <c r="AD28" i="36" s="1"/>
  <c r="Y29" i="30"/>
  <c r="U29" i="30"/>
  <c r="Y28" i="30"/>
  <c r="U28" i="30"/>
  <c r="AD26" i="36" s="1"/>
  <c r="Y27" i="30"/>
  <c r="U27" i="30"/>
  <c r="Y26" i="30"/>
  <c r="U26" i="30"/>
  <c r="Y25" i="30"/>
  <c r="U25" i="30"/>
  <c r="Y24" i="30"/>
  <c r="U24" i="30"/>
  <c r="Y23" i="30"/>
  <c r="U23" i="30"/>
  <c r="Y22" i="30"/>
  <c r="U22" i="30"/>
  <c r="AD20" i="36" s="1"/>
  <c r="Y21" i="30"/>
  <c r="U21" i="30"/>
  <c r="Y20" i="30"/>
  <c r="U20" i="30"/>
  <c r="AD18" i="36" s="1"/>
  <c r="Y19" i="30"/>
  <c r="U19" i="30"/>
  <c r="Y18" i="30"/>
  <c r="U18" i="30"/>
  <c r="Y17" i="30"/>
  <c r="U17" i="30"/>
  <c r="Y16" i="30"/>
  <c r="U16" i="30"/>
  <c r="Y15" i="30"/>
  <c r="U15" i="30"/>
  <c r="Y14" i="30"/>
  <c r="U14" i="30"/>
  <c r="Y13" i="30"/>
  <c r="U13" i="30"/>
  <c r="Y12" i="30"/>
  <c r="U12" i="30"/>
  <c r="Y11" i="30"/>
  <c r="U11" i="30"/>
  <c r="Y10" i="30"/>
  <c r="U10" i="30"/>
  <c r="Y9" i="30"/>
  <c r="U9" i="30"/>
  <c r="Y8" i="30"/>
  <c r="U8" i="30"/>
  <c r="Y7" i="30"/>
  <c r="U7" i="30"/>
  <c r="AD5" i="36" s="1"/>
  <c r="U6" i="30"/>
  <c r="AD4" i="36" s="1"/>
  <c r="Y37" i="29"/>
  <c r="Y36" i="29"/>
  <c r="Y35" i="29"/>
  <c r="T33" i="36"/>
  <c r="Y34" i="29"/>
  <c r="Y33" i="29"/>
  <c r="Y32" i="29"/>
  <c r="Y31" i="29"/>
  <c r="Y30" i="29"/>
  <c r="Y29" i="29"/>
  <c r="T27" i="36"/>
  <c r="Y28" i="29"/>
  <c r="Y27" i="29"/>
  <c r="T25" i="36"/>
  <c r="Y26" i="29"/>
  <c r="Y25" i="29"/>
  <c r="U25" i="29"/>
  <c r="T23" i="36" s="1"/>
  <c r="Y24" i="29"/>
  <c r="U24" i="29"/>
  <c r="T22" i="36" s="1"/>
  <c r="Y23" i="29"/>
  <c r="U23" i="29"/>
  <c r="T21" i="36" s="1"/>
  <c r="Y22" i="29"/>
  <c r="U22" i="29"/>
  <c r="T20" i="36" s="1"/>
  <c r="Y21" i="29"/>
  <c r="U21" i="29"/>
  <c r="T19" i="36" s="1"/>
  <c r="Y20" i="29"/>
  <c r="U20" i="29"/>
  <c r="T18" i="36" s="1"/>
  <c r="Y19" i="29"/>
  <c r="U19" i="29"/>
  <c r="T17" i="36" s="1"/>
  <c r="Y18" i="29"/>
  <c r="U18" i="29"/>
  <c r="T16" i="36" s="1"/>
  <c r="Y17" i="29"/>
  <c r="U17" i="29"/>
  <c r="T15" i="36" s="1"/>
  <c r="Y16" i="29"/>
  <c r="U16" i="29"/>
  <c r="Y15" i="29"/>
  <c r="U15" i="29"/>
  <c r="T13" i="36" s="1"/>
  <c r="Y14" i="29"/>
  <c r="U14" i="29"/>
  <c r="T12" i="36" s="1"/>
  <c r="Y13" i="29"/>
  <c r="U13" i="29"/>
  <c r="T11" i="36" s="1"/>
  <c r="Y12" i="29"/>
  <c r="U12" i="29"/>
  <c r="T10" i="36" s="1"/>
  <c r="Y11" i="29"/>
  <c r="U11" i="29"/>
  <c r="T9" i="36" s="1"/>
  <c r="Y10" i="29"/>
  <c r="U10" i="29"/>
  <c r="T8" i="36" s="1"/>
  <c r="Y9" i="29"/>
  <c r="U9" i="29"/>
  <c r="T7" i="36" s="1"/>
  <c r="Y8" i="29"/>
  <c r="U8" i="29"/>
  <c r="T6" i="36" s="1"/>
  <c r="Y7" i="29"/>
  <c r="U7" i="29"/>
  <c r="U6" i="29"/>
  <c r="U36" i="28"/>
  <c r="H34" i="36" s="1"/>
  <c r="U35" i="28"/>
  <c r="H33" i="36" s="1"/>
  <c r="U34" i="28"/>
  <c r="H32" i="36" s="1"/>
  <c r="U33" i="28"/>
  <c r="H31" i="36" s="1"/>
  <c r="U32" i="28"/>
  <c r="H30" i="36" s="1"/>
  <c r="U31" i="28"/>
  <c r="H29" i="36" s="1"/>
  <c r="U30" i="28"/>
  <c r="H28" i="36" s="1"/>
  <c r="U29" i="28"/>
  <c r="H27" i="36" s="1"/>
  <c r="U28" i="28"/>
  <c r="H26" i="36" s="1"/>
  <c r="U27" i="28"/>
  <c r="H25" i="36" s="1"/>
  <c r="U26" i="28"/>
  <c r="H24" i="36" s="1"/>
  <c r="U25" i="28"/>
  <c r="H23" i="36" s="1"/>
  <c r="U24" i="28"/>
  <c r="H22" i="36" s="1"/>
  <c r="U23" i="28"/>
  <c r="H21" i="36" s="1"/>
  <c r="U22" i="28"/>
  <c r="H20" i="36" s="1"/>
  <c r="U21" i="28"/>
  <c r="H19" i="36" s="1"/>
  <c r="U20" i="28"/>
  <c r="H18" i="36" s="1"/>
  <c r="U19" i="28"/>
  <c r="H17" i="36" s="1"/>
  <c r="U18" i="28"/>
  <c r="H16" i="36" s="1"/>
  <c r="U17" i="28"/>
  <c r="H15" i="36" s="1"/>
  <c r="U16" i="28"/>
  <c r="H14" i="36" s="1"/>
  <c r="U15" i="28"/>
  <c r="H13" i="36" s="1"/>
  <c r="U14" i="28"/>
  <c r="H12" i="36" s="1"/>
  <c r="U13" i="28"/>
  <c r="H11" i="36" s="1"/>
  <c r="U12" i="28"/>
  <c r="H10" i="36" s="1"/>
  <c r="U11" i="28"/>
  <c r="H9" i="36" s="1"/>
  <c r="U10" i="28"/>
  <c r="H8" i="36" s="1"/>
  <c r="U9" i="28"/>
  <c r="H7" i="36" s="1"/>
  <c r="U8" i="28"/>
  <c r="H6" i="36" s="1"/>
  <c r="U7" i="28"/>
  <c r="H5" i="36" s="1"/>
  <c r="U6" i="28"/>
  <c r="H4" i="36" s="1"/>
  <c r="Y37" i="27"/>
  <c r="Y36" i="27"/>
  <c r="U36" i="27"/>
  <c r="Z34" i="36" s="1"/>
  <c r="Y35" i="27"/>
  <c r="U35" i="27"/>
  <c r="Z33" i="36" s="1"/>
  <c r="Y34" i="27"/>
  <c r="U34" i="27"/>
  <c r="Z32" i="36" s="1"/>
  <c r="Y33" i="27"/>
  <c r="U33" i="27"/>
  <c r="Y32" i="27"/>
  <c r="U32" i="27"/>
  <c r="Y31" i="27"/>
  <c r="U31" i="27"/>
  <c r="Y30" i="27"/>
  <c r="U30" i="27"/>
  <c r="Y29" i="27"/>
  <c r="U29" i="27"/>
  <c r="Z27" i="36" s="1"/>
  <c r="Y28" i="27"/>
  <c r="U28" i="27"/>
  <c r="Z26" i="36" s="1"/>
  <c r="Y27" i="27"/>
  <c r="U27" i="27"/>
  <c r="Z25" i="36" s="1"/>
  <c r="Y26" i="27"/>
  <c r="U26" i="27"/>
  <c r="Y25" i="27"/>
  <c r="U25" i="27"/>
  <c r="Y24" i="27"/>
  <c r="U24" i="27"/>
  <c r="Z22" i="36" s="1"/>
  <c r="Y23" i="27"/>
  <c r="U23" i="27"/>
  <c r="Z21" i="36" s="1"/>
  <c r="Y22" i="27"/>
  <c r="U22" i="27"/>
  <c r="Z20" i="36" s="1"/>
  <c r="Y21" i="27"/>
  <c r="U21" i="27"/>
  <c r="Z19" i="36" s="1"/>
  <c r="Y20" i="27"/>
  <c r="U20" i="27"/>
  <c r="Y19" i="27"/>
  <c r="U19" i="27"/>
  <c r="Z17" i="36" s="1"/>
  <c r="Y18" i="27"/>
  <c r="U18" i="27"/>
  <c r="Y17" i="27"/>
  <c r="U17" i="27"/>
  <c r="Z15" i="36" s="1"/>
  <c r="Y16" i="27"/>
  <c r="U16" i="27"/>
  <c r="Y15" i="27"/>
  <c r="U15" i="27"/>
  <c r="Z13" i="36" s="1"/>
  <c r="Y14" i="27"/>
  <c r="U14" i="27"/>
  <c r="Y13" i="27"/>
  <c r="U13" i="27"/>
  <c r="Z11" i="36" s="1"/>
  <c r="Y12" i="27"/>
  <c r="U12" i="27"/>
  <c r="Y11" i="27"/>
  <c r="U11" i="27"/>
  <c r="Z9" i="36" s="1"/>
  <c r="Y10" i="27"/>
  <c r="U10" i="27"/>
  <c r="Z8" i="36" s="1"/>
  <c r="Y9" i="27"/>
  <c r="U9" i="27"/>
  <c r="Z7" i="36" s="1"/>
  <c r="Y8" i="27"/>
  <c r="U8" i="27"/>
  <c r="Z6" i="36" s="1"/>
  <c r="Y7" i="27"/>
  <c r="U7" i="27"/>
  <c r="Z5" i="36" s="1"/>
  <c r="U6" i="27"/>
  <c r="Y37" i="25"/>
  <c r="Y36" i="25"/>
  <c r="U36" i="25"/>
  <c r="R34" i="36" s="1"/>
  <c r="Y35" i="25"/>
  <c r="U35" i="25"/>
  <c r="R33" i="36" s="1"/>
  <c r="Y34" i="25"/>
  <c r="U34" i="25"/>
  <c r="R32" i="36" s="1"/>
  <c r="Y33" i="25"/>
  <c r="U33" i="25"/>
  <c r="R31" i="36" s="1"/>
  <c r="Y32" i="25"/>
  <c r="U32" i="25"/>
  <c r="R30" i="36" s="1"/>
  <c r="Y31" i="25"/>
  <c r="U31" i="25"/>
  <c r="R29" i="36" s="1"/>
  <c r="Y30" i="25"/>
  <c r="U30" i="25"/>
  <c r="R28" i="36" s="1"/>
  <c r="Y29" i="25"/>
  <c r="U29" i="25"/>
  <c r="R27" i="36" s="1"/>
  <c r="Y28" i="25"/>
  <c r="U28" i="25"/>
  <c r="R26" i="36" s="1"/>
  <c r="Y27" i="25"/>
  <c r="U27" i="25"/>
  <c r="R25" i="36" s="1"/>
  <c r="Y26" i="25"/>
  <c r="U26" i="25"/>
  <c r="R24" i="36" s="1"/>
  <c r="Y25" i="25"/>
  <c r="U25" i="25"/>
  <c r="R23" i="36" s="1"/>
  <c r="Y24" i="25"/>
  <c r="U24" i="25"/>
  <c r="R22" i="36" s="1"/>
  <c r="Y23" i="25"/>
  <c r="U23" i="25"/>
  <c r="R21" i="36" s="1"/>
  <c r="Y22" i="25"/>
  <c r="U22" i="25"/>
  <c r="R20" i="36" s="1"/>
  <c r="Y21" i="25"/>
  <c r="U21" i="25"/>
  <c r="R19" i="36" s="1"/>
  <c r="Y20" i="25"/>
  <c r="U20" i="25"/>
  <c r="R18" i="36" s="1"/>
  <c r="Y19" i="25"/>
  <c r="U19" i="25"/>
  <c r="R17" i="36" s="1"/>
  <c r="Y18" i="25"/>
  <c r="U18" i="25"/>
  <c r="R16" i="36" s="1"/>
  <c r="Y17" i="25"/>
  <c r="U17" i="25"/>
  <c r="R15" i="36" s="1"/>
  <c r="Y16" i="25"/>
  <c r="U16" i="25"/>
  <c r="R14" i="36" s="1"/>
  <c r="Y15" i="25"/>
  <c r="U15" i="25"/>
  <c r="R13" i="36" s="1"/>
  <c r="Y14" i="25"/>
  <c r="U14" i="25"/>
  <c r="R12" i="36" s="1"/>
  <c r="Y13" i="25"/>
  <c r="U13" i="25"/>
  <c r="R11" i="36" s="1"/>
  <c r="Y12" i="25"/>
  <c r="U12" i="25"/>
  <c r="R10" i="36" s="1"/>
  <c r="Y11" i="25"/>
  <c r="U11" i="25"/>
  <c r="R9" i="36" s="1"/>
  <c r="Y10" i="25"/>
  <c r="U10" i="25"/>
  <c r="R8" i="36" s="1"/>
  <c r="Y9" i="25"/>
  <c r="U9" i="25"/>
  <c r="R7" i="36" s="1"/>
  <c r="Y8" i="25"/>
  <c r="U8" i="25"/>
  <c r="R6" i="36" s="1"/>
  <c r="Y7" i="25"/>
  <c r="U7" i="25"/>
  <c r="R5" i="36" s="1"/>
  <c r="U6" i="25"/>
  <c r="R4" i="36" s="1"/>
  <c r="U26" i="24"/>
  <c r="U25" i="24"/>
  <c r="U24" i="24"/>
  <c r="U23" i="24"/>
  <c r="U22" i="24"/>
  <c r="AB20" i="36" s="1"/>
  <c r="U21" i="24"/>
  <c r="U20" i="24"/>
  <c r="U19" i="24"/>
  <c r="U18" i="24"/>
  <c r="U17" i="24"/>
  <c r="U16" i="24"/>
  <c r="U15" i="24"/>
  <c r="U14" i="24"/>
  <c r="U13" i="24"/>
  <c r="U12" i="24"/>
  <c r="U11" i="24"/>
  <c r="U10" i="24"/>
  <c r="U9" i="24"/>
  <c r="U8" i="24"/>
  <c r="U7" i="24"/>
  <c r="U6" i="24"/>
  <c r="Y37" i="23"/>
  <c r="Y36" i="23"/>
  <c r="Y35" i="23"/>
  <c r="Y34" i="23"/>
  <c r="Y33" i="23"/>
  <c r="Y32" i="23"/>
  <c r="Y31" i="23"/>
  <c r="Y30" i="23"/>
  <c r="Y29" i="23"/>
  <c r="Y28" i="23"/>
  <c r="Y27" i="23"/>
  <c r="Y26" i="23"/>
  <c r="U26" i="23"/>
  <c r="Y25" i="23"/>
  <c r="U25" i="23"/>
  <c r="AK23" i="36" s="1"/>
  <c r="Y24" i="23"/>
  <c r="U24" i="23"/>
  <c r="AK22" i="36" s="1"/>
  <c r="Y23" i="23"/>
  <c r="U23" i="23"/>
  <c r="AK21" i="36" s="1"/>
  <c r="Y22" i="23"/>
  <c r="U22" i="23"/>
  <c r="AK20" i="36" s="1"/>
  <c r="Y21" i="23"/>
  <c r="U21" i="23"/>
  <c r="AK19" i="36" s="1"/>
  <c r="Y20" i="23"/>
  <c r="U20" i="23"/>
  <c r="AK18" i="36" s="1"/>
  <c r="Y19" i="23"/>
  <c r="U19" i="23"/>
  <c r="AK17" i="36" s="1"/>
  <c r="Y18" i="23"/>
  <c r="U18" i="23"/>
  <c r="AK16" i="36" s="1"/>
  <c r="Y17" i="23"/>
  <c r="U17" i="23"/>
  <c r="AK15" i="36" s="1"/>
  <c r="Y16" i="23"/>
  <c r="U16" i="23"/>
  <c r="AK14" i="36" s="1"/>
  <c r="Y15" i="23"/>
  <c r="U15" i="23"/>
  <c r="AK13" i="36" s="1"/>
  <c r="Y14" i="23"/>
  <c r="U14" i="23"/>
  <c r="Y13" i="23"/>
  <c r="U13" i="23"/>
  <c r="AK11" i="36" s="1"/>
  <c r="Y12" i="23"/>
  <c r="U12" i="23"/>
  <c r="Y11" i="23"/>
  <c r="U11" i="23"/>
  <c r="AK9" i="36" s="1"/>
  <c r="Y10" i="23"/>
  <c r="U10" i="23"/>
  <c r="Y9" i="23"/>
  <c r="U9" i="23"/>
  <c r="AK7" i="36" s="1"/>
  <c r="Y8" i="23"/>
  <c r="U8" i="23"/>
  <c r="Y7" i="23"/>
  <c r="U7" i="23"/>
  <c r="U6" i="23"/>
  <c r="AK4" i="36" s="1"/>
  <c r="Y37" i="22"/>
  <c r="Y36" i="22"/>
  <c r="U36" i="22"/>
  <c r="Y35" i="22"/>
  <c r="U35" i="22"/>
  <c r="Y34" i="22"/>
  <c r="U34" i="22"/>
  <c r="Y33" i="22"/>
  <c r="U33" i="22"/>
  <c r="Y32" i="22"/>
  <c r="U32" i="22"/>
  <c r="Y31" i="22"/>
  <c r="U31" i="22"/>
  <c r="Y30" i="22"/>
  <c r="U30" i="22"/>
  <c r="Y29" i="22"/>
  <c r="U29" i="22"/>
  <c r="Y28" i="22"/>
  <c r="U28" i="22"/>
  <c r="Y27" i="22"/>
  <c r="U27" i="22"/>
  <c r="Y25" i="36" s="1"/>
  <c r="Y26" i="22"/>
  <c r="U26" i="22"/>
  <c r="Y24" i="36" s="1"/>
  <c r="Y25" i="22"/>
  <c r="U25" i="22"/>
  <c r="Y24" i="22"/>
  <c r="U24" i="22"/>
  <c r="Y23" i="22"/>
  <c r="U23" i="22"/>
  <c r="Y21" i="36" s="1"/>
  <c r="Y22" i="22"/>
  <c r="U22" i="22"/>
  <c r="Y21" i="22"/>
  <c r="U21" i="22"/>
  <c r="Y20" i="22"/>
  <c r="U20" i="22"/>
  <c r="Y18" i="36" s="1"/>
  <c r="Y19" i="22"/>
  <c r="U19" i="22"/>
  <c r="Y18" i="22"/>
  <c r="U18" i="22"/>
  <c r="Y16" i="36" s="1"/>
  <c r="Y17" i="22"/>
  <c r="U17" i="22"/>
  <c r="Y16" i="22"/>
  <c r="U16" i="22"/>
  <c r="Y15" i="22"/>
  <c r="U15" i="22"/>
  <c r="Y14" i="22"/>
  <c r="U14" i="22"/>
  <c r="Y13" i="22"/>
  <c r="U13" i="22"/>
  <c r="Y12" i="22"/>
  <c r="U12" i="22"/>
  <c r="Y10" i="36" s="1"/>
  <c r="Y11" i="22"/>
  <c r="U11" i="22"/>
  <c r="Y10" i="22"/>
  <c r="U10" i="22"/>
  <c r="Y8" i="36" s="1"/>
  <c r="Y9" i="22"/>
  <c r="U9" i="22"/>
  <c r="Y8" i="22"/>
  <c r="U8" i="22"/>
  <c r="Y7" i="22"/>
  <c r="U7" i="22"/>
  <c r="U6" i="22"/>
  <c r="Y4" i="36" s="1"/>
  <c r="Y37" i="21"/>
  <c r="Y36" i="21"/>
  <c r="U36" i="21"/>
  <c r="Y35" i="21"/>
  <c r="U35" i="21"/>
  <c r="Y34" i="21"/>
  <c r="U34" i="21"/>
  <c r="Y33" i="21"/>
  <c r="U33" i="21"/>
  <c r="Y32" i="21"/>
  <c r="U32" i="21"/>
  <c r="Y31" i="21"/>
  <c r="U31" i="21"/>
  <c r="Y30" i="21"/>
  <c r="U30" i="21"/>
  <c r="Y29" i="21"/>
  <c r="U29" i="21"/>
  <c r="Y28" i="21"/>
  <c r="U28" i="21"/>
  <c r="Y27" i="21"/>
  <c r="U27" i="21"/>
  <c r="N25" i="36" s="1"/>
  <c r="Y26" i="21"/>
  <c r="U26" i="21"/>
  <c r="Y25" i="21"/>
  <c r="U25" i="21"/>
  <c r="Y24" i="21"/>
  <c r="U24" i="21"/>
  <c r="N22" i="36" s="1"/>
  <c r="Y23" i="21"/>
  <c r="U23" i="21"/>
  <c r="N21" i="36" s="1"/>
  <c r="Y22" i="21"/>
  <c r="Y21" i="21"/>
  <c r="U21" i="21"/>
  <c r="Y20" i="21"/>
  <c r="U20" i="21"/>
  <c r="N18" i="36" s="1"/>
  <c r="Y19" i="21"/>
  <c r="U19" i="21"/>
  <c r="N17" i="36" s="1"/>
  <c r="Y18" i="21"/>
  <c r="U18" i="21"/>
  <c r="Y17" i="21"/>
  <c r="U17" i="21"/>
  <c r="Y16" i="21"/>
  <c r="U16" i="21"/>
  <c r="Y15" i="21"/>
  <c r="U15" i="21"/>
  <c r="N13" i="36" s="1"/>
  <c r="Y14" i="21"/>
  <c r="U14" i="21"/>
  <c r="N12" i="36" s="1"/>
  <c r="Y13" i="21"/>
  <c r="U13" i="21"/>
  <c r="Y12" i="21"/>
  <c r="U12" i="21"/>
  <c r="Y11" i="21"/>
  <c r="U11" i="21"/>
  <c r="N9" i="36" s="1"/>
  <c r="Y10" i="21"/>
  <c r="U10" i="21"/>
  <c r="N8" i="36" s="1"/>
  <c r="Y9" i="21"/>
  <c r="U9" i="21"/>
  <c r="N7" i="36" s="1"/>
  <c r="Y8" i="21"/>
  <c r="U8" i="21"/>
  <c r="N6" i="36" s="1"/>
  <c r="Y7" i="21"/>
  <c r="U7" i="21"/>
  <c r="N5" i="36" s="1"/>
  <c r="U6" i="21"/>
  <c r="N4" i="36" s="1"/>
  <c r="Y37" i="20"/>
  <c r="Y36" i="20"/>
  <c r="U36" i="20"/>
  <c r="J34" i="36" s="1"/>
  <c r="Y35" i="20"/>
  <c r="U35" i="20"/>
  <c r="Y34" i="20"/>
  <c r="U34" i="20"/>
  <c r="J32" i="36" s="1"/>
  <c r="Y33" i="20"/>
  <c r="U33" i="20"/>
  <c r="Y32" i="20"/>
  <c r="U32" i="20"/>
  <c r="Y31" i="20"/>
  <c r="U31" i="20"/>
  <c r="J29" i="36" s="1"/>
  <c r="Y30" i="20"/>
  <c r="U30" i="20"/>
  <c r="Y29" i="20"/>
  <c r="U29" i="20"/>
  <c r="Y28" i="20"/>
  <c r="U28" i="20"/>
  <c r="Y27" i="20"/>
  <c r="U27" i="20"/>
  <c r="J25" i="36" s="1"/>
  <c r="Y26" i="20"/>
  <c r="U26" i="20"/>
  <c r="J24" i="36" s="1"/>
  <c r="Y25" i="20"/>
  <c r="U25" i="20"/>
  <c r="Y24" i="20"/>
  <c r="U24" i="20"/>
  <c r="Y23" i="20"/>
  <c r="U23" i="20"/>
  <c r="Y22" i="20"/>
  <c r="U22" i="20"/>
  <c r="J20" i="36" s="1"/>
  <c r="Y21" i="20"/>
  <c r="U21" i="20"/>
  <c r="J19" i="36" s="1"/>
  <c r="Y20" i="20"/>
  <c r="U20" i="20"/>
  <c r="J18" i="36" s="1"/>
  <c r="Y19" i="20"/>
  <c r="U19" i="20"/>
  <c r="Y18" i="20"/>
  <c r="U18" i="20"/>
  <c r="Y17" i="20"/>
  <c r="U17" i="20"/>
  <c r="Y16" i="20"/>
  <c r="U16" i="20"/>
  <c r="J14" i="36" s="1"/>
  <c r="Y15" i="20"/>
  <c r="U15" i="20"/>
  <c r="J13" i="36" s="1"/>
  <c r="Y14" i="20"/>
  <c r="U14" i="20"/>
  <c r="Y13" i="20"/>
  <c r="U13" i="20"/>
  <c r="J11" i="36" s="1"/>
  <c r="Y12" i="20"/>
  <c r="U12" i="20"/>
  <c r="Y11" i="20"/>
  <c r="U11" i="20"/>
  <c r="J9" i="36" s="1"/>
  <c r="Y10" i="20"/>
  <c r="U10" i="20"/>
  <c r="Y9" i="20"/>
  <c r="U9" i="20"/>
  <c r="Y8" i="20"/>
  <c r="U8" i="20"/>
  <c r="J6" i="36" s="1"/>
  <c r="Y7" i="20"/>
  <c r="U7" i="20"/>
  <c r="U6" i="20"/>
  <c r="Y37" i="19"/>
  <c r="Y36" i="19"/>
  <c r="U36" i="19"/>
  <c r="Y35" i="19"/>
  <c r="U35" i="19"/>
  <c r="Y34" i="19"/>
  <c r="U34" i="19"/>
  <c r="Y33" i="19"/>
  <c r="U33" i="19"/>
  <c r="Y32" i="19"/>
  <c r="U32" i="19"/>
  <c r="Y31" i="19"/>
  <c r="U31" i="19"/>
  <c r="Y30" i="19"/>
  <c r="U30" i="19"/>
  <c r="AG28" i="36" s="1"/>
  <c r="Y29" i="19"/>
  <c r="U29" i="19"/>
  <c r="Y28" i="19"/>
  <c r="U28" i="19"/>
  <c r="Y27" i="19"/>
  <c r="U27" i="19"/>
  <c r="AG25" i="36" s="1"/>
  <c r="Y26" i="19"/>
  <c r="U26" i="19"/>
  <c r="AG24" i="36" s="1"/>
  <c r="Y25" i="19"/>
  <c r="U25" i="19"/>
  <c r="AG23" i="36" s="1"/>
  <c r="Y24" i="19"/>
  <c r="U24" i="19"/>
  <c r="AG22" i="36" s="1"/>
  <c r="Y23" i="19"/>
  <c r="U23" i="19"/>
  <c r="AG21" i="36" s="1"/>
  <c r="Y22" i="19"/>
  <c r="U22" i="19"/>
  <c r="AG20" i="36" s="1"/>
  <c r="Y21" i="19"/>
  <c r="U21" i="19"/>
  <c r="AG19" i="36" s="1"/>
  <c r="Y20" i="19"/>
  <c r="U20" i="19"/>
  <c r="AG18" i="36" s="1"/>
  <c r="Y19" i="19"/>
  <c r="U19" i="19"/>
  <c r="AG17" i="36" s="1"/>
  <c r="Y18" i="19"/>
  <c r="U18" i="19"/>
  <c r="AG16" i="36" s="1"/>
  <c r="Y17" i="19"/>
  <c r="U17" i="19"/>
  <c r="AG15" i="36" s="1"/>
  <c r="Y16" i="19"/>
  <c r="U16" i="19"/>
  <c r="AG14" i="36" s="1"/>
  <c r="Y15" i="19"/>
  <c r="U15" i="19"/>
  <c r="AG13" i="36" s="1"/>
  <c r="Y14" i="19"/>
  <c r="U14" i="19"/>
  <c r="AG12" i="36" s="1"/>
  <c r="Y13" i="19"/>
  <c r="U13" i="19"/>
  <c r="Y12" i="19"/>
  <c r="U12" i="19"/>
  <c r="AG10" i="36" s="1"/>
  <c r="Y11" i="19"/>
  <c r="U11" i="19"/>
  <c r="Y10" i="19"/>
  <c r="U10" i="19"/>
  <c r="AG8" i="36" s="1"/>
  <c r="Y9" i="19"/>
  <c r="U9" i="19"/>
  <c r="Y8" i="19"/>
  <c r="U8" i="19"/>
  <c r="Y7" i="19"/>
  <c r="U7" i="19"/>
  <c r="AG5" i="36" s="1"/>
  <c r="U6" i="19"/>
  <c r="AG4" i="36" s="1"/>
  <c r="Y37" i="18"/>
  <c r="Y36" i="18"/>
  <c r="Y35" i="18"/>
  <c r="Y34" i="18"/>
  <c r="Y33" i="18"/>
  <c r="Y32" i="18"/>
  <c r="Y31" i="18"/>
  <c r="Y30" i="18"/>
  <c r="Y29" i="18"/>
  <c r="Y28" i="18"/>
  <c r="Y27" i="18"/>
  <c r="Y26" i="18"/>
  <c r="U26" i="18"/>
  <c r="L24" i="36" s="1"/>
  <c r="Y25" i="18"/>
  <c r="U25" i="18"/>
  <c r="L23" i="36" s="1"/>
  <c r="Y24" i="18"/>
  <c r="U24" i="18"/>
  <c r="L22" i="36" s="1"/>
  <c r="Y23" i="18"/>
  <c r="U23" i="18"/>
  <c r="L21" i="36" s="1"/>
  <c r="Y22" i="18"/>
  <c r="U22" i="18"/>
  <c r="Y21" i="18"/>
  <c r="U21" i="18"/>
  <c r="Y20" i="18"/>
  <c r="U20" i="18"/>
  <c r="Y19" i="18"/>
  <c r="U19" i="18"/>
  <c r="Y18" i="18"/>
  <c r="U18" i="18"/>
  <c r="L16" i="36" s="1"/>
  <c r="Y17" i="18"/>
  <c r="U17" i="18"/>
  <c r="Y16" i="18"/>
  <c r="U16" i="18"/>
  <c r="L14" i="36" s="1"/>
  <c r="Y15" i="18"/>
  <c r="U15" i="18"/>
  <c r="L13" i="36" s="1"/>
  <c r="Y14" i="18"/>
  <c r="U14" i="18"/>
  <c r="L12" i="36" s="1"/>
  <c r="Y13" i="18"/>
  <c r="U13" i="18"/>
  <c r="Y12" i="18"/>
  <c r="U12" i="18"/>
  <c r="Y11" i="18"/>
  <c r="U11" i="18"/>
  <c r="L9" i="36" s="1"/>
  <c r="Y10" i="18"/>
  <c r="U10" i="18"/>
  <c r="L8" i="36" s="1"/>
  <c r="Y9" i="18"/>
  <c r="U9" i="18"/>
  <c r="Y8" i="18"/>
  <c r="U8" i="18"/>
  <c r="Y7" i="18"/>
  <c r="U7" i="18"/>
  <c r="L5" i="36" s="1"/>
  <c r="U6" i="18"/>
  <c r="Y37" i="17"/>
  <c r="Y36" i="17"/>
  <c r="Y35" i="17"/>
  <c r="Y34" i="17"/>
  <c r="Y33" i="17"/>
  <c r="Y32" i="17"/>
  <c r="Y31" i="17"/>
  <c r="Y30" i="17"/>
  <c r="Y29" i="17"/>
  <c r="Y28" i="17"/>
  <c r="Y27" i="17"/>
  <c r="Y26" i="17"/>
  <c r="U26" i="17"/>
  <c r="AL24" i="36" s="1"/>
  <c r="Y25" i="17"/>
  <c r="U25" i="17"/>
  <c r="AL23" i="36" s="1"/>
  <c r="Y24" i="17"/>
  <c r="U24" i="17"/>
  <c r="AL22" i="36" s="1"/>
  <c r="Y23" i="17"/>
  <c r="U23" i="17"/>
  <c r="Y22" i="17"/>
  <c r="U22" i="17"/>
  <c r="AL20" i="36" s="1"/>
  <c r="Y21" i="17"/>
  <c r="U21" i="17"/>
  <c r="AL19" i="36" s="1"/>
  <c r="Y20" i="17"/>
  <c r="U20" i="17"/>
  <c r="AL18" i="36" s="1"/>
  <c r="Y19" i="17"/>
  <c r="U19" i="17"/>
  <c r="AL17" i="36" s="1"/>
  <c r="Y18" i="17"/>
  <c r="U18" i="17"/>
  <c r="AL16" i="36" s="1"/>
  <c r="Y17" i="17"/>
  <c r="U17" i="17"/>
  <c r="AL15" i="36" s="1"/>
  <c r="Y16" i="17"/>
  <c r="U16" i="17"/>
  <c r="AL14" i="36" s="1"/>
  <c r="Y15" i="17"/>
  <c r="U15" i="17"/>
  <c r="AL13" i="36" s="1"/>
  <c r="Y14" i="17"/>
  <c r="U14" i="17"/>
  <c r="AL12" i="36" s="1"/>
  <c r="Y13" i="17"/>
  <c r="U13" i="17"/>
  <c r="Y12" i="17"/>
  <c r="U12" i="17"/>
  <c r="AL10" i="36" s="1"/>
  <c r="Y11" i="17"/>
  <c r="U11" i="17"/>
  <c r="Y10" i="17"/>
  <c r="U10" i="17"/>
  <c r="Y9" i="17"/>
  <c r="U9" i="17"/>
  <c r="Y8" i="17"/>
  <c r="U8" i="17"/>
  <c r="AL6" i="36" s="1"/>
  <c r="Y7" i="17"/>
  <c r="U7" i="17"/>
  <c r="U6" i="17"/>
  <c r="Y37" i="32"/>
  <c r="Y36" i="32"/>
  <c r="U36" i="32"/>
  <c r="F34" i="36" s="1"/>
  <c r="Y35" i="32"/>
  <c r="U35" i="32"/>
  <c r="F33" i="36" s="1"/>
  <c r="Y34" i="32"/>
  <c r="U34" i="32"/>
  <c r="F32" i="36" s="1"/>
  <c r="Y33" i="32"/>
  <c r="U33" i="32"/>
  <c r="F31" i="36" s="1"/>
  <c r="Y32" i="32"/>
  <c r="U32" i="32"/>
  <c r="F30" i="36" s="1"/>
  <c r="Y31" i="32"/>
  <c r="U31" i="32"/>
  <c r="F29" i="36" s="1"/>
  <c r="Y30" i="32"/>
  <c r="U30" i="32"/>
  <c r="F28" i="36" s="1"/>
  <c r="Y29" i="32"/>
  <c r="U29" i="32"/>
  <c r="F27" i="36" s="1"/>
  <c r="Y28" i="32"/>
  <c r="U28" i="32"/>
  <c r="F26" i="36" s="1"/>
  <c r="Y27" i="32"/>
  <c r="U27" i="32"/>
  <c r="F25" i="36" s="1"/>
  <c r="Y26" i="32"/>
  <c r="U26" i="32"/>
  <c r="F24" i="36" s="1"/>
  <c r="Y25" i="32"/>
  <c r="U25" i="32"/>
  <c r="F23" i="36" s="1"/>
  <c r="Y24" i="32"/>
  <c r="U24" i="32"/>
  <c r="F22" i="36" s="1"/>
  <c r="Y23" i="32"/>
  <c r="U23" i="32"/>
  <c r="F21" i="36" s="1"/>
  <c r="Y22" i="32"/>
  <c r="U22" i="32"/>
  <c r="F20" i="36" s="1"/>
  <c r="Y21" i="32"/>
  <c r="U21" i="32"/>
  <c r="F19" i="36" s="1"/>
  <c r="Y20" i="32"/>
  <c r="U20" i="32"/>
  <c r="F18" i="36" s="1"/>
  <c r="Y19" i="32"/>
  <c r="U19" i="32"/>
  <c r="F17" i="36" s="1"/>
  <c r="Y18" i="32"/>
  <c r="U18" i="32"/>
  <c r="F16" i="36" s="1"/>
  <c r="Y17" i="32"/>
  <c r="U17" i="32"/>
  <c r="F15" i="36" s="1"/>
  <c r="Y16" i="32"/>
  <c r="U16" i="32"/>
  <c r="F14" i="36" s="1"/>
  <c r="Y15" i="32"/>
  <c r="U15" i="32"/>
  <c r="F13" i="36" s="1"/>
  <c r="Y14" i="32"/>
  <c r="U14" i="32"/>
  <c r="F12" i="36" s="1"/>
  <c r="Y13" i="32"/>
  <c r="U13" i="32"/>
  <c r="F11" i="36" s="1"/>
  <c r="Y12" i="32"/>
  <c r="U12" i="32"/>
  <c r="F10" i="36" s="1"/>
  <c r="Y11" i="32"/>
  <c r="U11" i="32"/>
  <c r="F9" i="36" s="1"/>
  <c r="Y10" i="32"/>
  <c r="U10" i="32"/>
  <c r="F8" i="36" s="1"/>
  <c r="Y9" i="32"/>
  <c r="U9" i="32"/>
  <c r="F7" i="36" s="1"/>
  <c r="Y8" i="32"/>
  <c r="U8" i="32"/>
  <c r="F6" i="36" s="1"/>
  <c r="Y7" i="32"/>
  <c r="U7" i="32"/>
  <c r="F5" i="36" s="1"/>
  <c r="U6" i="32"/>
  <c r="F4" i="36" s="1"/>
  <c r="Y37" i="16"/>
  <c r="Y36" i="16"/>
  <c r="U36" i="16"/>
  <c r="AI34" i="36" s="1"/>
  <c r="Y35" i="16"/>
  <c r="U35" i="16"/>
  <c r="AI33" i="36" s="1"/>
  <c r="Y34" i="16"/>
  <c r="U34" i="16"/>
  <c r="AI32" i="36" s="1"/>
  <c r="Y33" i="16"/>
  <c r="U33" i="16"/>
  <c r="Y32" i="16"/>
  <c r="U32" i="16"/>
  <c r="AI30" i="36" s="1"/>
  <c r="Y31" i="16"/>
  <c r="U31" i="16"/>
  <c r="Y30" i="16"/>
  <c r="U30" i="16"/>
  <c r="Y29" i="16"/>
  <c r="U29" i="16"/>
  <c r="AI27" i="36" s="1"/>
  <c r="Y28" i="16"/>
  <c r="U28" i="16"/>
  <c r="Y27" i="16"/>
  <c r="U27" i="16"/>
  <c r="AI25" i="36" s="1"/>
  <c r="Y26" i="16"/>
  <c r="U26" i="16"/>
  <c r="AI24" i="36" s="1"/>
  <c r="Y25" i="16"/>
  <c r="U25" i="16"/>
  <c r="Y24" i="16"/>
  <c r="U24" i="16"/>
  <c r="Y23" i="16"/>
  <c r="U23" i="16"/>
  <c r="AI21" i="36" s="1"/>
  <c r="Y22" i="16"/>
  <c r="Y21" i="16"/>
  <c r="Y20" i="16"/>
  <c r="Y19" i="16"/>
  <c r="Y18" i="16"/>
  <c r="Y17" i="16"/>
  <c r="Y16" i="16"/>
  <c r="Y15" i="16"/>
  <c r="U15" i="16"/>
  <c r="AI13" i="36" s="1"/>
  <c r="Y14" i="16"/>
  <c r="U14" i="16"/>
  <c r="AI12" i="36" s="1"/>
  <c r="Y13" i="16"/>
  <c r="U13" i="16"/>
  <c r="Y12" i="16"/>
  <c r="U12" i="16"/>
  <c r="AI10" i="36" s="1"/>
  <c r="Y11" i="16"/>
  <c r="U11" i="16"/>
  <c r="Y10" i="16"/>
  <c r="U10" i="16"/>
  <c r="AI8" i="36" s="1"/>
  <c r="Y9" i="16"/>
  <c r="U9" i="16"/>
  <c r="Y8" i="16"/>
  <c r="U8" i="16"/>
  <c r="AI6" i="36" s="1"/>
  <c r="Y7" i="16"/>
  <c r="U7" i="16"/>
  <c r="AI5" i="36" s="1"/>
  <c r="U6" i="16"/>
  <c r="Y37" i="15"/>
  <c r="Y36" i="15"/>
  <c r="U36" i="15"/>
  <c r="I34" i="36" s="1"/>
  <c r="Y35" i="15"/>
  <c r="U35" i="15"/>
  <c r="I33" i="36" s="1"/>
  <c r="Y34" i="15"/>
  <c r="U34" i="15"/>
  <c r="I32" i="36" s="1"/>
  <c r="Y33" i="15"/>
  <c r="U33" i="15"/>
  <c r="I31" i="36" s="1"/>
  <c r="Y32" i="15"/>
  <c r="U32" i="15"/>
  <c r="I30" i="36" s="1"/>
  <c r="Y31" i="15"/>
  <c r="I29" i="36"/>
  <c r="Y30" i="15"/>
  <c r="I28" i="36"/>
  <c r="Y29" i="15"/>
  <c r="I27" i="36"/>
  <c r="Y28" i="15"/>
  <c r="I26" i="36"/>
  <c r="Y27" i="15"/>
  <c r="I25" i="36"/>
  <c r="Y26" i="15"/>
  <c r="I24" i="36"/>
  <c r="Y25" i="15"/>
  <c r="I23" i="36"/>
  <c r="Y24" i="15"/>
  <c r="I22" i="36"/>
  <c r="Y23" i="15"/>
  <c r="I21" i="36"/>
  <c r="Y22" i="15"/>
  <c r="I20" i="36"/>
  <c r="Y21" i="15"/>
  <c r="U21" i="15"/>
  <c r="I19" i="36" s="1"/>
  <c r="Y20" i="15"/>
  <c r="U20" i="15"/>
  <c r="I18" i="36" s="1"/>
  <c r="Y19" i="15"/>
  <c r="U19" i="15"/>
  <c r="I17" i="36" s="1"/>
  <c r="Y18" i="15"/>
  <c r="U18" i="15"/>
  <c r="I16" i="36" s="1"/>
  <c r="Y17" i="15"/>
  <c r="U17" i="15"/>
  <c r="I15" i="36" s="1"/>
  <c r="Y16" i="15"/>
  <c r="U16" i="15"/>
  <c r="I14" i="36" s="1"/>
  <c r="Y15" i="15"/>
  <c r="U15" i="15"/>
  <c r="I13" i="36" s="1"/>
  <c r="Y14" i="15"/>
  <c r="U14" i="15"/>
  <c r="I12" i="36" s="1"/>
  <c r="Y13" i="15"/>
  <c r="U13" i="15"/>
  <c r="I11" i="36" s="1"/>
  <c r="Y12" i="15"/>
  <c r="U12" i="15"/>
  <c r="I10" i="36" s="1"/>
  <c r="Y11" i="15"/>
  <c r="U11" i="15"/>
  <c r="I9" i="36" s="1"/>
  <c r="Y10" i="15"/>
  <c r="U10" i="15"/>
  <c r="I8" i="36" s="1"/>
  <c r="Y9" i="15"/>
  <c r="U9" i="15"/>
  <c r="I7" i="36" s="1"/>
  <c r="Y8" i="15"/>
  <c r="U8" i="15"/>
  <c r="I6" i="36" s="1"/>
  <c r="Y7" i="15"/>
  <c r="U7" i="15"/>
  <c r="I5" i="36" s="1"/>
  <c r="U6" i="15"/>
  <c r="I4" i="36" s="1"/>
  <c r="Y37" i="14"/>
  <c r="Y36" i="14"/>
  <c r="U36" i="14"/>
  <c r="Y35" i="14"/>
  <c r="U35" i="14"/>
  <c r="Y34" i="14"/>
  <c r="U34" i="14"/>
  <c r="Y33" i="14"/>
  <c r="U33" i="14"/>
  <c r="Y32" i="14"/>
  <c r="U32" i="14"/>
  <c r="Y31" i="14"/>
  <c r="U31" i="14"/>
  <c r="Y30" i="14"/>
  <c r="U30" i="14"/>
  <c r="Y29" i="14"/>
  <c r="U29" i="14"/>
  <c r="Y28" i="14"/>
  <c r="U28" i="14"/>
  <c r="Y27" i="14"/>
  <c r="U27" i="14"/>
  <c r="V25" i="36" s="1"/>
  <c r="Y26" i="14"/>
  <c r="U26" i="14"/>
  <c r="V24" i="36" s="1"/>
  <c r="Y25" i="14"/>
  <c r="U25" i="14"/>
  <c r="Y24" i="14"/>
  <c r="U24" i="14"/>
  <c r="Y23" i="14"/>
  <c r="U23" i="14"/>
  <c r="V21" i="36" s="1"/>
  <c r="Y22" i="14"/>
  <c r="U22" i="14"/>
  <c r="Y21" i="14"/>
  <c r="U21" i="14"/>
  <c r="V19" i="36" s="1"/>
  <c r="Y20" i="14"/>
  <c r="U20" i="14"/>
  <c r="Y19" i="14"/>
  <c r="U19" i="14"/>
  <c r="Y18" i="14"/>
  <c r="U18" i="14"/>
  <c r="Y17" i="14"/>
  <c r="U17" i="14"/>
  <c r="Y16" i="14"/>
  <c r="U16" i="14"/>
  <c r="Y15" i="14"/>
  <c r="U15" i="14"/>
  <c r="V13" i="36" s="1"/>
  <c r="Y14" i="14"/>
  <c r="U14" i="14"/>
  <c r="Y13" i="14"/>
  <c r="U13" i="14"/>
  <c r="Y12" i="14"/>
  <c r="U12" i="14"/>
  <c r="Y11" i="14"/>
  <c r="U11" i="14"/>
  <c r="Y10" i="14"/>
  <c r="U10" i="14"/>
  <c r="Y9" i="14"/>
  <c r="U9" i="14"/>
  <c r="Y8" i="14"/>
  <c r="U8" i="14"/>
  <c r="Y7" i="14"/>
  <c r="U7" i="14"/>
  <c r="U6" i="14"/>
  <c r="Y37" i="13"/>
  <c r="Y36" i="13"/>
  <c r="U36" i="13"/>
  <c r="Y35" i="13"/>
  <c r="U35" i="13"/>
  <c r="Y34" i="13"/>
  <c r="U34" i="13"/>
  <c r="Y33" i="13"/>
  <c r="U33" i="13"/>
  <c r="Y32" i="13"/>
  <c r="U32" i="13"/>
  <c r="Y31" i="13"/>
  <c r="U31" i="13"/>
  <c r="Y30" i="13"/>
  <c r="U30" i="13"/>
  <c r="Y29" i="13"/>
  <c r="U29" i="13"/>
  <c r="Y28" i="13"/>
  <c r="U28" i="13"/>
  <c r="Y27" i="13"/>
  <c r="U27" i="13"/>
  <c r="AC25" i="36" s="1"/>
  <c r="Y26" i="13"/>
  <c r="U26" i="13"/>
  <c r="Y25" i="13"/>
  <c r="U25" i="13"/>
  <c r="Y24" i="13"/>
  <c r="U24" i="13"/>
  <c r="Y23" i="13"/>
  <c r="U23" i="13"/>
  <c r="AC21" i="36" s="1"/>
  <c r="Y22" i="13"/>
  <c r="U22" i="13"/>
  <c r="AC20" i="36" s="1"/>
  <c r="Y21" i="13"/>
  <c r="U21" i="13"/>
  <c r="Y20" i="13"/>
  <c r="U20" i="13"/>
  <c r="Y19" i="13"/>
  <c r="U19" i="13"/>
  <c r="Y18" i="13"/>
  <c r="U18" i="13"/>
  <c r="Y17" i="13"/>
  <c r="U17" i="13"/>
  <c r="Y16" i="13"/>
  <c r="U16" i="13"/>
  <c r="AC14" i="36" s="1"/>
  <c r="Y15" i="13"/>
  <c r="U15" i="13"/>
  <c r="Y14" i="13"/>
  <c r="U14" i="13"/>
  <c r="Y13" i="13"/>
  <c r="U13" i="13"/>
  <c r="Y12" i="13"/>
  <c r="U12" i="13"/>
  <c r="Y11" i="13"/>
  <c r="U11" i="13"/>
  <c r="Y10" i="13"/>
  <c r="U10" i="13"/>
  <c r="Y9" i="13"/>
  <c r="U9" i="13"/>
  <c r="Y8" i="13"/>
  <c r="U8" i="13"/>
  <c r="Y7" i="13"/>
  <c r="U7" i="13"/>
  <c r="U6" i="13"/>
  <c r="Y37" i="11"/>
  <c r="Y36" i="11"/>
  <c r="U36" i="11"/>
  <c r="Y35" i="11"/>
  <c r="U35" i="11"/>
  <c r="Y34" i="11"/>
  <c r="U34" i="11"/>
  <c r="Y33" i="11"/>
  <c r="U33" i="11"/>
  <c r="Y32" i="11"/>
  <c r="U32" i="11"/>
  <c r="Y31" i="11"/>
  <c r="U31" i="11"/>
  <c r="Y30" i="11"/>
  <c r="U30" i="11"/>
  <c r="Y29" i="11"/>
  <c r="U29" i="11"/>
  <c r="Y28" i="11"/>
  <c r="U28" i="11"/>
  <c r="Y27" i="11"/>
  <c r="U27" i="11"/>
  <c r="AJ25" i="36" s="1"/>
  <c r="Y26" i="11"/>
  <c r="U26" i="11"/>
  <c r="Y25" i="11"/>
  <c r="U25" i="11"/>
  <c r="AJ23" i="36" s="1"/>
  <c r="Y24" i="11"/>
  <c r="U24" i="11"/>
  <c r="Y23" i="11"/>
  <c r="U23" i="11"/>
  <c r="Y22" i="11"/>
  <c r="U22" i="11"/>
  <c r="AJ20" i="36" s="1"/>
  <c r="Y21" i="11"/>
  <c r="U21" i="11"/>
  <c r="AJ19" i="36" s="1"/>
  <c r="Y20" i="11"/>
  <c r="U20" i="11"/>
  <c r="AJ18" i="36" s="1"/>
  <c r="Y19" i="11"/>
  <c r="U19" i="11"/>
  <c r="AJ17" i="36" s="1"/>
  <c r="Y18" i="11"/>
  <c r="U18" i="11"/>
  <c r="AJ16" i="36" s="1"/>
  <c r="Y17" i="11"/>
  <c r="U17" i="11"/>
  <c r="AJ15" i="36" s="1"/>
  <c r="Y16" i="11"/>
  <c r="U16" i="11"/>
  <c r="AJ14" i="36" s="1"/>
  <c r="Y15" i="11"/>
  <c r="U15" i="11"/>
  <c r="AJ13" i="36" s="1"/>
  <c r="Y14" i="11"/>
  <c r="U14" i="11"/>
  <c r="Y13" i="11"/>
  <c r="U13" i="11"/>
  <c r="Y12" i="11"/>
  <c r="U12" i="11"/>
  <c r="Y11" i="11"/>
  <c r="U11" i="11"/>
  <c r="Y10" i="11"/>
  <c r="U10" i="11"/>
  <c r="AJ8" i="36" s="1"/>
  <c r="Y9" i="11"/>
  <c r="U9" i="11"/>
  <c r="Y8" i="11"/>
  <c r="U8" i="11"/>
  <c r="Y7" i="11"/>
  <c r="U7" i="11"/>
  <c r="U6" i="11"/>
  <c r="Y37" i="10"/>
  <c r="Y36" i="10"/>
  <c r="U36" i="10"/>
  <c r="Y35" i="10"/>
  <c r="U35" i="10"/>
  <c r="Y34" i="10"/>
  <c r="U34" i="10"/>
  <c r="Y33" i="10"/>
  <c r="U33" i="10"/>
  <c r="Y32" i="10"/>
  <c r="U32" i="10"/>
  <c r="Y31" i="10"/>
  <c r="U31" i="10"/>
  <c r="Y30" i="10"/>
  <c r="U30" i="10"/>
  <c r="Y29" i="10"/>
  <c r="U29" i="10"/>
  <c r="Y28" i="10"/>
  <c r="U28" i="10"/>
  <c r="Y27" i="10"/>
  <c r="U27" i="10"/>
  <c r="AA25" i="36" s="1"/>
  <c r="Y26" i="10"/>
  <c r="U26" i="10"/>
  <c r="Y25" i="10"/>
  <c r="U25" i="10"/>
  <c r="Y24" i="10"/>
  <c r="U24" i="10"/>
  <c r="Y23" i="10"/>
  <c r="U23" i="10"/>
  <c r="AA21" i="36" s="1"/>
  <c r="Y22" i="10"/>
  <c r="U22" i="10"/>
  <c r="AA20" i="36" s="1"/>
  <c r="Y21" i="10"/>
  <c r="U21" i="10"/>
  <c r="Y20" i="10"/>
  <c r="U20" i="10"/>
  <c r="AA18" i="36" s="1"/>
  <c r="Y19" i="10"/>
  <c r="U19" i="10"/>
  <c r="Y18" i="10"/>
  <c r="U18" i="10"/>
  <c r="AA16" i="36" s="1"/>
  <c r="Y17" i="10"/>
  <c r="U17" i="10"/>
  <c r="Y16" i="10"/>
  <c r="U16" i="10"/>
  <c r="AA14" i="36" s="1"/>
  <c r="Y15" i="10"/>
  <c r="U15" i="10"/>
  <c r="Y14" i="10"/>
  <c r="U14" i="10"/>
  <c r="Y13" i="10"/>
  <c r="U13" i="10"/>
  <c r="Y12" i="10"/>
  <c r="U12" i="10"/>
  <c r="Y11" i="10"/>
  <c r="U11" i="10"/>
  <c r="Y10" i="10"/>
  <c r="U10" i="10"/>
  <c r="Y9" i="10"/>
  <c r="U9" i="10"/>
  <c r="Y8" i="10"/>
  <c r="U8" i="10"/>
  <c r="Y7" i="10"/>
  <c r="U7" i="10"/>
  <c r="U6" i="10"/>
  <c r="Y37" i="9"/>
  <c r="Y36" i="9"/>
  <c r="U36" i="9"/>
  <c r="P34" i="36" s="1"/>
  <c r="Y35" i="9"/>
  <c r="U35" i="9"/>
  <c r="P33" i="36" s="1"/>
  <c r="Y34" i="9"/>
  <c r="U34" i="9"/>
  <c r="P32" i="36" s="1"/>
  <c r="Y33" i="9"/>
  <c r="U33" i="9"/>
  <c r="P31" i="36" s="1"/>
  <c r="Y32" i="9"/>
  <c r="U32" i="9"/>
  <c r="P30" i="36" s="1"/>
  <c r="Y31" i="9"/>
  <c r="U31" i="9"/>
  <c r="P29" i="36" s="1"/>
  <c r="Y30" i="9"/>
  <c r="U30" i="9"/>
  <c r="P28" i="36" s="1"/>
  <c r="Y29" i="9"/>
  <c r="U29" i="9"/>
  <c r="P27" i="36" s="1"/>
  <c r="Y28" i="9"/>
  <c r="U28" i="9"/>
  <c r="P26" i="36" s="1"/>
  <c r="Y27" i="9"/>
  <c r="U27" i="9"/>
  <c r="P25" i="36" s="1"/>
  <c r="Y26" i="9"/>
  <c r="U26" i="9"/>
  <c r="P24" i="36" s="1"/>
  <c r="Y25" i="9"/>
  <c r="U25" i="9"/>
  <c r="P23" i="36" s="1"/>
  <c r="Y24" i="9"/>
  <c r="U24" i="9"/>
  <c r="P22" i="36" s="1"/>
  <c r="Y23" i="9"/>
  <c r="U23" i="9"/>
  <c r="P21" i="36" s="1"/>
  <c r="Y22" i="9"/>
  <c r="P20" i="36"/>
  <c r="Y21" i="9"/>
  <c r="Y20" i="9"/>
  <c r="Y19" i="9"/>
  <c r="Y18" i="9"/>
  <c r="Y17" i="9"/>
  <c r="Y16" i="9"/>
  <c r="Y15" i="9"/>
  <c r="U15" i="9"/>
  <c r="P13" i="36" s="1"/>
  <c r="Y14" i="9"/>
  <c r="U14" i="9"/>
  <c r="P12" i="36" s="1"/>
  <c r="Y13" i="9"/>
  <c r="U13" i="9"/>
  <c r="P11" i="36" s="1"/>
  <c r="Y12" i="9"/>
  <c r="U12" i="9"/>
  <c r="P10" i="36" s="1"/>
  <c r="Y11" i="9"/>
  <c r="U11" i="9"/>
  <c r="P9" i="36" s="1"/>
  <c r="Y10" i="9"/>
  <c r="U10" i="9"/>
  <c r="P8" i="36" s="1"/>
  <c r="Y9" i="9"/>
  <c r="U9" i="9"/>
  <c r="P7" i="36" s="1"/>
  <c r="Y8" i="9"/>
  <c r="U8" i="9"/>
  <c r="P6" i="36" s="1"/>
  <c r="Y7" i="9"/>
  <c r="U7" i="9"/>
  <c r="P5" i="36" s="1"/>
  <c r="U6" i="9"/>
  <c r="P4" i="36" s="1"/>
  <c r="Y37" i="8"/>
  <c r="Y36" i="8"/>
  <c r="U36" i="8"/>
  <c r="Y35" i="8"/>
  <c r="U35" i="8"/>
  <c r="Y34" i="8"/>
  <c r="U34" i="8"/>
  <c r="Y33" i="8"/>
  <c r="U33" i="8"/>
  <c r="Y32" i="8"/>
  <c r="U32" i="8"/>
  <c r="Y31" i="8"/>
  <c r="U31" i="8"/>
  <c r="Y30" i="8"/>
  <c r="U30" i="8"/>
  <c r="Y29" i="8"/>
  <c r="U29" i="8"/>
  <c r="Y28" i="8"/>
  <c r="U28" i="8"/>
  <c r="Y27" i="8"/>
  <c r="U27" i="8"/>
  <c r="W25" i="36" s="1"/>
  <c r="Y26" i="8"/>
  <c r="U26" i="8"/>
  <c r="Y25" i="8"/>
  <c r="U25" i="8"/>
  <c r="W23" i="36" s="1"/>
  <c r="Y24" i="8"/>
  <c r="U24" i="8"/>
  <c r="Y23" i="8"/>
  <c r="U23" i="8"/>
  <c r="W21" i="36" s="1"/>
  <c r="Y22" i="8"/>
  <c r="U22" i="8"/>
  <c r="W20" i="36" s="1"/>
  <c r="Y21" i="8"/>
  <c r="U21" i="8"/>
  <c r="Y20" i="8"/>
  <c r="U20" i="8"/>
  <c r="W18" i="36" s="1"/>
  <c r="Y19" i="8"/>
  <c r="U19" i="8"/>
  <c r="W17" i="36" s="1"/>
  <c r="Y18" i="8"/>
  <c r="U18" i="8"/>
  <c r="W16" i="36" s="1"/>
  <c r="Y17" i="8"/>
  <c r="U17" i="8"/>
  <c r="Y16" i="8"/>
  <c r="U16" i="8"/>
  <c r="W14" i="36" s="1"/>
  <c r="Y15" i="8"/>
  <c r="U15" i="8"/>
  <c r="Y14" i="8"/>
  <c r="U14" i="8"/>
  <c r="Y13" i="8"/>
  <c r="U13" i="8"/>
  <c r="Y12" i="8"/>
  <c r="U12" i="8"/>
  <c r="Y11" i="8"/>
  <c r="U11" i="8"/>
  <c r="Y10" i="8"/>
  <c r="U10" i="8"/>
  <c r="Y9" i="8"/>
  <c r="U9" i="8"/>
  <c r="W7" i="36" s="1"/>
  <c r="Y8" i="8"/>
  <c r="U8" i="8"/>
  <c r="Y7" i="8"/>
  <c r="U7" i="8"/>
  <c r="W5" i="36" s="1"/>
  <c r="U6" i="8"/>
  <c r="W4" i="36" s="1"/>
  <c r="Y37" i="12"/>
  <c r="Y36" i="12"/>
  <c r="U36" i="12"/>
  <c r="D34" i="36" s="1"/>
  <c r="Y35" i="12"/>
  <c r="U35" i="12"/>
  <c r="D33" i="36" s="1"/>
  <c r="Y34" i="12"/>
  <c r="U34" i="12"/>
  <c r="D32" i="36" s="1"/>
  <c r="Y33" i="12"/>
  <c r="U33" i="12"/>
  <c r="D31" i="36" s="1"/>
  <c r="Y32" i="12"/>
  <c r="U32" i="12"/>
  <c r="D30" i="36" s="1"/>
  <c r="Y31" i="12"/>
  <c r="U31" i="12"/>
  <c r="D29" i="36" s="1"/>
  <c r="Y30" i="12"/>
  <c r="U30" i="12"/>
  <c r="D28" i="36" s="1"/>
  <c r="Y29" i="12"/>
  <c r="U29" i="12"/>
  <c r="D27" i="36" s="1"/>
  <c r="Y28" i="12"/>
  <c r="U28" i="12"/>
  <c r="D26" i="36" s="1"/>
  <c r="Y27" i="12"/>
  <c r="U27" i="12"/>
  <c r="D25" i="36" s="1"/>
  <c r="Y26" i="12"/>
  <c r="U26" i="12"/>
  <c r="D24" i="36" s="1"/>
  <c r="Y25" i="12"/>
  <c r="U25" i="12"/>
  <c r="D23" i="36" s="1"/>
  <c r="Y24" i="12"/>
  <c r="U24" i="12"/>
  <c r="D22" i="36" s="1"/>
  <c r="Y23" i="12"/>
  <c r="U23" i="12"/>
  <c r="D21" i="36" s="1"/>
  <c r="Y22" i="12"/>
  <c r="U22" i="12"/>
  <c r="D20" i="36" s="1"/>
  <c r="Y21" i="12"/>
  <c r="U21" i="12"/>
  <c r="D19" i="36" s="1"/>
  <c r="Y20" i="12"/>
  <c r="U20" i="12"/>
  <c r="D18" i="36" s="1"/>
  <c r="Y19" i="12"/>
  <c r="U19" i="12"/>
  <c r="D17" i="36" s="1"/>
  <c r="Y18" i="12"/>
  <c r="U18" i="12"/>
  <c r="D16" i="36" s="1"/>
  <c r="Y17" i="12"/>
  <c r="U17" i="12"/>
  <c r="D15" i="36" s="1"/>
  <c r="Y16" i="12"/>
  <c r="U16" i="12"/>
  <c r="D14" i="36" s="1"/>
  <c r="Y15" i="12"/>
  <c r="U15" i="12"/>
  <c r="D13" i="36" s="1"/>
  <c r="Y14" i="12"/>
  <c r="U14" i="12"/>
  <c r="D12" i="36" s="1"/>
  <c r="Y13" i="12"/>
  <c r="U13" i="12"/>
  <c r="D11" i="36" s="1"/>
  <c r="Y12" i="12"/>
  <c r="U12" i="12"/>
  <c r="D10" i="36" s="1"/>
  <c r="Y11" i="12"/>
  <c r="U11" i="12"/>
  <c r="D9" i="36" s="1"/>
  <c r="Y10" i="12"/>
  <c r="U10" i="12"/>
  <c r="D8" i="36" s="1"/>
  <c r="Y9" i="12"/>
  <c r="U9" i="12"/>
  <c r="D7" i="36" s="1"/>
  <c r="Y8" i="12"/>
  <c r="U8" i="12"/>
  <c r="D6" i="36" s="1"/>
  <c r="Y7" i="12"/>
  <c r="U7" i="12"/>
  <c r="D5" i="36" s="1"/>
  <c r="U6" i="12"/>
  <c r="D4" i="36" s="1"/>
  <c r="Y37" i="7"/>
  <c r="Y36" i="7"/>
  <c r="U36" i="7"/>
  <c r="Y35" i="7"/>
  <c r="U35" i="7"/>
  <c r="Y34" i="7"/>
  <c r="U34" i="7"/>
  <c r="Y33" i="7"/>
  <c r="U33" i="7"/>
  <c r="Y32" i="7"/>
  <c r="U32" i="7"/>
  <c r="Y31" i="7"/>
  <c r="U31" i="7"/>
  <c r="Y30" i="7"/>
  <c r="U30" i="7"/>
  <c r="Y29" i="7"/>
  <c r="U29" i="7"/>
  <c r="Y28" i="7"/>
  <c r="U28" i="7"/>
  <c r="Y27" i="7"/>
  <c r="U27" i="7"/>
  <c r="X25" i="36" s="1"/>
  <c r="Y26" i="7"/>
  <c r="U26" i="7"/>
  <c r="Y25" i="7"/>
  <c r="U25" i="7"/>
  <c r="Y24" i="7"/>
  <c r="U24" i="7"/>
  <c r="Y23" i="7"/>
  <c r="U23" i="7"/>
  <c r="Y22" i="7"/>
  <c r="U22" i="7"/>
  <c r="Y21" i="7"/>
  <c r="U21" i="7"/>
  <c r="Y20" i="7"/>
  <c r="U20" i="7"/>
  <c r="Y19" i="7"/>
  <c r="U19" i="7"/>
  <c r="Y18" i="7"/>
  <c r="U18" i="7"/>
  <c r="X16" i="36" s="1"/>
  <c r="Y17" i="7"/>
  <c r="U17" i="7"/>
  <c r="Y16" i="7"/>
  <c r="U16" i="7"/>
  <c r="X14" i="36" s="1"/>
  <c r="Y15" i="7"/>
  <c r="U15" i="7"/>
  <c r="X13" i="36" s="1"/>
  <c r="Y14" i="7"/>
  <c r="U14" i="7"/>
  <c r="Y13" i="7"/>
  <c r="U13" i="7"/>
  <c r="X11" i="36" s="1"/>
  <c r="Y12" i="7"/>
  <c r="U12" i="7"/>
  <c r="Y11" i="7"/>
  <c r="U11" i="7"/>
  <c r="X9" i="36" s="1"/>
  <c r="Y10" i="7"/>
  <c r="U10" i="7"/>
  <c r="Y9" i="7"/>
  <c r="U9" i="7"/>
  <c r="X7" i="36" s="1"/>
  <c r="Y8" i="7"/>
  <c r="U8" i="7"/>
  <c r="Y7" i="7"/>
  <c r="U7" i="7"/>
  <c r="X5" i="36" s="1"/>
  <c r="U6" i="7"/>
  <c r="X4" i="36" s="1"/>
  <c r="Y37" i="5"/>
  <c r="Y36" i="5"/>
  <c r="U36" i="5"/>
  <c r="G34" i="36" s="1"/>
  <c r="Y35" i="5"/>
  <c r="U35" i="5"/>
  <c r="G33" i="36" s="1"/>
  <c r="Y34" i="5"/>
  <c r="U34" i="5"/>
  <c r="G32" i="36" s="1"/>
  <c r="Y33" i="5"/>
  <c r="U33" i="5"/>
  <c r="G31" i="36" s="1"/>
  <c r="Y32" i="5"/>
  <c r="U32" i="5"/>
  <c r="G30" i="36" s="1"/>
  <c r="Y31" i="5"/>
  <c r="U31" i="5"/>
  <c r="G29" i="36" s="1"/>
  <c r="Y30" i="5"/>
  <c r="U30" i="5"/>
  <c r="G28" i="36" s="1"/>
  <c r="Y29" i="5"/>
  <c r="U29" i="5"/>
  <c r="G27" i="36" s="1"/>
  <c r="Y28" i="5"/>
  <c r="U28" i="5"/>
  <c r="G26" i="36" s="1"/>
  <c r="Y27" i="5"/>
  <c r="U27" i="5"/>
  <c r="G25" i="36" s="1"/>
  <c r="Y26" i="5"/>
  <c r="U26" i="5"/>
  <c r="G24" i="36" s="1"/>
  <c r="Y25" i="5"/>
  <c r="U25" i="5"/>
  <c r="G23" i="36" s="1"/>
  <c r="Y24" i="5"/>
  <c r="U24" i="5"/>
  <c r="G22" i="36" s="1"/>
  <c r="Y23" i="5"/>
  <c r="U23" i="5"/>
  <c r="G21" i="36" s="1"/>
  <c r="Y22" i="5"/>
  <c r="U22" i="5"/>
  <c r="G20" i="36" s="1"/>
  <c r="Y21" i="5"/>
  <c r="U21" i="5"/>
  <c r="G19" i="36" s="1"/>
  <c r="Y20" i="5"/>
  <c r="U20" i="5"/>
  <c r="G18" i="36" s="1"/>
  <c r="Y19" i="5"/>
  <c r="U19" i="5"/>
  <c r="G17" i="36" s="1"/>
  <c r="Y18" i="5"/>
  <c r="U18" i="5"/>
  <c r="G16" i="36" s="1"/>
  <c r="Y17" i="5"/>
  <c r="U17" i="5"/>
  <c r="G15" i="36" s="1"/>
  <c r="Y16" i="5"/>
  <c r="U16" i="5"/>
  <c r="G14" i="36" s="1"/>
  <c r="Y15" i="5"/>
  <c r="U15" i="5"/>
  <c r="G13" i="36" s="1"/>
  <c r="Y14" i="5"/>
  <c r="U14" i="5"/>
  <c r="G12" i="36" s="1"/>
  <c r="Y13" i="5"/>
  <c r="U13" i="5"/>
  <c r="G11" i="36" s="1"/>
  <c r="Y12" i="5"/>
  <c r="U12" i="5"/>
  <c r="G10" i="36" s="1"/>
  <c r="Y11" i="5"/>
  <c r="U11" i="5"/>
  <c r="G9" i="36" s="1"/>
  <c r="Y10" i="5"/>
  <c r="U10" i="5"/>
  <c r="G8" i="36" s="1"/>
  <c r="Y9" i="5"/>
  <c r="U9" i="5"/>
  <c r="G7" i="36" s="1"/>
  <c r="Y8" i="5"/>
  <c r="U8" i="5"/>
  <c r="G6" i="36" s="1"/>
  <c r="Y7" i="5"/>
  <c r="U7" i="5"/>
  <c r="G5" i="36" s="1"/>
  <c r="U6" i="5"/>
  <c r="G4" i="36" s="1"/>
  <c r="Y37" i="4"/>
  <c r="Y36" i="4"/>
  <c r="Y35" i="4"/>
  <c r="Y34" i="4"/>
  <c r="Y33" i="4"/>
  <c r="Y32" i="4"/>
  <c r="Y31" i="4"/>
  <c r="Y30" i="4"/>
  <c r="Y29" i="4"/>
  <c r="Y28" i="4"/>
  <c r="Y27" i="4"/>
  <c r="Y26" i="4"/>
  <c r="U26" i="4"/>
  <c r="Y25" i="4"/>
  <c r="U25" i="4"/>
  <c r="AE23" i="36" s="1"/>
  <c r="Y24" i="4"/>
  <c r="U24" i="4"/>
  <c r="Y23" i="4"/>
  <c r="U23" i="4"/>
  <c r="AE21" i="36" s="1"/>
  <c r="Y22" i="4"/>
  <c r="U22" i="4"/>
  <c r="Y21" i="4"/>
  <c r="U21" i="4"/>
  <c r="Y20" i="4"/>
  <c r="U20" i="4"/>
  <c r="Y19" i="4"/>
  <c r="U19" i="4"/>
  <c r="Y18" i="4"/>
  <c r="U18" i="4"/>
  <c r="Y17" i="4"/>
  <c r="U17" i="4"/>
  <c r="Y16" i="4"/>
  <c r="U16" i="4"/>
  <c r="Y15" i="4"/>
  <c r="U15" i="4"/>
  <c r="AE13" i="36" s="1"/>
  <c r="Y14" i="4"/>
  <c r="U14" i="4"/>
  <c r="Y13" i="4"/>
  <c r="U13" i="4"/>
  <c r="Y12" i="4"/>
  <c r="U12" i="4"/>
  <c r="Y11" i="4"/>
  <c r="U11" i="4"/>
  <c r="Y10" i="4"/>
  <c r="U10" i="4"/>
  <c r="Y9" i="4"/>
  <c r="U9" i="4"/>
  <c r="Y8" i="4"/>
  <c r="U8" i="4"/>
  <c r="Y7" i="4"/>
  <c r="U7" i="4"/>
  <c r="AE5" i="36" s="1"/>
  <c r="U6" i="4"/>
  <c r="AE4" i="36" s="1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U25" i="3"/>
  <c r="AF23" i="36" s="1"/>
  <c r="Y24" i="3"/>
  <c r="U24" i="3"/>
  <c r="AF22" i="36" s="1"/>
  <c r="Y23" i="3"/>
  <c r="U23" i="3"/>
  <c r="AF21" i="36" s="1"/>
  <c r="Y22" i="3"/>
  <c r="U22" i="3"/>
  <c r="AF20" i="36" s="1"/>
  <c r="Y21" i="3"/>
  <c r="U21" i="3"/>
  <c r="Y20" i="3"/>
  <c r="U20" i="3"/>
  <c r="Y19" i="3"/>
  <c r="U19" i="3"/>
  <c r="AF17" i="36" s="1"/>
  <c r="Y18" i="3"/>
  <c r="U18" i="3"/>
  <c r="Y17" i="3"/>
  <c r="U17" i="3"/>
  <c r="AF15" i="36" s="1"/>
  <c r="Y16" i="3"/>
  <c r="U16" i="3"/>
  <c r="Y15" i="3"/>
  <c r="U15" i="3"/>
  <c r="AF13" i="36" s="1"/>
  <c r="Y14" i="3"/>
  <c r="U14" i="3"/>
  <c r="Y13" i="3"/>
  <c r="U13" i="3"/>
  <c r="AF11" i="36" s="1"/>
  <c r="Y12" i="3"/>
  <c r="U12" i="3"/>
  <c r="Y11" i="3"/>
  <c r="U11" i="3"/>
  <c r="AF9" i="36" s="1"/>
  <c r="Y10" i="3"/>
  <c r="U10" i="3"/>
  <c r="Y9" i="3"/>
  <c r="U9" i="3"/>
  <c r="Y8" i="3"/>
  <c r="U8" i="3"/>
  <c r="AF6" i="36" s="1"/>
  <c r="Y7" i="3"/>
  <c r="U7" i="3"/>
  <c r="U6" i="3"/>
  <c r="U36" i="26"/>
  <c r="S34" i="36" s="1"/>
  <c r="U35" i="26"/>
  <c r="S33" i="36" s="1"/>
  <c r="U34" i="26"/>
  <c r="S32" i="36" s="1"/>
  <c r="U33" i="26"/>
  <c r="S31" i="36" s="1"/>
  <c r="U32" i="26"/>
  <c r="S30" i="36" s="1"/>
  <c r="U31" i="26"/>
  <c r="S29" i="36" s="1"/>
  <c r="U30" i="26"/>
  <c r="S28" i="36" s="1"/>
  <c r="U29" i="26"/>
  <c r="S27" i="36" s="1"/>
  <c r="U28" i="26"/>
  <c r="S26" i="36" s="1"/>
  <c r="U27" i="26"/>
  <c r="S25" i="36" s="1"/>
  <c r="U26" i="26"/>
  <c r="S24" i="36" s="1"/>
  <c r="U25" i="26"/>
  <c r="S23" i="36" s="1"/>
  <c r="U24" i="26"/>
  <c r="S22" i="36" s="1"/>
  <c r="U23" i="26"/>
  <c r="S21" i="36" s="1"/>
  <c r="U22" i="26"/>
  <c r="S20" i="36" s="1"/>
  <c r="U21" i="26"/>
  <c r="S19" i="36" s="1"/>
  <c r="U20" i="26"/>
  <c r="S18" i="36" s="1"/>
  <c r="U19" i="26"/>
  <c r="S17" i="36" s="1"/>
  <c r="U18" i="26"/>
  <c r="S16" i="36" s="1"/>
  <c r="U17" i="26"/>
  <c r="S15" i="36" s="1"/>
  <c r="U16" i="26"/>
  <c r="S14" i="36" s="1"/>
  <c r="U15" i="26"/>
  <c r="S13" i="36" s="1"/>
  <c r="U14" i="26"/>
  <c r="S12" i="36" s="1"/>
  <c r="U13" i="26"/>
  <c r="S11" i="36" s="1"/>
  <c r="U12" i="26"/>
  <c r="S10" i="36" s="1"/>
  <c r="U11" i="26"/>
  <c r="S9" i="36" s="1"/>
  <c r="U10" i="26"/>
  <c r="S8" i="36" s="1"/>
  <c r="U9" i="26"/>
  <c r="S7" i="36" s="1"/>
  <c r="U8" i="26"/>
  <c r="S6" i="36" s="1"/>
  <c r="U7" i="26"/>
  <c r="S5" i="36" s="1"/>
  <c r="U6" i="26"/>
  <c r="S4" i="36" s="1"/>
  <c r="Y37" i="6"/>
  <c r="Y36" i="6"/>
  <c r="U36" i="6"/>
  <c r="Y35" i="6"/>
  <c r="U35" i="6"/>
  <c r="Y34" i="6"/>
  <c r="U34" i="6"/>
  <c r="Y33" i="6"/>
  <c r="U33" i="6"/>
  <c r="Y32" i="6"/>
  <c r="U32" i="6"/>
  <c r="Y31" i="6"/>
  <c r="U31" i="6"/>
  <c r="Y30" i="6"/>
  <c r="U30" i="6"/>
  <c r="Y29" i="6"/>
  <c r="U29" i="6"/>
  <c r="Y28" i="6"/>
  <c r="U28" i="6"/>
  <c r="Y27" i="6"/>
  <c r="U27" i="6"/>
  <c r="Y26" i="6"/>
  <c r="U26" i="6"/>
  <c r="Y25" i="6"/>
  <c r="U25" i="6"/>
  <c r="Y24" i="6"/>
  <c r="U24" i="6"/>
  <c r="Y23" i="6"/>
  <c r="U23" i="6"/>
  <c r="Y22" i="6"/>
  <c r="U22" i="6"/>
  <c r="Y21" i="6"/>
  <c r="U21" i="6"/>
  <c r="K19" i="36" s="1"/>
  <c r="Y20" i="6"/>
  <c r="U20" i="6"/>
  <c r="Y19" i="6"/>
  <c r="U19" i="6"/>
  <c r="K17" i="36" s="1"/>
  <c r="Y18" i="6"/>
  <c r="U18" i="6"/>
  <c r="Y17" i="6"/>
  <c r="U17" i="6"/>
  <c r="K15" i="36" s="1"/>
  <c r="Y16" i="6"/>
  <c r="U16" i="6"/>
  <c r="Y15" i="6"/>
  <c r="U15" i="6"/>
  <c r="K13" i="36" s="1"/>
  <c r="Y14" i="6"/>
  <c r="U14" i="6"/>
  <c r="K12" i="36" s="1"/>
  <c r="Y13" i="6"/>
  <c r="U13" i="6"/>
  <c r="Y12" i="6"/>
  <c r="U12" i="6"/>
  <c r="K10" i="36" s="1"/>
  <c r="Y11" i="6"/>
  <c r="U11" i="6"/>
  <c r="Y10" i="6"/>
  <c r="U10" i="6"/>
  <c r="Y9" i="6"/>
  <c r="U9" i="6"/>
  <c r="Y8" i="6"/>
  <c r="U8" i="6"/>
  <c r="K6" i="36" s="1"/>
  <c r="Y7" i="6"/>
  <c r="U7" i="6"/>
  <c r="K5" i="36" s="1"/>
  <c r="U6" i="6"/>
  <c r="K4" i="36" s="1"/>
  <c r="E41" i="40"/>
  <c r="U8" i="36" s="1"/>
  <c r="E40" i="40"/>
  <c r="U9" i="36" s="1"/>
  <c r="E39" i="40"/>
  <c r="U10" i="36" s="1"/>
  <c r="E37" i="40"/>
  <c r="U12" i="36" s="1"/>
  <c r="E36" i="40"/>
  <c r="U13" i="36" s="1"/>
  <c r="A17" i="40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A16" i="40"/>
  <c r="K15" i="40"/>
  <c r="M15" i="40" s="1"/>
  <c r="F9" i="40"/>
  <c r="E28" i="42"/>
  <c r="O21" i="36" s="1"/>
  <c r="E27" i="42"/>
  <c r="O22" i="36" s="1"/>
  <c r="E24" i="42"/>
  <c r="O25" i="36" s="1"/>
  <c r="E23" i="42"/>
  <c r="O26" i="36" s="1"/>
  <c r="E20" i="42"/>
  <c r="O29" i="36" s="1"/>
  <c r="E19" i="42"/>
  <c r="O30" i="36" s="1"/>
  <c r="E16" i="42"/>
  <c r="O33" i="36" s="1"/>
  <c r="A16" i="42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A44" i="42" s="1"/>
  <c r="A45" i="42" s="1"/>
  <c r="M15" i="42"/>
  <c r="E25" i="42" s="1"/>
  <c r="O24" i="36" s="1"/>
  <c r="K15" i="42"/>
  <c r="E15" i="42"/>
  <c r="O34" i="36" s="1"/>
  <c r="G9" i="42"/>
  <c r="A16" i="4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44" i="41" s="1"/>
  <c r="A45" i="41" s="1"/>
  <c r="K15" i="41"/>
  <c r="M15" i="41" s="1"/>
  <c r="F9" i="41"/>
  <c r="E45" i="1"/>
  <c r="E42" i="1"/>
  <c r="E44" i="1" s="1"/>
  <c r="E46" i="1" s="1"/>
  <c r="N38" i="1"/>
  <c r="N37" i="1"/>
  <c r="N36" i="1"/>
  <c r="C32" i="36" s="1"/>
  <c r="N35" i="1"/>
  <c r="C31" i="36" s="1"/>
  <c r="N34" i="1"/>
  <c r="N33" i="1"/>
  <c r="C29" i="36" s="1"/>
  <c r="N31" i="1"/>
  <c r="N30" i="1"/>
  <c r="C26" i="36" s="1"/>
  <c r="N29" i="1"/>
  <c r="C25" i="36" s="1"/>
  <c r="N28" i="1"/>
  <c r="N27" i="1"/>
  <c r="N26" i="1"/>
  <c r="N25" i="1"/>
  <c r="N24" i="1"/>
  <c r="N23" i="1"/>
  <c r="C19" i="36" s="1"/>
  <c r="N22" i="1"/>
  <c r="C18" i="36" s="1"/>
  <c r="N21" i="1"/>
  <c r="N20" i="1"/>
  <c r="C16" i="36" s="1"/>
  <c r="N19" i="1"/>
  <c r="N18" i="1"/>
  <c r="C14" i="36" s="1"/>
  <c r="N17" i="1"/>
  <c r="N16" i="1"/>
  <c r="C12" i="36" s="1"/>
  <c r="N15" i="1"/>
  <c r="N14" i="1"/>
  <c r="C10" i="36" s="1"/>
  <c r="N13" i="1"/>
  <c r="N12" i="1"/>
  <c r="C8" i="36" s="1"/>
  <c r="N11" i="1"/>
  <c r="C7" i="36" s="1"/>
  <c r="N10" i="1"/>
  <c r="C6" i="36" s="1"/>
  <c r="N9" i="1"/>
  <c r="N8" i="1"/>
  <c r="C4" i="36" s="1"/>
  <c r="T34" i="44"/>
  <c r="Q34" i="44"/>
  <c r="D34" i="44"/>
  <c r="AM33" i="44"/>
  <c r="AL33" i="44"/>
  <c r="AK33" i="44"/>
  <c r="AJ33" i="44"/>
  <c r="AI33" i="44"/>
  <c r="AH33" i="44"/>
  <c r="AG33" i="44"/>
  <c r="AF33" i="44"/>
  <c r="AE33" i="44"/>
  <c r="AD33" i="44"/>
  <c r="AC33" i="44"/>
  <c r="AB33" i="44"/>
  <c r="AA33" i="44"/>
  <c r="Z33" i="44"/>
  <c r="Y33" i="44"/>
  <c r="X33" i="44"/>
  <c r="W33" i="44"/>
  <c r="V33" i="44"/>
  <c r="U33" i="44"/>
  <c r="S33" i="44"/>
  <c r="R33" i="44"/>
  <c r="P33" i="44"/>
  <c r="O33" i="44"/>
  <c r="N33" i="44"/>
  <c r="M33" i="44"/>
  <c r="L33" i="44"/>
  <c r="K33" i="44"/>
  <c r="J33" i="44"/>
  <c r="I33" i="44"/>
  <c r="H33" i="44"/>
  <c r="G33" i="44"/>
  <c r="F33" i="44"/>
  <c r="E33" i="44"/>
  <c r="C33" i="44"/>
  <c r="B33" i="44"/>
  <c r="B32" i="44" s="1"/>
  <c r="B31" i="44" s="1"/>
  <c r="B30" i="44" s="1"/>
  <c r="B29" i="44" s="1"/>
  <c r="B28" i="44" s="1"/>
  <c r="B27" i="44" s="1"/>
  <c r="B26" i="44" s="1"/>
  <c r="B25" i="44" s="1"/>
  <c r="B24" i="44" s="1"/>
  <c r="B23" i="44" s="1"/>
  <c r="B22" i="44" s="1"/>
  <c r="B21" i="44" s="1"/>
  <c r="B20" i="44" s="1"/>
  <c r="B19" i="44" s="1"/>
  <c r="B18" i="44" s="1"/>
  <c r="B17" i="44" s="1"/>
  <c r="B16" i="44" s="1"/>
  <c r="B15" i="44" s="1"/>
  <c r="B14" i="44" s="1"/>
  <c r="B13" i="44" s="1"/>
  <c r="B12" i="44" s="1"/>
  <c r="B11" i="44" s="1"/>
  <c r="B10" i="44" s="1"/>
  <c r="B9" i="44" s="1"/>
  <c r="B8" i="44" s="1"/>
  <c r="B7" i="44" s="1"/>
  <c r="B6" i="44" s="1"/>
  <c r="B5" i="44" s="1"/>
  <c r="B4" i="44" s="1"/>
  <c r="AM32" i="44"/>
  <c r="AL32" i="44"/>
  <c r="AK32" i="44"/>
  <c r="AJ32" i="44"/>
  <c r="AI32" i="44"/>
  <c r="AH32" i="44"/>
  <c r="AG32" i="44"/>
  <c r="AF32" i="44"/>
  <c r="AE32" i="44"/>
  <c r="AD32" i="44"/>
  <c r="AC32" i="44"/>
  <c r="AB32" i="44"/>
  <c r="AA32" i="44"/>
  <c r="Z32" i="44"/>
  <c r="Y32" i="44"/>
  <c r="X32" i="44"/>
  <c r="W32" i="44"/>
  <c r="V32" i="44"/>
  <c r="U32" i="44"/>
  <c r="S32" i="44"/>
  <c r="R32" i="44"/>
  <c r="P32" i="44"/>
  <c r="O32" i="44"/>
  <c r="N32" i="44"/>
  <c r="M32" i="44"/>
  <c r="L32" i="44"/>
  <c r="K32" i="44"/>
  <c r="J32" i="44"/>
  <c r="I32" i="44"/>
  <c r="H32" i="44"/>
  <c r="G32" i="44"/>
  <c r="F32" i="44"/>
  <c r="E32" i="44"/>
  <c r="C32" i="44"/>
  <c r="AM31" i="44"/>
  <c r="AL31" i="44"/>
  <c r="AK31" i="44"/>
  <c r="AJ31" i="44"/>
  <c r="AI31" i="44"/>
  <c r="AH31" i="44"/>
  <c r="AG31" i="44"/>
  <c r="AF31" i="44"/>
  <c r="AE31" i="44"/>
  <c r="AD31" i="44"/>
  <c r="AC31" i="44"/>
  <c r="AB31" i="44"/>
  <c r="AA31" i="44"/>
  <c r="Z31" i="44"/>
  <c r="Y31" i="44"/>
  <c r="X31" i="44"/>
  <c r="W31" i="44"/>
  <c r="V31" i="44"/>
  <c r="U31" i="44"/>
  <c r="S31" i="44"/>
  <c r="R31" i="44"/>
  <c r="P31" i="44"/>
  <c r="O31" i="44"/>
  <c r="N31" i="44"/>
  <c r="M31" i="44"/>
  <c r="L31" i="44"/>
  <c r="K31" i="44"/>
  <c r="J31" i="44"/>
  <c r="I31" i="44"/>
  <c r="H31" i="44"/>
  <c r="G31" i="44"/>
  <c r="F31" i="44"/>
  <c r="E31" i="44"/>
  <c r="C31" i="44"/>
  <c r="AM30" i="44"/>
  <c r="AL30" i="44"/>
  <c r="AK30" i="44"/>
  <c r="AJ30" i="44"/>
  <c r="AI30" i="44"/>
  <c r="AH30" i="44"/>
  <c r="AG30" i="44"/>
  <c r="AF30" i="44"/>
  <c r="AE30" i="44"/>
  <c r="AD30" i="44"/>
  <c r="AC30" i="44"/>
  <c r="AB30" i="44"/>
  <c r="AA30" i="44"/>
  <c r="Z30" i="44"/>
  <c r="Y30" i="44"/>
  <c r="X30" i="44"/>
  <c r="W30" i="44"/>
  <c r="V30" i="44"/>
  <c r="U30" i="44"/>
  <c r="S30" i="44"/>
  <c r="R30" i="44"/>
  <c r="P30" i="44"/>
  <c r="O30" i="44"/>
  <c r="N30" i="44"/>
  <c r="M30" i="44"/>
  <c r="L30" i="44"/>
  <c r="K30" i="44"/>
  <c r="J30" i="44"/>
  <c r="I30" i="44"/>
  <c r="H30" i="44"/>
  <c r="G30" i="44"/>
  <c r="F30" i="44"/>
  <c r="E30" i="44"/>
  <c r="C30" i="44"/>
  <c r="AM29" i="44"/>
  <c r="AL29" i="44"/>
  <c r="AK29" i="44"/>
  <c r="AJ29" i="44"/>
  <c r="AI29" i="44"/>
  <c r="AH29" i="44"/>
  <c r="AG29" i="44"/>
  <c r="AF29" i="44"/>
  <c r="AE29" i="44"/>
  <c r="AD29" i="44"/>
  <c r="AC29" i="44"/>
  <c r="AB29" i="44"/>
  <c r="AA29" i="44"/>
  <c r="Z29" i="44"/>
  <c r="Y29" i="44"/>
  <c r="X29" i="44"/>
  <c r="W29" i="44"/>
  <c r="V29" i="44"/>
  <c r="U29" i="44"/>
  <c r="S29" i="44"/>
  <c r="R29" i="44"/>
  <c r="P29" i="44"/>
  <c r="O29" i="44"/>
  <c r="N29" i="44"/>
  <c r="M29" i="44"/>
  <c r="L29" i="44"/>
  <c r="K29" i="44"/>
  <c r="J29" i="44"/>
  <c r="I29" i="44"/>
  <c r="H29" i="44"/>
  <c r="G29" i="44"/>
  <c r="F29" i="44"/>
  <c r="E29" i="44"/>
  <c r="C29" i="44"/>
  <c r="AM28" i="44"/>
  <c r="AL28" i="44"/>
  <c r="AK28" i="44"/>
  <c r="AJ28" i="44"/>
  <c r="AI28" i="44"/>
  <c r="AH28" i="44"/>
  <c r="AG28" i="44"/>
  <c r="AF28" i="44"/>
  <c r="AE28" i="44"/>
  <c r="AD28" i="44"/>
  <c r="AC28" i="44"/>
  <c r="AB28" i="44"/>
  <c r="AA28" i="44"/>
  <c r="Z28" i="44"/>
  <c r="Y28" i="44"/>
  <c r="X28" i="44"/>
  <c r="W28" i="44"/>
  <c r="V28" i="44"/>
  <c r="U28" i="44"/>
  <c r="S28" i="44"/>
  <c r="R28" i="44"/>
  <c r="P28" i="44"/>
  <c r="O28" i="44"/>
  <c r="N28" i="44"/>
  <c r="M28" i="44"/>
  <c r="L28" i="44"/>
  <c r="K28" i="44"/>
  <c r="J28" i="44"/>
  <c r="I28" i="44"/>
  <c r="H28" i="44"/>
  <c r="G28" i="44"/>
  <c r="F28" i="44"/>
  <c r="E28" i="44"/>
  <c r="C28" i="44"/>
  <c r="AM27" i="44"/>
  <c r="AL27" i="44"/>
  <c r="AK27" i="44"/>
  <c r="AJ27" i="44"/>
  <c r="AI27" i="44"/>
  <c r="AH27" i="44"/>
  <c r="AG27" i="44"/>
  <c r="AF27" i="44"/>
  <c r="AE27" i="44"/>
  <c r="AD27" i="44"/>
  <c r="AC27" i="44"/>
  <c r="AB27" i="44"/>
  <c r="AA27" i="44"/>
  <c r="Z27" i="44"/>
  <c r="Y27" i="44"/>
  <c r="X27" i="44"/>
  <c r="W27" i="44"/>
  <c r="V27" i="44"/>
  <c r="U27" i="44"/>
  <c r="S27" i="44"/>
  <c r="R27" i="44"/>
  <c r="P27" i="44"/>
  <c r="O27" i="44"/>
  <c r="N27" i="44"/>
  <c r="M27" i="44"/>
  <c r="L27" i="44"/>
  <c r="K27" i="44"/>
  <c r="J27" i="44"/>
  <c r="I27" i="44"/>
  <c r="H27" i="44"/>
  <c r="G27" i="44"/>
  <c r="F27" i="44"/>
  <c r="E27" i="44"/>
  <c r="C27" i="44"/>
  <c r="AM26" i="44"/>
  <c r="AL26" i="44"/>
  <c r="AK26" i="44"/>
  <c r="AJ26" i="44"/>
  <c r="AI26" i="44"/>
  <c r="AH26" i="44"/>
  <c r="AG26" i="44"/>
  <c r="AF26" i="44"/>
  <c r="AE26" i="44"/>
  <c r="AD26" i="44"/>
  <c r="AC26" i="44"/>
  <c r="AB26" i="44"/>
  <c r="AA26" i="44"/>
  <c r="Z26" i="44"/>
  <c r="Y26" i="44"/>
  <c r="X26" i="44"/>
  <c r="W26" i="44"/>
  <c r="V26" i="44"/>
  <c r="U26" i="44"/>
  <c r="S26" i="44"/>
  <c r="R26" i="44"/>
  <c r="P26" i="44"/>
  <c r="O26" i="44"/>
  <c r="N26" i="44"/>
  <c r="M26" i="44"/>
  <c r="L26" i="44"/>
  <c r="K26" i="44"/>
  <c r="J26" i="44"/>
  <c r="I26" i="44"/>
  <c r="H26" i="44"/>
  <c r="G26" i="44"/>
  <c r="F26" i="44"/>
  <c r="E26" i="44"/>
  <c r="C26" i="44"/>
  <c r="AM25" i="44"/>
  <c r="AL25" i="44"/>
  <c r="AK25" i="44"/>
  <c r="AJ25" i="44"/>
  <c r="AI25" i="44"/>
  <c r="AH25" i="44"/>
  <c r="AG25" i="44"/>
  <c r="AF25" i="44"/>
  <c r="AE25" i="44"/>
  <c r="AD25" i="44"/>
  <c r="AC25" i="44"/>
  <c r="AB25" i="44"/>
  <c r="AA25" i="44"/>
  <c r="Z25" i="44"/>
  <c r="Y25" i="44"/>
  <c r="X25" i="44"/>
  <c r="W25" i="44"/>
  <c r="V25" i="44"/>
  <c r="U25" i="44"/>
  <c r="S25" i="44"/>
  <c r="R25" i="44"/>
  <c r="P25" i="44"/>
  <c r="O25" i="44"/>
  <c r="N25" i="44"/>
  <c r="M25" i="44"/>
  <c r="L25" i="44"/>
  <c r="K25" i="44"/>
  <c r="J25" i="44"/>
  <c r="I25" i="44"/>
  <c r="H25" i="44"/>
  <c r="G25" i="44"/>
  <c r="F25" i="44"/>
  <c r="E25" i="44"/>
  <c r="C25" i="44"/>
  <c r="AM24" i="44"/>
  <c r="AL24" i="44"/>
  <c r="AK24" i="44"/>
  <c r="AJ24" i="44"/>
  <c r="AI24" i="44"/>
  <c r="AH24" i="44"/>
  <c r="AG24" i="44"/>
  <c r="AF24" i="44"/>
  <c r="AE24" i="44"/>
  <c r="AD24" i="44"/>
  <c r="AC24" i="44"/>
  <c r="AB24" i="44"/>
  <c r="AA24" i="44"/>
  <c r="Z24" i="44"/>
  <c r="Y24" i="44"/>
  <c r="X24" i="44"/>
  <c r="W24" i="44"/>
  <c r="V24" i="44"/>
  <c r="U24" i="44"/>
  <c r="S24" i="44"/>
  <c r="R24" i="44"/>
  <c r="P24" i="44"/>
  <c r="O24" i="44"/>
  <c r="N24" i="44"/>
  <c r="M24" i="44"/>
  <c r="L24" i="44"/>
  <c r="K24" i="44"/>
  <c r="J24" i="44"/>
  <c r="I24" i="44"/>
  <c r="H24" i="44"/>
  <c r="G24" i="44"/>
  <c r="F24" i="44"/>
  <c r="E24" i="44"/>
  <c r="C24" i="44"/>
  <c r="AM23" i="44"/>
  <c r="AL23" i="44"/>
  <c r="AK23" i="44"/>
  <c r="AJ23" i="44"/>
  <c r="AI23" i="44"/>
  <c r="AH23" i="44"/>
  <c r="AG23" i="44"/>
  <c r="AF23" i="44"/>
  <c r="AE23" i="44"/>
  <c r="AD23" i="44"/>
  <c r="AC23" i="44"/>
  <c r="AB23" i="44"/>
  <c r="AA23" i="44"/>
  <c r="Z23" i="44"/>
  <c r="Y23" i="44"/>
  <c r="X23" i="44"/>
  <c r="W23" i="44"/>
  <c r="V23" i="44"/>
  <c r="U23" i="44"/>
  <c r="S23" i="44"/>
  <c r="R23" i="44"/>
  <c r="P23" i="44"/>
  <c r="O23" i="44"/>
  <c r="N23" i="44"/>
  <c r="M23" i="44"/>
  <c r="L23" i="44"/>
  <c r="K23" i="44"/>
  <c r="J23" i="44"/>
  <c r="I23" i="44"/>
  <c r="H23" i="44"/>
  <c r="G23" i="44"/>
  <c r="F23" i="44"/>
  <c r="E23" i="44"/>
  <c r="C23" i="44"/>
  <c r="AM22" i="44"/>
  <c r="AL22" i="44"/>
  <c r="AK22" i="44"/>
  <c r="AJ22" i="44"/>
  <c r="AI22" i="44"/>
  <c r="AH22" i="44"/>
  <c r="AG22" i="44"/>
  <c r="AF22" i="44"/>
  <c r="AE22" i="44"/>
  <c r="AD22" i="44"/>
  <c r="AC22" i="44"/>
  <c r="AB22" i="44"/>
  <c r="AA22" i="44"/>
  <c r="Z22" i="44"/>
  <c r="Y22" i="44"/>
  <c r="X22" i="44"/>
  <c r="W22" i="44"/>
  <c r="V22" i="44"/>
  <c r="U22" i="44"/>
  <c r="S22" i="44"/>
  <c r="R22" i="44"/>
  <c r="P22" i="44"/>
  <c r="O22" i="44"/>
  <c r="N22" i="44"/>
  <c r="M22" i="44"/>
  <c r="L22" i="44"/>
  <c r="K22" i="44"/>
  <c r="J22" i="44"/>
  <c r="I22" i="44"/>
  <c r="H22" i="44"/>
  <c r="G22" i="44"/>
  <c r="F22" i="44"/>
  <c r="E22" i="44"/>
  <c r="C22" i="44"/>
  <c r="AM21" i="44"/>
  <c r="AL21" i="44"/>
  <c r="AK21" i="44"/>
  <c r="AJ21" i="44"/>
  <c r="AI21" i="44"/>
  <c r="AH21" i="44"/>
  <c r="AG21" i="44"/>
  <c r="AF21" i="44"/>
  <c r="AE21" i="44"/>
  <c r="AD21" i="44"/>
  <c r="AC21" i="44"/>
  <c r="AB21" i="44"/>
  <c r="AA21" i="44"/>
  <c r="Z21" i="44"/>
  <c r="Y21" i="44"/>
  <c r="X21" i="44"/>
  <c r="W21" i="44"/>
  <c r="V21" i="44"/>
  <c r="U21" i="44"/>
  <c r="S21" i="44"/>
  <c r="R21" i="44"/>
  <c r="P21" i="44"/>
  <c r="O21" i="44"/>
  <c r="N21" i="44"/>
  <c r="M21" i="44"/>
  <c r="L21" i="44"/>
  <c r="K21" i="44"/>
  <c r="J21" i="44"/>
  <c r="I21" i="44"/>
  <c r="H21" i="44"/>
  <c r="G21" i="44"/>
  <c r="F21" i="44"/>
  <c r="E21" i="44"/>
  <c r="C21" i="44"/>
  <c r="AM20" i="44"/>
  <c r="AL20" i="44"/>
  <c r="AK20" i="44"/>
  <c r="AJ20" i="44"/>
  <c r="AI20" i="44"/>
  <c r="AH20" i="44"/>
  <c r="AG20" i="44"/>
  <c r="AF20" i="44"/>
  <c r="AE20" i="44"/>
  <c r="AD20" i="44"/>
  <c r="AC20" i="44"/>
  <c r="AB20" i="44"/>
  <c r="AA20" i="44"/>
  <c r="Z20" i="44"/>
  <c r="Y20" i="44"/>
  <c r="X20" i="44"/>
  <c r="W20" i="44"/>
  <c r="V20" i="44"/>
  <c r="U20" i="44"/>
  <c r="S20" i="44"/>
  <c r="R20" i="44"/>
  <c r="P20" i="44"/>
  <c r="O20" i="44"/>
  <c r="N20" i="44"/>
  <c r="M20" i="44"/>
  <c r="L20" i="44"/>
  <c r="K20" i="44"/>
  <c r="J20" i="44"/>
  <c r="I20" i="44"/>
  <c r="H20" i="44"/>
  <c r="G20" i="44"/>
  <c r="F20" i="44"/>
  <c r="E20" i="44"/>
  <c r="C20" i="44"/>
  <c r="AM19" i="44"/>
  <c r="AL19" i="44"/>
  <c r="AK19" i="44"/>
  <c r="AJ19" i="44"/>
  <c r="AI19" i="44"/>
  <c r="AH19" i="44"/>
  <c r="AG19" i="44"/>
  <c r="AF19" i="44"/>
  <c r="AE19" i="44"/>
  <c r="AD19" i="44"/>
  <c r="AC19" i="44"/>
  <c r="AB19" i="44"/>
  <c r="AA19" i="44"/>
  <c r="Z19" i="44"/>
  <c r="Y19" i="44"/>
  <c r="X19" i="44"/>
  <c r="W19" i="44"/>
  <c r="V19" i="44"/>
  <c r="U19" i="44"/>
  <c r="S19" i="44"/>
  <c r="R19" i="44"/>
  <c r="P19" i="44"/>
  <c r="O19" i="44"/>
  <c r="N19" i="44"/>
  <c r="M19" i="44"/>
  <c r="L19" i="44"/>
  <c r="K19" i="44"/>
  <c r="J19" i="44"/>
  <c r="I19" i="44"/>
  <c r="H19" i="44"/>
  <c r="G19" i="44"/>
  <c r="F19" i="44"/>
  <c r="E19" i="44"/>
  <c r="C19" i="44"/>
  <c r="AM18" i="44"/>
  <c r="AL18" i="44"/>
  <c r="AK18" i="44"/>
  <c r="AJ18" i="44"/>
  <c r="AI18" i="44"/>
  <c r="AH18" i="44"/>
  <c r="AG18" i="44"/>
  <c r="AF18" i="44"/>
  <c r="AE18" i="44"/>
  <c r="AD18" i="44"/>
  <c r="AC18" i="44"/>
  <c r="AB18" i="44"/>
  <c r="AA18" i="44"/>
  <c r="Z18" i="44"/>
  <c r="Y18" i="44"/>
  <c r="X18" i="44"/>
  <c r="W18" i="44"/>
  <c r="V18" i="44"/>
  <c r="U18" i="44"/>
  <c r="S18" i="44"/>
  <c r="R18" i="44"/>
  <c r="P18" i="44"/>
  <c r="O18" i="44"/>
  <c r="N18" i="44"/>
  <c r="M18" i="44"/>
  <c r="L18" i="44"/>
  <c r="K18" i="44"/>
  <c r="J18" i="44"/>
  <c r="I18" i="44"/>
  <c r="H18" i="44"/>
  <c r="G18" i="44"/>
  <c r="F18" i="44"/>
  <c r="E18" i="44"/>
  <c r="C18" i="44"/>
  <c r="AM17" i="44"/>
  <c r="AL17" i="44"/>
  <c r="AK17" i="44"/>
  <c r="AJ17" i="44"/>
  <c r="AI17" i="44"/>
  <c r="AH17" i="44"/>
  <c r="AG17" i="44"/>
  <c r="AF17" i="44"/>
  <c r="AE17" i="44"/>
  <c r="AD17" i="44"/>
  <c r="AC17" i="44"/>
  <c r="AB17" i="44"/>
  <c r="AA17" i="44"/>
  <c r="Z17" i="44"/>
  <c r="Y17" i="44"/>
  <c r="X17" i="44"/>
  <c r="W17" i="44"/>
  <c r="V17" i="44"/>
  <c r="U17" i="44"/>
  <c r="S17" i="44"/>
  <c r="R17" i="44"/>
  <c r="P17" i="44"/>
  <c r="O17" i="44"/>
  <c r="N17" i="44"/>
  <c r="M17" i="44"/>
  <c r="L17" i="44"/>
  <c r="K17" i="44"/>
  <c r="J17" i="44"/>
  <c r="I17" i="44"/>
  <c r="H17" i="44"/>
  <c r="G17" i="44"/>
  <c r="F17" i="44"/>
  <c r="E17" i="44"/>
  <c r="C17" i="44"/>
  <c r="AM16" i="44"/>
  <c r="AL16" i="44"/>
  <c r="AK16" i="44"/>
  <c r="AJ16" i="44"/>
  <c r="AI16" i="44"/>
  <c r="AH16" i="44"/>
  <c r="AG16" i="44"/>
  <c r="AF16" i="44"/>
  <c r="AE16" i="44"/>
  <c r="AD16" i="44"/>
  <c r="AC16" i="44"/>
  <c r="AB16" i="44"/>
  <c r="AA16" i="44"/>
  <c r="Z16" i="44"/>
  <c r="Y16" i="44"/>
  <c r="X16" i="44"/>
  <c r="W16" i="44"/>
  <c r="V16" i="44"/>
  <c r="U16" i="44"/>
  <c r="S16" i="44"/>
  <c r="R16" i="44"/>
  <c r="P16" i="44"/>
  <c r="O16" i="44"/>
  <c r="N16" i="44"/>
  <c r="M16" i="44"/>
  <c r="L16" i="44"/>
  <c r="K16" i="44"/>
  <c r="J16" i="44"/>
  <c r="I16" i="44"/>
  <c r="H16" i="44"/>
  <c r="G16" i="44"/>
  <c r="F16" i="44"/>
  <c r="E16" i="44"/>
  <c r="C16" i="44"/>
  <c r="AM15" i="44"/>
  <c r="AL15" i="44"/>
  <c r="AK15" i="44"/>
  <c r="AJ15" i="44"/>
  <c r="AI15" i="44"/>
  <c r="AH15" i="44"/>
  <c r="AG15" i="44"/>
  <c r="AF15" i="44"/>
  <c r="AE15" i="44"/>
  <c r="AD15" i="44"/>
  <c r="AC15" i="44"/>
  <c r="AB15" i="44"/>
  <c r="AA15" i="44"/>
  <c r="Z15" i="44"/>
  <c r="Y15" i="44"/>
  <c r="X15" i="44"/>
  <c r="W15" i="44"/>
  <c r="V15" i="44"/>
  <c r="U15" i="44"/>
  <c r="S15" i="44"/>
  <c r="R15" i="44"/>
  <c r="P15" i="44"/>
  <c r="O15" i="44"/>
  <c r="N15" i="44"/>
  <c r="M15" i="44"/>
  <c r="L15" i="44"/>
  <c r="K15" i="44"/>
  <c r="J15" i="44"/>
  <c r="I15" i="44"/>
  <c r="H15" i="44"/>
  <c r="G15" i="44"/>
  <c r="F15" i="44"/>
  <c r="E15" i="44"/>
  <c r="C15" i="44"/>
  <c r="AM14" i="44"/>
  <c r="AL14" i="44"/>
  <c r="AK14" i="44"/>
  <c r="AJ14" i="44"/>
  <c r="AI14" i="44"/>
  <c r="AH14" i="44"/>
  <c r="AG14" i="44"/>
  <c r="AF14" i="44"/>
  <c r="AE14" i="44"/>
  <c r="AD14" i="44"/>
  <c r="AC14" i="44"/>
  <c r="AB14" i="44"/>
  <c r="AA14" i="44"/>
  <c r="Z14" i="44"/>
  <c r="Y14" i="44"/>
  <c r="X14" i="44"/>
  <c r="W14" i="44"/>
  <c r="V14" i="44"/>
  <c r="U14" i="44"/>
  <c r="S14" i="44"/>
  <c r="R14" i="44"/>
  <c r="P14" i="44"/>
  <c r="O14" i="44"/>
  <c r="N14" i="44"/>
  <c r="M14" i="44"/>
  <c r="L14" i="44"/>
  <c r="K14" i="44"/>
  <c r="J14" i="44"/>
  <c r="I14" i="44"/>
  <c r="H14" i="44"/>
  <c r="G14" i="44"/>
  <c r="F14" i="44"/>
  <c r="E14" i="44"/>
  <c r="C14" i="44"/>
  <c r="AM13" i="44"/>
  <c r="AL13" i="44"/>
  <c r="AK13" i="44"/>
  <c r="AJ13" i="44"/>
  <c r="AI13" i="44"/>
  <c r="AH13" i="44"/>
  <c r="AG13" i="44"/>
  <c r="AF13" i="44"/>
  <c r="AE13" i="44"/>
  <c r="AD13" i="44"/>
  <c r="AC13" i="44"/>
  <c r="AB13" i="44"/>
  <c r="AA13" i="44"/>
  <c r="Z13" i="44"/>
  <c r="Y13" i="44"/>
  <c r="X13" i="44"/>
  <c r="W13" i="44"/>
  <c r="V13" i="44"/>
  <c r="U13" i="44"/>
  <c r="S13" i="44"/>
  <c r="R13" i="44"/>
  <c r="P13" i="44"/>
  <c r="O13" i="44"/>
  <c r="N13" i="44"/>
  <c r="M13" i="44"/>
  <c r="L13" i="44"/>
  <c r="K13" i="44"/>
  <c r="J13" i="44"/>
  <c r="I13" i="44"/>
  <c r="H13" i="44"/>
  <c r="G13" i="44"/>
  <c r="F13" i="44"/>
  <c r="E13" i="44"/>
  <c r="C13" i="44"/>
  <c r="AM12" i="44"/>
  <c r="AL12" i="44"/>
  <c r="AK12" i="44"/>
  <c r="AJ12" i="44"/>
  <c r="AI12" i="44"/>
  <c r="AH12" i="44"/>
  <c r="AG12" i="44"/>
  <c r="AF12" i="44"/>
  <c r="AE12" i="44"/>
  <c r="AD12" i="44"/>
  <c r="AC12" i="44"/>
  <c r="AB12" i="44"/>
  <c r="AA12" i="44"/>
  <c r="Z12" i="44"/>
  <c r="Y12" i="44"/>
  <c r="X12" i="44"/>
  <c r="W12" i="44"/>
  <c r="V12" i="44"/>
  <c r="U12" i="44"/>
  <c r="S12" i="44"/>
  <c r="R12" i="44"/>
  <c r="P12" i="44"/>
  <c r="O12" i="44"/>
  <c r="N12" i="44"/>
  <c r="M12" i="44"/>
  <c r="L12" i="44"/>
  <c r="K12" i="44"/>
  <c r="J12" i="44"/>
  <c r="I12" i="44"/>
  <c r="H12" i="44"/>
  <c r="G12" i="44"/>
  <c r="F12" i="44"/>
  <c r="E12" i="44"/>
  <c r="C12" i="44"/>
  <c r="AM11" i="44"/>
  <c r="AL11" i="44"/>
  <c r="AK11" i="44"/>
  <c r="AJ11" i="44"/>
  <c r="AI11" i="44"/>
  <c r="AH11" i="44"/>
  <c r="AG11" i="44"/>
  <c r="AF11" i="44"/>
  <c r="AE11" i="44"/>
  <c r="AD11" i="44"/>
  <c r="AC11" i="44"/>
  <c r="AB11" i="44"/>
  <c r="AA11" i="44"/>
  <c r="Z11" i="44"/>
  <c r="Y11" i="44"/>
  <c r="X11" i="44"/>
  <c r="W11" i="44"/>
  <c r="V11" i="44"/>
  <c r="U11" i="44"/>
  <c r="S11" i="44"/>
  <c r="R11" i="44"/>
  <c r="P11" i="44"/>
  <c r="O11" i="44"/>
  <c r="N11" i="44"/>
  <c r="M11" i="44"/>
  <c r="L11" i="44"/>
  <c r="K11" i="44"/>
  <c r="J11" i="44"/>
  <c r="I11" i="44"/>
  <c r="H11" i="44"/>
  <c r="G11" i="44"/>
  <c r="F11" i="44"/>
  <c r="E11" i="44"/>
  <c r="C11" i="44"/>
  <c r="AM10" i="44"/>
  <c r="AL10" i="44"/>
  <c r="AK10" i="44"/>
  <c r="AJ10" i="44"/>
  <c r="AI10" i="44"/>
  <c r="AH10" i="44"/>
  <c r="AG10" i="44"/>
  <c r="AF10" i="44"/>
  <c r="AE10" i="44"/>
  <c r="AD10" i="44"/>
  <c r="AC10" i="44"/>
  <c r="AB10" i="44"/>
  <c r="AA10" i="44"/>
  <c r="Z10" i="44"/>
  <c r="Y10" i="44"/>
  <c r="X10" i="44"/>
  <c r="W10" i="44"/>
  <c r="V10" i="44"/>
  <c r="U10" i="44"/>
  <c r="S10" i="44"/>
  <c r="R10" i="44"/>
  <c r="P10" i="44"/>
  <c r="O10" i="44"/>
  <c r="N10" i="44"/>
  <c r="M10" i="44"/>
  <c r="L10" i="44"/>
  <c r="K10" i="44"/>
  <c r="J10" i="44"/>
  <c r="I10" i="44"/>
  <c r="H10" i="44"/>
  <c r="G10" i="44"/>
  <c r="F10" i="44"/>
  <c r="E10" i="44"/>
  <c r="C10" i="44"/>
  <c r="AM9" i="44"/>
  <c r="AL9" i="44"/>
  <c r="AK9" i="44"/>
  <c r="AJ9" i="44"/>
  <c r="AI9" i="44"/>
  <c r="AH9" i="44"/>
  <c r="AG9" i="44"/>
  <c r="AF9" i="44"/>
  <c r="AE9" i="44"/>
  <c r="AD9" i="44"/>
  <c r="AC9" i="44"/>
  <c r="AB9" i="44"/>
  <c r="AA9" i="44"/>
  <c r="Z9" i="44"/>
  <c r="Y9" i="44"/>
  <c r="X9" i="44"/>
  <c r="W9" i="44"/>
  <c r="V9" i="44"/>
  <c r="U9" i="44"/>
  <c r="S9" i="44"/>
  <c r="R9" i="44"/>
  <c r="P9" i="44"/>
  <c r="O9" i="44"/>
  <c r="N9" i="44"/>
  <c r="M9" i="44"/>
  <c r="L9" i="44"/>
  <c r="K9" i="44"/>
  <c r="J9" i="44"/>
  <c r="I9" i="44"/>
  <c r="H9" i="44"/>
  <c r="G9" i="44"/>
  <c r="F9" i="44"/>
  <c r="E9" i="44"/>
  <c r="C9" i="44"/>
  <c r="AM8" i="44"/>
  <c r="AL8" i="44"/>
  <c r="AK8" i="44"/>
  <c r="AJ8" i="44"/>
  <c r="AI8" i="44"/>
  <c r="AH8" i="44"/>
  <c r="AG8" i="44"/>
  <c r="AF8" i="44"/>
  <c r="AE8" i="44"/>
  <c r="AD8" i="44"/>
  <c r="AC8" i="44"/>
  <c r="AB8" i="44"/>
  <c r="AA8" i="44"/>
  <c r="Z8" i="44"/>
  <c r="Y8" i="44"/>
  <c r="X8" i="44"/>
  <c r="W8" i="44"/>
  <c r="V8" i="44"/>
  <c r="U8" i="44"/>
  <c r="S8" i="44"/>
  <c r="R8" i="44"/>
  <c r="P8" i="44"/>
  <c r="O8" i="44"/>
  <c r="N8" i="44"/>
  <c r="M8" i="44"/>
  <c r="L8" i="44"/>
  <c r="K8" i="44"/>
  <c r="J8" i="44"/>
  <c r="I8" i="44"/>
  <c r="H8" i="44"/>
  <c r="G8" i="44"/>
  <c r="F8" i="44"/>
  <c r="E8" i="44"/>
  <c r="C8" i="44"/>
  <c r="AM7" i="44"/>
  <c r="AL7" i="44"/>
  <c r="AK7" i="44"/>
  <c r="AJ7" i="44"/>
  <c r="AI7" i="44"/>
  <c r="AH7" i="44"/>
  <c r="AG7" i="44"/>
  <c r="AF7" i="44"/>
  <c r="AE7" i="44"/>
  <c r="AD7" i="44"/>
  <c r="AC7" i="44"/>
  <c r="AB7" i="44"/>
  <c r="AA7" i="44"/>
  <c r="Z7" i="44"/>
  <c r="Y7" i="44"/>
  <c r="X7" i="44"/>
  <c r="W7" i="44"/>
  <c r="V7" i="44"/>
  <c r="U7" i="44"/>
  <c r="S7" i="44"/>
  <c r="R7" i="44"/>
  <c r="P7" i="44"/>
  <c r="O7" i="44"/>
  <c r="N7" i="44"/>
  <c r="M7" i="44"/>
  <c r="L7" i="44"/>
  <c r="K7" i="44"/>
  <c r="J7" i="44"/>
  <c r="I7" i="44"/>
  <c r="H7" i="44"/>
  <c r="G7" i="44"/>
  <c r="F7" i="44"/>
  <c r="E7" i="44"/>
  <c r="C7" i="44"/>
  <c r="AM6" i="44"/>
  <c r="AL6" i="44"/>
  <c r="AK6" i="44"/>
  <c r="AJ6" i="44"/>
  <c r="AI6" i="44"/>
  <c r="AH6" i="44"/>
  <c r="AG6" i="44"/>
  <c r="AF6" i="44"/>
  <c r="AE6" i="44"/>
  <c r="AD6" i="44"/>
  <c r="AC6" i="44"/>
  <c r="AB6" i="44"/>
  <c r="AA6" i="44"/>
  <c r="Z6" i="44"/>
  <c r="Y6" i="44"/>
  <c r="X6" i="44"/>
  <c r="W6" i="44"/>
  <c r="V6" i="44"/>
  <c r="U6" i="44"/>
  <c r="S6" i="44"/>
  <c r="R6" i="44"/>
  <c r="P6" i="44"/>
  <c r="O6" i="44"/>
  <c r="N6" i="44"/>
  <c r="M6" i="44"/>
  <c r="L6" i="44"/>
  <c r="K6" i="44"/>
  <c r="J6" i="44"/>
  <c r="I6" i="44"/>
  <c r="H6" i="44"/>
  <c r="G6" i="44"/>
  <c r="F6" i="44"/>
  <c r="E6" i="44"/>
  <c r="C6" i="44"/>
  <c r="AM5" i="44"/>
  <c r="AL5" i="44"/>
  <c r="AK5" i="44"/>
  <c r="AJ5" i="44"/>
  <c r="AI5" i="44"/>
  <c r="AH5" i="44"/>
  <c r="AG5" i="44"/>
  <c r="AF5" i="44"/>
  <c r="AE5" i="44"/>
  <c r="AD5" i="44"/>
  <c r="AC5" i="44"/>
  <c r="AB5" i="44"/>
  <c r="AA5" i="44"/>
  <c r="Z5" i="44"/>
  <c r="Y5" i="44"/>
  <c r="X5" i="44"/>
  <c r="W5" i="44"/>
  <c r="V5" i="44"/>
  <c r="U5" i="44"/>
  <c r="S5" i="44"/>
  <c r="R5" i="44"/>
  <c r="P5" i="44"/>
  <c r="O5" i="44"/>
  <c r="N5" i="44"/>
  <c r="M5" i="44"/>
  <c r="L5" i="44"/>
  <c r="K5" i="44"/>
  <c r="J5" i="44"/>
  <c r="I5" i="44"/>
  <c r="H5" i="44"/>
  <c r="G5" i="44"/>
  <c r="F5" i="44"/>
  <c r="E5" i="44"/>
  <c r="C5" i="44"/>
  <c r="AM4" i="44"/>
  <c r="AL4" i="44"/>
  <c r="AK4" i="44"/>
  <c r="AJ4" i="44"/>
  <c r="AI4" i="44"/>
  <c r="AH4" i="44"/>
  <c r="AG4" i="44"/>
  <c r="AF4" i="44"/>
  <c r="AE4" i="44"/>
  <c r="AD4" i="44"/>
  <c r="AC4" i="44"/>
  <c r="AB4" i="44"/>
  <c r="AA4" i="44"/>
  <c r="Z4" i="44"/>
  <c r="Y4" i="44"/>
  <c r="X4" i="44"/>
  <c r="W4" i="44"/>
  <c r="V4" i="44"/>
  <c r="U4" i="44"/>
  <c r="S4" i="44"/>
  <c r="R4" i="44"/>
  <c r="P4" i="44"/>
  <c r="O4" i="44"/>
  <c r="N4" i="44"/>
  <c r="M4" i="44"/>
  <c r="L4" i="44"/>
  <c r="K4" i="44"/>
  <c r="J4" i="44"/>
  <c r="I4" i="44"/>
  <c r="H4" i="44"/>
  <c r="G4" i="44"/>
  <c r="F4" i="44"/>
  <c r="E4" i="44"/>
  <c r="C4" i="44"/>
  <c r="D2" i="44"/>
  <c r="E2" i="44" s="1"/>
  <c r="F2" i="44" s="1"/>
  <c r="G2" i="44" s="1"/>
  <c r="H2" i="44" s="1"/>
  <c r="I2" i="44" s="1"/>
  <c r="J2" i="44" s="1"/>
  <c r="K2" i="44" s="1"/>
  <c r="L2" i="44" s="1"/>
  <c r="M2" i="44" s="1"/>
  <c r="N2" i="44" s="1"/>
  <c r="O2" i="44" s="1"/>
  <c r="P2" i="44" s="1"/>
  <c r="Q2" i="44" s="1"/>
  <c r="R2" i="44" s="1"/>
  <c r="S2" i="44" s="1"/>
  <c r="T2" i="44" s="1"/>
  <c r="U2" i="44" s="1"/>
  <c r="V2" i="44" s="1"/>
  <c r="W2" i="44" s="1"/>
  <c r="X2" i="44" s="1"/>
  <c r="Y2" i="44" s="1"/>
  <c r="Z2" i="44" s="1"/>
  <c r="AA2" i="44" s="1"/>
  <c r="AB2" i="44" s="1"/>
  <c r="AC2" i="44" s="1"/>
  <c r="AD2" i="44" s="1"/>
  <c r="AE2" i="44" s="1"/>
  <c r="AF2" i="44" s="1"/>
  <c r="AG2" i="44" s="1"/>
  <c r="AH2" i="44" s="1"/>
  <c r="AI2" i="44" s="1"/>
  <c r="AJ2" i="44" s="1"/>
  <c r="AK2" i="44" s="1"/>
  <c r="AL2" i="44" s="1"/>
  <c r="AM2" i="44" s="1"/>
  <c r="AL34" i="36"/>
  <c r="AK34" i="36"/>
  <c r="AJ34" i="36"/>
  <c r="AG34" i="36"/>
  <c r="AF34" i="36"/>
  <c r="AE34" i="36"/>
  <c r="AA34" i="36"/>
  <c r="AC34" i="36"/>
  <c r="X34" i="36"/>
  <c r="Y34" i="36"/>
  <c r="V34" i="36"/>
  <c r="W34" i="36"/>
  <c r="T34" i="36"/>
  <c r="N34" i="36"/>
  <c r="M34" i="36"/>
  <c r="L34" i="36"/>
  <c r="K34" i="36"/>
  <c r="C34" i="36"/>
  <c r="AM33" i="36"/>
  <c r="AL33" i="36"/>
  <c r="J33" i="36"/>
  <c r="AK33" i="36"/>
  <c r="AJ33" i="36"/>
  <c r="AG33" i="36"/>
  <c r="AF33" i="36"/>
  <c r="AE33" i="36"/>
  <c r="AD33" i="36"/>
  <c r="AA33" i="36"/>
  <c r="AC33" i="36"/>
  <c r="X33" i="36"/>
  <c r="Y33" i="36"/>
  <c r="V33" i="36"/>
  <c r="W33" i="36"/>
  <c r="N33" i="36"/>
  <c r="L33" i="36"/>
  <c r="K33" i="36"/>
  <c r="C33" i="36"/>
  <c r="B33" i="36"/>
  <c r="B32" i="36" s="1"/>
  <c r="B31" i="36" s="1"/>
  <c r="B30" i="36" s="1"/>
  <c r="B29" i="36" s="1"/>
  <c r="B28" i="36" s="1"/>
  <c r="B27" i="36" s="1"/>
  <c r="B26" i="36" s="1"/>
  <c r="B25" i="36" s="1"/>
  <c r="B24" i="36" s="1"/>
  <c r="B23" i="36" s="1"/>
  <c r="B22" i="36" s="1"/>
  <c r="B21" i="36" s="1"/>
  <c r="B20" i="36" s="1"/>
  <c r="B19" i="36" s="1"/>
  <c r="B18" i="36" s="1"/>
  <c r="B17" i="36" s="1"/>
  <c r="B16" i="36" s="1"/>
  <c r="B15" i="36" s="1"/>
  <c r="B14" i="36" s="1"/>
  <c r="B13" i="36" s="1"/>
  <c r="B12" i="36" s="1"/>
  <c r="B11" i="36" s="1"/>
  <c r="B10" i="36" s="1"/>
  <c r="B9" i="36" s="1"/>
  <c r="B8" i="36" s="1"/>
  <c r="B7" i="36" s="1"/>
  <c r="B6" i="36" s="1"/>
  <c r="B5" i="36" s="1"/>
  <c r="B4" i="36" s="1"/>
  <c r="AL32" i="36"/>
  <c r="AK32" i="36"/>
  <c r="AJ32" i="36"/>
  <c r="AG32" i="36"/>
  <c r="AF32" i="36"/>
  <c r="AE32" i="36"/>
  <c r="AD32" i="36"/>
  <c r="AA32" i="36"/>
  <c r="AC32" i="36"/>
  <c r="X32" i="36"/>
  <c r="Y32" i="36"/>
  <c r="V32" i="36"/>
  <c r="W32" i="36"/>
  <c r="T32" i="36"/>
  <c r="N32" i="36"/>
  <c r="M32" i="36"/>
  <c r="L32" i="36"/>
  <c r="K32" i="36"/>
  <c r="AM31" i="36"/>
  <c r="AL31" i="36"/>
  <c r="J31" i="36"/>
  <c r="AK31" i="36"/>
  <c r="AJ31" i="36"/>
  <c r="AG31" i="36"/>
  <c r="AF31" i="36"/>
  <c r="AE31" i="36"/>
  <c r="AI31" i="36"/>
  <c r="AD31" i="36"/>
  <c r="AA31" i="36"/>
  <c r="AC31" i="36"/>
  <c r="Z31" i="36"/>
  <c r="X31" i="36"/>
  <c r="Y31" i="36"/>
  <c r="V31" i="36"/>
  <c r="W31" i="36"/>
  <c r="T31" i="36"/>
  <c r="N31" i="36"/>
  <c r="L31" i="36"/>
  <c r="K31" i="36"/>
  <c r="AM30" i="36"/>
  <c r="AL30" i="36"/>
  <c r="J30" i="36"/>
  <c r="AK30" i="36"/>
  <c r="AJ30" i="36"/>
  <c r="AG30" i="36"/>
  <c r="AF30" i="36"/>
  <c r="AE30" i="36"/>
  <c r="AA30" i="36"/>
  <c r="AC30" i="36"/>
  <c r="Z30" i="36"/>
  <c r="X30" i="36"/>
  <c r="Y30" i="36"/>
  <c r="V30" i="36"/>
  <c r="W30" i="36"/>
  <c r="T30" i="36"/>
  <c r="N30" i="36"/>
  <c r="M30" i="36"/>
  <c r="L30" i="36"/>
  <c r="K30" i="36"/>
  <c r="C30" i="36"/>
  <c r="AM29" i="36"/>
  <c r="AL29" i="36"/>
  <c r="AK29" i="36"/>
  <c r="AJ29" i="36"/>
  <c r="AG29" i="36"/>
  <c r="AF29" i="36"/>
  <c r="AE29" i="36"/>
  <c r="AI29" i="36"/>
  <c r="AD29" i="36"/>
  <c r="AA29" i="36"/>
  <c r="AC29" i="36"/>
  <c r="Z29" i="36"/>
  <c r="X29" i="36"/>
  <c r="Y29" i="36"/>
  <c r="V29" i="36"/>
  <c r="W29" i="36"/>
  <c r="T29" i="36"/>
  <c r="N29" i="36"/>
  <c r="M29" i="36"/>
  <c r="L29" i="36"/>
  <c r="K29" i="36"/>
  <c r="AL28" i="36"/>
  <c r="J28" i="36"/>
  <c r="AK28" i="36"/>
  <c r="AJ28" i="36"/>
  <c r="AF28" i="36"/>
  <c r="AE28" i="36"/>
  <c r="AI28" i="36"/>
  <c r="AA28" i="36"/>
  <c r="AC28" i="36"/>
  <c r="Z28" i="36"/>
  <c r="X28" i="36"/>
  <c r="Y28" i="36"/>
  <c r="V28" i="36"/>
  <c r="W28" i="36"/>
  <c r="T28" i="36"/>
  <c r="N28" i="36"/>
  <c r="M28" i="36"/>
  <c r="L28" i="36"/>
  <c r="K28" i="36"/>
  <c r="AM27" i="36"/>
  <c r="AL27" i="36"/>
  <c r="J27" i="36"/>
  <c r="AK27" i="36"/>
  <c r="AJ27" i="36"/>
  <c r="AG27" i="36"/>
  <c r="AF27" i="36"/>
  <c r="AE27" i="36"/>
  <c r="AD27" i="36"/>
  <c r="AA27" i="36"/>
  <c r="AC27" i="36"/>
  <c r="X27" i="36"/>
  <c r="Y27" i="36"/>
  <c r="V27" i="36"/>
  <c r="W27" i="36"/>
  <c r="N27" i="36"/>
  <c r="L27" i="36"/>
  <c r="K27" i="36"/>
  <c r="C27" i="36"/>
  <c r="AL26" i="36"/>
  <c r="J26" i="36"/>
  <c r="AK26" i="36"/>
  <c r="AJ26" i="36"/>
  <c r="AG26" i="36"/>
  <c r="AF26" i="36"/>
  <c r="AE26" i="36"/>
  <c r="AI26" i="36"/>
  <c r="AA26" i="36"/>
  <c r="AC26" i="36"/>
  <c r="X26" i="36"/>
  <c r="Y26" i="36"/>
  <c r="V26" i="36"/>
  <c r="W26" i="36"/>
  <c r="T26" i="36"/>
  <c r="N26" i="36"/>
  <c r="M26" i="36"/>
  <c r="L26" i="36"/>
  <c r="K26" i="36"/>
  <c r="AM25" i="36"/>
  <c r="AL25" i="36"/>
  <c r="AK25" i="36"/>
  <c r="AF25" i="36"/>
  <c r="AE25" i="36"/>
  <c r="AD25" i="36"/>
  <c r="AB25" i="36"/>
  <c r="L25" i="36"/>
  <c r="K25" i="36"/>
  <c r="AM24" i="36"/>
  <c r="AK24" i="36"/>
  <c r="AJ24" i="36"/>
  <c r="AF24" i="36"/>
  <c r="AE24" i="36"/>
  <c r="AD24" i="36"/>
  <c r="AA24" i="36"/>
  <c r="AB24" i="36"/>
  <c r="AC24" i="36"/>
  <c r="Z24" i="36"/>
  <c r="X24" i="36"/>
  <c r="W24" i="36"/>
  <c r="T24" i="36"/>
  <c r="N24" i="36"/>
  <c r="K24" i="36"/>
  <c r="AM23" i="36"/>
  <c r="J23" i="36"/>
  <c r="AI23" i="36"/>
  <c r="AD23" i="36"/>
  <c r="AA23" i="36"/>
  <c r="AB23" i="36"/>
  <c r="AC23" i="36"/>
  <c r="Z23" i="36"/>
  <c r="X23" i="36"/>
  <c r="Y23" i="36"/>
  <c r="V23" i="36"/>
  <c r="N23" i="36"/>
  <c r="K23" i="36"/>
  <c r="J22" i="36"/>
  <c r="AJ22" i="36"/>
  <c r="AE22" i="36"/>
  <c r="AI22" i="36"/>
  <c r="AD22" i="36"/>
  <c r="AA22" i="36"/>
  <c r="AB22" i="36"/>
  <c r="AC22" i="36"/>
  <c r="X22" i="36"/>
  <c r="Y22" i="36"/>
  <c r="V22" i="36"/>
  <c r="W22" i="36"/>
  <c r="M22" i="36"/>
  <c r="K22" i="36"/>
  <c r="AM21" i="36"/>
  <c r="AL21" i="36"/>
  <c r="J21" i="36"/>
  <c r="AJ21" i="36"/>
  <c r="AD21" i="36"/>
  <c r="AB21" i="36"/>
  <c r="X21" i="36"/>
  <c r="M21" i="36"/>
  <c r="K21" i="36"/>
  <c r="AE20" i="36"/>
  <c r="X20" i="36"/>
  <c r="Y20" i="36"/>
  <c r="V20" i="36"/>
  <c r="N20" i="36"/>
  <c r="L20" i="36"/>
  <c r="K20" i="36"/>
  <c r="C20" i="36"/>
  <c r="AF19" i="36"/>
  <c r="AE19" i="36"/>
  <c r="AD19" i="36"/>
  <c r="AA19" i="36"/>
  <c r="AB19" i="36"/>
  <c r="AC19" i="36"/>
  <c r="X19" i="36"/>
  <c r="Y19" i="36"/>
  <c r="W19" i="36"/>
  <c r="N19" i="36"/>
  <c r="L19" i="36"/>
  <c r="AF18" i="36"/>
  <c r="AE18" i="36"/>
  <c r="AB18" i="36"/>
  <c r="AC18" i="36"/>
  <c r="Z18" i="36"/>
  <c r="X18" i="36"/>
  <c r="V18" i="36"/>
  <c r="M18" i="36"/>
  <c r="L18" i="36"/>
  <c r="K18" i="36"/>
  <c r="J17" i="36"/>
  <c r="AE17" i="36"/>
  <c r="AD17" i="36"/>
  <c r="AA17" i="36"/>
  <c r="AB17" i="36"/>
  <c r="AC17" i="36"/>
  <c r="X17" i="36"/>
  <c r="Y17" i="36"/>
  <c r="V17" i="36"/>
  <c r="M17" i="36"/>
  <c r="L17" i="36"/>
  <c r="C17" i="36"/>
  <c r="J16" i="36"/>
  <c r="AF16" i="36"/>
  <c r="AE16" i="36"/>
  <c r="AD16" i="36"/>
  <c r="AB16" i="36"/>
  <c r="AC16" i="36"/>
  <c r="Z16" i="36"/>
  <c r="V16" i="36"/>
  <c r="N16" i="36"/>
  <c r="M16" i="36"/>
  <c r="K16" i="36"/>
  <c r="J15" i="36"/>
  <c r="AE15" i="36"/>
  <c r="AD15" i="36"/>
  <c r="AA15" i="36"/>
  <c r="AB15" i="36"/>
  <c r="AC15" i="36"/>
  <c r="X15" i="36"/>
  <c r="Y15" i="36"/>
  <c r="V15" i="36"/>
  <c r="W15" i="36"/>
  <c r="N15" i="36"/>
  <c r="M15" i="36"/>
  <c r="L15" i="36"/>
  <c r="C15" i="36"/>
  <c r="AF14" i="36"/>
  <c r="AE14" i="36"/>
  <c r="AD14" i="36"/>
  <c r="AB14" i="36"/>
  <c r="Z14" i="36"/>
  <c r="Y14" i="36"/>
  <c r="V14" i="36"/>
  <c r="T14" i="36"/>
  <c r="N14" i="36"/>
  <c r="M14" i="36"/>
  <c r="K14" i="36"/>
  <c r="AM13" i="36"/>
  <c r="AD13" i="36"/>
  <c r="AA13" i="36"/>
  <c r="AB13" i="36"/>
  <c r="AC13" i="36"/>
  <c r="Y13" i="36"/>
  <c r="W13" i="36"/>
  <c r="C13" i="36"/>
  <c r="J12" i="36"/>
  <c r="AK12" i="36"/>
  <c r="AJ12" i="36"/>
  <c r="AF12" i="36"/>
  <c r="AE12" i="36"/>
  <c r="AD12" i="36"/>
  <c r="AA12" i="36"/>
  <c r="AB12" i="36"/>
  <c r="AC12" i="36"/>
  <c r="Z12" i="36"/>
  <c r="X12" i="36"/>
  <c r="Y12" i="36"/>
  <c r="V12" i="36"/>
  <c r="W12" i="36"/>
  <c r="M12" i="36"/>
  <c r="AM11" i="36"/>
  <c r="AL11" i="36"/>
  <c r="AJ11" i="36"/>
  <c r="AG11" i="36"/>
  <c r="AE11" i="36"/>
  <c r="AI11" i="36"/>
  <c r="AD11" i="36"/>
  <c r="AA11" i="36"/>
  <c r="AB11" i="36"/>
  <c r="AC11" i="36"/>
  <c r="Y11" i="36"/>
  <c r="V11" i="36"/>
  <c r="W11" i="36"/>
  <c r="N11" i="36"/>
  <c r="L11" i="36"/>
  <c r="K11" i="36"/>
  <c r="C11" i="36"/>
  <c r="J10" i="36"/>
  <c r="AK10" i="36"/>
  <c r="AJ10" i="36"/>
  <c r="AF10" i="36"/>
  <c r="AE10" i="36"/>
  <c r="AD10" i="36"/>
  <c r="AA10" i="36"/>
  <c r="AB10" i="36"/>
  <c r="AC10" i="36"/>
  <c r="Z10" i="36"/>
  <c r="X10" i="36"/>
  <c r="V10" i="36"/>
  <c r="W10" i="36"/>
  <c r="N10" i="36"/>
  <c r="M10" i="36"/>
  <c r="L10" i="36"/>
  <c r="AM9" i="36"/>
  <c r="AL9" i="36"/>
  <c r="AJ9" i="36"/>
  <c r="AG9" i="36"/>
  <c r="AE9" i="36"/>
  <c r="AI9" i="36"/>
  <c r="AD9" i="36"/>
  <c r="AA9" i="36"/>
  <c r="AB9" i="36"/>
  <c r="AC9" i="36"/>
  <c r="Y9" i="36"/>
  <c r="V9" i="36"/>
  <c r="W9" i="36"/>
  <c r="K9" i="36"/>
  <c r="C9" i="36"/>
  <c r="AL8" i="36"/>
  <c r="J8" i="36"/>
  <c r="AK8" i="36"/>
  <c r="AF8" i="36"/>
  <c r="AE8" i="36"/>
  <c r="AD8" i="36"/>
  <c r="AA8" i="36"/>
  <c r="AB8" i="36"/>
  <c r="AC8" i="36"/>
  <c r="X8" i="36"/>
  <c r="V8" i="36"/>
  <c r="W8" i="36"/>
  <c r="M8" i="36"/>
  <c r="K8" i="36"/>
  <c r="AM7" i="36"/>
  <c r="AL7" i="36"/>
  <c r="J7" i="36"/>
  <c r="AJ7" i="36"/>
  <c r="AG7" i="36"/>
  <c r="AF7" i="36"/>
  <c r="AE7" i="36"/>
  <c r="AI7" i="36"/>
  <c r="AD7" i="36"/>
  <c r="AA7" i="36"/>
  <c r="AB7" i="36"/>
  <c r="AC7" i="36"/>
  <c r="Y7" i="36"/>
  <c r="V7" i="36"/>
  <c r="L7" i="36"/>
  <c r="K7" i="36"/>
  <c r="AK6" i="36"/>
  <c r="AJ6" i="36"/>
  <c r="AG6" i="36"/>
  <c r="AE6" i="36"/>
  <c r="AD6" i="36"/>
  <c r="AA6" i="36"/>
  <c r="AB6" i="36"/>
  <c r="AC6" i="36"/>
  <c r="X6" i="36"/>
  <c r="Y6" i="36"/>
  <c r="V6" i="36"/>
  <c r="W6" i="36"/>
  <c r="M6" i="36"/>
  <c r="L6" i="36"/>
  <c r="AS5" i="36"/>
  <c r="AM5" i="36"/>
  <c r="AL5" i="36"/>
  <c r="J5" i="36"/>
  <c r="AK5" i="36"/>
  <c r="AJ5" i="36"/>
  <c r="AF5" i="36"/>
  <c r="AA5" i="36"/>
  <c r="AB5" i="36"/>
  <c r="AC5" i="36"/>
  <c r="Y5" i="36"/>
  <c r="V5" i="36"/>
  <c r="T5" i="36"/>
  <c r="M5" i="36"/>
  <c r="C5" i="36"/>
  <c r="AL4" i="36"/>
  <c r="J4" i="36"/>
  <c r="AJ4" i="36"/>
  <c r="AF4" i="36"/>
  <c r="AI4" i="36"/>
  <c r="AA4" i="36"/>
  <c r="AB4" i="36"/>
  <c r="AC4" i="36"/>
  <c r="Z4" i="36"/>
  <c r="V4" i="36"/>
  <c r="T4" i="36"/>
  <c r="L4" i="36"/>
  <c r="E34" i="41" l="1"/>
  <c r="AH15" i="36" s="1"/>
  <c r="E30" i="41"/>
  <c r="AH19" i="36" s="1"/>
  <c r="E26" i="41"/>
  <c r="AH23" i="36" s="1"/>
  <c r="E22" i="41"/>
  <c r="AH27" i="36" s="1"/>
  <c r="E33" i="41"/>
  <c r="AH16" i="36" s="1"/>
  <c r="E29" i="41"/>
  <c r="AH20" i="36" s="1"/>
  <c r="E21" i="41"/>
  <c r="AH28" i="36" s="1"/>
  <c r="E32" i="41"/>
  <c r="AH17" i="36" s="1"/>
  <c r="E28" i="41"/>
  <c r="AH21" i="36" s="1"/>
  <c r="E24" i="41"/>
  <c r="AH25" i="36" s="1"/>
  <c r="E35" i="41"/>
  <c r="AH14" i="36" s="1"/>
  <c r="E31" i="41"/>
  <c r="AH18" i="36" s="1"/>
  <c r="E27" i="41"/>
  <c r="AH22" i="36" s="1"/>
  <c r="E23" i="41"/>
  <c r="AH26" i="36" s="1"/>
  <c r="E25" i="41"/>
  <c r="AH24" i="36" s="1"/>
  <c r="E42" i="41"/>
  <c r="AH7" i="36" s="1"/>
  <c r="E44" i="41"/>
  <c r="AH5" i="36" s="1"/>
  <c r="E45" i="41"/>
  <c r="E41" i="41"/>
  <c r="AH8" i="36" s="1"/>
  <c r="E43" i="41"/>
  <c r="E20" i="41"/>
  <c r="AH29" i="36" s="1"/>
  <c r="E18" i="41"/>
  <c r="AH31" i="36" s="1"/>
  <c r="E16" i="41"/>
  <c r="AH33" i="36" s="1"/>
  <c r="E15" i="41"/>
  <c r="AH34" i="36" s="1"/>
  <c r="E19" i="41"/>
  <c r="AH30" i="36" s="1"/>
  <c r="E17" i="41"/>
  <c r="AH32" i="36" s="1"/>
  <c r="E39" i="41"/>
  <c r="AH10" i="36" s="1"/>
  <c r="E40" i="41"/>
  <c r="AH9" i="36" s="1"/>
  <c r="E37" i="41"/>
  <c r="AH12" i="36" s="1"/>
  <c r="E17" i="42"/>
  <c r="O32" i="36" s="1"/>
  <c r="E21" i="42"/>
  <c r="O28" i="36" s="1"/>
  <c r="E33" i="40"/>
  <c r="U16" i="36" s="1"/>
  <c r="E30" i="40"/>
  <c r="U19" i="36" s="1"/>
  <c r="E34" i="40"/>
  <c r="U15" i="36" s="1"/>
  <c r="E31" i="40"/>
  <c r="U18" i="36" s="1"/>
  <c r="E35" i="40"/>
  <c r="U14" i="36" s="1"/>
  <c r="E32" i="40"/>
  <c r="U17" i="36" s="1"/>
  <c r="E29" i="40"/>
  <c r="U20" i="36" s="1"/>
  <c r="E45" i="40"/>
  <c r="E42" i="40"/>
  <c r="U7" i="36" s="1"/>
  <c r="E44" i="40"/>
  <c r="U5" i="36" s="1"/>
  <c r="E43" i="40"/>
  <c r="E27" i="40"/>
  <c r="U22" i="36" s="1"/>
  <c r="E25" i="40"/>
  <c r="U24" i="36" s="1"/>
  <c r="E23" i="40"/>
  <c r="U26" i="36" s="1"/>
  <c r="E21" i="40"/>
  <c r="U28" i="36" s="1"/>
  <c r="E19" i="40"/>
  <c r="U30" i="36" s="1"/>
  <c r="E17" i="40"/>
  <c r="U32" i="36" s="1"/>
  <c r="AN32" i="36" s="1"/>
  <c r="AO32" i="36" s="1"/>
  <c r="E28" i="40"/>
  <c r="U21" i="36" s="1"/>
  <c r="E26" i="40"/>
  <c r="U23" i="36" s="1"/>
  <c r="E24" i="40"/>
  <c r="U25" i="36" s="1"/>
  <c r="E22" i="40"/>
  <c r="U27" i="36" s="1"/>
  <c r="E20" i="40"/>
  <c r="U29" i="36" s="1"/>
  <c r="AN29" i="36" s="1"/>
  <c r="E18" i="40"/>
  <c r="U31" i="36" s="1"/>
  <c r="E16" i="40"/>
  <c r="U33" i="36" s="1"/>
  <c r="E15" i="40"/>
  <c r="U34" i="36" s="1"/>
  <c r="AN34" i="36" s="1"/>
  <c r="AP34" i="36" s="1"/>
  <c r="E38" i="40"/>
  <c r="U11" i="36" s="1"/>
  <c r="M34" i="44"/>
  <c r="R34" i="44"/>
  <c r="E38" i="41"/>
  <c r="AH11" i="36" s="1"/>
  <c r="E30" i="42"/>
  <c r="O19" i="36" s="1"/>
  <c r="E34" i="42"/>
  <c r="O15" i="36" s="1"/>
  <c r="E31" i="42"/>
  <c r="O18" i="36" s="1"/>
  <c r="E35" i="42"/>
  <c r="O14" i="36" s="1"/>
  <c r="AV14" i="36" s="1"/>
  <c r="E32" i="42"/>
  <c r="O17" i="36" s="1"/>
  <c r="E29" i="42"/>
  <c r="O20" i="36" s="1"/>
  <c r="E33" i="42"/>
  <c r="O16" i="36" s="1"/>
  <c r="E44" i="42"/>
  <c r="O5" i="36" s="1"/>
  <c r="E42" i="42"/>
  <c r="O7" i="36" s="1"/>
  <c r="E45" i="42"/>
  <c r="E43" i="42"/>
  <c r="E41" i="42"/>
  <c r="O8" i="36" s="1"/>
  <c r="E39" i="42"/>
  <c r="O10" i="36" s="1"/>
  <c r="E37" i="42"/>
  <c r="O12" i="36" s="1"/>
  <c r="E40" i="42"/>
  <c r="O9" i="36" s="1"/>
  <c r="E38" i="42"/>
  <c r="O11" i="36" s="1"/>
  <c r="AN11" i="36" s="1"/>
  <c r="AO11" i="36" s="1"/>
  <c r="E36" i="42"/>
  <c r="O13" i="36" s="1"/>
  <c r="E18" i="42"/>
  <c r="O31" i="36" s="1"/>
  <c r="E22" i="42"/>
  <c r="O27" i="36" s="1"/>
  <c r="E26" i="42"/>
  <c r="O23" i="36" s="1"/>
  <c r="AB34" i="44"/>
  <c r="E36" i="41"/>
  <c r="AH13" i="36" s="1"/>
  <c r="AN31" i="36"/>
  <c r="AN33" i="36"/>
  <c r="AN15" i="36"/>
  <c r="AN30" i="36"/>
  <c r="AO30" i="36" s="1"/>
  <c r="AI34" i="44"/>
  <c r="N4" i="1"/>
  <c r="AC34" i="44"/>
  <c r="S34" i="44"/>
  <c r="K34" i="44"/>
  <c r="Y34" i="44"/>
  <c r="H34" i="44"/>
  <c r="I34" i="44"/>
  <c r="X34" i="44"/>
  <c r="AK34" i="44"/>
  <c r="AH34" i="44"/>
  <c r="AL34" i="44"/>
  <c r="L34" i="44"/>
  <c r="W34" i="44"/>
  <c r="AA34" i="44"/>
  <c r="P34" i="44"/>
  <c r="V34" i="44"/>
  <c r="F34" i="44"/>
  <c r="J34" i="44"/>
  <c r="AF34" i="44"/>
  <c r="S35" i="36"/>
  <c r="C34" i="44"/>
  <c r="Q35" i="36"/>
  <c r="G34" i="44"/>
  <c r="U34" i="44"/>
  <c r="R35" i="36"/>
  <c r="AE34" i="44"/>
  <c r="AN28" i="36"/>
  <c r="I35" i="36"/>
  <c r="P35" i="36"/>
  <c r="O34" i="44"/>
  <c r="Z34" i="44"/>
  <c r="AM34" i="44"/>
  <c r="AJ34" i="44"/>
  <c r="AD34" i="44"/>
  <c r="AG34" i="44"/>
  <c r="Y35" i="36"/>
  <c r="AT7" i="36"/>
  <c r="AT14" i="36"/>
  <c r="AT4" i="36"/>
  <c r="D35" i="36"/>
  <c r="G35" i="36"/>
  <c r="N35" i="36"/>
  <c r="W35" i="36"/>
  <c r="AG35" i="36"/>
  <c r="X35" i="36"/>
  <c r="AJ35" i="36"/>
  <c r="AA35" i="36"/>
  <c r="AT21" i="36"/>
  <c r="AV21" i="36" s="1"/>
  <c r="K35" i="36"/>
  <c r="V35" i="36"/>
  <c r="AC35" i="36"/>
  <c r="J35" i="36"/>
  <c r="AL35" i="36"/>
  <c r="AF35" i="36"/>
  <c r="H35" i="36"/>
  <c r="AB35" i="36"/>
  <c r="AK35" i="36"/>
  <c r="Z35" i="36"/>
  <c r="AE35" i="36"/>
  <c r="AN16" i="36"/>
  <c r="AP16" i="36" s="1"/>
  <c r="AD35" i="36"/>
  <c r="AN20" i="36"/>
  <c r="AP20" i="36" s="1"/>
  <c r="L35" i="36"/>
  <c r="AI35" i="36"/>
  <c r="AN12" i="36"/>
  <c r="AO12" i="36" s="1"/>
  <c r="AN22" i="36"/>
  <c r="AP22" i="36" s="1"/>
  <c r="AN5" i="36"/>
  <c r="AP5" i="36" s="1"/>
  <c r="C28" i="36"/>
  <c r="AT28" i="36" s="1"/>
  <c r="N2" i="1"/>
  <c r="T35" i="36"/>
  <c r="E34" i="44"/>
  <c r="E35" i="36"/>
  <c r="AN14" i="36"/>
  <c r="AO14" i="36" s="1"/>
  <c r="AN18" i="36"/>
  <c r="AO18" i="36" s="1"/>
  <c r="AN9" i="36"/>
  <c r="AO9" i="36" s="1"/>
  <c r="AP15" i="36"/>
  <c r="AN17" i="36"/>
  <c r="AO17" i="36" s="1"/>
  <c r="AN23" i="36"/>
  <c r="AO23" i="36" s="1"/>
  <c r="M35" i="36"/>
  <c r="AN7" i="36"/>
  <c r="AO7" i="36" s="1"/>
  <c r="AN13" i="36"/>
  <c r="AO13" i="36" s="1"/>
  <c r="AN21" i="36"/>
  <c r="AO21" i="36" s="1"/>
  <c r="AN10" i="36"/>
  <c r="AO10" i="36" s="1"/>
  <c r="N34" i="44"/>
  <c r="AN8" i="36"/>
  <c r="AO8" i="36" s="1"/>
  <c r="AN19" i="36"/>
  <c r="AP19" i="36" s="1"/>
  <c r="AN24" i="36"/>
  <c r="AP24" i="36" s="1"/>
  <c r="AM35" i="36"/>
  <c r="AN26" i="36"/>
  <c r="AP26" i="36" s="1"/>
  <c r="F35" i="36"/>
  <c r="AN27" i="36"/>
  <c r="AO27" i="36" s="1"/>
  <c r="AO33" i="36"/>
  <c r="AN25" i="36"/>
  <c r="AH6" i="36" l="1"/>
  <c r="AH35" i="36" s="1"/>
  <c r="AH4" i="36"/>
  <c r="O6" i="36"/>
  <c r="O4" i="36"/>
  <c r="U4" i="36"/>
  <c r="U6" i="36"/>
  <c r="U35" i="36" s="1"/>
  <c r="AP11" i="36"/>
  <c r="AP12" i="36"/>
  <c r="AV4" i="36"/>
  <c r="AP7" i="36"/>
  <c r="AO16" i="36"/>
  <c r="AP9" i="36"/>
  <c r="AP28" i="36"/>
  <c r="AP18" i="36"/>
  <c r="AP14" i="36"/>
  <c r="AP13" i="36"/>
  <c r="AO20" i="36"/>
  <c r="AP29" i="36"/>
  <c r="AO29" i="36"/>
  <c r="AP31" i="36"/>
  <c r="AO31" i="36"/>
  <c r="AO22" i="36"/>
  <c r="AP21" i="36"/>
  <c r="AP23" i="36"/>
  <c r="AO24" i="36"/>
  <c r="AO5" i="36"/>
  <c r="C35" i="36"/>
  <c r="AO28" i="36"/>
  <c r="AP33" i="36"/>
  <c r="AP32" i="36"/>
  <c r="AO19" i="36"/>
  <c r="AP27" i="36"/>
  <c r="AP17" i="36"/>
  <c r="AP10" i="36"/>
  <c r="AO15" i="36"/>
  <c r="AP8" i="36"/>
  <c r="AO26" i="36"/>
  <c r="AO34" i="36"/>
  <c r="AP30" i="36"/>
  <c r="AP25" i="36"/>
  <c r="AO25" i="36"/>
  <c r="AN4" i="36" l="1"/>
  <c r="O35" i="36"/>
  <c r="AN6" i="36"/>
  <c r="AQ8" i="36"/>
  <c r="AS8" i="36" s="1"/>
  <c r="AQ15" i="36"/>
  <c r="AS15" i="36" s="1"/>
  <c r="AQ22" i="36"/>
  <c r="AS22" i="36" s="1"/>
  <c r="AQ29" i="36"/>
  <c r="AS29" i="36" s="1"/>
  <c r="AP4" i="36" l="1"/>
  <c r="AQ4" i="36" s="1"/>
  <c r="AO4" i="36"/>
  <c r="AS2" i="36"/>
  <c r="AQ2" i="36" s="1"/>
  <c r="AP6" i="36"/>
  <c r="AO6" i="36"/>
  <c r="AO35" i="36" s="1"/>
  <c r="AN35" i="36"/>
  <c r="AQ6" i="36" l="1"/>
  <c r="AQ5" i="36"/>
</calcChain>
</file>

<file path=xl/sharedStrings.xml><?xml version="1.0" encoding="utf-8"?>
<sst xmlns="http://schemas.openxmlformats.org/spreadsheetml/2006/main" count="4279" uniqueCount="259">
  <si>
    <t xml:space="preserve"> </t>
  </si>
  <si>
    <t xml:space="preserve"> Date</t>
  </si>
  <si>
    <t xml:space="preserve"> Time</t>
  </si>
  <si>
    <t xml:space="preserve"> Cor Vol</t>
  </si>
  <si>
    <t xml:space="preserve"> Unc Vol</t>
  </si>
  <si>
    <t xml:space="preserve"> Cor Factor</t>
  </si>
  <si>
    <t xml:space="preserve"> Peak Flow</t>
  </si>
  <si>
    <t xml:space="preserve"> m³</t>
  </si>
  <si>
    <t xml:space="preserve"> PSI</t>
  </si>
  <si>
    <t xml:space="preserve"> °C</t>
  </si>
  <si>
    <t xml:space="preserve"> Nm³/H</t>
  </si>
  <si>
    <t xml:space="preserve"> Fpv²</t>
  </si>
  <si>
    <t xml:space="preserve"> V</t>
  </si>
  <si>
    <t>02/09/42014, 30 Bar, Finware 1.9.</t>
  </si>
  <si>
    <t>Medidor :</t>
  </si>
  <si>
    <t xml:space="preserve">11M 175 No. serie. </t>
  </si>
  <si>
    <t>Flujo Pico</t>
  </si>
  <si>
    <t>Cap. Maxima :</t>
  </si>
  <si>
    <t>EZR de 2" Roscado Trim 60%</t>
  </si>
  <si>
    <t>Volumen TOTAL del Mes</t>
  </si>
  <si>
    <t>Valv. de Seguridad :</t>
  </si>
  <si>
    <t>Volumen</t>
  </si>
  <si>
    <t>Bullhorn :</t>
  </si>
  <si>
    <t>acumulado</t>
  </si>
  <si>
    <t>Consumo</t>
  </si>
  <si>
    <t>Log</t>
  </si>
  <si>
    <t>en micro</t>
  </si>
  <si>
    <t xml:space="preserve"> Uncorrect</t>
  </si>
  <si>
    <t xml:space="preserve"> Average</t>
  </si>
  <si>
    <t xml:space="preserve"> Super</t>
  </si>
  <si>
    <t xml:space="preserve"> Min</t>
  </si>
  <si>
    <t xml:space="preserve"> Max</t>
  </si>
  <si>
    <t xml:space="preserve"> Ending</t>
  </si>
  <si>
    <t xml:space="preserve"> Batt.</t>
  </si>
  <si>
    <t>por Día en</t>
  </si>
  <si>
    <t>Number</t>
  </si>
  <si>
    <t>Fault Vol</t>
  </si>
  <si>
    <t>Pressure</t>
  </si>
  <si>
    <t>Temperature</t>
  </si>
  <si>
    <t>Flow</t>
  </si>
  <si>
    <t>comp</t>
  </si>
  <si>
    <t>Press</t>
  </si>
  <si>
    <t xml:space="preserve"> Temp</t>
  </si>
  <si>
    <t>Temp</t>
  </si>
  <si>
    <t>Voltage</t>
  </si>
  <si>
    <t>Micro</t>
  </si>
  <si>
    <t xml:space="preserve"> PSIG</t>
  </si>
  <si>
    <t>Día</t>
  </si>
  <si>
    <t xml:space="preserve"> m³/dia</t>
  </si>
  <si>
    <t>°C</t>
  </si>
  <si>
    <t>Observaciones;</t>
  </si>
  <si>
    <t>No. Cliente:  049 - 000</t>
  </si>
  <si>
    <r>
      <t xml:space="preserve">Daily History   ROC Address   1  ROC Group 2   </t>
    </r>
    <r>
      <rPr>
        <b/>
        <sz val="12"/>
        <color indexed="13"/>
        <rFont val="Arial"/>
        <family val="2"/>
      </rPr>
      <t>P. I. Queretaro ( INTERCONEXION )</t>
    </r>
    <r>
      <rPr>
        <b/>
        <sz val="10"/>
        <color indexed="13"/>
        <rFont val="Arial"/>
        <family val="2"/>
      </rPr>
      <t xml:space="preserve">  </t>
    </r>
  </si>
  <si>
    <t>Totalizado</t>
  </si>
  <si>
    <t xml:space="preserve"> Time Downloaded 08-01-10, 09:37:56  Operator   LOI</t>
  </si>
  <si>
    <t>Kp</t>
  </si>
  <si>
    <t>por día KM3/D</t>
  </si>
  <si>
    <t>GJ/D</t>
  </si>
  <si>
    <t xml:space="preserve">Base Time     </t>
  </si>
  <si>
    <t xml:space="preserve">22057-01  </t>
  </si>
  <si>
    <t xml:space="preserve">Power In  </t>
  </si>
  <si>
    <t xml:space="preserve">RAM1 Time     </t>
  </si>
  <si>
    <t>MM:DD/Hr:Mn:Sc</t>
  </si>
  <si>
    <t>MINTDY,TTL</t>
  </si>
  <si>
    <t>CURDP ,AVG</t>
  </si>
  <si>
    <t>CURFP ,AVG</t>
  </si>
  <si>
    <t>CURTMP,AVG</t>
  </si>
  <si>
    <t>CPRIME,AVG</t>
  </si>
  <si>
    <t>HWPF  ,AVG</t>
  </si>
  <si>
    <t>FLOW  ,ACC</t>
  </si>
  <si>
    <t>ENERGY,ACC</t>
  </si>
  <si>
    <t>EU    ,AVG</t>
  </si>
  <si>
    <t>m³</t>
  </si>
  <si>
    <t>1.0 Nivel INICIAL del tanque:</t>
  </si>
  <si>
    <t>Filtro Coalescente :</t>
  </si>
  <si>
    <t>2.0 Odorizante agregado:</t>
  </si>
  <si>
    <t>3.0 Odorización total (1 + 2):</t>
  </si>
  <si>
    <t>Floboss :</t>
  </si>
  <si>
    <t>4.0 Nivel FINAL del tanque:</t>
  </si>
  <si>
    <t>5.0 Odorizante utilizado en el trimestre (3-4):</t>
  </si>
  <si>
    <t>Reguladores Linea 1 :</t>
  </si>
  <si>
    <t>6.0 Volumen de gas transportado en el trimestre:</t>
  </si>
  <si>
    <t>MMCF</t>
  </si>
  <si>
    <t>Reguladores Linea 2 :</t>
  </si>
  <si>
    <t>7.0 Relación Odorizante/gas (5/6):</t>
  </si>
  <si>
    <t>gal/MMCF</t>
  </si>
  <si>
    <t>Tanque de mercaptano :</t>
  </si>
  <si>
    <t>8.0 Valor de referencia:</t>
  </si>
  <si>
    <t>Dia</t>
  </si>
  <si>
    <t>USUARIO</t>
  </si>
  <si>
    <t>AER C</t>
  </si>
  <si>
    <t>AER S</t>
  </si>
  <si>
    <t>Avery</t>
  </si>
  <si>
    <t>Beach</t>
  </si>
  <si>
    <t>Bravo</t>
  </si>
  <si>
    <t>Drenc</t>
  </si>
  <si>
    <t>Eatón</t>
  </si>
  <si>
    <t>Elicamex</t>
  </si>
  <si>
    <t>Euro</t>
  </si>
  <si>
    <t>Foam</t>
  </si>
  <si>
    <t>Fracsa</t>
  </si>
  <si>
    <t>Hitachi</t>
  </si>
  <si>
    <t>Ipc</t>
  </si>
  <si>
    <t>Jafra</t>
  </si>
  <si>
    <t>KH Méx</t>
  </si>
  <si>
    <t>Kluber</t>
  </si>
  <si>
    <t>Messier</t>
  </si>
  <si>
    <t>Metokote</t>
  </si>
  <si>
    <t>MPI</t>
  </si>
  <si>
    <t>Norgren</t>
  </si>
  <si>
    <t>Rohm</t>
  </si>
  <si>
    <t>Ronal</t>
  </si>
  <si>
    <t>Valeo</t>
  </si>
  <si>
    <t>Vrk</t>
  </si>
  <si>
    <t>Samsung</t>
  </si>
  <si>
    <t>USUARIOS</t>
  </si>
  <si>
    <t>INTERCONEXIÓN</t>
  </si>
  <si>
    <t>ERROR</t>
  </si>
  <si>
    <t>DIF.</t>
  </si>
  <si>
    <t>Promedio</t>
  </si>
  <si>
    <t>del 1 al 7</t>
  </si>
  <si>
    <t>del 8 al 14</t>
  </si>
  <si>
    <t>del 15 al 21</t>
  </si>
  <si>
    <t>del 22 al 28</t>
  </si>
  <si>
    <t>semanal</t>
  </si>
  <si>
    <t>Promedio MENSUAL</t>
  </si>
  <si>
    <t xml:space="preserve"> BH Dia de Transmision</t>
  </si>
  <si>
    <t>BH Lectura de Transmision</t>
  </si>
  <si>
    <t>% Error</t>
  </si>
  <si>
    <t>IGASAMEX BAJIO, S. DE R.L. DE C.V.</t>
  </si>
  <si>
    <t>BOSQUES DE ALISOS 47-A  5° PISO, COL. BOSQUES DE LAS LOMAS</t>
  </si>
  <si>
    <t>C.P. 05120, MEXICO, D.F., PH. (55) 5000-5100, FAX 5259-8085</t>
  </si>
  <si>
    <t>REPORTE DE MEDICIÓN</t>
  </si>
  <si>
    <t>SISTEMA:</t>
  </si>
  <si>
    <t>CONSUMIDORA GASPIQ</t>
  </si>
  <si>
    <t>CASETA DE:</t>
  </si>
  <si>
    <t>METECNO</t>
  </si>
  <si>
    <t>REV. 1</t>
  </si>
  <si>
    <t>OPERADOR:</t>
  </si>
  <si>
    <t>Carlos Carranza Gutiérrez</t>
  </si>
  <si>
    <t>MES:</t>
  </si>
  <si>
    <t>RO-002-00</t>
  </si>
  <si>
    <t>FECHA</t>
  </si>
  <si>
    <t xml:space="preserve">LECTURAS DE :      ROC/FLOBOSS  (    ) ,   MICRO-CORRECTOR (    ) </t>
  </si>
  <si>
    <t>HORA</t>
  </si>
  <si>
    <t>Volumen   m3 (  X  )   mcf (    )</t>
  </si>
  <si>
    <t>Presión de Medición</t>
  </si>
  <si>
    <t>Temp.</t>
  </si>
  <si>
    <t>Realizó</t>
  </si>
  <si>
    <t>Lectura mecánica (volumen sin corregir)</t>
  </si>
  <si>
    <t>Volumen acumulado (corregido)</t>
  </si>
  <si>
    <t>Volumen consumido (corregido)</t>
  </si>
  <si>
    <t>Flujo Instantáneo por hora</t>
  </si>
  <si>
    <t>Diferencial</t>
  </si>
  <si>
    <t>Estatica</t>
  </si>
  <si>
    <t>°F(    )  °C(    )</t>
  </si>
  <si>
    <t>("CA)</t>
  </si>
  <si>
    <t>psi a ( X )  g (   )</t>
  </si>
  <si>
    <t>FP</t>
  </si>
  <si>
    <t>Ft</t>
  </si>
  <si>
    <t>Fc</t>
  </si>
  <si>
    <t>5,5</t>
  </si>
  <si>
    <t>Descripción</t>
  </si>
  <si>
    <t>Importante</t>
  </si>
  <si>
    <t>1.- Toma el número de cliente</t>
  </si>
  <si>
    <t>El número de cliente debe estar en la celda I8</t>
  </si>
  <si>
    <t>2.-Se basa en los títulos de los encabezados de columnas, busca el nombrre de hora</t>
  </si>
  <si>
    <t>Se basa en el encabezado "Hora" en columna B</t>
  </si>
  <si>
    <t>3.- Considera el orden por número de columnas</t>
  </si>
  <si>
    <t>Respetar el órden de las columnas</t>
  </si>
  <si>
    <t>4.- La fecha la busca en la primera columna</t>
  </si>
  <si>
    <t>Respetar el órden día/mes/año</t>
  </si>
  <si>
    <t>NOMBRE DEL ARCHIVO:</t>
  </si>
  <si>
    <t>NOMBRE INTERCONEXIÓn O CLIENTE  FECHA(MESDÍAAÑO) TIPO</t>
  </si>
  <si>
    <t>Ejemplo:</t>
  </si>
  <si>
    <t>ACE 081508 LM</t>
  </si>
  <si>
    <t>HINES</t>
  </si>
  <si>
    <t>Fp</t>
  </si>
  <si>
    <t>PLENCO</t>
  </si>
  <si>
    <t>fp</t>
  </si>
  <si>
    <t>ft</t>
  </si>
  <si>
    <t>fc</t>
  </si>
  <si>
    <t>Plenco</t>
  </si>
  <si>
    <t>Metecno</t>
  </si>
  <si>
    <t>SUMA</t>
  </si>
  <si>
    <t>Ultraman</t>
  </si>
  <si>
    <t>Frenos</t>
  </si>
  <si>
    <t>Enerpiq</t>
  </si>
  <si>
    <t>Narmx</t>
  </si>
  <si>
    <t>Martinrea</t>
  </si>
  <si>
    <t>Apex Tool</t>
  </si>
  <si>
    <t>Kemsus</t>
  </si>
  <si>
    <t>Montacargas</t>
  </si>
  <si>
    <t>Innovia</t>
  </si>
  <si>
    <t>PROMEDIO</t>
  </si>
  <si>
    <t xml:space="preserve"> 10/03/2015 </t>
  </si>
  <si>
    <t xml:space="preserve"> 9:00:00 a.m. </t>
  </si>
  <si>
    <t xml:space="preserve"> 09/03/2015 </t>
  </si>
  <si>
    <t xml:space="preserve"> 08/03/2015 </t>
  </si>
  <si>
    <t xml:space="preserve"> 07/03/2015 </t>
  </si>
  <si>
    <t xml:space="preserve"> 06/03/2015 </t>
  </si>
  <si>
    <t xml:space="preserve"> 05/03/2015 </t>
  </si>
  <si>
    <t xml:space="preserve"> 04/03/2015 </t>
  </si>
  <si>
    <t xml:space="preserve"> 03/03/2015 </t>
  </si>
  <si>
    <t xml:space="preserve"> 02/03/2015 </t>
  </si>
  <si>
    <t xml:space="preserve"> 01/03/2015 </t>
  </si>
  <si>
    <t xml:space="preserve"> 11/03/2015 </t>
  </si>
  <si>
    <t>03-08/09:00:00</t>
  </si>
  <si>
    <t>03-07/09:00:00</t>
  </si>
  <si>
    <t>03-06/09:00:00</t>
  </si>
  <si>
    <t>03-05/09:00:00</t>
  </si>
  <si>
    <t>03-04/09:00:00</t>
  </si>
  <si>
    <t>03-03/09:00:00</t>
  </si>
  <si>
    <t>03-02/09:00:00</t>
  </si>
  <si>
    <t xml:space="preserve"> 15/03/2015 </t>
  </si>
  <si>
    <t xml:space="preserve"> 14/03/2015 </t>
  </si>
  <si>
    <t xml:space="preserve"> 13/03/2015 </t>
  </si>
  <si>
    <t xml:space="preserve"> 12/03/2015 </t>
  </si>
  <si>
    <t xml:space="preserve"> Low Batt </t>
  </si>
  <si>
    <t>03-15/09:00:00</t>
  </si>
  <si>
    <t>03-14/14:08:00</t>
  </si>
  <si>
    <t>03-11/09:00:00</t>
  </si>
  <si>
    <t>03-10/09:00:00</t>
  </si>
  <si>
    <t>03-09/09:00:00</t>
  </si>
  <si>
    <t>03-22/09:00:00</t>
  </si>
  <si>
    <t>03-21/09:00:00</t>
  </si>
  <si>
    <t>03-20/09:00:00</t>
  </si>
  <si>
    <t>03-19/09:00:00</t>
  </si>
  <si>
    <t>03-18/09:00:00</t>
  </si>
  <si>
    <t>03-17/09:00:00</t>
  </si>
  <si>
    <t>03-16/09:00:00</t>
  </si>
  <si>
    <t xml:space="preserve"> 22/03/2015 </t>
  </si>
  <si>
    <t xml:space="preserve"> 21/03/2015 </t>
  </si>
  <si>
    <t xml:space="preserve"> 20/03/2015 </t>
  </si>
  <si>
    <t xml:space="preserve"> 19/03/2015 </t>
  </si>
  <si>
    <t xml:space="preserve"> 18/03/2015 </t>
  </si>
  <si>
    <t xml:space="preserve"> 17/03/2015 </t>
  </si>
  <si>
    <t xml:space="preserve"> 16/03/2015 </t>
  </si>
  <si>
    <t xml:space="preserve"> 29/03/2015 </t>
  </si>
  <si>
    <t xml:space="preserve"> 28/03/2015 </t>
  </si>
  <si>
    <t xml:space="preserve"> 27/03/2015 </t>
  </si>
  <si>
    <t xml:space="preserve"> 26/03/2015 </t>
  </si>
  <si>
    <t xml:space="preserve"> 25/03/2015 </t>
  </si>
  <si>
    <t xml:space="preserve"> 24/03/2015 </t>
  </si>
  <si>
    <t xml:space="preserve"> 23/03/2015 </t>
  </si>
  <si>
    <t xml:space="preserve"> Int flt </t>
  </si>
  <si>
    <t>03-29/09:00:00</t>
  </si>
  <si>
    <t>03-28/09:00:00</t>
  </si>
  <si>
    <t>03-27/09:00:00</t>
  </si>
  <si>
    <t>03-26/09:00:00</t>
  </si>
  <si>
    <t>03-25/09:00:00</t>
  </si>
  <si>
    <t>03-24/09:00:00</t>
  </si>
  <si>
    <t>03-23/09:00:00</t>
  </si>
  <si>
    <t xml:space="preserve"> 31/03/2015 </t>
  </si>
  <si>
    <t xml:space="preserve"> 30/03/2015 </t>
  </si>
  <si>
    <t>04-01/09:00:00</t>
  </si>
  <si>
    <t>03-31/09:00:00</t>
  </si>
  <si>
    <t>03-30/09:00:00</t>
  </si>
  <si>
    <t xml:space="preserve"> 01/04/2015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</si>
</sst>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i/>
      <sz val="12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1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2"/>
      <color indexed="9"/>
      <name val="Calibri"/>
      <family val="2"/>
    </font>
    <font>
      <b/>
      <sz val="12"/>
      <color indexed="12"/>
      <name val="Arial"/>
      <family val="2"/>
    </font>
    <font>
      <sz val="10"/>
      <color indexed="63"/>
      <name val="Arial"/>
      <family val="2"/>
    </font>
    <font>
      <b/>
      <sz val="10"/>
      <color indexed="12"/>
      <name val="Arial"/>
      <family val="2"/>
    </font>
    <font>
      <b/>
      <sz val="11"/>
      <color indexed="9"/>
      <name val="Arial"/>
      <family val="2"/>
    </font>
    <font>
      <sz val="10"/>
      <color indexed="13"/>
      <name val="Arial"/>
      <family val="2"/>
    </font>
    <font>
      <sz val="11"/>
      <color indexed="15"/>
      <name val="Calibri"/>
      <family val="2"/>
    </font>
    <font>
      <b/>
      <sz val="10"/>
      <name val="Arial"/>
      <family val="2"/>
    </font>
    <font>
      <b/>
      <sz val="12"/>
      <color indexed="13"/>
      <name val="Arial"/>
      <family val="2"/>
    </font>
    <font>
      <b/>
      <sz val="24"/>
      <color indexed="9"/>
      <name val="Arial"/>
      <family val="2"/>
    </font>
    <font>
      <b/>
      <sz val="10"/>
      <color indexed="13"/>
      <name val="Arial"/>
      <family val="2"/>
    </font>
    <font>
      <i/>
      <sz val="11"/>
      <color indexed="9"/>
      <name val="Calibri"/>
      <family val="2"/>
    </font>
    <font>
      <sz val="10"/>
      <name val="Geneva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rgb="FF000000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2"/>
      <name val="Arial"/>
      <family val="2"/>
    </font>
    <font>
      <sz val="7"/>
      <name val="Arial"/>
      <family val="2"/>
    </font>
    <font>
      <b/>
      <u/>
      <sz val="12"/>
      <name val="Arial"/>
      <family val="2"/>
    </font>
    <font>
      <b/>
      <sz val="10"/>
      <name val="Geneva"/>
    </font>
    <font>
      <b/>
      <sz val="11"/>
      <name val="Arial"/>
      <family val="2"/>
    </font>
    <font>
      <sz val="11"/>
      <name val="Calibri"/>
      <family val="2"/>
    </font>
    <font>
      <sz val="8"/>
      <color indexed="18"/>
      <name val="Verdana"/>
      <family val="2"/>
    </font>
    <font>
      <sz val="10"/>
      <color indexed="10"/>
      <name val="Arial"/>
      <family val="2"/>
    </font>
    <font>
      <b/>
      <sz val="11"/>
      <name val="Calibri"/>
      <family val="2"/>
    </font>
    <font>
      <b/>
      <sz val="9"/>
      <name val="Arial"/>
      <family val="2"/>
    </font>
    <font>
      <b/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indexed="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</fills>
  <borders count="7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0" fontId="19" fillId="0" borderId="0"/>
    <xf numFmtId="0" fontId="19" fillId="0" borderId="0"/>
    <xf numFmtId="0" fontId="21" fillId="0" borderId="71" applyNumberFormat="0" applyFill="0" applyAlignment="0" applyProtection="0"/>
    <xf numFmtId="0" fontId="41" fillId="13" borderId="0" applyNumberFormat="0" applyBorder="0" applyAlignment="0" applyProtection="0"/>
  </cellStyleXfs>
  <cellXfs count="320">
    <xf numFmtId="0" fontId="0" fillId="0" borderId="0" xfId="0"/>
    <xf numFmtId="0" fontId="1" fillId="2" borderId="0" xfId="0" applyFont="1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1" fillId="2" borderId="4" xfId="0" applyFont="1" applyFill="1" applyBorder="1"/>
    <xf numFmtId="0" fontId="7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5" borderId="0" xfId="0" applyFill="1"/>
    <xf numFmtId="0" fontId="0" fillId="2" borderId="0" xfId="0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4" fillId="2" borderId="9" xfId="0" applyFont="1" applyFill="1" applyBorder="1" applyAlignment="1">
      <alignment horizontal="left"/>
    </xf>
    <xf numFmtId="0" fontId="0" fillId="2" borderId="9" xfId="0" applyFill="1" applyBorder="1"/>
    <xf numFmtId="0" fontId="10" fillId="2" borderId="9" xfId="0" applyFont="1" applyFill="1" applyBorder="1" applyAlignment="1">
      <alignment horizontal="center"/>
    </xf>
    <xf numFmtId="3" fontId="0" fillId="0" borderId="0" xfId="0" applyNumberFormat="1"/>
    <xf numFmtId="0" fontId="15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3" fontId="8" fillId="3" borderId="2" xfId="0" applyNumberFormat="1" applyFont="1" applyFill="1" applyBorder="1" applyAlignment="1">
      <alignment horizontal="center"/>
    </xf>
    <xf numFmtId="0" fontId="16" fillId="2" borderId="0" xfId="0" applyFont="1" applyFill="1" applyAlignment="1">
      <alignment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11" xfId="0" applyFont="1" applyFill="1" applyBorder="1"/>
    <xf numFmtId="3" fontId="10" fillId="3" borderId="0" xfId="0" applyNumberFormat="1" applyFont="1" applyFill="1" applyAlignment="1">
      <alignment horizontal="center"/>
    </xf>
    <xf numFmtId="0" fontId="3" fillId="2" borderId="0" xfId="0" applyFont="1" applyFill="1"/>
    <xf numFmtId="0" fontId="18" fillId="2" borderId="0" xfId="0" applyFont="1" applyFill="1" applyAlignment="1">
      <alignment horizontal="right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5" fillId="2" borderId="0" xfId="0" applyFont="1" applyFill="1" applyAlignment="1"/>
    <xf numFmtId="17" fontId="3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shrinkToFit="1"/>
    </xf>
    <xf numFmtId="4" fontId="3" fillId="2" borderId="3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0" fillId="0" borderId="16" xfId="0" applyBorder="1"/>
    <xf numFmtId="16" fontId="14" fillId="7" borderId="18" xfId="0" applyNumberFormat="1" applyFont="1" applyFill="1" applyBorder="1" applyAlignment="1">
      <alignment horizontal="center"/>
    </xf>
    <xf numFmtId="16" fontId="22" fillId="8" borderId="18" xfId="0" applyNumberFormat="1" applyFont="1" applyFill="1" applyBorder="1" applyAlignment="1">
      <alignment horizontal="center"/>
    </xf>
    <xf numFmtId="16" fontId="0" fillId="8" borderId="18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3" fontId="22" fillId="7" borderId="20" xfId="0" applyNumberFormat="1" applyFont="1" applyFill="1" applyBorder="1" applyAlignment="1">
      <alignment horizontal="center"/>
    </xf>
    <xf numFmtId="3" fontId="22" fillId="8" borderId="20" xfId="0" applyNumberFormat="1" applyFont="1" applyFill="1" applyBorder="1" applyAlignment="1">
      <alignment horizontal="center"/>
    </xf>
    <xf numFmtId="3" fontId="22" fillId="7" borderId="22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right"/>
    </xf>
    <xf numFmtId="3" fontId="0" fillId="7" borderId="0" xfId="0" applyNumberFormat="1" applyFill="1" applyBorder="1" applyAlignment="1">
      <alignment horizontal="center"/>
    </xf>
    <xf numFmtId="3" fontId="0" fillId="7" borderId="21" xfId="0" applyNumberFormat="1" applyFill="1" applyBorder="1" applyAlignment="1">
      <alignment horizontal="center"/>
    </xf>
    <xf numFmtId="3" fontId="0" fillId="7" borderId="25" xfId="0" applyNumberFormat="1" applyFill="1" applyBorder="1" applyAlignment="1">
      <alignment horizontal="center"/>
    </xf>
    <xf numFmtId="3" fontId="0" fillId="8" borderId="0" xfId="0" applyNumberFormat="1" applyFill="1" applyBorder="1" applyAlignment="1">
      <alignment horizontal="center"/>
    </xf>
    <xf numFmtId="3" fontId="0" fillId="8" borderId="21" xfId="0" applyNumberFormat="1" applyFill="1" applyBorder="1" applyAlignment="1">
      <alignment horizontal="center"/>
    </xf>
    <xf numFmtId="3" fontId="0" fillId="8" borderId="25" xfId="0" applyNumberFormat="1" applyFill="1" applyBorder="1" applyAlignment="1">
      <alignment horizontal="center"/>
    </xf>
    <xf numFmtId="3" fontId="0" fillId="7" borderId="23" xfId="0" applyNumberFormat="1" applyFill="1" applyBorder="1" applyAlignment="1">
      <alignment horizontal="center"/>
    </xf>
    <xf numFmtId="3" fontId="0" fillId="7" borderId="24" xfId="0" applyNumberFormat="1" applyFill="1" applyBorder="1" applyAlignment="1">
      <alignment horizontal="center"/>
    </xf>
    <xf numFmtId="10" fontId="0" fillId="0" borderId="0" xfId="0" applyNumberFormat="1"/>
    <xf numFmtId="10" fontId="0" fillId="0" borderId="27" xfId="0" applyNumberFormat="1" applyBorder="1" applyAlignment="1">
      <alignment horizontal="center"/>
    </xf>
    <xf numFmtId="3" fontId="0" fillId="7" borderId="20" xfId="0" applyNumberFormat="1" applyFill="1" applyBorder="1" applyAlignment="1">
      <alignment horizontal="center"/>
    </xf>
    <xf numFmtId="3" fontId="0" fillId="8" borderId="20" xfId="0" applyNumberFormat="1" applyFill="1" applyBorder="1" applyAlignment="1">
      <alignment horizontal="center"/>
    </xf>
    <xf numFmtId="3" fontId="0" fillId="7" borderId="22" xfId="0" applyNumberFormat="1" applyFill="1" applyBorder="1" applyAlignment="1">
      <alignment horizontal="center"/>
    </xf>
    <xf numFmtId="10" fontId="0" fillId="7" borderId="28" xfId="0" applyNumberFormat="1" applyFill="1" applyBorder="1" applyAlignment="1">
      <alignment horizontal="center"/>
    </xf>
    <xf numFmtId="10" fontId="0" fillId="8" borderId="28" xfId="0" applyNumberFormat="1" applyFill="1" applyBorder="1" applyAlignment="1">
      <alignment horizontal="center"/>
    </xf>
    <xf numFmtId="10" fontId="0" fillId="7" borderId="29" xfId="0" applyNumberFormat="1" applyFill="1" applyBorder="1" applyAlignment="1">
      <alignment horizontal="center"/>
    </xf>
    <xf numFmtId="10" fontId="0" fillId="7" borderId="12" xfId="0" applyNumberFormat="1" applyFill="1" applyBorder="1" applyAlignment="1">
      <alignment horizontal="center"/>
    </xf>
    <xf numFmtId="10" fontId="0" fillId="7" borderId="14" xfId="0" applyNumberFormat="1" applyFill="1" applyBorder="1" applyAlignment="1">
      <alignment horizontal="center"/>
    </xf>
    <xf numFmtId="10" fontId="20" fillId="7" borderId="13" xfId="0" applyNumberFormat="1" applyFont="1" applyFill="1" applyBorder="1" applyAlignment="1">
      <alignment horizontal="center"/>
    </xf>
    <xf numFmtId="10" fontId="0" fillId="8" borderId="12" xfId="0" applyNumberFormat="1" applyFill="1" applyBorder="1" applyAlignment="1">
      <alignment horizontal="center"/>
    </xf>
    <xf numFmtId="10" fontId="20" fillId="8" borderId="13" xfId="0" applyNumberFormat="1" applyFont="1" applyFill="1" applyBorder="1" applyAlignment="1">
      <alignment horizontal="center"/>
    </xf>
    <xf numFmtId="10" fontId="0" fillId="8" borderId="14" xfId="0" applyNumberFormat="1" applyFill="1" applyBorder="1" applyAlignment="1">
      <alignment horizontal="center"/>
    </xf>
    <xf numFmtId="10" fontId="20" fillId="7" borderId="15" xfId="0" applyNumberFormat="1" applyFont="1" applyFill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8" borderId="29" xfId="0" applyNumberFormat="1" applyFill="1" applyBorder="1" applyAlignment="1">
      <alignment horizontal="center"/>
    </xf>
    <xf numFmtId="10" fontId="20" fillId="8" borderId="15" xfId="0" applyNumberFormat="1" applyFont="1" applyFill="1" applyBorder="1" applyAlignment="1">
      <alignment horizontal="center"/>
    </xf>
    <xf numFmtId="0" fontId="14" fillId="0" borderId="17" xfId="0" applyFont="1" applyBorder="1" applyAlignment="1">
      <alignment horizontal="center"/>
    </xf>
    <xf numFmtId="3" fontId="23" fillId="0" borderId="26" xfId="0" applyNumberFormat="1" applyFont="1" applyBorder="1" applyAlignment="1">
      <alignment horizontal="right"/>
    </xf>
    <xf numFmtId="0" fontId="0" fillId="0" borderId="16" xfId="0" applyBorder="1" applyAlignment="1">
      <alignment horizontal="center"/>
    </xf>
    <xf numFmtId="10" fontId="0" fillId="0" borderId="28" xfId="0" applyNumberFormat="1" applyBorder="1" applyAlignment="1">
      <alignment horizontal="center" vertical="center" wrapText="1"/>
    </xf>
    <xf numFmtId="10" fontId="24" fillId="6" borderId="29" xfId="0" applyNumberFormat="1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0" fillId="5" borderId="31" xfId="0" applyFont="1" applyFill="1" applyBorder="1" applyAlignment="1">
      <alignment horizontal="left"/>
    </xf>
    <xf numFmtId="0" fontId="26" fillId="9" borderId="31" xfId="0" applyFont="1" applyFill="1" applyBorder="1" applyAlignment="1">
      <alignment horizontal="left"/>
    </xf>
    <xf numFmtId="0" fontId="26" fillId="9" borderId="31" xfId="0" applyFont="1" applyFill="1" applyBorder="1" applyAlignment="1">
      <alignment horizontal="left" vertical="center"/>
    </xf>
    <xf numFmtId="22" fontId="26" fillId="9" borderId="31" xfId="0" applyNumberFormat="1" applyFont="1" applyFill="1" applyBorder="1" applyAlignment="1">
      <alignment horizontal="left" vertical="center"/>
    </xf>
    <xf numFmtId="0" fontId="0" fillId="12" borderId="31" xfId="0" applyFont="1" applyFill="1" applyBorder="1" applyAlignment="1">
      <alignment horizontal="right"/>
    </xf>
    <xf numFmtId="22" fontId="26" fillId="9" borderId="31" xfId="0" applyNumberFormat="1" applyFont="1" applyFill="1" applyBorder="1" applyAlignment="1">
      <alignment horizontal="left"/>
    </xf>
    <xf numFmtId="0" fontId="26" fillId="9" borderId="33" xfId="0" applyFont="1" applyFill="1" applyBorder="1" applyAlignment="1">
      <alignment horizontal="left"/>
    </xf>
    <xf numFmtId="0" fontId="0" fillId="12" borderId="40" xfId="0" applyFont="1" applyFill="1" applyBorder="1" applyAlignment="1">
      <alignment horizontal="right"/>
    </xf>
    <xf numFmtId="0" fontId="0" fillId="0" borderId="32" xfId="0" applyFont="1" applyBorder="1" applyAlignment="1">
      <alignment horizontal="left"/>
    </xf>
    <xf numFmtId="22" fontId="27" fillId="9" borderId="31" xfId="0" applyNumberFormat="1" applyFont="1" applyFill="1" applyBorder="1" applyAlignment="1">
      <alignment vertical="center"/>
    </xf>
    <xf numFmtId="0" fontId="26" fillId="9" borderId="31" xfId="0" applyFont="1" applyFill="1" applyBorder="1" applyAlignment="1">
      <alignment horizontal="left" vertical="center" indent="1"/>
    </xf>
    <xf numFmtId="22" fontId="26" fillId="9" borderId="31" xfId="0" applyNumberFormat="1" applyFont="1" applyFill="1" applyBorder="1"/>
    <xf numFmtId="0" fontId="0" fillId="0" borderId="20" xfId="0" applyBorder="1" applyAlignment="1"/>
    <xf numFmtId="0" fontId="0" fillId="0" borderId="0" xfId="0" applyBorder="1" applyAlignment="1"/>
    <xf numFmtId="0" fontId="0" fillId="0" borderId="21" xfId="0" applyBorder="1" applyAlignment="1"/>
    <xf numFmtId="0" fontId="0" fillId="0" borderId="37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0" fillId="0" borderId="0" xfId="0" applyBorder="1"/>
    <xf numFmtId="0" fontId="25" fillId="9" borderId="0" xfId="0" applyFont="1" applyFill="1" applyBorder="1" applyAlignment="1">
      <alignment horizontal="left" vertical="center" indent="1"/>
    </xf>
    <xf numFmtId="22" fontId="25" fillId="9" borderId="0" xfId="0" applyNumberFormat="1" applyFont="1" applyFill="1" applyBorder="1" applyAlignment="1">
      <alignment horizontal="left" vertical="center" indent="1"/>
    </xf>
    <xf numFmtId="22" fontId="26" fillId="9" borderId="31" xfId="0" applyNumberFormat="1" applyFont="1" applyFill="1" applyBorder="1" applyAlignment="1">
      <alignment horizontal="left" vertical="center" indent="1"/>
    </xf>
    <xf numFmtId="22" fontId="26" fillId="9" borderId="32" xfId="0" applyNumberFormat="1" applyFont="1" applyFill="1" applyBorder="1" applyAlignment="1">
      <alignment horizontal="left" vertical="center"/>
    </xf>
    <xf numFmtId="0" fontId="26" fillId="9" borderId="32" xfId="0" applyFont="1" applyFill="1" applyBorder="1" applyAlignment="1">
      <alignment horizontal="left" vertical="center"/>
    </xf>
    <xf numFmtId="0" fontId="27" fillId="9" borderId="31" xfId="0" applyFont="1" applyFill="1" applyBorder="1" applyAlignment="1">
      <alignment vertical="center"/>
    </xf>
    <xf numFmtId="0" fontId="0" fillId="0" borderId="0" xfId="0" applyFill="1"/>
    <xf numFmtId="0" fontId="26" fillId="9" borderId="32" xfId="0" applyFont="1" applyFill="1" applyBorder="1" applyAlignment="1">
      <alignment horizontal="left"/>
    </xf>
    <xf numFmtId="22" fontId="26" fillId="0" borderId="31" xfId="0" applyNumberFormat="1" applyFont="1" applyFill="1" applyBorder="1" applyAlignment="1">
      <alignment horizontal="left" vertical="center"/>
    </xf>
    <xf numFmtId="0" fontId="26" fillId="0" borderId="31" xfId="0" applyFont="1" applyFill="1" applyBorder="1" applyAlignment="1">
      <alignment horizontal="left" vertical="center" indent="1"/>
    </xf>
    <xf numFmtId="22" fontId="27" fillId="12" borderId="40" xfId="0" applyNumberFormat="1" applyFont="1" applyFill="1" applyBorder="1" applyAlignment="1">
      <alignment horizontal="right" vertical="center"/>
    </xf>
    <xf numFmtId="0" fontId="28" fillId="9" borderId="31" xfId="0" applyFont="1" applyFill="1" applyBorder="1" applyAlignment="1">
      <alignment horizontal="left" vertical="center"/>
    </xf>
    <xf numFmtId="22" fontId="28" fillId="9" borderId="31" xfId="0" applyNumberFormat="1" applyFont="1" applyFill="1" applyBorder="1" applyAlignment="1">
      <alignment horizontal="left" vertical="center"/>
    </xf>
    <xf numFmtId="0" fontId="0" fillId="0" borderId="31" xfId="0" applyFont="1" applyFill="1" applyBorder="1" applyAlignment="1">
      <alignment horizontal="left"/>
    </xf>
    <xf numFmtId="22" fontId="26" fillId="0" borderId="31" xfId="0" applyNumberFormat="1" applyFont="1" applyFill="1" applyBorder="1"/>
    <xf numFmtId="22" fontId="26" fillId="9" borderId="32" xfId="0" applyNumberFormat="1" applyFont="1" applyFill="1" applyBorder="1" applyAlignment="1"/>
    <xf numFmtId="0" fontId="28" fillId="9" borderId="33" xfId="0" applyFont="1" applyFill="1" applyBorder="1" applyAlignment="1">
      <alignment horizontal="left" vertical="center"/>
    </xf>
    <xf numFmtId="0" fontId="26" fillId="9" borderId="33" xfId="0" applyFont="1" applyFill="1" applyBorder="1" applyAlignment="1">
      <alignment horizontal="left" vertical="center"/>
    </xf>
    <xf numFmtId="0" fontId="26" fillId="9" borderId="33" xfId="0" applyFont="1" applyFill="1" applyBorder="1" applyAlignment="1">
      <alignment horizontal="left" vertical="center" indent="1"/>
    </xf>
    <xf numFmtId="22" fontId="26" fillId="9" borderId="32" xfId="0" applyNumberFormat="1" applyFont="1" applyFill="1" applyBorder="1"/>
    <xf numFmtId="0" fontId="26" fillId="9" borderId="32" xfId="0" applyFont="1" applyFill="1" applyBorder="1" applyAlignment="1">
      <alignment horizontal="left" vertical="center" indent="1"/>
    </xf>
    <xf numFmtId="0" fontId="26" fillId="9" borderId="25" xfId="0" applyFont="1" applyFill="1" applyBorder="1" applyAlignment="1">
      <alignment horizontal="left" vertical="center"/>
    </xf>
    <xf numFmtId="22" fontId="26" fillId="9" borderId="33" xfId="0" applyNumberFormat="1" applyFont="1" applyFill="1" applyBorder="1" applyAlignment="1">
      <alignment horizontal="left"/>
    </xf>
    <xf numFmtId="22" fontId="26" fillId="9" borderId="32" xfId="0" applyNumberFormat="1" applyFont="1" applyFill="1" applyBorder="1" applyAlignment="1">
      <alignment horizontal="left"/>
    </xf>
    <xf numFmtId="0" fontId="14" fillId="0" borderId="0" xfId="0" applyFont="1" applyFill="1" applyBorder="1"/>
    <xf numFmtId="0" fontId="0" fillId="0" borderId="0" xfId="0" applyFill="1" applyBorder="1"/>
    <xf numFmtId="4" fontId="29" fillId="0" borderId="0" xfId="0" applyNumberFormat="1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22" fillId="0" borderId="0" xfId="0" applyFont="1" applyFill="1" applyAlignment="1"/>
    <xf numFmtId="4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31" fillId="0" borderId="0" xfId="2" applyFont="1" applyAlignment="1">
      <alignment horizontal="center"/>
    </xf>
    <xf numFmtId="0" fontId="19" fillId="0" borderId="0" xfId="2" applyFont="1"/>
    <xf numFmtId="0" fontId="32" fillId="0" borderId="0" xfId="2" applyFont="1"/>
    <xf numFmtId="0" fontId="32" fillId="0" borderId="0" xfId="2" applyFont="1" applyAlignment="1">
      <alignment horizontal="center"/>
    </xf>
    <xf numFmtId="0" fontId="22" fillId="0" borderId="12" xfId="2" applyFont="1" applyFill="1" applyBorder="1"/>
    <xf numFmtId="0" fontId="14" fillId="0" borderId="41" xfId="2" applyFont="1" applyFill="1" applyBorder="1" applyAlignment="1"/>
    <xf numFmtId="0" fontId="22" fillId="0" borderId="42" xfId="2" applyFont="1" applyFill="1" applyBorder="1" applyAlignment="1">
      <alignment horizontal="right"/>
    </xf>
    <xf numFmtId="0" fontId="14" fillId="0" borderId="44" xfId="2" applyFont="1" applyFill="1" applyBorder="1" applyAlignment="1">
      <alignment horizontal="center"/>
    </xf>
    <xf numFmtId="0" fontId="14" fillId="0" borderId="13" xfId="2" applyFont="1" applyFill="1" applyBorder="1" applyAlignment="1">
      <alignment horizontal="center"/>
    </xf>
    <xf numFmtId="0" fontId="22" fillId="0" borderId="0" xfId="2" applyFont="1" applyFill="1" applyAlignment="1">
      <alignment horizontal="center"/>
    </xf>
    <xf numFmtId="0" fontId="22" fillId="0" borderId="0" xfId="2" applyFont="1" applyFill="1"/>
    <xf numFmtId="0" fontId="22" fillId="0" borderId="45" xfId="2" applyFont="1" applyFill="1" applyBorder="1"/>
    <xf numFmtId="0" fontId="14" fillId="0" borderId="46" xfId="2" applyFont="1" applyFill="1" applyBorder="1" applyAlignment="1"/>
    <xf numFmtId="0" fontId="22" fillId="0" borderId="23" xfId="2" applyFont="1" applyFill="1" applyBorder="1" applyAlignment="1">
      <alignment horizontal="right"/>
    </xf>
    <xf numFmtId="0" fontId="14" fillId="0" borderId="47" xfId="2" applyFont="1" applyFill="1" applyBorder="1" applyAlignment="1">
      <alignment horizontal="center"/>
    </xf>
    <xf numFmtId="0" fontId="14" fillId="0" borderId="48" xfId="2" applyFont="1" applyFill="1" applyBorder="1" applyAlignment="1">
      <alignment horizontal="center"/>
    </xf>
    <xf numFmtId="0" fontId="14" fillId="0" borderId="0" xfId="2" applyFont="1" applyFill="1" applyAlignment="1">
      <alignment horizontal="centerContinuous"/>
    </xf>
    <xf numFmtId="0" fontId="14" fillId="0" borderId="0" xfId="2" applyFont="1" applyFill="1" applyBorder="1" applyAlignment="1">
      <alignment horizontal="centerContinuous"/>
    </xf>
    <xf numFmtId="0" fontId="14" fillId="0" borderId="0" xfId="2" quotePrefix="1" applyFont="1" applyFill="1" applyAlignment="1">
      <alignment horizontal="right"/>
    </xf>
    <xf numFmtId="0" fontId="22" fillId="0" borderId="0" xfId="0" applyFont="1" applyFill="1" applyAlignment="1">
      <alignment horizontal="center"/>
    </xf>
    <xf numFmtId="0" fontId="22" fillId="0" borderId="0" xfId="0" applyFont="1" applyFill="1"/>
    <xf numFmtId="0" fontId="14" fillId="0" borderId="28" xfId="2" applyFont="1" applyFill="1" applyBorder="1" applyAlignment="1">
      <alignment horizontal="center"/>
    </xf>
    <xf numFmtId="0" fontId="14" fillId="0" borderId="14" xfId="2" applyFont="1" applyFill="1" applyBorder="1" applyAlignment="1">
      <alignment horizontal="center" vertical="center"/>
    </xf>
    <xf numFmtId="0" fontId="14" fillId="0" borderId="54" xfId="2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15" fontId="14" fillId="0" borderId="62" xfId="2" applyNumberFormat="1" applyFont="1" applyFill="1" applyBorder="1" applyAlignment="1">
      <alignment horizontal="center"/>
    </xf>
    <xf numFmtId="20" fontId="14" fillId="0" borderId="63" xfId="2" applyNumberFormat="1" applyFont="1" applyFill="1" applyBorder="1" applyAlignment="1">
      <alignment horizontal="center"/>
    </xf>
    <xf numFmtId="3" fontId="14" fillId="0" borderId="64" xfId="2" applyNumberFormat="1" applyFont="1" applyFill="1" applyBorder="1" applyAlignment="1">
      <alignment horizontal="center"/>
    </xf>
    <xf numFmtId="3" fontId="14" fillId="0" borderId="37" xfId="2" applyNumberFormat="1" applyFont="1" applyFill="1" applyBorder="1" applyAlignment="1">
      <alignment horizontal="center"/>
    </xf>
    <xf numFmtId="0" fontId="14" fillId="0" borderId="33" xfId="2" applyFont="1" applyFill="1" applyBorder="1" applyAlignment="1">
      <alignment horizontal="center"/>
    </xf>
    <xf numFmtId="0" fontId="14" fillId="0" borderId="38" xfId="2" applyFont="1" applyFill="1" applyBorder="1" applyAlignment="1">
      <alignment horizontal="center"/>
    </xf>
    <xf numFmtId="0" fontId="14" fillId="0" borderId="65" xfId="2" applyFont="1" applyFill="1" applyBorder="1" applyAlignment="1">
      <alignment horizontal="center"/>
    </xf>
    <xf numFmtId="0" fontId="14" fillId="0" borderId="66" xfId="2" applyFont="1" applyFill="1" applyBorder="1" applyAlignment="1">
      <alignment horizontal="center"/>
    </xf>
    <xf numFmtId="0" fontId="14" fillId="0" borderId="67" xfId="2" applyFont="1" applyFill="1" applyBorder="1" applyAlignment="1">
      <alignment horizontal="center"/>
    </xf>
    <xf numFmtId="0" fontId="14" fillId="0" borderId="37" xfId="2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/>
    </xf>
    <xf numFmtId="4" fontId="14" fillId="0" borderId="37" xfId="2" applyNumberFormat="1" applyFont="1" applyFill="1" applyBorder="1" applyAlignment="1">
      <alignment horizontal="center"/>
    </xf>
    <xf numFmtId="3" fontId="14" fillId="0" borderId="31" xfId="2" applyNumberFormat="1" applyFont="1" applyFill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22" fillId="0" borderId="0" xfId="2" applyFont="1"/>
    <xf numFmtId="0" fontId="22" fillId="0" borderId="0" xfId="2" applyFont="1" applyAlignment="1">
      <alignment horizontal="center"/>
    </xf>
    <xf numFmtId="15" fontId="14" fillId="0" borderId="0" xfId="2" applyNumberFormat="1" applyFont="1" applyFill="1" applyBorder="1" applyAlignment="1">
      <alignment horizontal="center"/>
    </xf>
    <xf numFmtId="20" fontId="14" fillId="0" borderId="0" xfId="2" applyNumberFormat="1" applyFont="1" applyFill="1" applyBorder="1" applyAlignment="1">
      <alignment horizontal="center"/>
    </xf>
    <xf numFmtId="3" fontId="14" fillId="0" borderId="0" xfId="2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left" vertical="center"/>
    </xf>
    <xf numFmtId="0" fontId="36" fillId="0" borderId="0" xfId="0" applyFont="1"/>
    <xf numFmtId="0" fontId="14" fillId="5" borderId="12" xfId="0" applyFont="1" applyFill="1" applyBorder="1"/>
    <xf numFmtId="0" fontId="0" fillId="5" borderId="42" xfId="0" applyFill="1" applyBorder="1"/>
    <xf numFmtId="0" fontId="14" fillId="5" borderId="42" xfId="0" applyFont="1" applyFill="1" applyBorder="1"/>
    <xf numFmtId="0" fontId="0" fillId="5" borderId="43" xfId="0" applyFill="1" applyBorder="1"/>
    <xf numFmtId="0" fontId="14" fillId="5" borderId="68" xfId="0" applyFont="1" applyFill="1" applyBorder="1"/>
    <xf numFmtId="0" fontId="0" fillId="5" borderId="38" xfId="0" applyFill="1" applyBorder="1"/>
    <xf numFmtId="0" fontId="14" fillId="5" borderId="38" xfId="0" applyFont="1" applyFill="1" applyBorder="1"/>
    <xf numFmtId="0" fontId="0" fillId="5" borderId="39" xfId="0" applyFill="1" applyBorder="1"/>
    <xf numFmtId="0" fontId="19" fillId="0" borderId="0" xfId="2" applyFont="1" applyAlignment="1">
      <alignment horizontal="center"/>
    </xf>
    <xf numFmtId="20" fontId="14" fillId="0" borderId="63" xfId="2" quotePrefix="1" applyNumberFormat="1" applyFont="1" applyFill="1" applyBorder="1" applyAlignment="1">
      <alignment horizontal="center"/>
    </xf>
    <xf numFmtId="3" fontId="14" fillId="0" borderId="38" xfId="2" applyNumberFormat="1" applyFont="1" applyFill="1" applyBorder="1" applyAlignment="1">
      <alignment horizontal="center"/>
    </xf>
    <xf numFmtId="3" fontId="37" fillId="0" borderId="31" xfId="0" applyNumberFormat="1" applyFont="1" applyBorder="1" applyAlignment="1">
      <alignment horizontal="center"/>
    </xf>
    <xf numFmtId="20" fontId="14" fillId="0" borderId="69" xfId="2" quotePrefix="1" applyNumberFormat="1" applyFont="1" applyFill="1" applyBorder="1" applyAlignment="1">
      <alignment horizontal="center"/>
    </xf>
    <xf numFmtId="0" fontId="14" fillId="0" borderId="41" xfId="2" applyFont="1" applyFill="1" applyBorder="1" applyAlignment="1">
      <alignment horizontal="center"/>
    </xf>
    <xf numFmtId="17" fontId="14" fillId="0" borderId="46" xfId="2" applyNumberFormat="1" applyFont="1" applyFill="1" applyBorder="1" applyAlignment="1">
      <alignment horizontal="center"/>
    </xf>
    <xf numFmtId="0" fontId="38" fillId="0" borderId="46" xfId="2" applyFont="1" applyFill="1" applyBorder="1" applyAlignment="1"/>
    <xf numFmtId="3" fontId="34" fillId="0" borderId="3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5" fontId="14" fillId="8" borderId="62" xfId="2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3" fontId="39" fillId="0" borderId="0" xfId="0" applyNumberFormat="1" applyFont="1" applyFill="1" applyAlignment="1">
      <alignment horizontal="center" vertical="center"/>
    </xf>
    <xf numFmtId="3" fontId="39" fillId="0" borderId="42" xfId="0" applyNumberFormat="1" applyFont="1" applyFill="1" applyBorder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0" fontId="40" fillId="0" borderId="16" xfId="0" applyFont="1" applyFill="1" applyBorder="1" applyAlignment="1">
      <alignment horizontal="center"/>
    </xf>
    <xf numFmtId="0" fontId="40" fillId="0" borderId="16" xfId="0" applyFont="1" applyBorder="1" applyAlignment="1">
      <alignment horizontal="center"/>
    </xf>
    <xf numFmtId="3" fontId="14" fillId="6" borderId="64" xfId="2" applyNumberFormat="1" applyFont="1" applyFill="1" applyBorder="1" applyAlignment="1">
      <alignment horizontal="center"/>
    </xf>
    <xf numFmtId="3" fontId="14" fillId="6" borderId="3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0" fontId="20" fillId="8" borderId="15" xfId="0" applyNumberFormat="1" applyFont="1" applyFill="1" applyBorder="1" applyAlignment="1" applyProtection="1">
      <alignment horizontal="center"/>
    </xf>
    <xf numFmtId="16" fontId="14" fillId="6" borderId="19" xfId="0" applyNumberFormat="1" applyFont="1" applyFill="1" applyBorder="1" applyAlignment="1">
      <alignment horizontal="center"/>
    </xf>
    <xf numFmtId="0" fontId="0" fillId="0" borderId="70" xfId="0" applyBorder="1" applyAlignment="1">
      <alignment horizontal="center"/>
    </xf>
    <xf numFmtId="3" fontId="0" fillId="7" borderId="15" xfId="0" applyNumberFormat="1" applyFill="1" applyBorder="1" applyAlignment="1">
      <alignment horizontal="center"/>
    </xf>
    <xf numFmtId="3" fontId="0" fillId="7" borderId="48" xfId="0" applyNumberFormat="1" applyFill="1" applyBorder="1" applyAlignment="1">
      <alignment horizontal="center"/>
    </xf>
    <xf numFmtId="16" fontId="14" fillId="7" borderId="19" xfId="0" applyNumberFormat="1" applyFont="1" applyFill="1" applyBorder="1" applyAlignment="1">
      <alignment horizontal="center"/>
    </xf>
    <xf numFmtId="2" fontId="0" fillId="12" borderId="40" xfId="0" applyNumberFormat="1" applyFont="1" applyFill="1" applyBorder="1" applyAlignment="1" applyProtection="1">
      <alignment horizontal="right"/>
    </xf>
    <xf numFmtId="22" fontId="26" fillId="9" borderId="33" xfId="0" applyNumberFormat="1" applyFont="1" applyFill="1" applyBorder="1" applyAlignment="1">
      <alignment horizontal="left" vertical="center"/>
    </xf>
    <xf numFmtId="2" fontId="0" fillId="12" borderId="40" xfId="0" applyNumberFormat="1" applyFont="1" applyFill="1" applyBorder="1" applyAlignment="1">
      <alignment horizontal="right"/>
    </xf>
    <xf numFmtId="22" fontId="26" fillId="9" borderId="33" xfId="0" applyNumberFormat="1" applyFont="1" applyFill="1" applyBorder="1" applyAlignment="1">
      <alignment horizontal="left" vertical="center" indent="1"/>
    </xf>
    <xf numFmtId="0" fontId="0" fillId="11" borderId="32" xfId="0" applyFont="1" applyFill="1" applyBorder="1" applyAlignment="1">
      <alignment horizontal="center" vertical="center" wrapText="1"/>
    </xf>
    <xf numFmtId="0" fontId="0" fillId="11" borderId="25" xfId="0" applyFont="1" applyFill="1" applyBorder="1" applyAlignment="1">
      <alignment horizontal="center" vertical="center" wrapText="1"/>
    </xf>
    <xf numFmtId="0" fontId="0" fillId="11" borderId="33" xfId="0" applyFont="1" applyFill="1" applyBorder="1" applyAlignment="1">
      <alignment horizontal="center" vertical="center" wrapText="1"/>
    </xf>
    <xf numFmtId="0" fontId="21" fillId="10" borderId="33" xfId="0" applyFont="1" applyFill="1" applyBorder="1" applyAlignment="1">
      <alignment horizontal="center" vertical="center" wrapText="1"/>
    </xf>
    <xf numFmtId="0" fontId="0" fillId="11" borderId="31" xfId="0" applyFont="1" applyFill="1" applyBorder="1" applyAlignment="1">
      <alignment horizontal="center" vertical="center" wrapText="1"/>
    </xf>
    <xf numFmtId="0" fontId="21" fillId="10" borderId="31" xfId="0" applyFont="1" applyFill="1" applyBorder="1" applyAlignment="1">
      <alignment horizontal="center" vertical="center" wrapText="1"/>
    </xf>
    <xf numFmtId="0" fontId="21" fillId="10" borderId="39" xfId="0" applyFont="1" applyFill="1" applyBorder="1" applyAlignment="1">
      <alignment horizontal="center" vertical="center" wrapText="1"/>
    </xf>
    <xf numFmtId="0" fontId="21" fillId="10" borderId="4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3" fontId="42" fillId="0" borderId="0" xfId="0" applyNumberFormat="1" applyFont="1" applyAlignment="1">
      <alignment horizontal="center"/>
    </xf>
    <xf numFmtId="3" fontId="0" fillId="7" borderId="72" xfId="0" applyNumberFormat="1" applyFill="1" applyBorder="1" applyAlignment="1">
      <alignment horizontal="center"/>
    </xf>
    <xf numFmtId="3" fontId="43" fillId="8" borderId="25" xfId="0" applyNumberFormat="1" applyFont="1" applyFill="1" applyBorder="1" applyAlignment="1">
      <alignment horizontal="center"/>
    </xf>
    <xf numFmtId="3" fontId="44" fillId="8" borderId="20" xfId="0" applyNumberFormat="1" applyFont="1" applyFill="1" applyBorder="1" applyAlignment="1">
      <alignment horizontal="center"/>
    </xf>
    <xf numFmtId="0" fontId="0" fillId="14" borderId="0" xfId="0" applyFill="1"/>
    <xf numFmtId="0" fontId="0" fillId="11" borderId="32" xfId="0" applyFont="1" applyFill="1" applyBorder="1" applyAlignment="1">
      <alignment horizontal="center" vertical="center" wrapText="1"/>
    </xf>
    <xf numFmtId="0" fontId="0" fillId="11" borderId="25" xfId="0" applyFont="1" applyFill="1" applyBorder="1" applyAlignment="1">
      <alignment horizontal="center" vertical="center" wrapText="1"/>
    </xf>
    <xf numFmtId="0" fontId="0" fillId="11" borderId="33" xfId="0" applyFont="1" applyFill="1" applyBorder="1" applyAlignment="1">
      <alignment horizontal="center" vertical="center" wrapText="1"/>
    </xf>
    <xf numFmtId="0" fontId="21" fillId="10" borderId="32" xfId="0" applyFont="1" applyFill="1" applyBorder="1" applyAlignment="1">
      <alignment horizontal="center" vertical="center" wrapText="1"/>
    </xf>
    <xf numFmtId="0" fontId="21" fillId="10" borderId="25" xfId="0" applyFont="1" applyFill="1" applyBorder="1" applyAlignment="1">
      <alignment horizontal="center" vertical="center" wrapText="1"/>
    </xf>
    <xf numFmtId="0" fontId="21" fillId="10" borderId="33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3" fillId="2" borderId="30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17" fontId="33" fillId="0" borderId="23" xfId="2" applyNumberFormat="1" applyFont="1" applyFill="1" applyBorder="1" applyAlignment="1">
      <alignment horizontal="center"/>
    </xf>
    <xf numFmtId="17" fontId="33" fillId="0" borderId="24" xfId="2" applyNumberFormat="1" applyFont="1" applyFill="1" applyBorder="1" applyAlignment="1">
      <alignment horizontal="center"/>
    </xf>
    <xf numFmtId="4" fontId="29" fillId="0" borderId="0" xfId="0" applyNumberFormat="1" applyFont="1" applyFill="1" applyAlignment="1">
      <alignment horizontal="center"/>
    </xf>
    <xf numFmtId="4" fontId="30" fillId="0" borderId="0" xfId="0" applyNumberFormat="1" applyFont="1" applyAlignment="1">
      <alignment horizontal="center"/>
    </xf>
    <xf numFmtId="0" fontId="31" fillId="0" borderId="0" xfId="2" applyFont="1" applyAlignment="1">
      <alignment horizontal="center"/>
    </xf>
    <xf numFmtId="0" fontId="33" fillId="0" borderId="42" xfId="2" applyFont="1" applyFill="1" applyBorder="1" applyAlignment="1">
      <alignment horizontal="center"/>
    </xf>
    <xf numFmtId="0" fontId="33" fillId="0" borderId="43" xfId="2" applyFont="1" applyFill="1" applyBorder="1" applyAlignment="1">
      <alignment horizontal="center"/>
    </xf>
    <xf numFmtId="0" fontId="14" fillId="0" borderId="28" xfId="2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center"/>
    </xf>
    <xf numFmtId="0" fontId="14" fillId="0" borderId="49" xfId="2" applyFont="1" applyFill="1" applyBorder="1" applyAlignment="1">
      <alignment horizontal="center"/>
    </xf>
    <xf numFmtId="0" fontId="14" fillId="0" borderId="50" xfId="2" applyFont="1" applyFill="1" applyBorder="1" applyAlignment="1">
      <alignment horizontal="center"/>
    </xf>
    <xf numFmtId="0" fontId="14" fillId="0" borderId="45" xfId="2" applyFont="1" applyFill="1" applyBorder="1" applyAlignment="1">
      <alignment horizontal="center"/>
    </xf>
    <xf numFmtId="0" fontId="14" fillId="0" borderId="23" xfId="2" applyFont="1" applyFill="1" applyBorder="1" applyAlignment="1">
      <alignment horizontal="center"/>
    </xf>
    <xf numFmtId="0" fontId="14" fillId="0" borderId="48" xfId="2" applyFont="1" applyFill="1" applyBorder="1" applyAlignment="1">
      <alignment horizontal="center"/>
    </xf>
    <xf numFmtId="0" fontId="14" fillId="0" borderId="51" xfId="2" applyFont="1" applyFill="1" applyBorder="1" applyAlignment="1">
      <alignment horizontal="center"/>
    </xf>
    <xf numFmtId="0" fontId="14" fillId="0" borderId="55" xfId="2" applyFont="1" applyFill="1" applyBorder="1" applyAlignment="1">
      <alignment horizontal="center"/>
    </xf>
    <xf numFmtId="0" fontId="14" fillId="0" borderId="61" xfId="2" applyFont="1" applyFill="1" applyBorder="1" applyAlignment="1">
      <alignment horizontal="center"/>
    </xf>
    <xf numFmtId="0" fontId="14" fillId="0" borderId="52" xfId="2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 wrapText="1"/>
    </xf>
    <xf numFmtId="0" fontId="14" fillId="0" borderId="53" xfId="2" applyFont="1" applyFill="1" applyBorder="1" applyAlignment="1">
      <alignment horizontal="center" vertical="center" wrapText="1"/>
    </xf>
    <xf numFmtId="0" fontId="14" fillId="0" borderId="56" xfId="2" applyFont="1" applyFill="1" applyBorder="1" applyAlignment="1">
      <alignment horizontal="center" vertical="center" wrapText="1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11" borderId="31" xfId="0" applyFont="1" applyFill="1" applyBorder="1" applyAlignment="1">
      <alignment horizontal="center" vertical="center" wrapText="1"/>
    </xf>
    <xf numFmtId="0" fontId="21" fillId="10" borderId="31" xfId="0" applyFont="1" applyFill="1" applyBorder="1" applyAlignment="1">
      <alignment horizontal="center" vertical="center" wrapText="1"/>
    </xf>
    <xf numFmtId="22" fontId="26" fillId="9" borderId="33" xfId="0" applyNumberFormat="1" applyFont="1" applyFill="1" applyBorder="1" applyAlignment="1">
      <alignment horizontal="center" vertical="center"/>
    </xf>
    <xf numFmtId="22" fontId="26" fillId="9" borderId="31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0" xfId="0" applyAlignment="1">
      <alignment horizontal="center"/>
    </xf>
    <xf numFmtId="22" fontId="26" fillId="9" borderId="20" xfId="0" applyNumberFormat="1" applyFont="1" applyFill="1" applyBorder="1" applyAlignment="1">
      <alignment horizontal="center" vertical="center"/>
    </xf>
    <xf numFmtId="22" fontId="26" fillId="9" borderId="0" xfId="0" applyNumberFormat="1" applyFont="1" applyFill="1" applyBorder="1" applyAlignment="1">
      <alignment horizontal="center" vertical="center"/>
    </xf>
    <xf numFmtId="22" fontId="26" fillId="9" borderId="36" xfId="0" applyNumberFormat="1" applyFont="1" applyFill="1" applyBorder="1" applyAlignment="1">
      <alignment horizontal="center" vertical="center"/>
    </xf>
    <xf numFmtId="22" fontId="26" fillId="9" borderId="21" xfId="0" applyNumberFormat="1" applyFont="1" applyFill="1" applyBorder="1" applyAlignment="1">
      <alignment horizontal="center" vertical="center"/>
    </xf>
    <xf numFmtId="22" fontId="26" fillId="9" borderId="37" xfId="0" applyNumberFormat="1" applyFont="1" applyFill="1" applyBorder="1" applyAlignment="1">
      <alignment horizontal="center" vertical="center"/>
    </xf>
    <xf numFmtId="22" fontId="26" fillId="9" borderId="38" xfId="0" applyNumberFormat="1" applyFont="1" applyFill="1" applyBorder="1" applyAlignment="1">
      <alignment horizontal="center" vertical="center"/>
    </xf>
    <xf numFmtId="22" fontId="26" fillId="9" borderId="39" xfId="0" applyNumberFormat="1" applyFont="1" applyFill="1" applyBorder="1" applyAlignment="1">
      <alignment horizontal="center" vertical="center"/>
    </xf>
  </cellXfs>
  <cellStyles count="5">
    <cellStyle name="Neutral 2" xfId="4"/>
    <cellStyle name="Normal" xfId="0" builtinId="0"/>
    <cellStyle name="Normal_FIN-001" xfId="2"/>
    <cellStyle name="Normal_FIN-003" xfId="1"/>
    <cellStyle name="Total" xfId="3" builtinId="25" customBuiltin="1"/>
  </cellStyles>
  <dxfs count="0"/>
  <tableStyles count="0" defaultTableStyle="TableStyleMedium9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57150</xdr:rowOff>
        </xdr:from>
        <xdr:to>
          <xdr:col>1</xdr:col>
          <xdr:colOff>495300</xdr:colOff>
          <xdr:row>6</xdr:row>
          <xdr:rowOff>114300</xdr:rowOff>
        </xdr:to>
        <xdr:sp macro="" textlink="">
          <xdr:nvSpPr>
            <xdr:cNvPr id="36866" name="Object 2" hidden="1">
              <a:extLst>
                <a:ext uri="{63B3BB69-23CF-44E3-9099-C40C66FF867C}">
                  <a14:compatExt spid="_x0000_s36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0</xdr:row>
          <xdr:rowOff>57150</xdr:rowOff>
        </xdr:from>
        <xdr:to>
          <xdr:col>1</xdr:col>
          <xdr:colOff>514350</xdr:colOff>
          <xdr:row>6</xdr:row>
          <xdr:rowOff>114300</xdr:rowOff>
        </xdr:to>
        <xdr:sp macro="" textlink="">
          <xdr:nvSpPr>
            <xdr:cNvPr id="37889" name="Object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57150</xdr:rowOff>
        </xdr:from>
        <xdr:to>
          <xdr:col>1</xdr:col>
          <xdr:colOff>495300</xdr:colOff>
          <xdr:row>6</xdr:row>
          <xdr:rowOff>114300</xdr:rowOff>
        </xdr:to>
        <xdr:sp macro="" textlink="">
          <xdr:nvSpPr>
            <xdr:cNvPr id="35842" name="Object 2" hidden="1">
              <a:extLst>
                <a:ext uri="{63B3BB69-23CF-44E3-9099-C40C66FF867C}">
                  <a14:compatExt spid="_x0000_s35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AV35"/>
  <sheetViews>
    <sheetView tabSelected="1" view="pageBreakPreview" zoomScale="80" zoomScaleNormal="100" zoomScaleSheetLayoutView="80" workbookViewId="0">
      <pane xSplit="3" ySplit="3" topLeftCell="AI4" activePane="bottomRight" state="frozen"/>
      <selection activeCell="AW10" sqref="AW10"/>
      <selection pane="topRight" activeCell="AW10" sqref="AW10"/>
      <selection pane="bottomLeft" activeCell="AW10" sqref="AW10"/>
      <selection pane="bottomRight" activeCell="AU9" sqref="AU9"/>
    </sheetView>
  </sheetViews>
  <sheetFormatPr baseColWidth="10" defaultColWidth="11.42578125" defaultRowHeight="15"/>
  <cols>
    <col min="1" max="1" width="2" customWidth="1"/>
    <col min="3" max="3" width="14.42578125" style="66" bestFit="1" customWidth="1"/>
    <col min="5" max="6" width="11.5703125" bestFit="1" customWidth="1"/>
    <col min="8" max="8" width="12.28515625" bestFit="1" customWidth="1"/>
    <col min="13" max="13" width="11.5703125" bestFit="1" customWidth="1"/>
    <col min="15" max="15" width="11.5703125" customWidth="1"/>
    <col min="17" max="20" width="11.5703125" bestFit="1" customWidth="1"/>
    <col min="21" max="21" width="11.5703125" customWidth="1"/>
    <col min="25" max="26" width="11.5703125" bestFit="1" customWidth="1"/>
    <col min="27" max="27" width="13.7109375" bestFit="1" customWidth="1"/>
    <col min="28" max="28" width="11.5703125" bestFit="1" customWidth="1"/>
    <col min="30" max="30" width="11.5703125" bestFit="1" customWidth="1"/>
    <col min="33" max="33" width="11.42578125" customWidth="1"/>
    <col min="34" max="34" width="11.5703125" customWidth="1"/>
    <col min="35" max="35" width="11.42578125" customWidth="1"/>
    <col min="37" max="37" width="11.5703125" bestFit="1" customWidth="1"/>
    <col min="39" max="39" width="11.5703125" customWidth="1"/>
    <col min="40" max="40" width="12.28515625" bestFit="1" customWidth="1"/>
    <col min="41" max="41" width="10.85546875" bestFit="1" customWidth="1"/>
    <col min="42" max="42" width="12.7109375" style="61" bestFit="1" customWidth="1"/>
    <col min="43" max="43" width="12.28515625" style="61" bestFit="1" customWidth="1"/>
    <col min="44" max="44" width="2.7109375" customWidth="1"/>
    <col min="45" max="45" width="1.140625" customWidth="1"/>
    <col min="46" max="46" width="12.7109375" style="250" customWidth="1"/>
    <col min="47" max="47" width="3.7109375" customWidth="1"/>
    <col min="48" max="48" width="12.7109375" style="250" customWidth="1"/>
  </cols>
  <sheetData>
    <row r="1" spans="2:48" s="55" customFormat="1" ht="36" customHeight="1">
      <c r="C1" s="66"/>
      <c r="O1" s="216"/>
      <c r="U1" s="216"/>
      <c r="AH1" s="216"/>
      <c r="AM1" s="217"/>
      <c r="AP1" s="61"/>
      <c r="AQ1" s="97" t="s">
        <v>125</v>
      </c>
      <c r="AT1" s="250"/>
      <c r="AV1" s="250"/>
    </row>
    <row r="2" spans="2:48" s="55" customFormat="1" ht="16.5" thickBot="1">
      <c r="B2" s="56" t="s">
        <v>89</v>
      </c>
      <c r="C2" s="62">
        <v>1</v>
      </c>
      <c r="D2" s="225">
        <f>C2+1</f>
        <v>2</v>
      </c>
      <c r="E2" s="225">
        <f t="shared" ref="E2:AM2" si="0">D2+1</f>
        <v>3</v>
      </c>
      <c r="F2" s="225">
        <f t="shared" si="0"/>
        <v>4</v>
      </c>
      <c r="G2" s="225">
        <f t="shared" si="0"/>
        <v>5</v>
      </c>
      <c r="H2" s="225">
        <f t="shared" si="0"/>
        <v>6</v>
      </c>
      <c r="I2" s="225">
        <f t="shared" si="0"/>
        <v>7</v>
      </c>
      <c r="J2" s="225">
        <f t="shared" si="0"/>
        <v>8</v>
      </c>
      <c r="K2" s="225">
        <f t="shared" si="0"/>
        <v>9</v>
      </c>
      <c r="L2" s="225">
        <f t="shared" si="0"/>
        <v>10</v>
      </c>
      <c r="M2" s="225">
        <f t="shared" si="0"/>
        <v>11</v>
      </c>
      <c r="N2" s="225">
        <f t="shared" si="0"/>
        <v>12</v>
      </c>
      <c r="O2" s="225">
        <f t="shared" si="0"/>
        <v>13</v>
      </c>
      <c r="P2" s="225">
        <f t="shared" si="0"/>
        <v>14</v>
      </c>
      <c r="Q2" s="225">
        <f t="shared" si="0"/>
        <v>15</v>
      </c>
      <c r="R2" s="225">
        <f t="shared" si="0"/>
        <v>16</v>
      </c>
      <c r="S2" s="225">
        <f t="shared" si="0"/>
        <v>17</v>
      </c>
      <c r="T2" s="225">
        <f t="shared" si="0"/>
        <v>18</v>
      </c>
      <c r="U2" s="225">
        <f t="shared" si="0"/>
        <v>19</v>
      </c>
      <c r="V2" s="225">
        <f t="shared" si="0"/>
        <v>20</v>
      </c>
      <c r="W2" s="225">
        <f t="shared" si="0"/>
        <v>21</v>
      </c>
      <c r="X2" s="225">
        <f t="shared" si="0"/>
        <v>22</v>
      </c>
      <c r="Y2" s="225">
        <f t="shared" si="0"/>
        <v>23</v>
      </c>
      <c r="Z2" s="225">
        <f t="shared" si="0"/>
        <v>24</v>
      </c>
      <c r="AA2" s="225">
        <f t="shared" si="0"/>
        <v>25</v>
      </c>
      <c r="AB2" s="225">
        <f t="shared" si="0"/>
        <v>26</v>
      </c>
      <c r="AC2" s="225">
        <f t="shared" si="0"/>
        <v>27</v>
      </c>
      <c r="AD2" s="225">
        <f t="shared" si="0"/>
        <v>28</v>
      </c>
      <c r="AE2" s="225">
        <f t="shared" si="0"/>
        <v>29</v>
      </c>
      <c r="AF2" s="225">
        <f t="shared" si="0"/>
        <v>30</v>
      </c>
      <c r="AG2" s="225">
        <f t="shared" si="0"/>
        <v>31</v>
      </c>
      <c r="AH2" s="225">
        <f t="shared" si="0"/>
        <v>32</v>
      </c>
      <c r="AI2" s="225">
        <f t="shared" si="0"/>
        <v>33</v>
      </c>
      <c r="AJ2" s="225">
        <f t="shared" si="0"/>
        <v>34</v>
      </c>
      <c r="AK2" s="225">
        <f t="shared" si="0"/>
        <v>35</v>
      </c>
      <c r="AL2" s="225">
        <f t="shared" si="0"/>
        <v>36</v>
      </c>
      <c r="AM2" s="225">
        <f t="shared" si="0"/>
        <v>37</v>
      </c>
      <c r="AO2" s="55" t="s">
        <v>118</v>
      </c>
      <c r="AP2" s="61" t="s">
        <v>117</v>
      </c>
      <c r="AQ2" s="98">
        <f>AS2</f>
        <v>3.39681484060083E-3</v>
      </c>
      <c r="AS2" s="55">
        <f>AVERAGE(AS5:AS29)</f>
        <v>3.39681484060083E-3</v>
      </c>
      <c r="AT2" s="250"/>
      <c r="AV2" s="250"/>
    </row>
    <row r="3" spans="2:48" ht="15.75" thickBot="1">
      <c r="B3" s="94" t="s">
        <v>88</v>
      </c>
      <c r="C3" s="95" t="s">
        <v>116</v>
      </c>
      <c r="D3" s="96" t="s">
        <v>96</v>
      </c>
      <c r="E3" s="96" t="s">
        <v>112</v>
      </c>
      <c r="F3" s="96" t="s">
        <v>186</v>
      </c>
      <c r="G3" s="96" t="s">
        <v>92</v>
      </c>
      <c r="H3" s="96" t="s">
        <v>111</v>
      </c>
      <c r="I3" s="96" t="s">
        <v>99</v>
      </c>
      <c r="J3" s="96" t="s">
        <v>104</v>
      </c>
      <c r="K3" s="96" t="s">
        <v>93</v>
      </c>
      <c r="L3" s="96" t="s">
        <v>102</v>
      </c>
      <c r="M3" s="96" t="s">
        <v>113</v>
      </c>
      <c r="N3" s="96" t="s">
        <v>105</v>
      </c>
      <c r="O3" s="227" t="s">
        <v>182</v>
      </c>
      <c r="P3" s="96" t="s">
        <v>190</v>
      </c>
      <c r="Q3" s="96" t="s">
        <v>189</v>
      </c>
      <c r="R3" s="96" t="s">
        <v>188</v>
      </c>
      <c r="S3" s="96" t="s">
        <v>109</v>
      </c>
      <c r="T3" s="96" t="s">
        <v>114</v>
      </c>
      <c r="U3" s="226" t="s">
        <v>183</v>
      </c>
      <c r="V3" s="96" t="s">
        <v>98</v>
      </c>
      <c r="W3" s="96" t="s">
        <v>191</v>
      </c>
      <c r="X3" s="96" t="s">
        <v>94</v>
      </c>
      <c r="Y3" s="96" t="s">
        <v>106</v>
      </c>
      <c r="Z3" s="96" t="s">
        <v>110</v>
      </c>
      <c r="AA3" s="96" t="s">
        <v>192</v>
      </c>
      <c r="AB3" s="96" t="s">
        <v>108</v>
      </c>
      <c r="AC3" s="96" t="s">
        <v>97</v>
      </c>
      <c r="AD3" s="96" t="s">
        <v>193</v>
      </c>
      <c r="AE3" s="96" t="s">
        <v>91</v>
      </c>
      <c r="AF3" s="96" t="s">
        <v>90</v>
      </c>
      <c r="AG3" s="96" t="s">
        <v>103</v>
      </c>
      <c r="AH3" s="226" t="s">
        <v>187</v>
      </c>
      <c r="AI3" s="96" t="s">
        <v>100</v>
      </c>
      <c r="AJ3" s="96" t="s">
        <v>95</v>
      </c>
      <c r="AK3" s="96" t="s">
        <v>107</v>
      </c>
      <c r="AL3" s="96" t="s">
        <v>101</v>
      </c>
      <c r="AM3" s="96" t="s">
        <v>185</v>
      </c>
      <c r="AN3" s="96" t="s">
        <v>115</v>
      </c>
      <c r="AO3" s="57"/>
      <c r="AP3" s="76"/>
    </row>
    <row r="4" spans="2:48">
      <c r="B4" s="58">
        <f t="shared" ref="B4:B32" si="1">B5+1</f>
        <v>42094</v>
      </c>
      <c r="C4" s="63">
        <f>PIQ!N8</f>
        <v>127546.57</v>
      </c>
      <c r="D4" s="67">
        <f>Eaton!U6</f>
        <v>24</v>
      </c>
      <c r="E4" s="67">
        <f>Valeo!U6</f>
        <v>1028</v>
      </c>
      <c r="F4" s="67">
        <f>'Frenos Trw'!U6</f>
        <v>3023</v>
      </c>
      <c r="G4" s="67">
        <f>Avery!U6</f>
        <v>3299</v>
      </c>
      <c r="H4" s="67">
        <f>Ronal!U6</f>
        <v>25210</v>
      </c>
      <c r="I4" s="67">
        <f>Foam!U6</f>
        <v>5542</v>
      </c>
      <c r="J4" s="67">
        <f>'KH Méx'!U6</f>
        <v>64</v>
      </c>
      <c r="K4" s="67">
        <f>Beach!U6</f>
        <v>68</v>
      </c>
      <c r="L4" s="67">
        <f>Ipc!U6</f>
        <v>2996</v>
      </c>
      <c r="M4" s="67">
        <f>Vrk!U6</f>
        <v>2073</v>
      </c>
      <c r="N4" s="67">
        <f>Kluber!U6</f>
        <v>131</v>
      </c>
      <c r="O4" s="67">
        <f>Plenco!E43</f>
        <v>60.247198278892519</v>
      </c>
      <c r="P4" s="67">
        <f>Copper!U6</f>
        <v>54</v>
      </c>
      <c r="Q4" s="67">
        <f>Tafime!U6</f>
        <v>7575</v>
      </c>
      <c r="R4" s="67">
        <f>Narmx!U6</f>
        <v>1750</v>
      </c>
      <c r="S4" s="67">
        <f>Norgren!U6</f>
        <v>491</v>
      </c>
      <c r="T4" s="67">
        <f>Samsung!U6</f>
        <v>16249</v>
      </c>
      <c r="U4" s="67">
        <f>Metecno!E43</f>
        <v>185.21942714118984</v>
      </c>
      <c r="V4" s="67">
        <f>Euro!U6</f>
        <v>3903</v>
      </c>
      <c r="W4" s="67">
        <f>Comex!U6</f>
        <v>25218</v>
      </c>
      <c r="X4" s="67">
        <f>Bravo!U6</f>
        <v>4752</v>
      </c>
      <c r="Y4" s="67">
        <f>Messier!U6</f>
        <v>1005</v>
      </c>
      <c r="Z4" s="67">
        <f>Rohm!U6</f>
        <v>1018</v>
      </c>
      <c r="AA4" s="67">
        <f>Crown!U6</f>
        <v>1690</v>
      </c>
      <c r="AB4" s="67">
        <f>Mpi!U6</f>
        <v>0</v>
      </c>
      <c r="AC4" s="67">
        <f>Elicamex!U6</f>
        <v>411</v>
      </c>
      <c r="AD4" s="67">
        <f>Securency!U6</f>
        <v>1040</v>
      </c>
      <c r="AE4" s="67">
        <f>'AER S'!U6</f>
        <v>225</v>
      </c>
      <c r="AF4" s="67">
        <f>'AERnn C'!U6</f>
        <v>424</v>
      </c>
      <c r="AG4" s="67">
        <f>Jafra!U6</f>
        <v>998</v>
      </c>
      <c r="AH4" s="67">
        <f>Enerpiq!E43</f>
        <v>2.4424539842794264</v>
      </c>
      <c r="AI4" s="67">
        <f>Fracsa!U6</f>
        <v>12682</v>
      </c>
      <c r="AJ4" s="67">
        <f>DREnc!U6</f>
        <v>1153</v>
      </c>
      <c r="AK4" s="67">
        <f>Metokote!U6</f>
        <v>1708</v>
      </c>
      <c r="AL4" s="67">
        <f>Hitachi!U6</f>
        <v>2050</v>
      </c>
      <c r="AM4" s="68">
        <f>Ultramanufacturing!U6</f>
        <v>57</v>
      </c>
      <c r="AN4" s="69">
        <f t="shared" ref="AN4:AN27" si="2">SUM(E4:AM4)</f>
        <v>128134.90907940436</v>
      </c>
      <c r="AO4" s="77">
        <f t="shared" ref="AO4:AO34" si="3">C4-AN4</f>
        <v>-588.33907940435165</v>
      </c>
      <c r="AP4" s="84">
        <f t="shared" ref="AP4:AP34" si="4">(AN4-C4)/C4</f>
        <v>4.6127393265405067E-3</v>
      </c>
      <c r="AQ4" s="89">
        <f>AVERAGE(AP4:AP5)</f>
        <v>4.1230778726276326E-3</v>
      </c>
      <c r="AT4" s="251">
        <f>SUM(C4:C6)</f>
        <v>345835.40300000005</v>
      </c>
      <c r="AV4" s="251">
        <f>SUM(AT4:AT14)</f>
        <v>1808318.0049999999</v>
      </c>
    </row>
    <row r="5" spans="2:48">
      <c r="B5" s="58">
        <f t="shared" si="1"/>
        <v>42093</v>
      </c>
      <c r="C5" s="63">
        <f>PIQ!N9</f>
        <v>126051.91</v>
      </c>
      <c r="D5" s="67">
        <f>Eaton!U7</f>
        <v>24</v>
      </c>
      <c r="E5" s="67">
        <f>Valeo!U7</f>
        <v>1063</v>
      </c>
      <c r="F5" s="67">
        <f>'Frenos Trw'!U7</f>
        <v>2935</v>
      </c>
      <c r="G5" s="67">
        <f>Avery!U7</f>
        <v>3708</v>
      </c>
      <c r="H5" s="67">
        <f>Ronal!U7</f>
        <v>26084</v>
      </c>
      <c r="I5" s="67">
        <f>Foam!U7</f>
        <v>5749</v>
      </c>
      <c r="J5" s="67">
        <f>'KH Méx'!U7</f>
        <v>54</v>
      </c>
      <c r="K5" s="67">
        <f>Beach!U7</f>
        <v>62</v>
      </c>
      <c r="L5" s="67">
        <f>Ipc!U7</f>
        <v>3144</v>
      </c>
      <c r="M5" s="67">
        <f>Vrk!U7</f>
        <v>2168</v>
      </c>
      <c r="N5" s="67">
        <f>Kluber!U7</f>
        <v>391</v>
      </c>
      <c r="O5" s="67">
        <f>Plenco!E44</f>
        <v>60.247198278892519</v>
      </c>
      <c r="P5" s="67">
        <f>Copper!U7</f>
        <v>50</v>
      </c>
      <c r="Q5" s="67">
        <f>Tafime!U7</f>
        <v>7835</v>
      </c>
      <c r="R5" s="67">
        <f>Narmx!U7</f>
        <v>1553</v>
      </c>
      <c r="S5" s="67">
        <f>Norgren!U7</f>
        <v>553</v>
      </c>
      <c r="T5" s="67">
        <f>Samsung!U7</f>
        <v>16931</v>
      </c>
      <c r="U5" s="67">
        <f>Metecno!E44</f>
        <v>185.21942714118984</v>
      </c>
      <c r="V5" s="67">
        <f>Euro!U7</f>
        <v>4196</v>
      </c>
      <c r="W5" s="67">
        <f>Comex!U7</f>
        <v>19141</v>
      </c>
      <c r="X5" s="67">
        <f>Bravo!U7</f>
        <v>5068</v>
      </c>
      <c r="Y5" s="67">
        <f>Messier!U7</f>
        <v>1135</v>
      </c>
      <c r="Z5" s="67">
        <f>Rohm!U7</f>
        <v>1245</v>
      </c>
      <c r="AA5" s="67">
        <f>Crown!U7</f>
        <v>1243</v>
      </c>
      <c r="AB5" s="67">
        <f>Mpi!U7</f>
        <v>0</v>
      </c>
      <c r="AC5" s="67">
        <f>Elicamex!U7</f>
        <v>580</v>
      </c>
      <c r="AD5" s="67">
        <f>Securency!U7</f>
        <v>1233</v>
      </c>
      <c r="AE5" s="67">
        <f>'AER S'!U7</f>
        <v>233</v>
      </c>
      <c r="AF5" s="67">
        <f>'AERnn C'!U7</f>
        <v>494</v>
      </c>
      <c r="AG5" s="67">
        <f>Jafra!U7</f>
        <v>928</v>
      </c>
      <c r="AH5" s="67">
        <f>Enerpiq!E44</f>
        <v>2.4424539842794264</v>
      </c>
      <c r="AI5" s="67">
        <f>Fracsa!U7</f>
        <v>13019</v>
      </c>
      <c r="AJ5" s="67">
        <f>DREnc!U7</f>
        <v>1154</v>
      </c>
      <c r="AK5" s="67">
        <f>Metokote!U7</f>
        <v>1791</v>
      </c>
      <c r="AL5" s="67">
        <f>Hitachi!U7</f>
        <v>2467</v>
      </c>
      <c r="AM5" s="68">
        <f>Ultramanufacturing!U7</f>
        <v>55</v>
      </c>
      <c r="AN5" s="69">
        <f t="shared" si="2"/>
        <v>126509.90907940436</v>
      </c>
      <c r="AO5" s="77">
        <f t="shared" si="3"/>
        <v>-457.99907940435514</v>
      </c>
      <c r="AP5" s="84">
        <f t="shared" si="4"/>
        <v>3.633416418714759E-3</v>
      </c>
      <c r="AQ5" s="89">
        <f>AVERAGE(AP5:AP6)</f>
        <v>2.2123528006472953E-3</v>
      </c>
      <c r="AS5">
        <f>AR5</f>
        <v>0</v>
      </c>
    </row>
    <row r="6" spans="2:48" ht="15.75" thickBot="1">
      <c r="B6" s="58">
        <f t="shared" si="1"/>
        <v>42092</v>
      </c>
      <c r="C6" s="63">
        <f>PIQ!N10</f>
        <v>92236.92300000001</v>
      </c>
      <c r="D6" s="67">
        <f>Eaton!U8</f>
        <v>23</v>
      </c>
      <c r="E6" s="67">
        <f>Valeo!U8</f>
        <v>205</v>
      </c>
      <c r="F6" s="67">
        <f>'Frenos Trw'!U8</f>
        <v>1763</v>
      </c>
      <c r="G6" s="67">
        <f>Avery!U8</f>
        <v>202</v>
      </c>
      <c r="H6" s="67">
        <f>Ronal!U8</f>
        <v>26515</v>
      </c>
      <c r="I6" s="67">
        <f>Foam!U8</f>
        <v>610</v>
      </c>
      <c r="J6" s="67">
        <f>'KH Méx'!U8</f>
        <v>0</v>
      </c>
      <c r="K6" s="67">
        <f>Beach!U8</f>
        <v>33</v>
      </c>
      <c r="L6" s="67">
        <f>Ipc!U8</f>
        <v>758</v>
      </c>
      <c r="M6" s="67">
        <f>Vrk!U8</f>
        <v>294</v>
      </c>
      <c r="N6" s="67">
        <f>Kluber!U8</f>
        <v>136</v>
      </c>
      <c r="O6" s="67">
        <f>Plenco!E43</f>
        <v>60.247198278892519</v>
      </c>
      <c r="P6" s="67">
        <f>Copper!U8</f>
        <v>26</v>
      </c>
      <c r="Q6" s="67">
        <f>Tafime!U8</f>
        <v>8025</v>
      </c>
      <c r="R6" s="67">
        <f>Narmx!U8</f>
        <v>470</v>
      </c>
      <c r="S6" s="67">
        <f>Norgren!U8</f>
        <v>338</v>
      </c>
      <c r="T6" s="67">
        <f>Samsung!U8</f>
        <v>1802</v>
      </c>
      <c r="U6" s="67">
        <f>Metecno!E43</f>
        <v>185.21942714118984</v>
      </c>
      <c r="V6" s="67">
        <f>Euro!U8</f>
        <v>2674</v>
      </c>
      <c r="W6" s="67">
        <f>Comex!U8</f>
        <v>23517</v>
      </c>
      <c r="X6" s="67">
        <f>Bravo!U8</f>
        <v>5242</v>
      </c>
      <c r="Y6" s="67">
        <f>Messier!U8</f>
        <v>924</v>
      </c>
      <c r="Z6" s="67">
        <f>Rohm!U8</f>
        <v>1144</v>
      </c>
      <c r="AA6" s="67">
        <f>Crown!U8</f>
        <v>241</v>
      </c>
      <c r="AB6" s="67">
        <f>Mpi!U8</f>
        <v>0</v>
      </c>
      <c r="AC6" s="67">
        <f>Elicamex!U8</f>
        <v>195</v>
      </c>
      <c r="AD6" s="67">
        <f>Securency!U8</f>
        <v>1226</v>
      </c>
      <c r="AE6" s="67">
        <f>'AER S'!U8</f>
        <v>32</v>
      </c>
      <c r="AF6" s="67">
        <f>'AERnn C'!U8</f>
        <v>191</v>
      </c>
      <c r="AG6" s="67">
        <f>Jafra!U8</f>
        <v>445</v>
      </c>
      <c r="AH6" s="67">
        <f>Enerpiq!E43</f>
        <v>2.4424539842794264</v>
      </c>
      <c r="AI6" s="67">
        <f>Fracsa!U8</f>
        <v>13074</v>
      </c>
      <c r="AJ6" s="67">
        <f>DREnc!U8</f>
        <v>144</v>
      </c>
      <c r="AK6" s="67">
        <f>Metokote!U8</f>
        <v>624</v>
      </c>
      <c r="AL6" s="67">
        <f>Hitachi!U8</f>
        <v>1180</v>
      </c>
      <c r="AM6" s="68">
        <f>Ultramanufacturing!U8</f>
        <v>32</v>
      </c>
      <c r="AN6" s="69">
        <f t="shared" si="2"/>
        <v>92309.909079404359</v>
      </c>
      <c r="AO6" s="77">
        <f t="shared" si="3"/>
        <v>-72.986079404348857</v>
      </c>
      <c r="AP6" s="84">
        <f t="shared" si="4"/>
        <v>7.9128918257983139E-4</v>
      </c>
      <c r="AQ6" s="89">
        <f>AVERAGE(AP6:AP7)</f>
        <v>9.7032966071539182E-4</v>
      </c>
    </row>
    <row r="7" spans="2:48">
      <c r="B7" s="59">
        <f t="shared" si="1"/>
        <v>42091</v>
      </c>
      <c r="C7" s="64">
        <f>PIQ!N11</f>
        <v>92640.96100000001</v>
      </c>
      <c r="D7" s="70">
        <f>Eaton!U9</f>
        <v>85</v>
      </c>
      <c r="E7" s="70">
        <f>Valeo!U9</f>
        <v>335</v>
      </c>
      <c r="F7" s="70">
        <f>'Frenos Trw'!U9</f>
        <v>2139</v>
      </c>
      <c r="G7" s="70">
        <f>Avery!U9</f>
        <v>387</v>
      </c>
      <c r="H7" s="70">
        <f>Ronal!U9</f>
        <v>26616</v>
      </c>
      <c r="I7" s="70">
        <f>Foam!U9</f>
        <v>0</v>
      </c>
      <c r="J7" s="70">
        <f>'KH Méx'!U9</f>
        <v>0</v>
      </c>
      <c r="K7" s="70">
        <f>Beach!U9</f>
        <v>11</v>
      </c>
      <c r="L7" s="70">
        <f>Ipc!U9</f>
        <v>1126</v>
      </c>
      <c r="M7" s="70">
        <f>Vrk!U9</f>
        <v>1816</v>
      </c>
      <c r="N7" s="70">
        <f>Kluber!U9</f>
        <v>0</v>
      </c>
      <c r="O7" s="70">
        <f>Plenco!E42</f>
        <v>54.257370650778682</v>
      </c>
      <c r="P7" s="70">
        <f>Copper!U9</f>
        <v>27</v>
      </c>
      <c r="Q7" s="70">
        <f>Tafime!U9</f>
        <v>7767</v>
      </c>
      <c r="R7" s="70">
        <f>Narmx!U9</f>
        <v>70</v>
      </c>
      <c r="S7" s="70">
        <f>Norgren!U9</f>
        <v>385</v>
      </c>
      <c r="T7" s="70">
        <f>Samsung!U9</f>
        <v>1024</v>
      </c>
      <c r="U7" s="70">
        <f>Metecno!E42</f>
        <v>222.43777356830492</v>
      </c>
      <c r="V7" s="70">
        <f>Euro!U9</f>
        <v>2494</v>
      </c>
      <c r="W7" s="70">
        <f>Comex!U9</f>
        <v>19721</v>
      </c>
      <c r="X7" s="70">
        <f>Bravo!U9</f>
        <v>5453</v>
      </c>
      <c r="Y7" s="70">
        <f>Messier!U9</f>
        <v>945</v>
      </c>
      <c r="Z7" s="70">
        <f>Rohm!U9</f>
        <v>1130</v>
      </c>
      <c r="AA7" s="70">
        <f>Crown!U9</f>
        <v>663</v>
      </c>
      <c r="AB7" s="70">
        <f>Mpi!U9</f>
        <v>0</v>
      </c>
      <c r="AC7" s="70">
        <f>Elicamex!U9</f>
        <v>33</v>
      </c>
      <c r="AD7" s="70">
        <f>Securency!U9</f>
        <v>2696</v>
      </c>
      <c r="AE7" s="70">
        <f>'AER S'!U9</f>
        <v>66</v>
      </c>
      <c r="AF7" s="70">
        <f>'AERnn C'!U9</f>
        <v>295</v>
      </c>
      <c r="AG7" s="70">
        <f>Jafra!U9</f>
        <v>689</v>
      </c>
      <c r="AH7" s="70">
        <f>Enerpiq!E42</f>
        <v>1.7446099887710189</v>
      </c>
      <c r="AI7" s="70">
        <f>Fracsa!U9</f>
        <v>14291</v>
      </c>
      <c r="AJ7" s="70">
        <f>DREnc!U9</f>
        <v>51</v>
      </c>
      <c r="AK7" s="70">
        <f>Metokote!U9</f>
        <v>848</v>
      </c>
      <c r="AL7" s="70">
        <f>Hitachi!U9</f>
        <v>1354</v>
      </c>
      <c r="AM7" s="71">
        <f>Ultramanufacturing!U9</f>
        <v>37</v>
      </c>
      <c r="AN7" s="72">
        <f t="shared" si="2"/>
        <v>92747.439754207866</v>
      </c>
      <c r="AO7" s="78">
        <f t="shared" si="3"/>
        <v>-106.47875420785567</v>
      </c>
      <c r="AP7" s="86">
        <f t="shared" si="4"/>
        <v>1.1493701388509523E-3</v>
      </c>
      <c r="AQ7" s="87" t="s">
        <v>119</v>
      </c>
      <c r="AR7" s="75"/>
      <c r="AT7" s="251">
        <f>SUM(C7:C13)</f>
        <v>818131.53999999992</v>
      </c>
    </row>
    <row r="8" spans="2:48" ht="15.75" thickBot="1">
      <c r="B8" s="59">
        <f t="shared" si="1"/>
        <v>42090</v>
      </c>
      <c r="C8" s="64">
        <f>PIQ!N12</f>
        <v>118592.45300000001</v>
      </c>
      <c r="D8" s="70">
        <f>Eaton!U10</f>
        <v>320</v>
      </c>
      <c r="E8" s="70">
        <f>Valeo!U10</f>
        <v>1036</v>
      </c>
      <c r="F8" s="70">
        <f>'Frenos Trw'!U10</f>
        <v>2989</v>
      </c>
      <c r="G8" s="70">
        <f>Avery!U10</f>
        <v>2063</v>
      </c>
      <c r="H8" s="70">
        <f>Ronal!U10</f>
        <v>25513</v>
      </c>
      <c r="I8" s="70">
        <f>Foam!U10</f>
        <v>1662</v>
      </c>
      <c r="J8" s="70">
        <f>'KH Méx'!U10</f>
        <v>122</v>
      </c>
      <c r="K8" s="70">
        <f>Beach!U10</f>
        <v>67</v>
      </c>
      <c r="L8" s="70">
        <f>Ipc!U10</f>
        <v>2603</v>
      </c>
      <c r="M8" s="70">
        <f>Vrk!U10</f>
        <v>2052</v>
      </c>
      <c r="N8" s="70">
        <f>Kluber!U10</f>
        <v>40</v>
      </c>
      <c r="O8" s="70">
        <f>Plenco!E41</f>
        <v>54.257370650778682</v>
      </c>
      <c r="P8" s="70">
        <f>Copper!U10</f>
        <v>51</v>
      </c>
      <c r="Q8" s="70">
        <f>Tafime!U10</f>
        <v>7889</v>
      </c>
      <c r="R8" s="70">
        <f>Narmx!U10</f>
        <v>1003</v>
      </c>
      <c r="S8" s="70">
        <f>Norgren!U10</f>
        <v>652</v>
      </c>
      <c r="T8" s="70">
        <f>Samsung!U10</f>
        <v>17741</v>
      </c>
      <c r="U8" s="70">
        <f>Metecno!E41</f>
        <v>222.43777356830492</v>
      </c>
      <c r="V8" s="70">
        <f>Euro!U10</f>
        <v>3316</v>
      </c>
      <c r="W8" s="70">
        <f>Comex!U10</f>
        <v>17247</v>
      </c>
      <c r="X8" s="70">
        <f>Bravo!U10</f>
        <v>5365</v>
      </c>
      <c r="Y8" s="70">
        <f>Messier!U10</f>
        <v>981</v>
      </c>
      <c r="Z8" s="70">
        <f>Rohm!U10</f>
        <v>1137</v>
      </c>
      <c r="AA8" s="70">
        <f>Crown!U10</f>
        <v>1026</v>
      </c>
      <c r="AB8" s="70">
        <f>Mpi!U10</f>
        <v>0</v>
      </c>
      <c r="AC8" s="70">
        <f>Elicamex!U10</f>
        <v>209</v>
      </c>
      <c r="AD8" s="70">
        <f>Securency!U10</f>
        <v>2046</v>
      </c>
      <c r="AE8" s="70">
        <f>'AER S'!U10</f>
        <v>330</v>
      </c>
      <c r="AF8" s="70">
        <f>'AERnn C'!U10</f>
        <v>354</v>
      </c>
      <c r="AG8" s="70">
        <f>Jafra!U10</f>
        <v>1135</v>
      </c>
      <c r="AH8" s="70">
        <f>Enerpiq!E41</f>
        <v>1.7446099887710189</v>
      </c>
      <c r="AI8" s="70">
        <f>Fracsa!U10</f>
        <v>15430</v>
      </c>
      <c r="AJ8" s="70">
        <f>DREnc!U10</f>
        <v>475</v>
      </c>
      <c r="AK8" s="70">
        <f>Metokote!U10</f>
        <v>1668</v>
      </c>
      <c r="AL8" s="70">
        <f>Hitachi!U10</f>
        <v>2264</v>
      </c>
      <c r="AM8" s="71">
        <f>Ultramanufacturing!U10</f>
        <v>52</v>
      </c>
      <c r="AN8" s="72">
        <f t="shared" si="2"/>
        <v>118796.43975420785</v>
      </c>
      <c r="AO8" s="78">
        <f t="shared" si="3"/>
        <v>-203.98675420784275</v>
      </c>
      <c r="AP8" s="88">
        <f t="shared" si="4"/>
        <v>1.7200652237781332E-3</v>
      </c>
      <c r="AQ8" s="93">
        <f>AVERAGE(AP7:AP13)</f>
        <v>3.1365208706932218E-3</v>
      </c>
      <c r="AS8" s="75">
        <f>AQ8</f>
        <v>3.1365208706932218E-3</v>
      </c>
    </row>
    <row r="9" spans="2:48">
      <c r="B9" s="59">
        <f t="shared" si="1"/>
        <v>42089</v>
      </c>
      <c r="C9" s="64">
        <f>PIQ!N13</f>
        <v>132760.59</v>
      </c>
      <c r="D9" s="70">
        <f>Eaton!U11</f>
        <v>309</v>
      </c>
      <c r="E9" s="70">
        <f>Valeo!U11</f>
        <v>1062</v>
      </c>
      <c r="F9" s="70">
        <f>'Frenos Trw'!U11</f>
        <v>3002</v>
      </c>
      <c r="G9" s="70">
        <f>Avery!U11</f>
        <v>3159</v>
      </c>
      <c r="H9" s="70">
        <f>Ronal!U11</f>
        <v>25866</v>
      </c>
      <c r="I9" s="70">
        <f>Foam!U11</f>
        <v>5900</v>
      </c>
      <c r="J9" s="70">
        <f>'KH Méx'!U11</f>
        <v>121</v>
      </c>
      <c r="K9" s="70">
        <f>Beach!U11</f>
        <v>77</v>
      </c>
      <c r="L9" s="70">
        <f>Ipc!U11</f>
        <v>3065</v>
      </c>
      <c r="M9" s="70">
        <f>Vrk!U11</f>
        <v>2007</v>
      </c>
      <c r="N9" s="70">
        <f>Kluber!U11</f>
        <v>374</v>
      </c>
      <c r="O9" s="70">
        <f>Plenco!E40</f>
        <v>54.257370650778682</v>
      </c>
      <c r="P9" s="70">
        <f>Copper!U11</f>
        <v>67</v>
      </c>
      <c r="Q9" s="70">
        <f>Tafime!U11</f>
        <v>7636</v>
      </c>
      <c r="R9" s="70">
        <f>Narmx!U11</f>
        <v>1559</v>
      </c>
      <c r="S9" s="70">
        <f>Norgren!U11</f>
        <v>609</v>
      </c>
      <c r="T9" s="70">
        <f>Samsung!U11</f>
        <v>18102</v>
      </c>
      <c r="U9" s="70">
        <f>Metecno!E40</f>
        <v>222.43777356830492</v>
      </c>
      <c r="V9" s="70">
        <f>Euro!U11</f>
        <v>3896</v>
      </c>
      <c r="W9" s="70">
        <f>Comex!U11</f>
        <v>23255</v>
      </c>
      <c r="X9" s="70">
        <f>Bravo!U11</f>
        <v>5075</v>
      </c>
      <c r="Y9" s="70">
        <f>Messier!U11</f>
        <v>953</v>
      </c>
      <c r="Z9" s="70">
        <f>Rohm!U11</f>
        <v>1289</v>
      </c>
      <c r="AA9" s="70">
        <f>Crown!U11</f>
        <v>1457</v>
      </c>
      <c r="AB9" s="70">
        <f>Mpi!U11</f>
        <v>0</v>
      </c>
      <c r="AC9" s="70">
        <f>Elicamex!U11</f>
        <v>416</v>
      </c>
      <c r="AD9" s="70">
        <f>Securency!U11</f>
        <v>2309</v>
      </c>
      <c r="AE9" s="70">
        <f>'AER S'!U11</f>
        <v>330</v>
      </c>
      <c r="AF9" s="70">
        <f>'AERnn C'!U11</f>
        <v>369</v>
      </c>
      <c r="AG9" s="70">
        <f>Jafra!U11</f>
        <v>1209</v>
      </c>
      <c r="AH9" s="70">
        <f>Enerpiq!E40</f>
        <v>1.7446099887710189</v>
      </c>
      <c r="AI9" s="70">
        <f>Fracsa!U11</f>
        <v>14494</v>
      </c>
      <c r="AJ9" s="70">
        <f>DREnc!U11</f>
        <v>1281</v>
      </c>
      <c r="AK9" s="70">
        <f>Metokote!U11</f>
        <v>1596</v>
      </c>
      <c r="AL9" s="70">
        <f>Hitachi!U11</f>
        <v>2349</v>
      </c>
      <c r="AM9" s="71">
        <f>Ultramanufacturing!U11</f>
        <v>62</v>
      </c>
      <c r="AN9" s="72">
        <f t="shared" si="2"/>
        <v>133224.43975420785</v>
      </c>
      <c r="AO9" s="78">
        <f t="shared" si="3"/>
        <v>-463.84975420785486</v>
      </c>
      <c r="AP9" s="88">
        <f t="shared" si="4"/>
        <v>3.4938813860939822E-3</v>
      </c>
      <c r="AQ9" s="90" t="s">
        <v>124</v>
      </c>
    </row>
    <row r="10" spans="2:48">
      <c r="B10" s="59">
        <f t="shared" si="1"/>
        <v>42088</v>
      </c>
      <c r="C10" s="64">
        <f>PIQ!N14</f>
        <v>128522.91899999999</v>
      </c>
      <c r="D10" s="70">
        <f>Eaton!U12</f>
        <v>304</v>
      </c>
      <c r="E10" s="70">
        <f>Valeo!U12</f>
        <v>1197</v>
      </c>
      <c r="F10" s="70">
        <f>'Frenos Trw'!U12</f>
        <v>2979</v>
      </c>
      <c r="G10" s="70">
        <f>Avery!U12</f>
        <v>3235</v>
      </c>
      <c r="H10" s="70">
        <f>Ronal!U12</f>
        <v>26270</v>
      </c>
      <c r="I10" s="70">
        <f>Foam!U12</f>
        <v>6027</v>
      </c>
      <c r="J10" s="70">
        <f>'KH Méx'!U12</f>
        <v>140</v>
      </c>
      <c r="K10" s="70">
        <f>Beach!U12</f>
        <v>69</v>
      </c>
      <c r="L10" s="70">
        <f>Ipc!U12</f>
        <v>3054</v>
      </c>
      <c r="M10" s="70">
        <f>Vrk!U12</f>
        <v>2100</v>
      </c>
      <c r="N10" s="70">
        <f>Kluber!U12</f>
        <v>438</v>
      </c>
      <c r="O10" s="70">
        <f>Plenco!E39</f>
        <v>54.257370650778682</v>
      </c>
      <c r="P10" s="70">
        <f>Copper!U12</f>
        <v>68</v>
      </c>
      <c r="Q10" s="70">
        <f>Tafime!U12</f>
        <v>7810</v>
      </c>
      <c r="R10" s="70">
        <f>Narmx!U12</f>
        <v>1452</v>
      </c>
      <c r="S10" s="70">
        <f>Norgren!U12</f>
        <v>643</v>
      </c>
      <c r="T10" s="70">
        <f>Samsung!U12</f>
        <v>16242</v>
      </c>
      <c r="U10" s="70">
        <f>Metecno!E39</f>
        <v>222.43777356830492</v>
      </c>
      <c r="V10" s="70">
        <f>Euro!U12</f>
        <v>4244</v>
      </c>
      <c r="W10" s="70">
        <f>Comex!U12</f>
        <v>21765</v>
      </c>
      <c r="X10" s="70">
        <f>Bravo!U12</f>
        <v>5119</v>
      </c>
      <c r="Y10" s="70">
        <f>Messier!U12</f>
        <v>997</v>
      </c>
      <c r="Z10" s="70">
        <f>Rohm!U12</f>
        <v>1314</v>
      </c>
      <c r="AA10" s="70">
        <f>Crown!U12</f>
        <v>1327</v>
      </c>
      <c r="AB10" s="70">
        <f>Mpi!U12</f>
        <v>0</v>
      </c>
      <c r="AC10" s="70">
        <f>Elicamex!U12</f>
        <v>210</v>
      </c>
      <c r="AD10" s="70">
        <f>Securency!U12</f>
        <v>8</v>
      </c>
      <c r="AE10" s="70">
        <f>'AER S'!U12</f>
        <v>296</v>
      </c>
      <c r="AF10" s="70">
        <f>'AERnn C'!U12</f>
        <v>346</v>
      </c>
      <c r="AG10" s="70">
        <f>Jafra!U12</f>
        <v>1321</v>
      </c>
      <c r="AH10" s="70">
        <f>Enerpiq!E39</f>
        <v>1.7446099887710189</v>
      </c>
      <c r="AI10" s="70">
        <f>Fracsa!U12</f>
        <v>14743</v>
      </c>
      <c r="AJ10" s="70">
        <f>DREnc!U12</f>
        <v>1433</v>
      </c>
      <c r="AK10" s="70">
        <f>Metokote!U12</f>
        <v>1592</v>
      </c>
      <c r="AL10" s="70">
        <f>Hitachi!U12</f>
        <v>2297</v>
      </c>
      <c r="AM10" s="71">
        <f>Ultramanufacturing!U12</f>
        <v>73</v>
      </c>
      <c r="AN10" s="72">
        <f t="shared" si="2"/>
        <v>129087.43975420785</v>
      </c>
      <c r="AO10" s="78">
        <f t="shared" si="3"/>
        <v>-564.52075420785695</v>
      </c>
      <c r="AP10" s="88">
        <f t="shared" si="4"/>
        <v>4.3923742053186407E-3</v>
      </c>
      <c r="AQ10" s="91" t="s">
        <v>123</v>
      </c>
    </row>
    <row r="11" spans="2:48">
      <c r="B11" s="59">
        <f t="shared" si="1"/>
        <v>42087</v>
      </c>
      <c r="C11" s="64">
        <f>PIQ!N15</f>
        <v>130294.51000000001</v>
      </c>
      <c r="D11" s="70">
        <f>Eaton!U13</f>
        <v>313</v>
      </c>
      <c r="E11" s="70">
        <f>Valeo!U13</f>
        <v>1217</v>
      </c>
      <c r="F11" s="70">
        <f>'Frenos Trw'!U13</f>
        <v>2846</v>
      </c>
      <c r="G11" s="70">
        <f>Avery!U13</f>
        <v>3383</v>
      </c>
      <c r="H11" s="70">
        <f>Ronal!U13</f>
        <v>25893</v>
      </c>
      <c r="I11" s="70">
        <f>Foam!U13</f>
        <v>6258</v>
      </c>
      <c r="J11" s="70">
        <f>'KH Méx'!U13</f>
        <v>91</v>
      </c>
      <c r="K11" s="70">
        <f>Beach!U13</f>
        <v>71</v>
      </c>
      <c r="L11" s="70">
        <f>Ipc!U13</f>
        <v>2804</v>
      </c>
      <c r="M11" s="70">
        <f>Vrk!U13</f>
        <v>2112</v>
      </c>
      <c r="N11" s="70">
        <f>Kluber!U13</f>
        <v>288</v>
      </c>
      <c r="O11" s="70">
        <f>Plenco!E38</f>
        <v>54.257370650778682</v>
      </c>
      <c r="P11" s="70">
        <f>Copper!U13</f>
        <v>66</v>
      </c>
      <c r="Q11" s="70">
        <f>Tafime!U13</f>
        <v>7637</v>
      </c>
      <c r="R11" s="70">
        <f>Narmx!U13</f>
        <v>1533</v>
      </c>
      <c r="S11" s="70">
        <f>Norgren!U13</f>
        <v>608</v>
      </c>
      <c r="T11" s="70">
        <f>Samsung!U13</f>
        <v>20078</v>
      </c>
      <c r="U11" s="70">
        <f>Metecno!E38</f>
        <v>222.43777356830492</v>
      </c>
      <c r="V11" s="70">
        <f>Euro!U13</f>
        <v>3276</v>
      </c>
      <c r="W11" s="70">
        <f>Comex!U13</f>
        <v>22493</v>
      </c>
      <c r="X11" s="70">
        <f>Bravo!U13</f>
        <v>5024</v>
      </c>
      <c r="Y11" s="70">
        <f>Messier!U13</f>
        <v>992</v>
      </c>
      <c r="Z11" s="70">
        <f>Rohm!U13</f>
        <v>1178</v>
      </c>
      <c r="AA11" s="70">
        <f>Crown!U13</f>
        <v>1356</v>
      </c>
      <c r="AB11" s="70">
        <f>Mpi!U13</f>
        <v>0</v>
      </c>
      <c r="AC11" s="70">
        <f>Elicamex!U13</f>
        <v>107</v>
      </c>
      <c r="AD11" s="70">
        <f>Securency!U13</f>
        <v>12</v>
      </c>
      <c r="AE11" s="70">
        <f>'AER S'!U13</f>
        <v>299</v>
      </c>
      <c r="AF11" s="70">
        <f>'AERnn C'!U13</f>
        <v>291</v>
      </c>
      <c r="AG11" s="70">
        <f>Jafra!U13</f>
        <v>1241</v>
      </c>
      <c r="AH11" s="70">
        <f>Enerpiq!E38</f>
        <v>1.7446099887710189</v>
      </c>
      <c r="AI11" s="70">
        <f>Fracsa!U13</f>
        <v>14337</v>
      </c>
      <c r="AJ11" s="70">
        <f>DREnc!U13</f>
        <v>1115</v>
      </c>
      <c r="AK11" s="70">
        <f>Metokote!U13</f>
        <v>1642</v>
      </c>
      <c r="AL11" s="70">
        <f>Hitachi!U13</f>
        <v>2303</v>
      </c>
      <c r="AM11" s="71">
        <f>Ultramanufacturing!U13</f>
        <v>59</v>
      </c>
      <c r="AN11" s="72">
        <f t="shared" si="2"/>
        <v>130888.43975420785</v>
      </c>
      <c r="AO11" s="78">
        <f t="shared" si="3"/>
        <v>-593.92975420784205</v>
      </c>
      <c r="AP11" s="81">
        <f t="shared" si="4"/>
        <v>4.5583636195250434E-3</v>
      </c>
    </row>
    <row r="12" spans="2:48">
      <c r="B12" s="59">
        <f t="shared" si="1"/>
        <v>42086</v>
      </c>
      <c r="C12" s="64">
        <f>PIQ!N16</f>
        <v>126930.054</v>
      </c>
      <c r="D12" s="70">
        <f>Eaton!U14</f>
        <v>317</v>
      </c>
      <c r="E12" s="70">
        <f>Valeo!U14</f>
        <v>1102</v>
      </c>
      <c r="F12" s="70">
        <f>'Frenos Trw'!U14</f>
        <v>3233</v>
      </c>
      <c r="G12" s="70">
        <f>Avery!U14</f>
        <v>3353</v>
      </c>
      <c r="H12" s="70">
        <f>Ronal!U14</f>
        <v>25460</v>
      </c>
      <c r="I12" s="70">
        <f>Foam!U14</f>
        <v>5841</v>
      </c>
      <c r="J12" s="70">
        <f>'KH Méx'!U14</f>
        <v>87</v>
      </c>
      <c r="K12" s="70">
        <f>Beach!U14</f>
        <v>71</v>
      </c>
      <c r="L12" s="70">
        <f>Ipc!U14</f>
        <v>3022</v>
      </c>
      <c r="M12" s="70">
        <f>Vrk!U14</f>
        <v>2130</v>
      </c>
      <c r="N12" s="70">
        <f>Kluber!U14</f>
        <v>589</v>
      </c>
      <c r="O12" s="70">
        <f>Plenco!E37</f>
        <v>54.257370650778682</v>
      </c>
      <c r="P12" s="70">
        <f>Copper!U14</f>
        <v>65</v>
      </c>
      <c r="Q12" s="70">
        <f>Tafime!U14</f>
        <v>7607</v>
      </c>
      <c r="R12" s="70">
        <f>Narmx!U14</f>
        <v>1355</v>
      </c>
      <c r="S12" s="70">
        <f>Norgren!U14</f>
        <v>556</v>
      </c>
      <c r="T12" s="70">
        <f>Samsung!U14</f>
        <v>21325</v>
      </c>
      <c r="U12" s="70">
        <f>Metecno!E37</f>
        <v>222.43777356830492</v>
      </c>
      <c r="V12" s="70">
        <f>Euro!U14</f>
        <v>3479</v>
      </c>
      <c r="W12" s="70">
        <f>Comex!U14</f>
        <v>19165</v>
      </c>
      <c r="X12" s="70">
        <f>Bravo!U14</f>
        <v>5089</v>
      </c>
      <c r="Y12" s="70">
        <f>Messier!U14</f>
        <v>996</v>
      </c>
      <c r="Z12" s="70">
        <f>Rohm!U14</f>
        <v>1095</v>
      </c>
      <c r="AA12" s="70">
        <f>Crown!U14</f>
        <v>1407</v>
      </c>
      <c r="AB12" s="70">
        <f>Mpi!U14</f>
        <v>0</v>
      </c>
      <c r="AC12" s="70">
        <f>Elicamex!U14</f>
        <v>419</v>
      </c>
      <c r="AD12" s="70">
        <f>Securency!U14</f>
        <v>14</v>
      </c>
      <c r="AE12" s="70">
        <f>'AER S'!U14</f>
        <v>319</v>
      </c>
      <c r="AF12" s="70">
        <f>'AERnn C'!U14</f>
        <v>407</v>
      </c>
      <c r="AG12" s="70">
        <f>Jafra!U14</f>
        <v>1226</v>
      </c>
      <c r="AH12" s="70">
        <f>Enerpiq!E37</f>
        <v>1.7446099887710189</v>
      </c>
      <c r="AI12" s="70">
        <f>Fracsa!U14</f>
        <v>12594</v>
      </c>
      <c r="AJ12" s="70">
        <f>DREnc!U14</f>
        <v>1140</v>
      </c>
      <c r="AK12" s="70">
        <f>Metokote!U14</f>
        <v>1676</v>
      </c>
      <c r="AL12" s="70">
        <f>Hitachi!U14</f>
        <v>2319</v>
      </c>
      <c r="AM12" s="71">
        <f>Ultramanufacturing!U14</f>
        <v>63</v>
      </c>
      <c r="AN12" s="72">
        <f t="shared" si="2"/>
        <v>127482.43975420785</v>
      </c>
      <c r="AO12" s="78">
        <f t="shared" si="3"/>
        <v>-552.38575420784764</v>
      </c>
      <c r="AP12" s="81">
        <f t="shared" si="4"/>
        <v>4.3518909572657048E-3</v>
      </c>
    </row>
    <row r="13" spans="2:48" ht="15.75" thickBot="1">
      <c r="B13" s="59">
        <f t="shared" si="1"/>
        <v>42085</v>
      </c>
      <c r="C13" s="64">
        <f>PIQ!N17</f>
        <v>88390.053</v>
      </c>
      <c r="D13" s="70">
        <f>Eaton!U15</f>
        <v>274</v>
      </c>
      <c r="E13" s="70">
        <f>Valeo!U15</f>
        <v>244</v>
      </c>
      <c r="F13" s="70">
        <f>'Frenos Trw'!U15</f>
        <v>2194</v>
      </c>
      <c r="G13" s="70">
        <f>Avery!U15</f>
        <v>140</v>
      </c>
      <c r="H13" s="70">
        <f>Ronal!U15</f>
        <v>25134</v>
      </c>
      <c r="I13" s="70">
        <f>Foam!U15</f>
        <v>726</v>
      </c>
      <c r="J13" s="70">
        <f>'KH Méx'!U15</f>
        <v>6</v>
      </c>
      <c r="K13" s="70">
        <f>Beach!U15</f>
        <v>35</v>
      </c>
      <c r="L13" s="70">
        <f>Ipc!U15</f>
        <v>604</v>
      </c>
      <c r="M13" s="70">
        <f>Vrk!U15</f>
        <v>459</v>
      </c>
      <c r="N13" s="70">
        <f>Kluber!U15</f>
        <v>131</v>
      </c>
      <c r="O13" s="70">
        <f>Plenco!E36</f>
        <v>54.257370650778682</v>
      </c>
      <c r="P13" s="70">
        <f>Copper!U15</f>
        <v>19</v>
      </c>
      <c r="Q13" s="70">
        <f>Tafime!U15</f>
        <v>7666</v>
      </c>
      <c r="R13" s="70">
        <f>Narmx!U15</f>
        <v>842</v>
      </c>
      <c r="S13" s="70">
        <f>Norgren!U15</f>
        <v>458</v>
      </c>
      <c r="T13" s="70">
        <f>Samsung!U15</f>
        <v>1753</v>
      </c>
      <c r="U13" s="70">
        <f>Metecno!E36</f>
        <v>222.43777356830492</v>
      </c>
      <c r="V13" s="70">
        <f>Euro!U15</f>
        <v>2327</v>
      </c>
      <c r="W13" s="70">
        <f>Comex!U15</f>
        <v>22261</v>
      </c>
      <c r="X13" s="70">
        <f>Bravo!U15</f>
        <v>4972</v>
      </c>
      <c r="Y13" s="70">
        <f>Messier!U15</f>
        <v>984</v>
      </c>
      <c r="Z13" s="70">
        <f>Rohm!U15</f>
        <v>1452</v>
      </c>
      <c r="AA13" s="70">
        <f>Crown!U15</f>
        <v>239</v>
      </c>
      <c r="AB13" s="70">
        <f>Mpi!U15</f>
        <v>0</v>
      </c>
      <c r="AC13" s="70">
        <f>Elicamex!U15</f>
        <v>405</v>
      </c>
      <c r="AD13" s="70">
        <f>Securency!U15</f>
        <v>3</v>
      </c>
      <c r="AE13" s="70">
        <f>'AER S'!U15</f>
        <v>18</v>
      </c>
      <c r="AF13" s="70">
        <f>'AERnn C'!U15</f>
        <v>190</v>
      </c>
      <c r="AG13" s="70">
        <f>Jafra!U15</f>
        <v>573</v>
      </c>
      <c r="AH13" s="70">
        <f>Enerpiq!E36</f>
        <v>1.7446099887710189</v>
      </c>
      <c r="AI13" s="70">
        <f>Fracsa!U15</f>
        <v>12507</v>
      </c>
      <c r="AJ13" s="70">
        <f>DREnc!U15</f>
        <v>131</v>
      </c>
      <c r="AK13" s="70">
        <f>Metokote!U15</f>
        <v>748</v>
      </c>
      <c r="AL13" s="70">
        <f>Hitachi!U15</f>
        <v>1062</v>
      </c>
      <c r="AM13" s="71">
        <f>Ultramanufacturing!U15</f>
        <v>31</v>
      </c>
      <c r="AN13" s="72">
        <f t="shared" si="2"/>
        <v>88592.439754207866</v>
      </c>
      <c r="AO13" s="78">
        <f t="shared" si="3"/>
        <v>-202.38675420786603</v>
      </c>
      <c r="AP13" s="92">
        <f t="shared" si="4"/>
        <v>2.2897005640200945E-3</v>
      </c>
    </row>
    <row r="14" spans="2:48">
      <c r="B14" s="58">
        <f t="shared" si="1"/>
        <v>42084</v>
      </c>
      <c r="C14" s="63">
        <f>PIQ!N18</f>
        <v>87296.561999999991</v>
      </c>
      <c r="D14" s="67">
        <f>Eaton!U16</f>
        <v>274</v>
      </c>
      <c r="E14" s="67">
        <f>Valeo!U16</f>
        <v>611</v>
      </c>
      <c r="F14" s="67">
        <f>'Frenos Trw'!U16</f>
        <v>1832</v>
      </c>
      <c r="G14" s="67">
        <f>Avery!U16</f>
        <v>61</v>
      </c>
      <c r="H14" s="67">
        <f>Ronal!U16</f>
        <v>25026</v>
      </c>
      <c r="I14" s="67">
        <f>Foam!U16</f>
        <v>0</v>
      </c>
      <c r="J14" s="67">
        <f>'KH Méx'!U16</f>
        <v>0</v>
      </c>
      <c r="K14" s="67">
        <f>Beach!U16</f>
        <v>12</v>
      </c>
      <c r="L14" s="67">
        <f>Ipc!U16</f>
        <v>118</v>
      </c>
      <c r="M14" s="67">
        <f>Vrk!U16</f>
        <v>1945</v>
      </c>
      <c r="N14" s="67">
        <f>Kluber!U16</f>
        <v>0</v>
      </c>
      <c r="O14" s="67">
        <f>Plenco!E35</f>
        <v>43.091866722644163</v>
      </c>
      <c r="P14" s="67">
        <f>Copper!U16</f>
        <v>16</v>
      </c>
      <c r="Q14" s="67">
        <f>Tafime!U16</f>
        <v>7305</v>
      </c>
      <c r="R14" s="67">
        <f>Narmx!U16</f>
        <v>365</v>
      </c>
      <c r="S14" s="67">
        <f>Norgren!U16</f>
        <v>434</v>
      </c>
      <c r="T14" s="67">
        <f>Samsung!U16</f>
        <v>3692</v>
      </c>
      <c r="U14" s="67">
        <f>Metecno!E35</f>
        <v>252.27060437628933</v>
      </c>
      <c r="V14" s="67">
        <f>Euro!U16</f>
        <v>2384</v>
      </c>
      <c r="W14" s="67">
        <f>Comex!U16</f>
        <v>16266</v>
      </c>
      <c r="X14" s="67">
        <f>Bravo!U16</f>
        <v>4995</v>
      </c>
      <c r="Y14" s="67">
        <f>Messier!U16</f>
        <v>963</v>
      </c>
      <c r="Z14" s="67">
        <f>Rohm!U16</f>
        <v>1190</v>
      </c>
      <c r="AA14" s="67">
        <f>Crown!U16</f>
        <v>643</v>
      </c>
      <c r="AB14" s="67">
        <f>Mpi!U16</f>
        <v>0</v>
      </c>
      <c r="AC14" s="67">
        <f>Elicamex!U16</f>
        <v>216</v>
      </c>
      <c r="AD14" s="67">
        <f>Securency!U16</f>
        <v>6</v>
      </c>
      <c r="AE14" s="67">
        <f>'AER S'!U16</f>
        <v>91</v>
      </c>
      <c r="AF14" s="67">
        <f>'AERnn C'!U16</f>
        <v>300</v>
      </c>
      <c r="AG14" s="67">
        <f>Jafra!U16</f>
        <v>4</v>
      </c>
      <c r="AH14" s="67">
        <f>Enerpiq!E35</f>
        <v>2.7913759820336304</v>
      </c>
      <c r="AI14" s="67">
        <f>Fracsa!U16</f>
        <v>15487</v>
      </c>
      <c r="AJ14" s="67">
        <f>DREnc!U16</f>
        <v>112</v>
      </c>
      <c r="AK14" s="67">
        <f>Metokote!U16</f>
        <v>1153</v>
      </c>
      <c r="AL14" s="67">
        <f>Hitachi!U16</f>
        <v>2026</v>
      </c>
      <c r="AM14" s="68">
        <f>Ultramanufacturing!U16</f>
        <v>0</v>
      </c>
      <c r="AN14" s="69">
        <f t="shared" si="2"/>
        <v>87551.153847080961</v>
      </c>
      <c r="AO14" s="77">
        <f t="shared" si="3"/>
        <v>-254.59184708097018</v>
      </c>
      <c r="AP14" s="83">
        <f t="shared" si="4"/>
        <v>2.9164017602545471E-3</v>
      </c>
      <c r="AQ14" s="85" t="s">
        <v>119</v>
      </c>
      <c r="AR14" s="75"/>
      <c r="AT14" s="251">
        <f>SUM(C14:C20)</f>
        <v>644351.06199999992</v>
      </c>
      <c r="AV14" s="225">
        <f>SUM(D14:AM14)</f>
        <v>87825.153847080961</v>
      </c>
    </row>
    <row r="15" spans="2:48" ht="15.75" thickBot="1">
      <c r="B15" s="58">
        <f t="shared" si="1"/>
        <v>42083</v>
      </c>
      <c r="C15" s="63">
        <f>PIQ!N19</f>
        <v>113718.94100000001</v>
      </c>
      <c r="D15" s="67">
        <f>Eaton!U17</f>
        <v>316</v>
      </c>
      <c r="E15" s="67">
        <f>Valeo!U17</f>
        <v>992</v>
      </c>
      <c r="F15" s="67">
        <f>'Frenos Trw'!U17</f>
        <v>2887</v>
      </c>
      <c r="G15" s="67">
        <f>Avery!U17</f>
        <v>2365</v>
      </c>
      <c r="H15" s="67">
        <f>Ronal!U17</f>
        <v>25467</v>
      </c>
      <c r="I15" s="67">
        <f>Foam!U17</f>
        <v>0</v>
      </c>
      <c r="J15" s="67">
        <f>'KH Méx'!U17</f>
        <v>44</v>
      </c>
      <c r="K15" s="67">
        <f>Beach!U17</f>
        <v>67</v>
      </c>
      <c r="L15" s="67">
        <f>Ipc!U17</f>
        <v>2321</v>
      </c>
      <c r="M15" s="67">
        <f>Vrk!U17</f>
        <v>2031</v>
      </c>
      <c r="N15" s="67">
        <f>Kluber!U17</f>
        <v>168</v>
      </c>
      <c r="O15" s="67">
        <f>Plenco!E34</f>
        <v>43.091866722644163</v>
      </c>
      <c r="P15" s="67">
        <f>Copper!U17</f>
        <v>50</v>
      </c>
      <c r="Q15" s="67">
        <f>Tafime!U17</f>
        <v>7505</v>
      </c>
      <c r="R15" s="67">
        <f>Narmx!U17</f>
        <v>1486</v>
      </c>
      <c r="S15" s="67">
        <f>Norgren!U17</f>
        <v>505</v>
      </c>
      <c r="T15" s="67">
        <f>Samsung!U17</f>
        <v>18132</v>
      </c>
      <c r="U15" s="67">
        <f>Metecno!E34</f>
        <v>252.27060437628933</v>
      </c>
      <c r="V15" s="67">
        <f>Euro!U17</f>
        <v>4205</v>
      </c>
      <c r="W15" s="67">
        <f>Comex!U17</f>
        <v>15302</v>
      </c>
      <c r="X15" s="67">
        <f>Bravo!U17</f>
        <v>4926</v>
      </c>
      <c r="Y15" s="67">
        <f>Messier!U17</f>
        <v>980</v>
      </c>
      <c r="Z15" s="67">
        <f>Rohm!U17</f>
        <v>1472</v>
      </c>
      <c r="AA15" s="67">
        <f>Crown!U17</f>
        <v>1041</v>
      </c>
      <c r="AB15" s="67">
        <f>Mpi!U17</f>
        <v>0</v>
      </c>
      <c r="AC15" s="67">
        <f>Elicamex!U17</f>
        <v>409</v>
      </c>
      <c r="AD15" s="67">
        <f>Securency!U17</f>
        <v>9</v>
      </c>
      <c r="AE15" s="67">
        <f>'AER S'!U17</f>
        <v>286</v>
      </c>
      <c r="AF15" s="67">
        <f>'AERnn C'!U17</f>
        <v>285</v>
      </c>
      <c r="AG15" s="67">
        <f>Jafra!U17</f>
        <v>1017</v>
      </c>
      <c r="AH15" s="67">
        <f>Enerpiq!E34</f>
        <v>2.7913759820336304</v>
      </c>
      <c r="AI15" s="67">
        <f>Fracsa!U17</f>
        <v>14881</v>
      </c>
      <c r="AJ15" s="67">
        <f>DREnc!U17</f>
        <v>1046</v>
      </c>
      <c r="AK15" s="67">
        <f>Metokote!U17</f>
        <v>1627</v>
      </c>
      <c r="AL15" s="67">
        <f>Hitachi!U17</f>
        <v>2401</v>
      </c>
      <c r="AM15" s="68">
        <f>Ultramanufacturing!U17</f>
        <v>26</v>
      </c>
      <c r="AN15" s="69">
        <f t="shared" si="2"/>
        <v>114231.15384708096</v>
      </c>
      <c r="AO15" s="77">
        <f t="shared" si="3"/>
        <v>-512.21284708095482</v>
      </c>
      <c r="AP15" s="84">
        <f t="shared" si="4"/>
        <v>4.5041999386975897E-3</v>
      </c>
      <c r="AQ15" s="89">
        <f>AVERAGE(AP14:AP20)</f>
        <v>3.3337761650641248E-3</v>
      </c>
      <c r="AS15" s="75">
        <f>AQ15</f>
        <v>3.3337761650641248E-3</v>
      </c>
    </row>
    <row r="16" spans="2:48">
      <c r="B16" s="58">
        <f t="shared" si="1"/>
        <v>42082</v>
      </c>
      <c r="C16" s="63">
        <f>PIQ!N20</f>
        <v>114273.50599999999</v>
      </c>
      <c r="D16" s="67">
        <f>Eaton!U18</f>
        <v>325</v>
      </c>
      <c r="E16" s="67">
        <f>Valeo!U18</f>
        <v>1027</v>
      </c>
      <c r="F16" s="67">
        <f>'Frenos Trw'!U18</f>
        <v>3126</v>
      </c>
      <c r="G16" s="67">
        <f>Avery!U18</f>
        <v>2612</v>
      </c>
      <c r="H16" s="67">
        <f>Ronal!U18</f>
        <v>25798</v>
      </c>
      <c r="I16" s="67">
        <f>Foam!U18</f>
        <v>4327</v>
      </c>
      <c r="J16" s="67">
        <f>'KH Méx'!U18</f>
        <v>85</v>
      </c>
      <c r="K16" s="67">
        <f>Beach!U18</f>
        <v>78</v>
      </c>
      <c r="L16" s="67">
        <f>Ipc!U18</f>
        <v>3034</v>
      </c>
      <c r="M16" s="67">
        <f>Vrk!U18</f>
        <v>2082</v>
      </c>
      <c r="N16" s="67">
        <f>Kluber!U18</f>
        <v>455</v>
      </c>
      <c r="O16" s="67">
        <f>Plenco!E33</f>
        <v>43.091866722644163</v>
      </c>
      <c r="P16" s="67">
        <f>Copper!U18</f>
        <v>62</v>
      </c>
      <c r="Q16" s="67">
        <f>Tafime!U18</f>
        <v>7612</v>
      </c>
      <c r="R16" s="67">
        <f>Narmx!U18</f>
        <v>1339</v>
      </c>
      <c r="S16" s="67">
        <f>Norgren!U18</f>
        <v>603</v>
      </c>
      <c r="T16" s="67">
        <f>Samsung!U18</f>
        <v>17830</v>
      </c>
      <c r="U16" s="67">
        <f>Metecno!E33</f>
        <v>252.27060437628933</v>
      </c>
      <c r="V16" s="67">
        <f>Euro!U18</f>
        <v>4312</v>
      </c>
      <c r="W16" s="67">
        <f>Comex!U18</f>
        <v>7224</v>
      </c>
      <c r="X16" s="67">
        <f>Bravo!U18</f>
        <v>4841</v>
      </c>
      <c r="Y16" s="67">
        <f>Messier!U18</f>
        <v>1030</v>
      </c>
      <c r="Z16" s="67">
        <f>Rohm!U18</f>
        <v>1402</v>
      </c>
      <c r="AA16" s="67">
        <f>Crown!U18</f>
        <v>1118</v>
      </c>
      <c r="AB16" s="67">
        <f>Mpi!U18</f>
        <v>0</v>
      </c>
      <c r="AC16" s="67">
        <f>Elicamex!U18</f>
        <v>445</v>
      </c>
      <c r="AD16" s="67">
        <f>Securency!U18</f>
        <v>7</v>
      </c>
      <c r="AE16" s="67">
        <f>'AER S'!U18</f>
        <v>285</v>
      </c>
      <c r="AF16" s="67">
        <f>'AERnn C'!U18</f>
        <v>351</v>
      </c>
      <c r="AG16" s="67">
        <f>Jafra!U18</f>
        <v>1275</v>
      </c>
      <c r="AH16" s="67">
        <f>Enerpiq!E33</f>
        <v>2.7913759820336304</v>
      </c>
      <c r="AI16" s="67">
        <f>Fracsa!U18</f>
        <v>16523</v>
      </c>
      <c r="AJ16" s="67">
        <f>DREnc!U18</f>
        <v>1192</v>
      </c>
      <c r="AK16" s="67">
        <f>Metokote!U18</f>
        <v>1736</v>
      </c>
      <c r="AL16" s="67">
        <f>Hitachi!U18</f>
        <v>2487</v>
      </c>
      <c r="AM16" s="68">
        <f>Ultramanufacturing!U18</f>
        <v>61</v>
      </c>
      <c r="AN16" s="69">
        <f t="shared" si="2"/>
        <v>114657.15384708098</v>
      </c>
      <c r="AO16" s="77">
        <f t="shared" si="3"/>
        <v>-383.64784708098159</v>
      </c>
      <c r="AP16" s="84">
        <f t="shared" si="4"/>
        <v>3.3572772947124034E-3</v>
      </c>
      <c r="AQ16" s="90" t="s">
        <v>124</v>
      </c>
    </row>
    <row r="17" spans="2:48">
      <c r="B17" s="58">
        <f t="shared" si="1"/>
        <v>42081</v>
      </c>
      <c r="C17" s="63">
        <f>PIQ!N21</f>
        <v>111286.514</v>
      </c>
      <c r="D17" s="67">
        <f>Eaton!U19</f>
        <v>317</v>
      </c>
      <c r="E17" s="67">
        <f>Valeo!U19</f>
        <v>611</v>
      </c>
      <c r="F17" s="67">
        <f>'Frenos Trw'!U19</f>
        <v>3237</v>
      </c>
      <c r="G17" s="67">
        <f>Avery!U19</f>
        <v>2451</v>
      </c>
      <c r="H17" s="67">
        <f>Ronal!U19</f>
        <v>25857</v>
      </c>
      <c r="I17" s="67">
        <f>Foam!U19</f>
        <v>5031</v>
      </c>
      <c r="J17" s="67">
        <f>'KH Méx'!U19</f>
        <v>21</v>
      </c>
      <c r="K17" s="67">
        <f>Beach!U19</f>
        <v>70</v>
      </c>
      <c r="L17" s="67">
        <f>Ipc!U19</f>
        <v>2649</v>
      </c>
      <c r="M17" s="67">
        <f>Vrk!U19</f>
        <v>2016</v>
      </c>
      <c r="N17" s="67">
        <f>Kluber!U19</f>
        <v>386</v>
      </c>
      <c r="O17" s="67">
        <f>Plenco!E32</f>
        <v>43.091866722644163</v>
      </c>
      <c r="P17" s="67">
        <f>Copper!U19</f>
        <v>73</v>
      </c>
      <c r="Q17" s="67">
        <f>Tafime!U19</f>
        <v>7489</v>
      </c>
      <c r="R17" s="67">
        <f>Narmx!U19</f>
        <v>1799</v>
      </c>
      <c r="S17" s="67">
        <f>Norgren!U19</f>
        <v>576</v>
      </c>
      <c r="T17" s="67">
        <f>Samsung!U19</f>
        <v>17873</v>
      </c>
      <c r="U17" s="67">
        <f>Metecno!E32</f>
        <v>252.27060437628933</v>
      </c>
      <c r="V17" s="67">
        <f>Euro!U19</f>
        <v>4118</v>
      </c>
      <c r="W17" s="67">
        <f>Comex!U19</f>
        <v>7903</v>
      </c>
      <c r="X17" s="67">
        <f>Bravo!U19</f>
        <v>4869</v>
      </c>
      <c r="Y17" s="67">
        <f>Messier!U19</f>
        <v>1104</v>
      </c>
      <c r="Z17" s="67">
        <f>Rohm!U19</f>
        <v>393</v>
      </c>
      <c r="AA17" s="67">
        <f>Crown!U19</f>
        <v>1276</v>
      </c>
      <c r="AB17" s="67">
        <f>Mpi!U19</f>
        <v>0</v>
      </c>
      <c r="AC17" s="67">
        <f>Elicamex!U19</f>
        <v>443</v>
      </c>
      <c r="AD17" s="67">
        <f>Securency!U19</f>
        <v>10</v>
      </c>
      <c r="AE17" s="67">
        <f>'AER S'!U19</f>
        <v>309</v>
      </c>
      <c r="AF17" s="67">
        <f>'AERnn C'!U19</f>
        <v>348</v>
      </c>
      <c r="AG17" s="67">
        <f>Jafra!U19</f>
        <v>1189</v>
      </c>
      <c r="AH17" s="67">
        <f>Enerpiq!E32</f>
        <v>2.7913759820336304</v>
      </c>
      <c r="AI17" s="67">
        <f>Fracsa!U19</f>
        <v>13755</v>
      </c>
      <c r="AJ17" s="67">
        <f>DREnc!U19</f>
        <v>1172</v>
      </c>
      <c r="AK17" s="67">
        <f>Metokote!U19</f>
        <v>1775</v>
      </c>
      <c r="AL17" s="67">
        <f>Hitachi!U19</f>
        <v>2467</v>
      </c>
      <c r="AM17" s="68">
        <f>Ultramanufacturing!U19</f>
        <v>76</v>
      </c>
      <c r="AN17" s="69">
        <f t="shared" si="2"/>
        <v>111644.15384708098</v>
      </c>
      <c r="AO17" s="77">
        <f t="shared" si="3"/>
        <v>-357.63984708097996</v>
      </c>
      <c r="AP17" s="84">
        <f t="shared" si="4"/>
        <v>3.2136854163747099E-3</v>
      </c>
      <c r="AQ17" s="91" t="s">
        <v>122</v>
      </c>
    </row>
    <row r="18" spans="2:48">
      <c r="B18" s="58">
        <f t="shared" si="1"/>
        <v>42080</v>
      </c>
      <c r="C18" s="63">
        <f>PIQ!N22</f>
        <v>119050.499</v>
      </c>
      <c r="D18" s="67">
        <f>Eaton!U20</f>
        <v>307</v>
      </c>
      <c r="E18" s="67">
        <f>Valeo!U20</f>
        <v>990</v>
      </c>
      <c r="F18" s="67">
        <f>'Frenos Trw'!U20</f>
        <v>3302</v>
      </c>
      <c r="G18" s="67">
        <f>Avery!U20</f>
        <v>2708</v>
      </c>
      <c r="H18" s="67">
        <f>Ronal!U20</f>
        <v>26161</v>
      </c>
      <c r="I18" s="67">
        <f>Foam!U20</f>
        <v>5334</v>
      </c>
      <c r="J18" s="67">
        <f>'KH Méx'!U20</f>
        <v>59</v>
      </c>
      <c r="K18" s="67">
        <f>Beach!U20</f>
        <v>58</v>
      </c>
      <c r="L18" s="67">
        <f>Ipc!U20</f>
        <v>2851</v>
      </c>
      <c r="M18" s="67">
        <f>Vrk!U20</f>
        <v>1970</v>
      </c>
      <c r="N18" s="67">
        <f>Kluber!U20</f>
        <v>515</v>
      </c>
      <c r="O18" s="67">
        <f>Plenco!E31</f>
        <v>43.091866722644163</v>
      </c>
      <c r="P18" s="67">
        <f>Copper!U20</f>
        <v>63</v>
      </c>
      <c r="Q18" s="67">
        <f>Tafime!U20</f>
        <v>6829</v>
      </c>
      <c r="R18" s="67">
        <f>Narmx!U20</f>
        <v>1882</v>
      </c>
      <c r="S18" s="67">
        <f>Norgren!U20</f>
        <v>717</v>
      </c>
      <c r="T18" s="67">
        <f>Samsung!U20</f>
        <v>19745</v>
      </c>
      <c r="U18" s="67">
        <f>Metecno!E31</f>
        <v>252.27060437628933</v>
      </c>
      <c r="V18" s="67">
        <f>Euro!U20</f>
        <v>4063</v>
      </c>
      <c r="W18" s="67">
        <f>Comex!U20</f>
        <v>16035</v>
      </c>
      <c r="X18" s="67">
        <f>Bravo!U20</f>
        <v>4752</v>
      </c>
      <c r="Y18" s="67">
        <f>Messier!U20</f>
        <v>993</v>
      </c>
      <c r="Z18" s="67">
        <f>Rohm!U20</f>
        <v>72</v>
      </c>
      <c r="AA18" s="67">
        <f>Crown!U20</f>
        <v>1282</v>
      </c>
      <c r="AB18" s="67">
        <f>Mpi!U20</f>
        <v>0</v>
      </c>
      <c r="AC18" s="67">
        <f>Elicamex!U20</f>
        <v>476</v>
      </c>
      <c r="AD18" s="67">
        <f>Securency!U20</f>
        <v>8</v>
      </c>
      <c r="AE18" s="67">
        <f>'AER S'!U20</f>
        <v>176</v>
      </c>
      <c r="AF18" s="67">
        <f>'AERnn C'!U20</f>
        <v>330</v>
      </c>
      <c r="AG18" s="67">
        <f>Jafra!U20</f>
        <v>1144</v>
      </c>
      <c r="AH18" s="67">
        <f>Enerpiq!E31</f>
        <v>2.7913759820336304</v>
      </c>
      <c r="AI18" s="67">
        <f>Fracsa!U20</f>
        <v>11112</v>
      </c>
      <c r="AJ18" s="67">
        <f>DREnc!U20</f>
        <v>1494</v>
      </c>
      <c r="AK18" s="67">
        <f>Metokote!U20</f>
        <v>1679</v>
      </c>
      <c r="AL18" s="67">
        <f>Hitachi!U20</f>
        <v>2456</v>
      </c>
      <c r="AM18" s="68">
        <f>Ultramanufacturing!U20</f>
        <v>76</v>
      </c>
      <c r="AN18" s="69">
        <f t="shared" si="2"/>
        <v>119630.15384708098</v>
      </c>
      <c r="AO18" s="77">
        <f t="shared" si="3"/>
        <v>-579.65484708097938</v>
      </c>
      <c r="AP18" s="80">
        <f t="shared" si="4"/>
        <v>4.8689829269928505E-3</v>
      </c>
    </row>
    <row r="19" spans="2:48">
      <c r="B19" s="58">
        <f t="shared" si="1"/>
        <v>42079</v>
      </c>
      <c r="C19" s="63">
        <f>PIQ!N23</f>
        <v>41701.262999999999</v>
      </c>
      <c r="D19" s="67">
        <f>Eaton!U21</f>
        <v>130</v>
      </c>
      <c r="E19" s="67">
        <f>Valeo!U21</f>
        <v>229</v>
      </c>
      <c r="F19" s="67">
        <f>'Frenos Trw'!U21</f>
        <v>1500</v>
      </c>
      <c r="G19" s="67">
        <f>Avery!U21</f>
        <v>151</v>
      </c>
      <c r="H19" s="67">
        <f>Ronal!U21</f>
        <v>15498</v>
      </c>
      <c r="I19" s="67">
        <f>Foam!U21</f>
        <v>709</v>
      </c>
      <c r="J19" s="67">
        <f>'KH Méx'!U21</f>
        <v>1</v>
      </c>
      <c r="K19" s="67">
        <f>Beach!U21</f>
        <v>30</v>
      </c>
      <c r="L19" s="67">
        <f>Ipc!U21</f>
        <v>646</v>
      </c>
      <c r="M19" s="67">
        <f>Vrk!U21</f>
        <v>357</v>
      </c>
      <c r="N19" s="67">
        <f>Kluber!U21</f>
        <v>221</v>
      </c>
      <c r="O19" s="67">
        <f>Plenco!E30</f>
        <v>43.091866722644163</v>
      </c>
      <c r="P19" s="67">
        <f>Copper!U21</f>
        <v>24</v>
      </c>
      <c r="Q19" s="67">
        <f>Tafime!U21</f>
        <v>6154</v>
      </c>
      <c r="R19" s="67">
        <f>Narmx!U21</f>
        <v>609</v>
      </c>
      <c r="S19" s="67">
        <f>Norgren!U21</f>
        <v>380</v>
      </c>
      <c r="T19" s="67">
        <f>Samsung!U21</f>
        <v>2064</v>
      </c>
      <c r="U19" s="67">
        <f>Metecno!E30</f>
        <v>252.27060437628933</v>
      </c>
      <c r="V19" s="67">
        <f>Euro!U21</f>
        <v>2198</v>
      </c>
      <c r="W19" s="67">
        <f>Comex!U21</f>
        <v>408</v>
      </c>
      <c r="X19" s="67">
        <f>Bravo!U21</f>
        <v>2170</v>
      </c>
      <c r="Y19" s="67">
        <f>Messier!U21</f>
        <v>623</v>
      </c>
      <c r="Z19" s="67">
        <f>Rohm!U21</f>
        <v>0</v>
      </c>
      <c r="AA19" s="67">
        <f>Crown!U21</f>
        <v>30</v>
      </c>
      <c r="AB19" s="67">
        <f>Mpi!U21</f>
        <v>0</v>
      </c>
      <c r="AC19" s="67">
        <f>Elicamex!U21</f>
        <v>152</v>
      </c>
      <c r="AD19" s="67">
        <f>Securency!U21</f>
        <v>207</v>
      </c>
      <c r="AE19" s="67">
        <f>'AER S'!U21</f>
        <v>16</v>
      </c>
      <c r="AF19" s="67">
        <f>'AERnn C'!U21</f>
        <v>213</v>
      </c>
      <c r="AG19" s="67">
        <f>Jafra!U21</f>
        <v>566</v>
      </c>
      <c r="AH19" s="67">
        <f>Enerpiq!E30</f>
        <v>2.7913759820336304</v>
      </c>
      <c r="AI19" s="67">
        <f>Fracsa!U21</f>
        <v>4697</v>
      </c>
      <c r="AJ19" s="67">
        <f>DREnc!U21</f>
        <v>122</v>
      </c>
      <c r="AK19" s="67">
        <f>Metokote!U21</f>
        <v>442</v>
      </c>
      <c r="AL19" s="67">
        <f>Hitachi!U21</f>
        <v>1002</v>
      </c>
      <c r="AM19" s="68">
        <f>Ultramanufacturing!U21</f>
        <v>33</v>
      </c>
      <c r="AN19" s="69">
        <f t="shared" si="2"/>
        <v>41750.153847080968</v>
      </c>
      <c r="AO19" s="77">
        <f t="shared" si="3"/>
        <v>-48.890847080969252</v>
      </c>
      <c r="AP19" s="80">
        <f t="shared" si="4"/>
        <v>1.1724068664531635E-3</v>
      </c>
    </row>
    <row r="20" spans="2:48" ht="15.75" thickBot="1">
      <c r="B20" s="58">
        <f t="shared" si="1"/>
        <v>42078</v>
      </c>
      <c r="C20" s="63">
        <f>PIQ!N24</f>
        <v>57023.777000000002</v>
      </c>
      <c r="D20" s="67">
        <f>Eaton!U22</f>
        <v>33</v>
      </c>
      <c r="E20" s="67">
        <f>Valeo!U22</f>
        <v>27</v>
      </c>
      <c r="F20" s="67">
        <f>'Frenos Trw'!U22</f>
        <v>398</v>
      </c>
      <c r="G20" s="67">
        <f>Avery!U22</f>
        <v>34</v>
      </c>
      <c r="H20" s="67">
        <f>Ronal!U22</f>
        <v>11542</v>
      </c>
      <c r="I20" s="67">
        <f>Foam!U22</f>
        <v>0</v>
      </c>
      <c r="J20" s="67">
        <f>'KH Méx'!U22</f>
        <v>0</v>
      </c>
      <c r="K20" s="67">
        <f>Beach!U22</f>
        <v>5</v>
      </c>
      <c r="L20" s="67">
        <f>Ipc!U22</f>
        <v>29</v>
      </c>
      <c r="M20" s="67">
        <f>Vrk!U22</f>
        <v>1035</v>
      </c>
      <c r="N20" s="67">
        <f>Kluber!U22</f>
        <v>0</v>
      </c>
      <c r="O20" s="67">
        <f>Plenco!E29</f>
        <v>43.091866722644163</v>
      </c>
      <c r="P20" s="67">
        <f>Copper!U22</f>
        <v>0</v>
      </c>
      <c r="Q20" s="67">
        <f>Tafime!U22</f>
        <v>6892</v>
      </c>
      <c r="R20" s="67">
        <f>Narmx!U22</f>
        <v>0</v>
      </c>
      <c r="S20" s="67">
        <f>Norgren!U22</f>
        <v>148</v>
      </c>
      <c r="T20" s="67">
        <f>Samsung!U22</f>
        <v>0</v>
      </c>
      <c r="U20" s="67">
        <f>Metecno!E29</f>
        <v>252.27060437628933</v>
      </c>
      <c r="V20" s="67">
        <f>Euro!U22</f>
        <v>158</v>
      </c>
      <c r="W20" s="67">
        <f>Comex!U22</f>
        <v>20512</v>
      </c>
      <c r="X20" s="67">
        <f>Bravo!U22</f>
        <v>3800</v>
      </c>
      <c r="Y20" s="67">
        <f>Messier!U22</f>
        <v>889</v>
      </c>
      <c r="Z20" s="67">
        <f>Rohm!U22</f>
        <v>877</v>
      </c>
      <c r="AA20" s="67">
        <f>Crown!U22</f>
        <v>13</v>
      </c>
      <c r="AB20" s="67">
        <f>Mpi!U22</f>
        <v>0</v>
      </c>
      <c r="AC20" s="67">
        <f>Elicamex!U22</f>
        <v>3</v>
      </c>
      <c r="AD20" s="67">
        <f>Securency!U22</f>
        <v>0</v>
      </c>
      <c r="AE20" s="67">
        <f>'AER S'!U22</f>
        <v>9</v>
      </c>
      <c r="AF20" s="67">
        <f>'AERnn C'!U22</f>
        <v>1</v>
      </c>
      <c r="AG20" s="67">
        <f>Jafra!U22</f>
        <v>2</v>
      </c>
      <c r="AH20" s="67">
        <f>Enerpiq!E29</f>
        <v>2.7913759820336304</v>
      </c>
      <c r="AI20" s="67">
        <f>Fracsa!U22</f>
        <v>9380</v>
      </c>
      <c r="AJ20" s="67">
        <f>DREnc!U22</f>
        <v>0</v>
      </c>
      <c r="AK20" s="67">
        <f>Metokote!U22</f>
        <v>1044</v>
      </c>
      <c r="AL20" s="67">
        <f>Hitachi!U22</f>
        <v>116</v>
      </c>
      <c r="AM20" s="68">
        <f>Ultramanufacturing!U22</f>
        <v>0</v>
      </c>
      <c r="AN20" s="69">
        <f t="shared" si="2"/>
        <v>57212.153847080968</v>
      </c>
      <c r="AO20" s="77">
        <f t="shared" si="3"/>
        <v>-188.3768470809664</v>
      </c>
      <c r="AP20" s="82">
        <f t="shared" si="4"/>
        <v>3.3034789519636064E-3</v>
      </c>
    </row>
    <row r="21" spans="2:48">
      <c r="B21" s="60">
        <f t="shared" si="1"/>
        <v>42077</v>
      </c>
      <c r="C21" s="254">
        <v>94417.264977833314</v>
      </c>
      <c r="D21" s="70">
        <f>Eaton!U23</f>
        <v>183</v>
      </c>
      <c r="E21" s="70">
        <f>Valeo!U23</f>
        <v>143</v>
      </c>
      <c r="F21" s="70">
        <f>'Frenos Trw'!U23</f>
        <v>945</v>
      </c>
      <c r="G21" s="70">
        <f>Avery!U23</f>
        <v>841</v>
      </c>
      <c r="H21" s="70">
        <f>Ronal!U23</f>
        <v>26079</v>
      </c>
      <c r="I21" s="70">
        <f>Foam!U23</f>
        <v>0</v>
      </c>
      <c r="J21" s="70">
        <f>'KH Méx'!U23</f>
        <v>50</v>
      </c>
      <c r="K21" s="70">
        <f>Beach!U23</f>
        <v>15</v>
      </c>
      <c r="L21" s="70">
        <f>Ipc!U23</f>
        <v>29</v>
      </c>
      <c r="M21" s="70">
        <f>Vrk!U23</f>
        <v>2225</v>
      </c>
      <c r="N21" s="70">
        <f>Kluber!U23</f>
        <v>0</v>
      </c>
      <c r="O21" s="70">
        <f>Plenco!E28</f>
        <v>20.760858866375123</v>
      </c>
      <c r="P21" s="70">
        <f>Copper!U23</f>
        <v>12</v>
      </c>
      <c r="Q21" s="70">
        <f>Tafime!U23</f>
        <v>7510</v>
      </c>
      <c r="R21" s="70">
        <f>Narmx!U23</f>
        <v>549</v>
      </c>
      <c r="S21" s="70">
        <f>Norgren!U23</f>
        <v>272</v>
      </c>
      <c r="T21" s="70">
        <f>Samsung!U23</f>
        <v>85</v>
      </c>
      <c r="U21" s="70">
        <f>Metecno!E28</f>
        <v>159.45735297367111</v>
      </c>
      <c r="V21" s="70">
        <f>Euro!U23</f>
        <v>1818</v>
      </c>
      <c r="W21" s="70">
        <f>Comex!U23</f>
        <v>25609</v>
      </c>
      <c r="X21" s="70">
        <f>Bravo!U23</f>
        <v>4922</v>
      </c>
      <c r="Y21" s="70">
        <f>Messier!U23</f>
        <v>993</v>
      </c>
      <c r="Z21" s="70">
        <f>Rohm!U23</f>
        <v>1424</v>
      </c>
      <c r="AA21" s="70">
        <f>Crown!U23</f>
        <v>711</v>
      </c>
      <c r="AB21" s="70">
        <f>Mpi!U23</f>
        <v>0</v>
      </c>
      <c r="AC21" s="70">
        <f>Elicamex!U23</f>
        <v>186</v>
      </c>
      <c r="AD21" s="70">
        <f>Securency!U23</f>
        <v>1</v>
      </c>
      <c r="AE21" s="70">
        <f>'AER S'!U23</f>
        <v>106</v>
      </c>
      <c r="AF21" s="70">
        <f>'AERnn C'!U23</f>
        <v>315</v>
      </c>
      <c r="AG21" s="70">
        <f>Jafra!U23</f>
        <v>2</v>
      </c>
      <c r="AH21" s="70">
        <f>Enerpiq!E28</f>
        <v>1.0467659932626112</v>
      </c>
      <c r="AI21" s="70">
        <f>Fracsa!U23</f>
        <v>16104</v>
      </c>
      <c r="AJ21" s="70">
        <f>DREnc!U23</f>
        <v>36</v>
      </c>
      <c r="AK21" s="70">
        <f>Metokote!U23</f>
        <v>1166</v>
      </c>
      <c r="AL21" s="70">
        <f>Hitachi!U23</f>
        <v>2088</v>
      </c>
      <c r="AM21" s="71">
        <f>Ultramanufacturing!U23</f>
        <v>0</v>
      </c>
      <c r="AN21" s="253">
        <f t="shared" si="2"/>
        <v>94417.264977833314</v>
      </c>
      <c r="AO21" s="78">
        <f t="shared" si="3"/>
        <v>0</v>
      </c>
      <c r="AP21" s="86">
        <f t="shared" si="4"/>
        <v>0</v>
      </c>
      <c r="AQ21" s="87" t="s">
        <v>119</v>
      </c>
      <c r="AR21" s="75"/>
      <c r="AT21" s="251">
        <f>SUM(C21:C27)</f>
        <v>775023.99591133336</v>
      </c>
      <c r="AV21" s="251">
        <f>SUM(AT21:AT28)</f>
        <v>1522015.8019113333</v>
      </c>
    </row>
    <row r="22" spans="2:48" ht="15.75" thickBot="1">
      <c r="B22" s="60">
        <f t="shared" si="1"/>
        <v>42076</v>
      </c>
      <c r="C22" s="254">
        <v>119075.26497783331</v>
      </c>
      <c r="D22" s="70">
        <f>Eaton!U24</f>
        <v>318</v>
      </c>
      <c r="E22" s="70">
        <f>Valeo!U24</f>
        <v>1072</v>
      </c>
      <c r="F22" s="70">
        <f>'Frenos Trw'!U24</f>
        <v>2859</v>
      </c>
      <c r="G22" s="70">
        <f>Avery!U24</f>
        <v>2359</v>
      </c>
      <c r="H22" s="70">
        <f>Ronal!U24</f>
        <v>26568</v>
      </c>
      <c r="I22" s="70">
        <f>Foam!U24</f>
        <v>1444</v>
      </c>
      <c r="J22" s="70">
        <f>'KH Méx'!U24</f>
        <v>25</v>
      </c>
      <c r="K22" s="70">
        <f>Beach!U24</f>
        <v>63</v>
      </c>
      <c r="L22" s="70">
        <f>Ipc!U24</f>
        <v>2423</v>
      </c>
      <c r="M22" s="70">
        <f>Vrk!U24</f>
        <v>2171</v>
      </c>
      <c r="N22" s="70">
        <f>Kluber!U24</f>
        <v>44</v>
      </c>
      <c r="O22" s="70">
        <f>Plenco!E27</f>
        <v>20.760858866375123</v>
      </c>
      <c r="P22" s="70">
        <f>Copper!U24</f>
        <v>57</v>
      </c>
      <c r="Q22" s="70">
        <f>Tafime!U24</f>
        <v>6810</v>
      </c>
      <c r="R22" s="70">
        <f>Narmx!U24</f>
        <v>1598</v>
      </c>
      <c r="S22" s="70">
        <f>Norgren!U24</f>
        <v>641</v>
      </c>
      <c r="T22" s="70">
        <f>Samsung!U24</f>
        <v>16203</v>
      </c>
      <c r="U22" s="70">
        <f>Metecno!E27</f>
        <v>159.45735297367111</v>
      </c>
      <c r="V22" s="70">
        <f>Euro!U24</f>
        <v>3961</v>
      </c>
      <c r="W22" s="70">
        <f>Comex!U24</f>
        <v>20957</v>
      </c>
      <c r="X22" s="70">
        <f>Bravo!U24</f>
        <v>4639</v>
      </c>
      <c r="Y22" s="70">
        <f>Messier!U24</f>
        <v>1110</v>
      </c>
      <c r="Z22" s="70">
        <f>Rohm!U24</f>
        <v>1781</v>
      </c>
      <c r="AA22" s="70">
        <f>Crown!U24</f>
        <v>1047</v>
      </c>
      <c r="AB22" s="70">
        <f>Mpi!U24</f>
        <v>0</v>
      </c>
      <c r="AC22" s="70">
        <f>Elicamex!U24</f>
        <v>192</v>
      </c>
      <c r="AD22" s="70">
        <f>Securency!U24</f>
        <v>4</v>
      </c>
      <c r="AE22" s="70">
        <f>'AER S'!U24</f>
        <v>310</v>
      </c>
      <c r="AF22" s="70">
        <f>'AERnn C'!U24</f>
        <v>410</v>
      </c>
      <c r="AG22" s="70">
        <f>Jafra!U24</f>
        <v>873</v>
      </c>
      <c r="AH22" s="70">
        <f>Enerpiq!E27</f>
        <v>1.0467659932626112</v>
      </c>
      <c r="AI22" s="70">
        <f>Fracsa!U24</f>
        <v>14942</v>
      </c>
      <c r="AJ22" s="70">
        <f>DREnc!U24</f>
        <v>110</v>
      </c>
      <c r="AK22" s="70">
        <f>Metokote!U24</f>
        <v>1770</v>
      </c>
      <c r="AL22" s="70">
        <f>Hitachi!U24</f>
        <v>2408</v>
      </c>
      <c r="AM22" s="71">
        <f>Ultramanufacturing!U24</f>
        <v>43</v>
      </c>
      <c r="AN22" s="253">
        <f t="shared" si="2"/>
        <v>119075.26497783331</v>
      </c>
      <c r="AO22" s="78">
        <f t="shared" si="3"/>
        <v>0</v>
      </c>
      <c r="AP22" s="88">
        <f t="shared" si="4"/>
        <v>0</v>
      </c>
      <c r="AQ22" s="231">
        <f>AVERAGE(AP21:AP27)</f>
        <v>2.4381219977379809E-3</v>
      </c>
      <c r="AS22" s="75">
        <f>AQ22</f>
        <v>2.4381219977379809E-3</v>
      </c>
    </row>
    <row r="23" spans="2:48">
      <c r="B23" s="60">
        <f t="shared" si="1"/>
        <v>42075</v>
      </c>
      <c r="C23" s="254">
        <v>120869.2649778333</v>
      </c>
      <c r="D23" s="70">
        <f>Eaton!U25</f>
        <v>315</v>
      </c>
      <c r="E23" s="70">
        <f>Valeo!U25</f>
        <v>1053</v>
      </c>
      <c r="F23" s="70">
        <f>'Frenos Trw'!U25</f>
        <v>3251</v>
      </c>
      <c r="G23" s="70">
        <f>Avery!U25</f>
        <v>2888</v>
      </c>
      <c r="H23" s="70">
        <f>Ronal!U25</f>
        <v>25891</v>
      </c>
      <c r="I23" s="70">
        <f>Foam!U25</f>
        <v>5223</v>
      </c>
      <c r="J23" s="70">
        <f>'KH Méx'!U25</f>
        <v>31</v>
      </c>
      <c r="K23" s="70">
        <f>Beach!U25</f>
        <v>73</v>
      </c>
      <c r="L23" s="70">
        <f>Ipc!U25</f>
        <v>3069</v>
      </c>
      <c r="M23" s="70">
        <f>Vrk!U25</f>
        <v>2193</v>
      </c>
      <c r="N23" s="70">
        <f>Kluber!U25</f>
        <v>422</v>
      </c>
      <c r="O23" s="70">
        <f>Plenco!E26</f>
        <v>20.760858866375123</v>
      </c>
      <c r="P23" s="70">
        <f>Copper!U25</f>
        <v>73</v>
      </c>
      <c r="Q23" s="70">
        <f>Tafime!U25</f>
        <v>7095</v>
      </c>
      <c r="R23" s="70">
        <f>Narmx!U25</f>
        <v>1429</v>
      </c>
      <c r="S23" s="70">
        <f>Norgren!U25</f>
        <v>681</v>
      </c>
      <c r="T23" s="70">
        <f>Samsung!U25</f>
        <v>16060</v>
      </c>
      <c r="U23" s="70">
        <f>Metecno!E26</f>
        <v>159.45735297367111</v>
      </c>
      <c r="V23" s="70">
        <f>Euro!U25</f>
        <v>4115</v>
      </c>
      <c r="W23" s="70">
        <f>Comex!U25</f>
        <v>15841</v>
      </c>
      <c r="X23" s="70">
        <f>Bravo!U25</f>
        <v>4618</v>
      </c>
      <c r="Y23" s="70">
        <f>Messier!U25</f>
        <v>1115</v>
      </c>
      <c r="Z23" s="70">
        <f>Rohm!U25</f>
        <v>1533</v>
      </c>
      <c r="AA23" s="70">
        <f>Crown!U25</f>
        <v>1290</v>
      </c>
      <c r="AB23" s="70">
        <f>Mpi!U25</f>
        <v>0</v>
      </c>
      <c r="AC23" s="70">
        <f>Elicamex!U25</f>
        <v>423</v>
      </c>
      <c r="AD23" s="70">
        <f>Securency!U25</f>
        <v>9</v>
      </c>
      <c r="AE23" s="70">
        <f>'AER S'!U25</f>
        <v>318</v>
      </c>
      <c r="AF23" s="70">
        <f>'AERnn C'!U25</f>
        <v>483</v>
      </c>
      <c r="AG23" s="70">
        <f>Jafra!U25</f>
        <v>1090</v>
      </c>
      <c r="AH23" s="70">
        <f>Enerpiq!E26</f>
        <v>1.0467659932626112</v>
      </c>
      <c r="AI23" s="70">
        <f>Fracsa!U25</f>
        <v>14574</v>
      </c>
      <c r="AJ23" s="70">
        <f>DREnc!U25</f>
        <v>1199</v>
      </c>
      <c r="AK23" s="70">
        <f>Metokote!U25</f>
        <v>1827</v>
      </c>
      <c r="AL23" s="70">
        <f>Hitachi!U25</f>
        <v>2746</v>
      </c>
      <c r="AM23" s="71">
        <f>Ultramanufacturing!U25</f>
        <v>75</v>
      </c>
      <c r="AN23" s="253">
        <f t="shared" si="2"/>
        <v>120869.2649778333</v>
      </c>
      <c r="AO23" s="78">
        <f t="shared" si="3"/>
        <v>0</v>
      </c>
      <c r="AP23" s="88">
        <f t="shared" si="4"/>
        <v>0</v>
      </c>
      <c r="AQ23" s="90" t="s">
        <v>124</v>
      </c>
    </row>
    <row r="24" spans="2:48">
      <c r="B24" s="60">
        <f t="shared" si="1"/>
        <v>42074</v>
      </c>
      <c r="C24" s="254">
        <v>117713.2649778333</v>
      </c>
      <c r="D24" s="70">
        <f>Eaton!U26</f>
        <v>294</v>
      </c>
      <c r="E24" s="70">
        <f>Valeo!U26</f>
        <v>1093</v>
      </c>
      <c r="F24" s="70">
        <f>'Frenos Trw'!U26</f>
        <v>3285</v>
      </c>
      <c r="G24" s="70">
        <f>Avery!U26</f>
        <v>3432</v>
      </c>
      <c r="H24" s="70">
        <f>Ronal!U26</f>
        <v>24889</v>
      </c>
      <c r="I24" s="70">
        <f>Foam!U26</f>
        <v>5417</v>
      </c>
      <c r="J24" s="70">
        <f>'KH Méx'!U26</f>
        <v>84</v>
      </c>
      <c r="K24" s="70">
        <f>Beach!U26</f>
        <v>67</v>
      </c>
      <c r="L24" s="70">
        <f>Ipc!U26</f>
        <v>3072</v>
      </c>
      <c r="M24" s="70">
        <f>Vrk!U26</f>
        <v>2286</v>
      </c>
      <c r="N24" s="70">
        <f>Kluber!U26</f>
        <v>409</v>
      </c>
      <c r="O24" s="70">
        <f>Plenco!E25</f>
        <v>20.760858866375123</v>
      </c>
      <c r="P24" s="70">
        <f>Copper!U26</f>
        <v>45</v>
      </c>
      <c r="Q24" s="70">
        <f>Tafime!U26</f>
        <v>6825</v>
      </c>
      <c r="R24" s="70">
        <f>Narmx!U26</f>
        <v>1690</v>
      </c>
      <c r="S24" s="70">
        <f>Norgren!U26</f>
        <v>622</v>
      </c>
      <c r="T24" s="70">
        <f>Samsung!U26</f>
        <v>14660</v>
      </c>
      <c r="U24" s="70">
        <f>Metecno!E25</f>
        <v>159.45735297367111</v>
      </c>
      <c r="V24" s="70">
        <f>Euro!U26</f>
        <v>3306</v>
      </c>
      <c r="W24" s="70">
        <f>Comex!U26</f>
        <v>17337</v>
      </c>
      <c r="X24" s="70">
        <f>Bravo!U26</f>
        <v>4859</v>
      </c>
      <c r="Y24" s="70">
        <f>Messier!U26</f>
        <v>1150</v>
      </c>
      <c r="Z24" s="70">
        <f>Rohm!U26</f>
        <v>666</v>
      </c>
      <c r="AA24" s="70">
        <f>Crown!U26</f>
        <v>1136</v>
      </c>
      <c r="AB24" s="70">
        <f>Mpi!U26</f>
        <v>0</v>
      </c>
      <c r="AC24" s="70">
        <f>Elicamex!U26</f>
        <v>467</v>
      </c>
      <c r="AD24" s="70">
        <f>Securency!U26</f>
        <v>6</v>
      </c>
      <c r="AE24" s="70">
        <f>'AER S'!U26</f>
        <v>342</v>
      </c>
      <c r="AF24" s="70">
        <f>'AERnn C'!U26</f>
        <v>480</v>
      </c>
      <c r="AG24" s="70">
        <f>Jafra!U26</f>
        <v>1133</v>
      </c>
      <c r="AH24" s="70">
        <f>Enerpiq!E25</f>
        <v>1.0467659932626112</v>
      </c>
      <c r="AI24" s="70">
        <f>Fracsa!U26</f>
        <v>13410</v>
      </c>
      <c r="AJ24" s="70">
        <f>DREnc!U26</f>
        <v>1238</v>
      </c>
      <c r="AK24" s="70">
        <f>Metokote!U26</f>
        <v>1699</v>
      </c>
      <c r="AL24" s="70">
        <f>Hitachi!U26</f>
        <v>2378</v>
      </c>
      <c r="AM24" s="71">
        <f>Ultramanufacturing!U26</f>
        <v>49</v>
      </c>
      <c r="AN24" s="253">
        <f t="shared" si="2"/>
        <v>117713.2649778333</v>
      </c>
      <c r="AO24" s="78">
        <f t="shared" si="3"/>
        <v>0</v>
      </c>
      <c r="AP24" s="88">
        <f t="shared" si="4"/>
        <v>0</v>
      </c>
      <c r="AQ24" s="91" t="s">
        <v>121</v>
      </c>
    </row>
    <row r="25" spans="2:48">
      <c r="B25" s="60">
        <f t="shared" si="1"/>
        <v>42073</v>
      </c>
      <c r="C25" s="64">
        <f>PIQ!N29</f>
        <v>123306.50300000001</v>
      </c>
      <c r="D25" s="70">
        <f>Eaton!U27</f>
        <v>309</v>
      </c>
      <c r="E25" s="70">
        <f>Valeo!U27</f>
        <v>1068</v>
      </c>
      <c r="F25" s="70">
        <f>'Frenos Trw'!U27</f>
        <v>3225</v>
      </c>
      <c r="G25" s="70">
        <f>Avery!U27</f>
        <v>3035</v>
      </c>
      <c r="H25" s="70">
        <f>Ronal!U27</f>
        <v>24192</v>
      </c>
      <c r="I25" s="70">
        <f>Foam!U27</f>
        <v>5689</v>
      </c>
      <c r="J25" s="70">
        <f>'KH Méx'!U27</f>
        <v>45</v>
      </c>
      <c r="K25" s="70">
        <f>Beach!U27</f>
        <v>69</v>
      </c>
      <c r="L25" s="70">
        <f>Ipc!U27</f>
        <v>2813</v>
      </c>
      <c r="M25" s="70">
        <f>Vrk!U27</f>
        <v>2300</v>
      </c>
      <c r="N25" s="70">
        <f>Kluber!U27</f>
        <v>488</v>
      </c>
      <c r="O25" s="70">
        <f>Plenco!E24</f>
        <v>20.760858866375123</v>
      </c>
      <c r="P25" s="70">
        <f>Copper!U27</f>
        <v>78</v>
      </c>
      <c r="Q25" s="70">
        <f>Tafime!U27</f>
        <v>6847</v>
      </c>
      <c r="R25" s="70">
        <f>Narmx!U27</f>
        <v>1731</v>
      </c>
      <c r="S25" s="70">
        <f>Norgren!U27</f>
        <v>753</v>
      </c>
      <c r="T25" s="70">
        <f>Samsung!U27</f>
        <v>17305</v>
      </c>
      <c r="U25" s="70">
        <f>Metecno!E24</f>
        <v>159.45735297367111</v>
      </c>
      <c r="V25" s="70">
        <f>Euro!U27</f>
        <v>3614</v>
      </c>
      <c r="W25" s="70">
        <f>Comex!U27</f>
        <v>22649</v>
      </c>
      <c r="X25" s="70">
        <f>Bravo!U27</f>
        <v>4918</v>
      </c>
      <c r="Y25" s="70">
        <f>Messier!U27</f>
        <v>1041</v>
      </c>
      <c r="Z25" s="70">
        <f>Rohm!U27</f>
        <v>600</v>
      </c>
      <c r="AA25" s="70">
        <f>Crown!U27</f>
        <v>1297</v>
      </c>
      <c r="AB25" s="70">
        <f>Mpi!U27</f>
        <v>0</v>
      </c>
      <c r="AC25" s="70">
        <f>Elicamex!U27</f>
        <v>237</v>
      </c>
      <c r="AD25" s="70">
        <f>Securency!U27</f>
        <v>8</v>
      </c>
      <c r="AE25" s="70">
        <f>'AER S'!U27</f>
        <v>225</v>
      </c>
      <c r="AF25" s="70">
        <f>'AERnn C'!U27</f>
        <v>316</v>
      </c>
      <c r="AG25" s="70">
        <f>Jafra!U27</f>
        <v>1152</v>
      </c>
      <c r="AH25" s="70">
        <f>Enerpiq!E24</f>
        <v>1.0467659932626112</v>
      </c>
      <c r="AI25" s="70">
        <f>Fracsa!U27</f>
        <v>12364</v>
      </c>
      <c r="AJ25" s="70">
        <f>DREnc!U27</f>
        <v>1513</v>
      </c>
      <c r="AK25" s="70">
        <f>Metokote!U27</f>
        <v>1767</v>
      </c>
      <c r="AL25" s="70">
        <f>Hitachi!U27</f>
        <v>2606</v>
      </c>
      <c r="AM25" s="71">
        <f>Ultramanufacturing!U27</f>
        <v>59</v>
      </c>
      <c r="AN25" s="72">
        <f t="shared" si="2"/>
        <v>124185.2649778333</v>
      </c>
      <c r="AO25" s="78">
        <f t="shared" si="3"/>
        <v>-878.76197783328826</v>
      </c>
      <c r="AP25" s="81">
        <f t="shared" si="4"/>
        <v>7.1266474715716184E-3</v>
      </c>
    </row>
    <row r="26" spans="2:48">
      <c r="B26" s="60">
        <f t="shared" si="1"/>
        <v>42072</v>
      </c>
      <c r="C26" s="64">
        <f>PIQ!N30</f>
        <v>111792.236</v>
      </c>
      <c r="D26" s="70">
        <f>Eaton!U28</f>
        <v>320</v>
      </c>
      <c r="E26" s="70">
        <f>Valeo!U28</f>
        <v>1015</v>
      </c>
      <c r="F26" s="70">
        <f>'Frenos Trw'!U28</f>
        <v>3245</v>
      </c>
      <c r="G26" s="70">
        <f>Avery!U28</f>
        <v>2845</v>
      </c>
      <c r="H26" s="70">
        <f>Ronal!U28</f>
        <v>25244</v>
      </c>
      <c r="I26" s="70">
        <f>Foam!U28</f>
        <v>6415</v>
      </c>
      <c r="J26" s="70">
        <f>'KH Méx'!U28</f>
        <v>52</v>
      </c>
      <c r="K26" s="70">
        <f>Beach!U28</f>
        <v>63</v>
      </c>
      <c r="L26" s="70">
        <f>Ipc!U28</f>
        <v>2935</v>
      </c>
      <c r="M26" s="70">
        <f>Vrk!U28</f>
        <v>2175</v>
      </c>
      <c r="N26" s="70">
        <f>Kluber!U28</f>
        <v>472</v>
      </c>
      <c r="O26" s="70">
        <f>Plenco!E23</f>
        <v>20.760858866375123</v>
      </c>
      <c r="P26" s="70">
        <f>Copper!U28</f>
        <v>45</v>
      </c>
      <c r="Q26" s="70">
        <f>Tafime!U28</f>
        <v>7266</v>
      </c>
      <c r="R26" s="70">
        <f>Narmx!U28</f>
        <v>1581</v>
      </c>
      <c r="S26" s="70">
        <f>Norgren!U28</f>
        <v>783</v>
      </c>
      <c r="T26" s="70">
        <f>Samsung!U28</f>
        <v>15796</v>
      </c>
      <c r="U26" s="70">
        <f>Metecno!E23</f>
        <v>159.45735297367111</v>
      </c>
      <c r="V26" s="70">
        <f>Euro!U28</f>
        <v>4129</v>
      </c>
      <c r="W26" s="70">
        <f>Comex!U28</f>
        <v>10672</v>
      </c>
      <c r="X26" s="70">
        <f>Bravo!U28</f>
        <v>4719</v>
      </c>
      <c r="Y26" s="70">
        <f>Messier!U28</f>
        <v>1080</v>
      </c>
      <c r="Z26" s="70">
        <f>Rohm!U28</f>
        <v>1201</v>
      </c>
      <c r="AA26" s="70">
        <f>Crown!U28</f>
        <v>1232</v>
      </c>
      <c r="AB26" s="70">
        <f>Mpi!U28</f>
        <v>0</v>
      </c>
      <c r="AC26" s="70">
        <f>Elicamex!U28</f>
        <v>255</v>
      </c>
      <c r="AD26" s="70">
        <f>Securency!U28</f>
        <v>7</v>
      </c>
      <c r="AE26" s="70">
        <f>'AER S'!U28</f>
        <v>40</v>
      </c>
      <c r="AF26" s="70">
        <f>'AERnn C'!U28</f>
        <v>382</v>
      </c>
      <c r="AG26" s="70">
        <f>Jafra!U28</f>
        <v>552</v>
      </c>
      <c r="AH26" s="70">
        <f>Enerpiq!E23</f>
        <v>1.0467659932626112</v>
      </c>
      <c r="AI26" s="70">
        <f>Fracsa!U28</f>
        <v>12789</v>
      </c>
      <c r="AJ26" s="70">
        <f>DREnc!U28</f>
        <v>1255</v>
      </c>
      <c r="AK26" s="70">
        <f>Metokote!U28</f>
        <v>1648</v>
      </c>
      <c r="AL26" s="70">
        <f>Hitachi!U28</f>
        <v>2390</v>
      </c>
      <c r="AM26" s="71">
        <f>Ultramanufacturing!U28</f>
        <v>51</v>
      </c>
      <c r="AN26" s="72">
        <f t="shared" si="2"/>
        <v>112515.2649778333</v>
      </c>
      <c r="AO26" s="78">
        <f t="shared" si="3"/>
        <v>-723.02897783329536</v>
      </c>
      <c r="AP26" s="81">
        <f t="shared" si="4"/>
        <v>6.467613527591445E-3</v>
      </c>
    </row>
    <row r="27" spans="2:48" ht="15.75" thickBot="1">
      <c r="B27" s="60">
        <f t="shared" si="1"/>
        <v>42071</v>
      </c>
      <c r="C27" s="64">
        <f>PIQ!N31</f>
        <v>87850.197</v>
      </c>
      <c r="D27" s="70">
        <f>Eaton!U29</f>
        <v>263</v>
      </c>
      <c r="E27" s="70">
        <f>Valeo!U29</f>
        <v>237</v>
      </c>
      <c r="F27" s="70">
        <f>'Frenos Trw'!U29</f>
        <v>2124</v>
      </c>
      <c r="G27" s="70">
        <f>Avery!U29</f>
        <v>84</v>
      </c>
      <c r="H27" s="70">
        <f>Ronal!U29</f>
        <v>25171</v>
      </c>
      <c r="I27" s="70">
        <f>Foam!U29</f>
        <v>745</v>
      </c>
      <c r="J27" s="70">
        <f>'KH Méx'!U29</f>
        <v>0</v>
      </c>
      <c r="K27" s="70">
        <f>Beach!U29</f>
        <v>30</v>
      </c>
      <c r="L27" s="70">
        <f>Ipc!U29</f>
        <v>545</v>
      </c>
      <c r="M27" s="70">
        <f>Vrk!U29</f>
        <v>741</v>
      </c>
      <c r="N27" s="70">
        <f>Kluber!U29</f>
        <v>28</v>
      </c>
      <c r="O27" s="70">
        <f>Plenco!E22</f>
        <v>20.760858866375123</v>
      </c>
      <c r="P27" s="70">
        <f>Copper!U29</f>
        <v>17</v>
      </c>
      <c r="Q27" s="70">
        <f>Tafime!U29</f>
        <v>7143</v>
      </c>
      <c r="R27" s="70">
        <f>Narmx!U29</f>
        <v>495</v>
      </c>
      <c r="S27" s="70">
        <f>Norgren!U29</f>
        <v>387</v>
      </c>
      <c r="T27" s="70">
        <f>Samsung!U29</f>
        <v>1867</v>
      </c>
      <c r="U27" s="70">
        <f>Metecno!E22</f>
        <v>159.45735297367111</v>
      </c>
      <c r="V27" s="70">
        <f>Euro!U29</f>
        <v>2351</v>
      </c>
      <c r="W27" s="70">
        <f>Comex!U29</f>
        <v>23092</v>
      </c>
      <c r="X27" s="70">
        <f>Bravo!U29</f>
        <v>4595</v>
      </c>
      <c r="Y27" s="70">
        <f>Messier!U29</f>
        <v>927</v>
      </c>
      <c r="Z27" s="70">
        <f>Rohm!U29</f>
        <v>1349</v>
      </c>
      <c r="AA27" s="70">
        <f>Crown!U29</f>
        <v>225</v>
      </c>
      <c r="AB27" s="70">
        <f>Mpi!U29</f>
        <v>0</v>
      </c>
      <c r="AC27" s="70">
        <f>Elicamex!U29</f>
        <v>185</v>
      </c>
      <c r="AD27" s="70">
        <f>Securency!U29</f>
        <v>2</v>
      </c>
      <c r="AE27" s="70">
        <f>'AER S'!U29</f>
        <v>24</v>
      </c>
      <c r="AF27" s="70">
        <f>'AERnn C'!U29</f>
        <v>172</v>
      </c>
      <c r="AG27" s="70">
        <f>Jafra!U29</f>
        <v>14</v>
      </c>
      <c r="AH27" s="70">
        <f>Enerpiq!E22</f>
        <v>1.0467659932626112</v>
      </c>
      <c r="AI27" s="70">
        <f>Fracsa!U29</f>
        <v>13664</v>
      </c>
      <c r="AJ27" s="70">
        <f>DREnc!U29</f>
        <v>119</v>
      </c>
      <c r="AK27" s="70">
        <f>Metokote!U29</f>
        <v>737</v>
      </c>
      <c r="AL27" s="70">
        <f>Hitachi!U29</f>
        <v>880</v>
      </c>
      <c r="AM27" s="71">
        <f>Ultramanufacturing!U29</f>
        <v>24</v>
      </c>
      <c r="AN27" s="72">
        <f t="shared" si="2"/>
        <v>88155.264977833314</v>
      </c>
      <c r="AO27" s="78">
        <f t="shared" si="3"/>
        <v>-305.06797783331422</v>
      </c>
      <c r="AP27" s="92">
        <f t="shared" si="4"/>
        <v>3.472592985002802E-3</v>
      </c>
    </row>
    <row r="28" spans="2:48">
      <c r="B28" s="58">
        <f t="shared" si="1"/>
        <v>42070</v>
      </c>
      <c r="C28" s="63">
        <f>PIQ!N32</f>
        <v>86714.698999999993</v>
      </c>
      <c r="D28" s="67">
        <f>Eaton!U30</f>
        <v>262</v>
      </c>
      <c r="E28" s="67">
        <f>Valeo!U30</f>
        <v>299</v>
      </c>
      <c r="F28" s="67">
        <f>'Frenos Trw'!U30</f>
        <v>2360</v>
      </c>
      <c r="G28" s="67">
        <f>Avery!U30</f>
        <v>500</v>
      </c>
      <c r="H28" s="67">
        <f>Ronal!U30</f>
        <v>26077</v>
      </c>
      <c r="I28" s="67">
        <f>Foam!U30</f>
        <v>0</v>
      </c>
      <c r="J28" s="67">
        <f>'KH Méx'!U30</f>
        <v>44</v>
      </c>
      <c r="K28" s="67">
        <f>Beach!U30</f>
        <v>12</v>
      </c>
      <c r="L28" s="67">
        <f>Ipc!U30</f>
        <v>7</v>
      </c>
      <c r="M28" s="67">
        <f>Vrk!U30</f>
        <v>1976</v>
      </c>
      <c r="N28" s="67">
        <f>Kluber!U30</f>
        <v>0</v>
      </c>
      <c r="O28" s="67">
        <f>Plenco!E21</f>
        <v>34.543277777666177</v>
      </c>
      <c r="P28" s="67">
        <f>Copper!U30</f>
        <v>27</v>
      </c>
      <c r="Q28" s="67">
        <f>Tafime!U30</f>
        <v>7441</v>
      </c>
      <c r="R28" s="67">
        <f>Narmx!U30</f>
        <v>319</v>
      </c>
      <c r="S28" s="67">
        <f>Norgren!U30</f>
        <v>448</v>
      </c>
      <c r="T28" s="67">
        <f>Samsung!U30</f>
        <v>41</v>
      </c>
      <c r="U28" s="67">
        <f>Metecno!E21</f>
        <v>265.18071829319484</v>
      </c>
      <c r="V28" s="67">
        <f>Euro!U30</f>
        <v>2358</v>
      </c>
      <c r="W28" s="67">
        <f>Comex!U30</f>
        <v>21099</v>
      </c>
      <c r="X28" s="67">
        <f>Bravo!U30</f>
        <v>4701</v>
      </c>
      <c r="Y28" s="67">
        <f>Messier!U30</f>
        <v>940</v>
      </c>
      <c r="Z28" s="67">
        <f>Rohm!U30</f>
        <v>1437</v>
      </c>
      <c r="AA28" s="67">
        <f>Crown!U30</f>
        <v>605</v>
      </c>
      <c r="AB28" s="67">
        <f>Mpi!U30</f>
        <v>0</v>
      </c>
      <c r="AC28" s="67">
        <f>Elicamex!U30</f>
        <v>241</v>
      </c>
      <c r="AD28" s="67">
        <f>Securency!U30</f>
        <v>6</v>
      </c>
      <c r="AE28" s="67">
        <f>'AER S'!U30</f>
        <v>66</v>
      </c>
      <c r="AF28" s="67">
        <f>'AERnn C'!U30</f>
        <v>300</v>
      </c>
      <c r="AG28" s="67">
        <f>Jafra!U30</f>
        <v>4</v>
      </c>
      <c r="AH28" s="67">
        <f>Enerpiq!E21</f>
        <v>3.8381419752962418</v>
      </c>
      <c r="AI28" s="67">
        <f>Fracsa!U30</f>
        <v>12954</v>
      </c>
      <c r="AJ28" s="67">
        <f>DREnc!U30</f>
        <v>0</v>
      </c>
      <c r="AK28" s="67">
        <f>Metokote!U30</f>
        <v>1096</v>
      </c>
      <c r="AL28" s="67">
        <f>Hitachi!U30</f>
        <v>1331</v>
      </c>
      <c r="AM28" s="68">
        <f>Ultramanufacturing!U30</f>
        <v>0</v>
      </c>
      <c r="AN28" s="69">
        <f>SUM(D28:AM28)</f>
        <v>87254.562138046153</v>
      </c>
      <c r="AO28" s="77">
        <f t="shared" si="3"/>
        <v>-539.86313804615929</v>
      </c>
      <c r="AP28" s="83">
        <f t="shared" si="4"/>
        <v>6.2257396297501922E-3</v>
      </c>
      <c r="AQ28" s="85" t="s">
        <v>119</v>
      </c>
      <c r="AR28" s="75"/>
      <c r="AT28" s="251">
        <f>SUM(C28:C34)</f>
        <v>746991.80599999998</v>
      </c>
    </row>
    <row r="29" spans="2:48" ht="15.75" thickBot="1">
      <c r="B29" s="58">
        <f t="shared" si="1"/>
        <v>42069</v>
      </c>
      <c r="C29" s="63">
        <f>PIQ!N33</f>
        <v>116730.743</v>
      </c>
      <c r="D29" s="67">
        <f>Eaton!U31</f>
        <v>308</v>
      </c>
      <c r="E29" s="67">
        <f>Valeo!U31</f>
        <v>1010</v>
      </c>
      <c r="F29" s="67">
        <f>'Frenos Trw'!U31</f>
        <v>3152</v>
      </c>
      <c r="G29" s="67">
        <f>Avery!U31</f>
        <v>2763</v>
      </c>
      <c r="H29" s="67">
        <f>Ronal!U31</f>
        <v>25344</v>
      </c>
      <c r="I29" s="67">
        <f>Foam!U31</f>
        <v>0</v>
      </c>
      <c r="J29" s="67">
        <f>'KH Méx'!U31</f>
        <v>28</v>
      </c>
      <c r="K29" s="67">
        <f>Beach!U31</f>
        <v>61</v>
      </c>
      <c r="L29" s="67">
        <f>Ipc!U31</f>
        <v>2313</v>
      </c>
      <c r="M29" s="67">
        <f>Vrk!U31</f>
        <v>2158</v>
      </c>
      <c r="N29" s="67">
        <f>Kluber!U31</f>
        <v>52</v>
      </c>
      <c r="O29" s="67">
        <f>Plenco!E20</f>
        <v>34.543277777666177</v>
      </c>
      <c r="P29" s="67">
        <f>Copper!U31</f>
        <v>43</v>
      </c>
      <c r="Q29" s="67">
        <f>Tafime!U31</f>
        <v>7028</v>
      </c>
      <c r="R29" s="67">
        <f>Narmx!U31</f>
        <v>1397</v>
      </c>
      <c r="S29" s="67">
        <f>Norgren!U31</f>
        <v>655</v>
      </c>
      <c r="T29" s="67">
        <f>Samsung!U31</f>
        <v>14670</v>
      </c>
      <c r="U29" s="67">
        <f>Metecno!E20</f>
        <v>265.18071829319484</v>
      </c>
      <c r="V29" s="67">
        <f>Euro!U31</f>
        <v>3697</v>
      </c>
      <c r="W29" s="67">
        <f>Comex!U31</f>
        <v>23181</v>
      </c>
      <c r="X29" s="67">
        <f>Bravo!U31</f>
        <v>5131</v>
      </c>
      <c r="Y29" s="67">
        <f>Messier!U31</f>
        <v>1121</v>
      </c>
      <c r="Z29" s="67">
        <f>Rohm!U31</f>
        <v>1277</v>
      </c>
      <c r="AA29" s="67">
        <f>Crown!U31</f>
        <v>1212</v>
      </c>
      <c r="AB29" s="67">
        <f>Mpi!U31</f>
        <v>0</v>
      </c>
      <c r="AC29" s="67">
        <f>Elicamex!U31</f>
        <v>382</v>
      </c>
      <c r="AD29" s="67">
        <f>Securency!U31</f>
        <v>1844</v>
      </c>
      <c r="AE29" s="67">
        <f>'AER S'!U31</f>
        <v>369</v>
      </c>
      <c r="AF29" s="67">
        <f>'AERnn C'!U31</f>
        <v>405</v>
      </c>
      <c r="AG29" s="67">
        <f>Jafra!U31</f>
        <v>825</v>
      </c>
      <c r="AH29" s="67">
        <f>Enerpiq!E20</f>
        <v>3.8381419752962418</v>
      </c>
      <c r="AI29" s="67">
        <f>Fracsa!U31</f>
        <v>13019</v>
      </c>
      <c r="AJ29" s="67">
        <f>DREnc!U31</f>
        <v>574</v>
      </c>
      <c r="AK29" s="67">
        <f>Metokote!U31</f>
        <v>1494</v>
      </c>
      <c r="AL29" s="67">
        <f>Hitachi!U31</f>
        <v>2377</v>
      </c>
      <c r="AM29" s="68">
        <f>Ultramanufacturing!U31</f>
        <v>4</v>
      </c>
      <c r="AN29" s="69">
        <f t="shared" ref="AN29:AN34" si="5">SUM(D29:AM29)</f>
        <v>118197.56213804615</v>
      </c>
      <c r="AO29" s="77">
        <f t="shared" si="3"/>
        <v>-1466.8191380461503</v>
      </c>
      <c r="AP29" s="84">
        <f t="shared" si="4"/>
        <v>1.2565833989818349E-2</v>
      </c>
      <c r="AQ29" s="89">
        <f>AVERAGE(AP28:AP34)</f>
        <v>8.0756551695088212E-3</v>
      </c>
      <c r="AS29" s="75">
        <f>AQ29</f>
        <v>8.0756551695088212E-3</v>
      </c>
    </row>
    <row r="30" spans="2:48">
      <c r="B30" s="58">
        <f t="shared" si="1"/>
        <v>42068</v>
      </c>
      <c r="C30" s="63">
        <f>PIQ!N34</f>
        <v>123521.469</v>
      </c>
      <c r="D30" s="67">
        <f>Eaton!U32</f>
        <v>309</v>
      </c>
      <c r="E30" s="67">
        <f>Valeo!U32</f>
        <v>1034</v>
      </c>
      <c r="F30" s="67">
        <f>'Frenos Trw'!U32</f>
        <v>3174</v>
      </c>
      <c r="G30" s="67">
        <f>Avery!U32</f>
        <v>2687</v>
      </c>
      <c r="H30" s="67">
        <f>Ronal!U32</f>
        <v>23967</v>
      </c>
      <c r="I30" s="67">
        <f>Foam!U32</f>
        <v>5408</v>
      </c>
      <c r="J30" s="67">
        <f>'KH Méx'!U32</f>
        <v>51</v>
      </c>
      <c r="K30" s="67">
        <f>Beach!U32</f>
        <v>76</v>
      </c>
      <c r="L30" s="67">
        <f>Ipc!U32</f>
        <v>2845</v>
      </c>
      <c r="M30" s="67">
        <f>Vrk!U32</f>
        <v>2122</v>
      </c>
      <c r="N30" s="67">
        <f>Kluber!U32</f>
        <v>405</v>
      </c>
      <c r="O30" s="67">
        <f>Plenco!E19</f>
        <v>34.543277777666177</v>
      </c>
      <c r="P30" s="67">
        <f>Copper!U32</f>
        <v>74</v>
      </c>
      <c r="Q30" s="67">
        <f>Tafime!U32</f>
        <v>7449</v>
      </c>
      <c r="R30" s="67">
        <f>Narmx!U32</f>
        <v>1453</v>
      </c>
      <c r="S30" s="67">
        <f>Norgren!U32</f>
        <v>617</v>
      </c>
      <c r="T30" s="67">
        <f>Samsung!U32</f>
        <v>18246</v>
      </c>
      <c r="U30" s="67">
        <f>Metecno!E19</f>
        <v>265.18071829319484</v>
      </c>
      <c r="V30" s="67">
        <f>Euro!U32</f>
        <v>4382</v>
      </c>
      <c r="W30" s="67">
        <f>Comex!U32</f>
        <v>20122</v>
      </c>
      <c r="X30" s="67">
        <f>Bravo!U32</f>
        <v>3129</v>
      </c>
      <c r="Y30" s="67">
        <f>Messier!U32</f>
        <v>1089</v>
      </c>
      <c r="Z30" s="67">
        <f>Rohm!U32</f>
        <v>1388</v>
      </c>
      <c r="AA30" s="67">
        <f>Crown!U32</f>
        <v>1264</v>
      </c>
      <c r="AB30" s="67">
        <f>Mpi!U32</f>
        <v>0</v>
      </c>
      <c r="AC30" s="67">
        <f>Elicamex!U32</f>
        <v>445</v>
      </c>
      <c r="AD30" s="67">
        <f>Securency!U32</f>
        <v>1747</v>
      </c>
      <c r="AE30" s="67">
        <f>'AER S'!U32</f>
        <v>321</v>
      </c>
      <c r="AF30" s="67">
        <f>'AERnn C'!U32</f>
        <v>342</v>
      </c>
      <c r="AG30" s="67">
        <f>Jafra!U32</f>
        <v>991</v>
      </c>
      <c r="AH30" s="67">
        <f>Enerpiq!E19</f>
        <v>3.8381419752962418</v>
      </c>
      <c r="AI30" s="67">
        <f>Fracsa!U32</f>
        <v>14039</v>
      </c>
      <c r="AJ30" s="67">
        <f>DREnc!U32</f>
        <v>1278</v>
      </c>
      <c r="AK30" s="67">
        <f>Metokote!U32</f>
        <v>1596</v>
      </c>
      <c r="AL30" s="67">
        <f>Hitachi!U32</f>
        <v>2306</v>
      </c>
      <c r="AM30" s="68">
        <f>Ultramanufacturing!U32</f>
        <v>59</v>
      </c>
      <c r="AN30" s="69">
        <f t="shared" si="5"/>
        <v>124718.56213804617</v>
      </c>
      <c r="AO30" s="77">
        <f t="shared" si="3"/>
        <v>-1197.0931380461698</v>
      </c>
      <c r="AP30" s="84">
        <f t="shared" si="4"/>
        <v>9.6913771163632274E-3</v>
      </c>
      <c r="AQ30" s="90" t="s">
        <v>124</v>
      </c>
    </row>
    <row r="31" spans="2:48">
      <c r="B31" s="58">
        <f t="shared" si="1"/>
        <v>42067</v>
      </c>
      <c r="C31" s="63">
        <f>PIQ!N35</f>
        <v>115747.78</v>
      </c>
      <c r="D31" s="67">
        <f>Eaton!U33</f>
        <v>323</v>
      </c>
      <c r="E31" s="67">
        <f>Valeo!U33</f>
        <v>1077</v>
      </c>
      <c r="F31" s="67">
        <f>'Frenos Trw'!U33</f>
        <v>3258</v>
      </c>
      <c r="G31" s="67">
        <f>Avery!U33</f>
        <v>2673</v>
      </c>
      <c r="H31" s="67">
        <f>Ronal!U33</f>
        <v>23143</v>
      </c>
      <c r="I31" s="67">
        <f>Foam!U33</f>
        <v>5626</v>
      </c>
      <c r="J31" s="67">
        <f>'KH Méx'!U33</f>
        <v>70</v>
      </c>
      <c r="K31" s="67">
        <f>Beach!U33</f>
        <v>71</v>
      </c>
      <c r="L31" s="67">
        <f>Ipc!U33</f>
        <v>2703</v>
      </c>
      <c r="M31" s="67">
        <f>Vrk!U33</f>
        <v>2070</v>
      </c>
      <c r="N31" s="67">
        <f>Kluber!U33</f>
        <v>438</v>
      </c>
      <c r="O31" s="67">
        <f>Plenco!E18</f>
        <v>34.543277777666177</v>
      </c>
      <c r="P31" s="67">
        <f>Copper!U33</f>
        <v>52</v>
      </c>
      <c r="Q31" s="67">
        <f>Tafime!U33</f>
        <v>7140</v>
      </c>
      <c r="R31" s="67">
        <f>Narmx!U33</f>
        <v>1668</v>
      </c>
      <c r="S31" s="67">
        <f>Norgren!U33</f>
        <v>622</v>
      </c>
      <c r="T31" s="67">
        <f>Samsung!U33</f>
        <v>13776</v>
      </c>
      <c r="U31" s="67">
        <f>Metecno!E18</f>
        <v>265.18071829319484</v>
      </c>
      <c r="V31" s="67">
        <f>Euro!U33</f>
        <v>2703</v>
      </c>
      <c r="W31" s="67">
        <f>Comex!U33</f>
        <v>22466</v>
      </c>
      <c r="X31" s="67">
        <f>Bravo!U33</f>
        <v>0</v>
      </c>
      <c r="Y31" s="67">
        <f>Messier!U33</f>
        <v>1016</v>
      </c>
      <c r="Z31" s="67">
        <f>Rohm!U33</f>
        <v>1311</v>
      </c>
      <c r="AA31" s="67">
        <f>Crown!U33</f>
        <v>1234</v>
      </c>
      <c r="AB31" s="67">
        <f>Mpi!U33</f>
        <v>0</v>
      </c>
      <c r="AC31" s="67">
        <f>Elicamex!U33</f>
        <v>234</v>
      </c>
      <c r="AD31" s="67">
        <f>Securency!U33</f>
        <v>2085</v>
      </c>
      <c r="AE31" s="67">
        <f>'AER S'!U33</f>
        <v>200</v>
      </c>
      <c r="AF31" s="67">
        <f>'AERnn C'!U33</f>
        <v>397</v>
      </c>
      <c r="AG31" s="67">
        <f>Jafra!U33</f>
        <v>1291</v>
      </c>
      <c r="AH31" s="67">
        <f>Enerpiq!E18</f>
        <v>3.8381419752962418</v>
      </c>
      <c r="AI31" s="67">
        <f>Fracsa!U33</f>
        <v>13279</v>
      </c>
      <c r="AJ31" s="67">
        <f>DREnc!U33</f>
        <v>1357</v>
      </c>
      <c r="AK31" s="67">
        <f>Metokote!U33</f>
        <v>1517</v>
      </c>
      <c r="AL31" s="67">
        <f>Hitachi!U33</f>
        <v>2363</v>
      </c>
      <c r="AM31" s="68">
        <f>Ultramanufacturing!U33</f>
        <v>52</v>
      </c>
      <c r="AN31" s="69">
        <f t="shared" si="5"/>
        <v>116518.56213804615</v>
      </c>
      <c r="AO31" s="77">
        <f t="shared" si="3"/>
        <v>-770.7821380461537</v>
      </c>
      <c r="AP31" s="84">
        <f t="shared" si="4"/>
        <v>6.6591526683807993E-3</v>
      </c>
      <c r="AQ31" s="91" t="s">
        <v>120</v>
      </c>
    </row>
    <row r="32" spans="2:48">
      <c r="B32" s="58">
        <f t="shared" si="1"/>
        <v>42066</v>
      </c>
      <c r="C32" s="63">
        <f>PIQ!N36</f>
        <v>114890.07599999999</v>
      </c>
      <c r="D32" s="67">
        <f>Eaton!U34</f>
        <v>324</v>
      </c>
      <c r="E32" s="67">
        <f>Valeo!U34</f>
        <v>1085</v>
      </c>
      <c r="F32" s="67">
        <f>'Frenos Trw'!U34</f>
        <v>3115</v>
      </c>
      <c r="G32" s="67">
        <f>Avery!U34</f>
        <v>3232</v>
      </c>
      <c r="H32" s="67">
        <f>Ronal!U34</f>
        <v>25026</v>
      </c>
      <c r="I32" s="67">
        <f>Foam!U34</f>
        <v>5657</v>
      </c>
      <c r="J32" s="67">
        <f>'KH Méx'!U34</f>
        <v>53</v>
      </c>
      <c r="K32" s="67">
        <f>Beach!U34</f>
        <v>68</v>
      </c>
      <c r="L32" s="67">
        <f>Ipc!U34</f>
        <v>2694</v>
      </c>
      <c r="M32" s="67">
        <f>Vrk!U34</f>
        <v>2098</v>
      </c>
      <c r="N32" s="67">
        <f>Kluber!U34</f>
        <v>224</v>
      </c>
      <c r="O32" s="67">
        <f>Plenco!E17</f>
        <v>34.543277777666177</v>
      </c>
      <c r="P32" s="67">
        <f>Copper!U34</f>
        <v>72</v>
      </c>
      <c r="Q32" s="67">
        <f>Tafime!U34</f>
        <v>6716</v>
      </c>
      <c r="R32" s="67">
        <f>Narmx!U34</f>
        <v>1696</v>
      </c>
      <c r="S32" s="67">
        <f>Norgren!U34</f>
        <v>638</v>
      </c>
      <c r="T32" s="67">
        <f>Samsung!U34</f>
        <v>15544</v>
      </c>
      <c r="U32" s="67">
        <f>Metecno!E17</f>
        <v>265.18071829319484</v>
      </c>
      <c r="V32" s="67">
        <f>Euro!U34</f>
        <v>4301</v>
      </c>
      <c r="W32" s="67">
        <f>Comex!U34</f>
        <v>22117</v>
      </c>
      <c r="X32" s="67">
        <f>Bravo!U34</f>
        <v>0</v>
      </c>
      <c r="Y32" s="67">
        <f>Messier!U34</f>
        <v>1084</v>
      </c>
      <c r="Z32" s="67">
        <f>Rohm!U34</f>
        <v>1512</v>
      </c>
      <c r="AA32" s="67">
        <f>Crown!U34</f>
        <v>1200</v>
      </c>
      <c r="AB32" s="67">
        <f>Mpi!U34</f>
        <v>0</v>
      </c>
      <c r="AC32" s="67">
        <f>Elicamex!U34</f>
        <v>268</v>
      </c>
      <c r="AD32" s="67">
        <f>Securency!U34</f>
        <v>1316</v>
      </c>
      <c r="AE32" s="67">
        <f>'AER S'!U34</f>
        <v>264</v>
      </c>
      <c r="AF32" s="67">
        <f>'AERnn C'!U34</f>
        <v>408</v>
      </c>
      <c r="AG32" s="67">
        <f>Jafra!U34</f>
        <v>1296</v>
      </c>
      <c r="AH32" s="67">
        <f>Enerpiq!E17</f>
        <v>3.8381419752962418</v>
      </c>
      <c r="AI32" s="67">
        <f>Fracsa!U34</f>
        <v>8174</v>
      </c>
      <c r="AJ32" s="67">
        <f>DREnc!U34</f>
        <v>1198</v>
      </c>
      <c r="AK32" s="67">
        <f>Metokote!U34</f>
        <v>1550</v>
      </c>
      <c r="AL32" s="67">
        <f>Hitachi!U34</f>
        <v>2405</v>
      </c>
      <c r="AM32" s="68">
        <f>Ultramanufacturing!U34</f>
        <v>52</v>
      </c>
      <c r="AN32" s="69">
        <f t="shared" si="5"/>
        <v>115690.56213804617</v>
      </c>
      <c r="AO32" s="77">
        <f t="shared" si="3"/>
        <v>-800.48613804618071</v>
      </c>
      <c r="AP32" s="80">
        <f t="shared" si="4"/>
        <v>6.9674089000183164E-3</v>
      </c>
    </row>
    <row r="33" spans="2:43">
      <c r="B33" s="58">
        <f>B34+1</f>
        <v>42065</v>
      </c>
      <c r="C33" s="63">
        <f>PIQ!N37</f>
        <v>106479.90400000001</v>
      </c>
      <c r="D33" s="67">
        <f>Eaton!U35</f>
        <v>316</v>
      </c>
      <c r="E33" s="67">
        <f>Valeo!U35</f>
        <v>997</v>
      </c>
      <c r="F33" s="67">
        <f>'Frenos Trw'!U35</f>
        <v>2998</v>
      </c>
      <c r="G33" s="67">
        <f>Avery!U35</f>
        <v>2402</v>
      </c>
      <c r="H33" s="67">
        <f>Ronal!U35</f>
        <v>25328</v>
      </c>
      <c r="I33" s="67">
        <f>Foam!U35</f>
        <v>5857</v>
      </c>
      <c r="J33" s="67">
        <f>'KH Méx'!U35</f>
        <v>99</v>
      </c>
      <c r="K33" s="67">
        <f>Beach!U35</f>
        <v>66</v>
      </c>
      <c r="L33" s="67">
        <f>Ipc!U35</f>
        <v>2792</v>
      </c>
      <c r="M33" s="67">
        <f>Vrk!U35</f>
        <v>2192</v>
      </c>
      <c r="N33" s="67">
        <f>Kluber!U35</f>
        <v>418</v>
      </c>
      <c r="O33" s="67">
        <f>Plenco!E16</f>
        <v>34.543277777666177</v>
      </c>
      <c r="P33" s="67">
        <f>Copper!U35</f>
        <v>58</v>
      </c>
      <c r="Q33" s="67">
        <f>Tafime!U35</f>
        <v>7001</v>
      </c>
      <c r="R33" s="67">
        <f>Narmx!U35</f>
        <v>1370</v>
      </c>
      <c r="S33" s="67">
        <f>Norgren!U35</f>
        <v>714</v>
      </c>
      <c r="T33" s="67">
        <f>Samsung!U35</f>
        <v>13101</v>
      </c>
      <c r="U33" s="67">
        <f>Metecno!E16</f>
        <v>265.18071829319484</v>
      </c>
      <c r="V33" s="67">
        <f>Euro!U35</f>
        <v>4493</v>
      </c>
      <c r="W33" s="67">
        <f>Comex!U35</f>
        <v>13984</v>
      </c>
      <c r="X33" s="67">
        <f>Bravo!U35</f>
        <v>2458</v>
      </c>
      <c r="Y33" s="67">
        <f>Messier!U35</f>
        <v>1105</v>
      </c>
      <c r="Z33" s="67">
        <f>Rohm!U35</f>
        <v>1818</v>
      </c>
      <c r="AA33" s="67">
        <f>Crown!U35</f>
        <v>1183</v>
      </c>
      <c r="AB33" s="67">
        <f>Mpi!U35</f>
        <v>0</v>
      </c>
      <c r="AC33" s="67">
        <f>Elicamex!U35</f>
        <v>229</v>
      </c>
      <c r="AD33" s="67">
        <f>Securency!U35</f>
        <v>902</v>
      </c>
      <c r="AE33" s="67">
        <f>'AER S'!U35</f>
        <v>298</v>
      </c>
      <c r="AF33" s="67">
        <f>'AERnn C'!U35</f>
        <v>578</v>
      </c>
      <c r="AG33" s="67">
        <f>Jafra!U35</f>
        <v>1199</v>
      </c>
      <c r="AH33" s="67">
        <f>Enerpiq!E16</f>
        <v>3.8381419752962418</v>
      </c>
      <c r="AI33" s="67">
        <f>Fracsa!U35</f>
        <v>8212</v>
      </c>
      <c r="AJ33" s="67">
        <f>DREnc!U35</f>
        <v>849</v>
      </c>
      <c r="AK33" s="67">
        <f>Metokote!U35</f>
        <v>1545</v>
      </c>
      <c r="AL33" s="67">
        <f>Hitachi!U35</f>
        <v>2533</v>
      </c>
      <c r="AM33" s="68">
        <f>Ultramanufacturing!U35</f>
        <v>46</v>
      </c>
      <c r="AN33" s="69">
        <f t="shared" si="5"/>
        <v>107444.56213804617</v>
      </c>
      <c r="AO33" s="77">
        <f t="shared" si="3"/>
        <v>-964.65813804615755</v>
      </c>
      <c r="AP33" s="80">
        <f t="shared" si="4"/>
        <v>9.0595323794258626E-3</v>
      </c>
    </row>
    <row r="34" spans="2:43" ht="15.75" thickBot="1">
      <c r="B34" s="232">
        <v>42064</v>
      </c>
      <c r="C34" s="65">
        <f>PIQ!N38</f>
        <v>82907.134999999995</v>
      </c>
      <c r="D34" s="252">
        <f>Eaton!U36</f>
        <v>260</v>
      </c>
      <c r="E34" s="252">
        <f>Valeo!U36</f>
        <v>186</v>
      </c>
      <c r="F34" s="252">
        <f>'Frenos Trw'!U36</f>
        <v>1582</v>
      </c>
      <c r="G34" s="252">
        <f>Avery!U36</f>
        <v>95</v>
      </c>
      <c r="H34" s="252">
        <f>Ronal!U36</f>
        <v>26420</v>
      </c>
      <c r="I34" s="73">
        <f>Foam!U36</f>
        <v>776</v>
      </c>
      <c r="J34" s="73">
        <f>'KH Méx'!U36</f>
        <v>12</v>
      </c>
      <c r="K34" s="73">
        <f>Beach!U36</f>
        <v>15</v>
      </c>
      <c r="L34" s="73">
        <f>Ipc!U36</f>
        <v>851</v>
      </c>
      <c r="M34" s="73">
        <f>Vrk!U36</f>
        <v>277</v>
      </c>
      <c r="N34" s="73">
        <f>Kluber!U36</f>
        <v>251</v>
      </c>
      <c r="O34" s="73">
        <f>Plenco!E15</f>
        <v>34.543277777666177</v>
      </c>
      <c r="P34" s="73">
        <f>Copper!U36</f>
        <v>23</v>
      </c>
      <c r="Q34" s="73">
        <f>Tafime!U36</f>
        <v>7389</v>
      </c>
      <c r="R34" s="73">
        <f>Narmx!U36</f>
        <v>583</v>
      </c>
      <c r="S34" s="73">
        <f>Norgren!U36</f>
        <v>291</v>
      </c>
      <c r="T34" s="73">
        <f>Samsung!U36</f>
        <v>1243</v>
      </c>
      <c r="U34" s="73">
        <f>Metecno!E15</f>
        <v>265.18071829319484</v>
      </c>
      <c r="V34" s="73">
        <f>Euro!U36</f>
        <v>1920</v>
      </c>
      <c r="W34" s="73">
        <f>Comex!U36</f>
        <v>14881</v>
      </c>
      <c r="X34" s="73">
        <f>Bravo!U36</f>
        <v>5249</v>
      </c>
      <c r="Y34" s="73">
        <f>Messier!U36</f>
        <v>920</v>
      </c>
      <c r="Z34" s="73">
        <f>Rohm!U36</f>
        <v>1621</v>
      </c>
      <c r="AA34" s="73">
        <f>Crown!U36</f>
        <v>192</v>
      </c>
      <c r="AB34" s="73">
        <f>Mpi!U36</f>
        <v>0</v>
      </c>
      <c r="AC34" s="73">
        <f>Elicamex!U36</f>
        <v>10</v>
      </c>
      <c r="AD34" s="73">
        <f>Securency!U36</f>
        <v>930</v>
      </c>
      <c r="AE34" s="73">
        <f>'AER S'!U36</f>
        <v>16</v>
      </c>
      <c r="AF34" s="73">
        <f>'AERnn C'!U36</f>
        <v>306</v>
      </c>
      <c r="AG34" s="73">
        <f>Jafra!U36</f>
        <v>635</v>
      </c>
      <c r="AH34" s="73">
        <f>Enerpiq!E15</f>
        <v>3.8381419752962418</v>
      </c>
      <c r="AI34" s="73">
        <f>Fracsa!U36</f>
        <v>14432</v>
      </c>
      <c r="AJ34" s="73">
        <f>DREnc!U36</f>
        <v>15</v>
      </c>
      <c r="AK34" s="73">
        <f>Metokote!U36</f>
        <v>703</v>
      </c>
      <c r="AL34" s="73">
        <f>Hitachi!U36</f>
        <v>938</v>
      </c>
      <c r="AM34" s="74">
        <f>Ultramanufacturing!U36</f>
        <v>26</v>
      </c>
      <c r="AN34" s="69">
        <f t="shared" si="5"/>
        <v>83351.562138046153</v>
      </c>
      <c r="AO34" s="79">
        <f t="shared" si="3"/>
        <v>-444.42713804615778</v>
      </c>
      <c r="AP34" s="82">
        <f t="shared" si="4"/>
        <v>5.3605415028050094E-3</v>
      </c>
    </row>
    <row r="35" spans="2:43" s="224" customFormat="1" ht="22.5" customHeight="1">
      <c r="B35" s="219" t="s">
        <v>184</v>
      </c>
      <c r="C35" s="220">
        <f t="shared" ref="C35:AO35" si="6">SUM(C5:C34)</f>
        <v>3202787.2369113327</v>
      </c>
      <c r="D35" s="220">
        <f t="shared" ref="D35:T35" si="7">SUM(D5:D34)</f>
        <v>7775</v>
      </c>
      <c r="E35" s="220">
        <f t="shared" si="7"/>
        <v>23317</v>
      </c>
      <c r="F35" s="220">
        <f t="shared" si="7"/>
        <v>78935</v>
      </c>
      <c r="G35" s="220">
        <f t="shared" si="7"/>
        <v>59848</v>
      </c>
      <c r="H35" s="220">
        <f t="shared" si="7"/>
        <v>742039</v>
      </c>
      <c r="I35" s="220">
        <f t="shared" si="7"/>
        <v>96431</v>
      </c>
      <c r="J35" s="220">
        <f t="shared" si="7"/>
        <v>1475</v>
      </c>
      <c r="K35" s="220">
        <f t="shared" si="7"/>
        <v>1565</v>
      </c>
      <c r="L35" s="220">
        <f t="shared" si="7"/>
        <v>60919</v>
      </c>
      <c r="M35" s="220">
        <f t="shared" si="7"/>
        <v>53558</v>
      </c>
      <c r="N35" s="220">
        <f t="shared" si="7"/>
        <v>7783</v>
      </c>
      <c r="O35" s="220">
        <f t="shared" si="7"/>
        <v>1189.0680146800335</v>
      </c>
      <c r="P35" s="220">
        <f t="shared" si="7"/>
        <v>1403</v>
      </c>
      <c r="Q35" s="220">
        <f t="shared" si="7"/>
        <v>219318</v>
      </c>
      <c r="R35" s="220">
        <f t="shared" si="7"/>
        <v>34876</v>
      </c>
      <c r="S35" s="220">
        <f t="shared" si="7"/>
        <v>16289</v>
      </c>
      <c r="T35" s="220">
        <f t="shared" si="7"/>
        <v>352931</v>
      </c>
      <c r="U35" s="220">
        <f t="shared" si="6"/>
        <v>6665.863998762602</v>
      </c>
      <c r="V35" s="220">
        <f t="shared" ref="V35:AK35" si="8">SUM(V5:V34)</f>
        <v>98488</v>
      </c>
      <c r="W35" s="220">
        <f t="shared" si="8"/>
        <v>546222</v>
      </c>
      <c r="X35" s="220">
        <f t="shared" si="8"/>
        <v>130698</v>
      </c>
      <c r="Y35" s="220">
        <f t="shared" si="8"/>
        <v>30180</v>
      </c>
      <c r="Z35" s="220">
        <f t="shared" si="8"/>
        <v>35308</v>
      </c>
      <c r="AA35" s="220">
        <f t="shared" si="8"/>
        <v>28190</v>
      </c>
      <c r="AB35" s="220">
        <f t="shared" si="8"/>
        <v>0</v>
      </c>
      <c r="AC35" s="220">
        <f t="shared" si="8"/>
        <v>8472</v>
      </c>
      <c r="AD35" s="220">
        <f t="shared" si="8"/>
        <v>18661</v>
      </c>
      <c r="AE35" s="220">
        <f t="shared" si="8"/>
        <v>5994</v>
      </c>
      <c r="AF35" s="220">
        <f t="shared" si="8"/>
        <v>10059</v>
      </c>
      <c r="AG35" s="220">
        <f t="shared" si="8"/>
        <v>25021</v>
      </c>
      <c r="AH35" s="220">
        <f t="shared" si="8"/>
        <v>70.831165544103357</v>
      </c>
      <c r="AI35" s="220">
        <f t="shared" si="8"/>
        <v>392280</v>
      </c>
      <c r="AJ35" s="220">
        <f t="shared" si="8"/>
        <v>22803</v>
      </c>
      <c r="AK35" s="220">
        <f t="shared" si="8"/>
        <v>41756</v>
      </c>
      <c r="AL35" s="220">
        <f t="shared" si="6"/>
        <v>60299</v>
      </c>
      <c r="AM35" s="220">
        <f t="shared" si="6"/>
        <v>1276</v>
      </c>
      <c r="AN35" s="221">
        <f t="shared" si="6"/>
        <v>3216421.763178986</v>
      </c>
      <c r="AO35" s="220">
        <f t="shared" si="6"/>
        <v>-13634.526267653499</v>
      </c>
      <c r="AP35" s="222"/>
      <c r="AQ35" s="223"/>
    </row>
  </sheetData>
  <pageMargins left="0.7" right="0.7" top="0.75" bottom="0.75" header="0.3" footer="0.3"/>
  <pageSetup scale="1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17" sqref="J17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5.42578125" bestFit="1" customWidth="1"/>
    <col min="24" max="24" width="13.7109375" customWidth="1"/>
    <col min="25" max="25" width="13.7109375" bestFit="1" customWidth="1"/>
  </cols>
  <sheetData>
    <row r="1" spans="1:25" ht="15.75" customHeight="1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6" t="s">
        <v>126</v>
      </c>
      <c r="X1" s="256" t="s">
        <v>127</v>
      </c>
      <c r="Y1" s="259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57"/>
      <c r="X2" s="257"/>
      <c r="Y2" s="260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57"/>
      <c r="X3" s="257"/>
      <c r="Y3" s="260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57"/>
      <c r="X4" s="257"/>
      <c r="Y4" s="26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58"/>
      <c r="X5" s="258"/>
      <c r="Y5" s="261"/>
    </row>
    <row r="6" spans="1:25">
      <c r="A6" s="16">
        <v>32</v>
      </c>
      <c r="B6" s="249" t="s">
        <v>258</v>
      </c>
      <c r="C6" s="249" t="s">
        <v>196</v>
      </c>
      <c r="D6" s="249">
        <v>604628</v>
      </c>
      <c r="E6" s="249">
        <v>84730</v>
      </c>
      <c r="F6" s="249">
        <v>6.6725390000000004</v>
      </c>
      <c r="G6" s="249">
        <v>0</v>
      </c>
      <c r="H6" s="249">
        <v>81.885999999999996</v>
      </c>
      <c r="I6" s="249">
        <v>21</v>
      </c>
      <c r="J6" s="249">
        <v>19.100000000000001</v>
      </c>
      <c r="K6" s="249">
        <v>66.5</v>
      </c>
      <c r="L6" s="249">
        <v>1.0123</v>
      </c>
      <c r="M6" s="249">
        <v>79.564999999999998</v>
      </c>
      <c r="N6" s="249">
        <v>84.963999999999999</v>
      </c>
      <c r="O6" s="249">
        <v>81.313000000000002</v>
      </c>
      <c r="P6" s="249">
        <v>15.2</v>
      </c>
      <c r="Q6" s="249">
        <v>30</v>
      </c>
      <c r="R6" s="249">
        <v>18.2</v>
      </c>
      <c r="S6" s="249">
        <v>5.15</v>
      </c>
      <c r="T6" s="19">
        <v>31</v>
      </c>
      <c r="U6" s="23">
        <f t="shared" ref="U6:U36" si="0">D6-D7</f>
        <v>424</v>
      </c>
      <c r="V6" s="4"/>
      <c r="W6" s="243"/>
      <c r="X6" s="243"/>
      <c r="Y6" s="247"/>
    </row>
    <row r="7" spans="1:25">
      <c r="A7" s="21">
        <v>31</v>
      </c>
      <c r="B7" s="249" t="s">
        <v>253</v>
      </c>
      <c r="C7" s="249" t="s">
        <v>196</v>
      </c>
      <c r="D7" s="249">
        <v>604204</v>
      </c>
      <c r="E7" s="249">
        <v>84666</v>
      </c>
      <c r="F7" s="249">
        <v>6.6646089999999996</v>
      </c>
      <c r="G7" s="249">
        <v>0</v>
      </c>
      <c r="H7" s="249">
        <v>82.180999999999997</v>
      </c>
      <c r="I7" s="249">
        <v>19.8</v>
      </c>
      <c r="J7" s="249">
        <v>21.7</v>
      </c>
      <c r="K7" s="249">
        <v>64.900000000000006</v>
      </c>
      <c r="L7" s="249">
        <v>1.0125</v>
      </c>
      <c r="M7" s="249">
        <v>78.760999999999996</v>
      </c>
      <c r="N7" s="249">
        <v>85.953000000000003</v>
      </c>
      <c r="O7" s="249">
        <v>80.677999999999997</v>
      </c>
      <c r="P7" s="249">
        <v>12.5</v>
      </c>
      <c r="Q7" s="249">
        <v>32</v>
      </c>
      <c r="R7" s="249">
        <v>16.600000000000001</v>
      </c>
      <c r="S7" s="249">
        <v>5.14</v>
      </c>
      <c r="T7" s="22">
        <v>30</v>
      </c>
      <c r="U7" s="23">
        <f t="shared" si="0"/>
        <v>494</v>
      </c>
      <c r="V7" s="24">
        <v>1</v>
      </c>
      <c r="W7" s="103"/>
      <c r="X7" s="99"/>
      <c r="Y7" s="237">
        <f t="shared" ref="Y7:Y27" si="1">((X7*100)/D7)-100</f>
        <v>-100</v>
      </c>
    </row>
    <row r="8" spans="1:25">
      <c r="A8" s="16">
        <v>30</v>
      </c>
      <c r="B8" s="249" t="s">
        <v>254</v>
      </c>
      <c r="C8" s="249" t="s">
        <v>196</v>
      </c>
      <c r="D8" s="249">
        <v>603710</v>
      </c>
      <c r="E8" s="249">
        <v>84593</v>
      </c>
      <c r="F8" s="249">
        <v>6.8707440000000002</v>
      </c>
      <c r="G8" s="249">
        <v>0</v>
      </c>
      <c r="H8" s="249">
        <v>85.096999999999994</v>
      </c>
      <c r="I8" s="249">
        <v>18.600000000000001</v>
      </c>
      <c r="J8" s="249">
        <v>9.9</v>
      </c>
      <c r="K8" s="249">
        <v>43.7</v>
      </c>
      <c r="L8" s="249">
        <v>1.0128999999999999</v>
      </c>
      <c r="M8" s="249">
        <v>80.846999999999994</v>
      </c>
      <c r="N8" s="249">
        <v>87.334999999999994</v>
      </c>
      <c r="O8" s="249">
        <v>83.55</v>
      </c>
      <c r="P8" s="249">
        <v>9.3000000000000007</v>
      </c>
      <c r="Q8" s="249">
        <v>32.200000000000003</v>
      </c>
      <c r="R8" s="249">
        <v>16.8</v>
      </c>
      <c r="S8" s="249">
        <v>5.14</v>
      </c>
      <c r="T8" s="16">
        <v>29</v>
      </c>
      <c r="U8" s="23">
        <f t="shared" si="0"/>
        <v>191</v>
      </c>
      <c r="V8" s="4"/>
      <c r="W8" s="103"/>
      <c r="X8" s="99"/>
      <c r="Y8" s="237">
        <f t="shared" si="1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603519</v>
      </c>
      <c r="E9" s="249">
        <v>84565</v>
      </c>
      <c r="F9" s="249">
        <v>7.1946219999999999</v>
      </c>
      <c r="G9" s="249">
        <v>0</v>
      </c>
      <c r="H9" s="249">
        <v>84.977000000000004</v>
      </c>
      <c r="I9" s="249">
        <v>15.7</v>
      </c>
      <c r="J9" s="249">
        <v>13.8</v>
      </c>
      <c r="K9" s="249">
        <v>60.8</v>
      </c>
      <c r="L9" s="249">
        <v>1.0141</v>
      </c>
      <c r="M9" s="249">
        <v>81.296000000000006</v>
      </c>
      <c r="N9" s="249">
        <v>87.921999999999997</v>
      </c>
      <c r="O9" s="249">
        <v>86.781999999999996</v>
      </c>
      <c r="P9" s="249">
        <v>9.9</v>
      </c>
      <c r="Q9" s="249">
        <v>24.4</v>
      </c>
      <c r="R9" s="249">
        <v>13.4</v>
      </c>
      <c r="S9" s="249">
        <v>5.14</v>
      </c>
      <c r="T9" s="22">
        <v>28</v>
      </c>
      <c r="U9" s="23">
        <f t="shared" si="0"/>
        <v>295</v>
      </c>
      <c r="V9" s="24">
        <v>29</v>
      </c>
      <c r="W9" s="102"/>
      <c r="X9" s="102"/>
      <c r="Y9" s="237">
        <f t="shared" si="1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603224</v>
      </c>
      <c r="E10" s="249">
        <v>84522</v>
      </c>
      <c r="F10" s="249">
        <v>6.9004310000000002</v>
      </c>
      <c r="G10" s="249">
        <v>0</v>
      </c>
      <c r="H10" s="249">
        <v>82.397000000000006</v>
      </c>
      <c r="I10" s="249">
        <v>16.899999999999999</v>
      </c>
      <c r="J10" s="249">
        <v>16</v>
      </c>
      <c r="K10" s="249">
        <v>54.9</v>
      </c>
      <c r="L10" s="249">
        <v>1.0130999999999999</v>
      </c>
      <c r="M10" s="249">
        <v>78.188000000000002</v>
      </c>
      <c r="N10" s="249">
        <v>86.131</v>
      </c>
      <c r="O10" s="249">
        <v>83.71</v>
      </c>
      <c r="P10" s="249">
        <v>11.1</v>
      </c>
      <c r="Q10" s="249">
        <v>26.6</v>
      </c>
      <c r="R10" s="249">
        <v>16.100000000000001</v>
      </c>
      <c r="S10" s="249">
        <v>5.15</v>
      </c>
      <c r="T10" s="16">
        <v>27</v>
      </c>
      <c r="U10" s="23">
        <f t="shared" si="0"/>
        <v>354</v>
      </c>
      <c r="V10" s="16"/>
      <c r="W10" s="102"/>
      <c r="X10" s="102"/>
      <c r="Y10" s="237">
        <f t="shared" si="1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602870</v>
      </c>
      <c r="E11" s="249">
        <v>84469</v>
      </c>
      <c r="F11" s="249">
        <v>6.8325500000000003</v>
      </c>
      <c r="G11" s="249">
        <v>0</v>
      </c>
      <c r="H11" s="249">
        <v>80.694000000000003</v>
      </c>
      <c r="I11" s="249">
        <v>20.2</v>
      </c>
      <c r="J11" s="249">
        <v>16.8</v>
      </c>
      <c r="K11" s="249">
        <v>79.099999999999994</v>
      </c>
      <c r="L11" s="249">
        <v>1.0126999999999999</v>
      </c>
      <c r="M11" s="249">
        <v>78.004000000000005</v>
      </c>
      <c r="N11" s="249">
        <v>85.424000000000007</v>
      </c>
      <c r="O11" s="249">
        <v>83.367000000000004</v>
      </c>
      <c r="P11" s="249">
        <v>13.6</v>
      </c>
      <c r="Q11" s="249">
        <v>30.5</v>
      </c>
      <c r="R11" s="249">
        <v>17.8</v>
      </c>
      <c r="S11" s="249">
        <v>5.16</v>
      </c>
      <c r="T11" s="16">
        <v>26</v>
      </c>
      <c r="U11" s="23">
        <f t="shared" si="0"/>
        <v>369</v>
      </c>
      <c r="V11" s="16"/>
      <c r="W11" s="102"/>
      <c r="X11" s="102"/>
      <c r="Y11" s="237">
        <f t="shared" si="1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602501</v>
      </c>
      <c r="E12" s="249">
        <v>84413</v>
      </c>
      <c r="F12" s="249">
        <v>6.5553879999999998</v>
      </c>
      <c r="G12" s="249">
        <v>0</v>
      </c>
      <c r="H12" s="249">
        <v>80.778000000000006</v>
      </c>
      <c r="I12" s="249">
        <v>18.899999999999999</v>
      </c>
      <c r="J12" s="249">
        <v>15.8</v>
      </c>
      <c r="K12" s="249">
        <v>53.3</v>
      </c>
      <c r="L12" s="249">
        <v>1.0121</v>
      </c>
      <c r="M12" s="249">
        <v>77.983000000000004</v>
      </c>
      <c r="N12" s="249">
        <v>84.72</v>
      </c>
      <c r="O12" s="249">
        <v>79.507999999999996</v>
      </c>
      <c r="P12" s="249">
        <v>11.6</v>
      </c>
      <c r="Q12" s="249">
        <v>28.8</v>
      </c>
      <c r="R12" s="249">
        <v>17.600000000000001</v>
      </c>
      <c r="S12" s="249">
        <v>5.15</v>
      </c>
      <c r="T12" s="16">
        <v>25</v>
      </c>
      <c r="U12" s="23">
        <f t="shared" si="0"/>
        <v>346</v>
      </c>
      <c r="V12" s="16"/>
      <c r="W12" s="102"/>
      <c r="X12" s="102"/>
      <c r="Y12" s="237">
        <f t="shared" si="1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602155</v>
      </c>
      <c r="E13" s="249">
        <v>84360</v>
      </c>
      <c r="F13" s="249">
        <v>6.7270529999999997</v>
      </c>
      <c r="G13" s="249">
        <v>0</v>
      </c>
      <c r="H13" s="249">
        <v>80.989999999999995</v>
      </c>
      <c r="I13" s="249">
        <v>20.2</v>
      </c>
      <c r="J13" s="249">
        <v>13.8</v>
      </c>
      <c r="K13" s="249">
        <v>47.6</v>
      </c>
      <c r="L13" s="249">
        <v>1.0125999999999999</v>
      </c>
      <c r="M13" s="249">
        <v>78.299000000000007</v>
      </c>
      <c r="N13" s="249">
        <v>83.662999999999997</v>
      </c>
      <c r="O13" s="249">
        <v>81.626999999999995</v>
      </c>
      <c r="P13" s="249">
        <v>11.8</v>
      </c>
      <c r="Q13" s="249">
        <v>34.299999999999997</v>
      </c>
      <c r="R13" s="249">
        <v>16.899999999999999</v>
      </c>
      <c r="S13" s="249">
        <v>5.15</v>
      </c>
      <c r="T13" s="16">
        <v>24</v>
      </c>
      <c r="U13" s="23">
        <f t="shared" si="0"/>
        <v>291</v>
      </c>
      <c r="V13" s="16"/>
      <c r="W13" s="102"/>
      <c r="X13" s="102"/>
      <c r="Y13" s="237">
        <f t="shared" si="1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601864</v>
      </c>
      <c r="E14" s="249">
        <v>84316</v>
      </c>
      <c r="F14" s="249">
        <v>6.739242</v>
      </c>
      <c r="G14" s="249">
        <v>0</v>
      </c>
      <c r="H14" s="249">
        <v>81.513000000000005</v>
      </c>
      <c r="I14" s="249">
        <v>18.3</v>
      </c>
      <c r="J14" s="249">
        <v>18.3</v>
      </c>
      <c r="K14" s="249">
        <v>58.6</v>
      </c>
      <c r="L14" s="249">
        <v>1.0125</v>
      </c>
      <c r="M14" s="249">
        <v>78.42</v>
      </c>
      <c r="N14" s="249">
        <v>84.43</v>
      </c>
      <c r="O14" s="249">
        <v>81.968999999999994</v>
      </c>
      <c r="P14" s="249">
        <v>11.8</v>
      </c>
      <c r="Q14" s="249">
        <v>27.4</v>
      </c>
      <c r="R14" s="249">
        <v>17.399999999999999</v>
      </c>
      <c r="S14" s="249">
        <v>5.16</v>
      </c>
      <c r="T14" s="16">
        <v>23</v>
      </c>
      <c r="U14" s="23">
        <f t="shared" si="0"/>
        <v>407</v>
      </c>
      <c r="V14" s="16"/>
      <c r="W14" s="102"/>
      <c r="X14" s="102"/>
      <c r="Y14" s="237">
        <f t="shared" si="1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601457</v>
      </c>
      <c r="E15" s="249">
        <v>84255</v>
      </c>
      <c r="F15" s="249">
        <v>6.5894110000000001</v>
      </c>
      <c r="G15" s="249">
        <v>0</v>
      </c>
      <c r="H15" s="249">
        <v>84.763999999999996</v>
      </c>
      <c r="I15" s="249">
        <v>22.5</v>
      </c>
      <c r="J15" s="249">
        <v>10</v>
      </c>
      <c r="K15" s="249">
        <v>38.200000000000003</v>
      </c>
      <c r="L15" s="249">
        <v>1.0121</v>
      </c>
      <c r="M15" s="249">
        <v>79.668999999999997</v>
      </c>
      <c r="N15" s="249">
        <v>86.811000000000007</v>
      </c>
      <c r="O15" s="249">
        <v>80.147000000000006</v>
      </c>
      <c r="P15" s="249">
        <v>14.6</v>
      </c>
      <c r="Q15" s="249">
        <v>35.4</v>
      </c>
      <c r="R15" s="249">
        <v>18.2</v>
      </c>
      <c r="S15" s="249">
        <v>5.16</v>
      </c>
      <c r="T15" s="16">
        <v>22</v>
      </c>
      <c r="U15" s="23">
        <f t="shared" si="0"/>
        <v>190</v>
      </c>
      <c r="V15" s="16"/>
      <c r="W15" s="103"/>
      <c r="X15" s="99"/>
      <c r="Y15" s="237">
        <f t="shared" si="1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601267</v>
      </c>
      <c r="E16" s="249">
        <v>84227</v>
      </c>
      <c r="F16" s="249">
        <v>6.9721549999999999</v>
      </c>
      <c r="G16" s="249">
        <v>0</v>
      </c>
      <c r="H16" s="249">
        <v>85.013999999999996</v>
      </c>
      <c r="I16" s="249">
        <v>20.100000000000001</v>
      </c>
      <c r="J16" s="249">
        <v>14.8</v>
      </c>
      <c r="K16" s="249">
        <v>45.3</v>
      </c>
      <c r="L16" s="249">
        <v>1.0128999999999999</v>
      </c>
      <c r="M16" s="249">
        <v>82.498000000000005</v>
      </c>
      <c r="N16" s="249">
        <v>86.677999999999997</v>
      </c>
      <c r="O16" s="249">
        <v>85.533000000000001</v>
      </c>
      <c r="P16" s="249">
        <v>14.4</v>
      </c>
      <c r="Q16" s="249">
        <v>30</v>
      </c>
      <c r="R16" s="249">
        <v>18.5</v>
      </c>
      <c r="S16" s="249">
        <v>5.16</v>
      </c>
      <c r="T16" s="22">
        <v>21</v>
      </c>
      <c r="U16" s="23">
        <f t="shared" si="0"/>
        <v>300</v>
      </c>
      <c r="V16" s="24">
        <v>22</v>
      </c>
      <c r="W16" s="102"/>
      <c r="X16" s="102"/>
      <c r="Y16" s="237">
        <f t="shared" si="1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600967</v>
      </c>
      <c r="E17" s="249">
        <v>84183</v>
      </c>
      <c r="F17" s="249">
        <v>6.8258320000000001</v>
      </c>
      <c r="G17" s="249">
        <v>0</v>
      </c>
      <c r="H17" s="249">
        <v>82.784000000000006</v>
      </c>
      <c r="I17" s="249">
        <v>20.100000000000001</v>
      </c>
      <c r="J17" s="249">
        <v>13.6</v>
      </c>
      <c r="K17" s="249">
        <v>48.1</v>
      </c>
      <c r="L17" s="249">
        <v>1.0125999999999999</v>
      </c>
      <c r="M17" s="249">
        <v>80.253</v>
      </c>
      <c r="N17" s="249">
        <v>84.873999999999995</v>
      </c>
      <c r="O17" s="249">
        <v>83.436999999999998</v>
      </c>
      <c r="P17" s="249">
        <v>12.3</v>
      </c>
      <c r="Q17" s="249">
        <v>29.7</v>
      </c>
      <c r="R17" s="249">
        <v>18.3</v>
      </c>
      <c r="S17" s="249">
        <v>5.15</v>
      </c>
      <c r="T17" s="16">
        <v>20</v>
      </c>
      <c r="U17" s="23">
        <f t="shared" si="0"/>
        <v>285</v>
      </c>
      <c r="V17" s="16"/>
      <c r="W17" s="102"/>
      <c r="X17" s="102"/>
      <c r="Y17" s="237">
        <f t="shared" si="1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600682</v>
      </c>
      <c r="E18" s="249">
        <v>84140</v>
      </c>
      <c r="F18" s="249">
        <v>6.7845490000000002</v>
      </c>
      <c r="G18" s="249">
        <v>0</v>
      </c>
      <c r="H18" s="249">
        <v>82.497</v>
      </c>
      <c r="I18" s="249">
        <v>19.2</v>
      </c>
      <c r="J18" s="249">
        <v>16.100000000000001</v>
      </c>
      <c r="K18" s="249">
        <v>62.7</v>
      </c>
      <c r="L18" s="249">
        <v>1.0125999999999999</v>
      </c>
      <c r="M18" s="249">
        <v>79.912999999999997</v>
      </c>
      <c r="N18" s="249">
        <v>84.787000000000006</v>
      </c>
      <c r="O18" s="249">
        <v>82.692999999999998</v>
      </c>
      <c r="P18" s="249">
        <v>11.3</v>
      </c>
      <c r="Q18" s="249">
        <v>29.6</v>
      </c>
      <c r="R18" s="249">
        <v>17.7</v>
      </c>
      <c r="S18" s="249">
        <v>5.15</v>
      </c>
      <c r="T18" s="16">
        <v>19</v>
      </c>
      <c r="U18" s="23">
        <f t="shared" si="0"/>
        <v>351</v>
      </c>
      <c r="V18" s="16"/>
      <c r="W18" s="102"/>
      <c r="X18" s="102"/>
      <c r="Y18" s="237">
        <f t="shared" si="1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600331</v>
      </c>
      <c r="E19" s="249">
        <v>84088</v>
      </c>
      <c r="F19" s="249">
        <v>6.8447750000000003</v>
      </c>
      <c r="G19" s="249">
        <v>0</v>
      </c>
      <c r="H19" s="249">
        <v>83.106999999999999</v>
      </c>
      <c r="I19" s="249">
        <v>18.600000000000001</v>
      </c>
      <c r="J19" s="249">
        <v>15.9</v>
      </c>
      <c r="K19" s="249">
        <v>65.900000000000006</v>
      </c>
      <c r="L19" s="249">
        <v>1.0126999999999999</v>
      </c>
      <c r="M19" s="249">
        <v>79.817999999999998</v>
      </c>
      <c r="N19" s="249">
        <v>85.081999999999994</v>
      </c>
      <c r="O19" s="249">
        <v>83.608999999999995</v>
      </c>
      <c r="P19" s="249">
        <v>11.1</v>
      </c>
      <c r="Q19" s="249">
        <v>29.8</v>
      </c>
      <c r="R19" s="249">
        <v>18</v>
      </c>
      <c r="S19" s="249">
        <v>5.15</v>
      </c>
      <c r="T19" s="16">
        <v>18</v>
      </c>
      <c r="U19" s="23">
        <f t="shared" si="0"/>
        <v>348</v>
      </c>
      <c r="V19" s="16"/>
      <c r="W19" s="102"/>
      <c r="X19" s="102"/>
      <c r="Y19" s="237">
        <f t="shared" si="1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599983</v>
      </c>
      <c r="E20" s="249">
        <v>84037</v>
      </c>
      <c r="F20" s="249">
        <v>6.7488429999999999</v>
      </c>
      <c r="G20" s="249">
        <v>0</v>
      </c>
      <c r="H20" s="249">
        <v>82.418999999999997</v>
      </c>
      <c r="I20" s="249">
        <v>17.3</v>
      </c>
      <c r="J20" s="249">
        <v>15.4</v>
      </c>
      <c r="K20" s="249">
        <v>54</v>
      </c>
      <c r="L20" s="249">
        <v>1.0125</v>
      </c>
      <c r="M20" s="249">
        <v>79.206999999999994</v>
      </c>
      <c r="N20" s="249">
        <v>84.606999999999999</v>
      </c>
      <c r="O20" s="249">
        <v>82.159000000000006</v>
      </c>
      <c r="P20" s="249">
        <v>12.1</v>
      </c>
      <c r="Q20" s="249">
        <v>23</v>
      </c>
      <c r="R20" s="249">
        <v>17.600000000000001</v>
      </c>
      <c r="S20" s="249">
        <v>5.15</v>
      </c>
      <c r="T20" s="16">
        <v>17</v>
      </c>
      <c r="U20" s="23">
        <f t="shared" si="0"/>
        <v>330</v>
      </c>
      <c r="V20" s="16"/>
      <c r="W20" s="102"/>
      <c r="X20" s="102"/>
      <c r="Y20" s="237">
        <f t="shared" si="1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599653</v>
      </c>
      <c r="E21" s="249">
        <v>83988</v>
      </c>
      <c r="F21" s="249">
        <v>6.8382959999999997</v>
      </c>
      <c r="G21" s="249">
        <v>0</v>
      </c>
      <c r="H21" s="249">
        <v>87.616</v>
      </c>
      <c r="I21" s="249">
        <v>15.7</v>
      </c>
      <c r="J21" s="249">
        <v>9.8000000000000007</v>
      </c>
      <c r="K21" s="249">
        <v>71.2</v>
      </c>
      <c r="L21" s="249">
        <v>1.0129999999999999</v>
      </c>
      <c r="M21" s="249">
        <v>82.194999999999993</v>
      </c>
      <c r="N21" s="249">
        <v>89.9</v>
      </c>
      <c r="O21" s="249">
        <v>82.787999999999997</v>
      </c>
      <c r="P21" s="249">
        <v>11.5</v>
      </c>
      <c r="Q21" s="249">
        <v>21.4</v>
      </c>
      <c r="R21" s="249">
        <v>15.9</v>
      </c>
      <c r="S21" s="249">
        <v>5.14</v>
      </c>
      <c r="T21" s="16">
        <v>16</v>
      </c>
      <c r="U21" s="23">
        <f t="shared" si="0"/>
        <v>213</v>
      </c>
      <c r="V21" s="16"/>
      <c r="W21" s="102"/>
      <c r="X21" s="102"/>
      <c r="Y21" s="237">
        <f t="shared" si="1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599440</v>
      </c>
      <c r="E22" s="249">
        <v>83958</v>
      </c>
      <c r="F22" s="249">
        <v>7.4240329999999997</v>
      </c>
      <c r="G22" s="249">
        <v>0</v>
      </c>
      <c r="H22" s="249">
        <v>87.27</v>
      </c>
      <c r="I22" s="249">
        <v>10.6</v>
      </c>
      <c r="J22" s="249">
        <v>0</v>
      </c>
      <c r="K22" s="249">
        <v>0</v>
      </c>
      <c r="L22" s="249">
        <v>1.0148999999999999</v>
      </c>
      <c r="M22" s="249">
        <v>84.703999999999994</v>
      </c>
      <c r="N22" s="249">
        <v>91.078999999999994</v>
      </c>
      <c r="O22" s="249">
        <v>89.132000000000005</v>
      </c>
      <c r="P22" s="249">
        <v>8.1999999999999993</v>
      </c>
      <c r="Q22" s="249">
        <v>13.9</v>
      </c>
      <c r="R22" s="249">
        <v>11.4</v>
      </c>
      <c r="S22" s="249">
        <v>5.14</v>
      </c>
      <c r="T22" s="16">
        <v>15</v>
      </c>
      <c r="U22" s="23">
        <f t="shared" si="0"/>
        <v>1</v>
      </c>
      <c r="V22" s="16"/>
      <c r="W22" s="102"/>
      <c r="X22" s="102"/>
      <c r="Y22" s="237">
        <f t="shared" si="1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599439</v>
      </c>
      <c r="E23" s="249">
        <v>83958</v>
      </c>
      <c r="F23" s="249">
        <v>7.2187840000000003</v>
      </c>
      <c r="G23" s="249">
        <v>0</v>
      </c>
      <c r="H23" s="249">
        <v>84.866</v>
      </c>
      <c r="I23" s="249">
        <v>11.1</v>
      </c>
      <c r="J23" s="249">
        <v>13.5</v>
      </c>
      <c r="K23" s="249">
        <v>53.4</v>
      </c>
      <c r="L23" s="249">
        <v>1.0148999999999999</v>
      </c>
      <c r="M23" s="249">
        <v>82.981999999999999</v>
      </c>
      <c r="N23" s="249">
        <v>86.588999999999999</v>
      </c>
      <c r="O23" s="249">
        <v>85.24</v>
      </c>
      <c r="P23" s="249">
        <v>7.3</v>
      </c>
      <c r="Q23" s="249">
        <v>14.7</v>
      </c>
      <c r="R23" s="249">
        <v>8.1999999999999993</v>
      </c>
      <c r="S23" s="249">
        <v>5.14</v>
      </c>
      <c r="T23" s="22">
        <v>14</v>
      </c>
      <c r="U23" s="23">
        <f t="shared" si="0"/>
        <v>315</v>
      </c>
      <c r="V23" s="24">
        <v>15</v>
      </c>
      <c r="W23" s="102"/>
      <c r="X23" s="102"/>
      <c r="Y23" s="237">
        <f t="shared" si="1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599124</v>
      </c>
      <c r="E24" s="249">
        <v>83913</v>
      </c>
      <c r="F24" s="249">
        <v>7.1050050000000002</v>
      </c>
      <c r="G24" s="249">
        <v>0</v>
      </c>
      <c r="H24" s="249">
        <v>82.463999999999999</v>
      </c>
      <c r="I24" s="249">
        <v>15.4</v>
      </c>
      <c r="J24" s="249">
        <v>18.5</v>
      </c>
      <c r="K24" s="249">
        <v>86.1</v>
      </c>
      <c r="L24" s="249">
        <v>1.0139</v>
      </c>
      <c r="M24" s="249">
        <v>78.194999999999993</v>
      </c>
      <c r="N24" s="249">
        <v>86.34</v>
      </c>
      <c r="O24" s="249">
        <v>85.418999999999997</v>
      </c>
      <c r="P24" s="249">
        <v>9.3000000000000007</v>
      </c>
      <c r="Q24" s="249">
        <v>22.2</v>
      </c>
      <c r="R24" s="249">
        <v>13</v>
      </c>
      <c r="S24" s="249">
        <v>5.15</v>
      </c>
      <c r="T24" s="16">
        <v>13</v>
      </c>
      <c r="U24" s="23">
        <f t="shared" si="0"/>
        <v>410</v>
      </c>
      <c r="V24" s="16"/>
      <c r="W24" s="102"/>
      <c r="X24" s="102"/>
      <c r="Y24" s="237">
        <f t="shared" si="1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598714</v>
      </c>
      <c r="E25" s="249">
        <v>83852</v>
      </c>
      <c r="F25" s="249">
        <v>6.5270640000000002</v>
      </c>
      <c r="G25" s="249">
        <v>0</v>
      </c>
      <c r="H25" s="249">
        <v>82.13</v>
      </c>
      <c r="I25" s="249">
        <v>17.399999999999999</v>
      </c>
      <c r="J25" s="249">
        <v>21.3</v>
      </c>
      <c r="K25" s="249">
        <v>87.3</v>
      </c>
      <c r="L25" s="249">
        <v>1.0122</v>
      </c>
      <c r="M25" s="249">
        <v>78.234999999999999</v>
      </c>
      <c r="N25" s="249">
        <v>85.933000000000007</v>
      </c>
      <c r="O25" s="249">
        <v>78.858000000000004</v>
      </c>
      <c r="P25" s="249">
        <v>10.199999999999999</v>
      </c>
      <c r="Q25" s="249">
        <v>26.7</v>
      </c>
      <c r="R25" s="249">
        <v>16.8</v>
      </c>
      <c r="S25" s="249">
        <v>5.15</v>
      </c>
      <c r="T25" s="16">
        <v>12</v>
      </c>
      <c r="U25" s="23">
        <f t="shared" si="0"/>
        <v>483</v>
      </c>
      <c r="V25" s="16"/>
      <c r="W25" s="102"/>
      <c r="X25" s="102"/>
      <c r="Y25" s="237">
        <f t="shared" si="1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598231</v>
      </c>
      <c r="E26" s="249">
        <v>83780</v>
      </c>
      <c r="F26" s="249">
        <v>6.6545319999999997</v>
      </c>
      <c r="G26" s="249">
        <v>0</v>
      </c>
      <c r="H26" s="249">
        <v>82.611000000000004</v>
      </c>
      <c r="I26" s="249">
        <v>15.3</v>
      </c>
      <c r="J26" s="249">
        <v>21.3</v>
      </c>
      <c r="K26" s="249">
        <v>92.2</v>
      </c>
      <c r="L26" s="249">
        <v>1.0124</v>
      </c>
      <c r="M26" s="249">
        <v>79.168000000000006</v>
      </c>
      <c r="N26" s="249">
        <v>85.753</v>
      </c>
      <c r="O26" s="249">
        <v>80.59</v>
      </c>
      <c r="P26" s="249">
        <v>7.7</v>
      </c>
      <c r="Q26" s="249">
        <v>23.5</v>
      </c>
      <c r="R26" s="249">
        <v>16.8</v>
      </c>
      <c r="S26" s="249">
        <v>5.15</v>
      </c>
      <c r="T26" s="16">
        <v>11</v>
      </c>
      <c r="U26" s="23">
        <f>D26-D27</f>
        <v>480</v>
      </c>
      <c r="V26" s="16"/>
      <c r="W26" s="102"/>
      <c r="X26" s="102"/>
      <c r="Y26" s="237">
        <f t="shared" si="1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597751</v>
      </c>
      <c r="E27" s="249">
        <v>83709</v>
      </c>
      <c r="F27" s="249">
        <v>6.8017719999999997</v>
      </c>
      <c r="G27" s="249">
        <v>0</v>
      </c>
      <c r="H27" s="249">
        <v>81.858000000000004</v>
      </c>
      <c r="I27" s="249">
        <v>14.6</v>
      </c>
      <c r="J27" s="249">
        <v>14</v>
      </c>
      <c r="K27" s="249">
        <v>90.2</v>
      </c>
      <c r="L27" s="249">
        <v>1.0128999999999999</v>
      </c>
      <c r="M27" s="249">
        <v>78.77</v>
      </c>
      <c r="N27" s="249">
        <v>85.713999999999999</v>
      </c>
      <c r="O27" s="249">
        <v>82.239000000000004</v>
      </c>
      <c r="P27" s="249">
        <v>7.1</v>
      </c>
      <c r="Q27" s="249">
        <v>24.3</v>
      </c>
      <c r="R27" s="249">
        <v>15.7</v>
      </c>
      <c r="S27" s="249">
        <v>5.15</v>
      </c>
      <c r="T27" s="16">
        <v>10</v>
      </c>
      <c r="U27" s="23">
        <f>D27-D28</f>
        <v>316</v>
      </c>
      <c r="V27" s="16"/>
      <c r="W27" s="102"/>
      <c r="X27" s="102"/>
      <c r="Y27" s="237">
        <f t="shared" si="1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597435</v>
      </c>
      <c r="E28" s="249">
        <v>83662</v>
      </c>
      <c r="F28" s="249">
        <v>6.5943329999999998</v>
      </c>
      <c r="G28" s="249">
        <v>0</v>
      </c>
      <c r="H28" s="249">
        <v>82.747</v>
      </c>
      <c r="I28" s="249">
        <v>17.2</v>
      </c>
      <c r="J28" s="249">
        <v>17.3</v>
      </c>
      <c r="K28" s="249">
        <v>56.5</v>
      </c>
      <c r="L28" s="249">
        <v>1.0125</v>
      </c>
      <c r="M28" s="249">
        <v>78.373999999999995</v>
      </c>
      <c r="N28" s="249">
        <v>85.091999999999999</v>
      </c>
      <c r="O28" s="249">
        <v>79.254000000000005</v>
      </c>
      <c r="P28" s="249">
        <v>11.9</v>
      </c>
      <c r="Q28" s="249">
        <v>26.2</v>
      </c>
      <c r="R28" s="249">
        <v>15.2</v>
      </c>
      <c r="S28" s="249">
        <v>5.17</v>
      </c>
      <c r="T28" s="16">
        <v>9</v>
      </c>
      <c r="U28" s="23">
        <f>D28-D29</f>
        <v>382</v>
      </c>
      <c r="V28" s="16"/>
      <c r="W28" s="102"/>
      <c r="X28" s="102"/>
      <c r="Y28" s="237">
        <f>((X28*100)/'AER S'!D28)-100</f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597053</v>
      </c>
      <c r="E29" s="249">
        <v>83606</v>
      </c>
      <c r="F29" s="249">
        <v>6.8420050000000003</v>
      </c>
      <c r="G29" s="249">
        <v>0</v>
      </c>
      <c r="H29" s="249">
        <v>84.510999999999996</v>
      </c>
      <c r="I29" s="249">
        <v>20.399999999999999</v>
      </c>
      <c r="J29" s="249">
        <v>8.9</v>
      </c>
      <c r="K29" s="249">
        <v>38.700000000000003</v>
      </c>
      <c r="L29" s="249">
        <v>1.0127999999999999</v>
      </c>
      <c r="M29" s="249">
        <v>82.003</v>
      </c>
      <c r="N29" s="249">
        <v>86.728999999999999</v>
      </c>
      <c r="O29" s="249">
        <v>83.222999999999999</v>
      </c>
      <c r="P29" s="249">
        <v>12.7</v>
      </c>
      <c r="Q29" s="249">
        <v>33</v>
      </c>
      <c r="R29" s="249">
        <v>17</v>
      </c>
      <c r="S29" s="249">
        <v>5.18</v>
      </c>
      <c r="T29" s="16">
        <v>8</v>
      </c>
      <c r="U29" s="23">
        <f>D29-D30</f>
        <v>172</v>
      </c>
      <c r="V29" s="16"/>
      <c r="W29" s="102"/>
      <c r="X29" s="102"/>
      <c r="Y29" s="237">
        <f>((X29*100)/'AER S'!D29)-100</f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596881</v>
      </c>
      <c r="E30" s="249">
        <v>83581</v>
      </c>
      <c r="F30" s="249">
        <v>6.9175880000000003</v>
      </c>
      <c r="G30" s="249">
        <v>0</v>
      </c>
      <c r="H30" s="249">
        <v>84.468999999999994</v>
      </c>
      <c r="I30" s="249">
        <v>18.3</v>
      </c>
      <c r="J30" s="249">
        <v>14.1</v>
      </c>
      <c r="K30" s="249">
        <v>53.2</v>
      </c>
      <c r="L30" s="249">
        <v>1.0130999999999999</v>
      </c>
      <c r="M30" s="249">
        <v>81.311000000000007</v>
      </c>
      <c r="N30" s="249">
        <v>86.075000000000003</v>
      </c>
      <c r="O30" s="249">
        <v>83.884</v>
      </c>
      <c r="P30" s="249">
        <v>12</v>
      </c>
      <c r="Q30" s="249">
        <v>28.5</v>
      </c>
      <c r="R30" s="249">
        <v>15.9</v>
      </c>
      <c r="S30" s="249">
        <v>5.18</v>
      </c>
      <c r="T30" s="22">
        <v>7</v>
      </c>
      <c r="U30" s="23">
        <f t="shared" si="0"/>
        <v>300</v>
      </c>
      <c r="V30" s="24">
        <v>8</v>
      </c>
      <c r="W30" s="103"/>
      <c r="X30" s="102"/>
      <c r="Y30" s="237">
        <f>((X30*100)/'AER S'!D30)-100</f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596581</v>
      </c>
      <c r="E31" s="249">
        <v>83537</v>
      </c>
      <c r="F31" s="249">
        <v>6.847461</v>
      </c>
      <c r="G31" s="249">
        <v>0</v>
      </c>
      <c r="H31" s="249">
        <v>81.537999999999997</v>
      </c>
      <c r="I31" s="249">
        <v>16.100000000000001</v>
      </c>
      <c r="J31" s="249">
        <v>18.5</v>
      </c>
      <c r="K31" s="249">
        <v>59</v>
      </c>
      <c r="L31" s="249">
        <v>1.0132000000000001</v>
      </c>
      <c r="M31" s="249">
        <v>78.474000000000004</v>
      </c>
      <c r="N31" s="249">
        <v>84.363</v>
      </c>
      <c r="O31" s="249">
        <v>82.308000000000007</v>
      </c>
      <c r="P31" s="249">
        <v>8.3000000000000007</v>
      </c>
      <c r="Q31" s="249">
        <v>27.5</v>
      </c>
      <c r="R31" s="249">
        <v>14.1</v>
      </c>
      <c r="S31" s="249">
        <v>5.17</v>
      </c>
      <c r="T31" s="16">
        <v>6</v>
      </c>
      <c r="U31" s="23">
        <f t="shared" si="0"/>
        <v>405</v>
      </c>
      <c r="V31" s="5"/>
      <c r="W31" s="102"/>
      <c r="X31" s="102"/>
      <c r="Y31" s="237">
        <f>((X31*100)/'AER S'!D31)-100</f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596176</v>
      </c>
      <c r="E32" s="249">
        <v>83477</v>
      </c>
      <c r="F32" s="249">
        <v>6.6801839999999997</v>
      </c>
      <c r="G32" s="249">
        <v>0</v>
      </c>
      <c r="H32" s="249">
        <v>81.201999999999998</v>
      </c>
      <c r="I32" s="249">
        <v>18.899999999999999</v>
      </c>
      <c r="J32" s="249">
        <v>15.8</v>
      </c>
      <c r="K32" s="249">
        <v>46.4</v>
      </c>
      <c r="L32" s="249">
        <v>1.0126999999999999</v>
      </c>
      <c r="M32" s="249">
        <v>78.013000000000005</v>
      </c>
      <c r="N32" s="249">
        <v>84.68</v>
      </c>
      <c r="O32" s="249">
        <v>80.48</v>
      </c>
      <c r="P32" s="249">
        <v>11.6</v>
      </c>
      <c r="Q32" s="249">
        <v>29.3</v>
      </c>
      <c r="R32" s="249">
        <v>15.4</v>
      </c>
      <c r="S32" s="249">
        <v>5.18</v>
      </c>
      <c r="T32" s="16">
        <v>5</v>
      </c>
      <c r="U32" s="23">
        <f t="shared" si="0"/>
        <v>342</v>
      </c>
      <c r="V32" s="5"/>
      <c r="W32" s="127"/>
      <c r="X32" s="132"/>
      <c r="Y32" s="237">
        <f>((X32*100)/'AER S'!D32)-100</f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595834</v>
      </c>
      <c r="E33" s="249">
        <v>83425</v>
      </c>
      <c r="F33" s="249">
        <v>6.5250899999999996</v>
      </c>
      <c r="G33" s="249">
        <v>0</v>
      </c>
      <c r="H33" s="249">
        <v>82.269000000000005</v>
      </c>
      <c r="I33" s="249">
        <v>20.399999999999999</v>
      </c>
      <c r="J33" s="249">
        <v>17.899999999999999</v>
      </c>
      <c r="K33" s="249">
        <v>46.6</v>
      </c>
      <c r="L33" s="249">
        <v>1.0119</v>
      </c>
      <c r="M33" s="249">
        <v>78.891000000000005</v>
      </c>
      <c r="N33" s="249">
        <v>85.888999999999996</v>
      </c>
      <c r="O33" s="249">
        <v>79.367000000000004</v>
      </c>
      <c r="P33" s="249">
        <v>11.7</v>
      </c>
      <c r="Q33" s="249">
        <v>31.2</v>
      </c>
      <c r="R33" s="249">
        <v>18.5</v>
      </c>
      <c r="S33" s="249">
        <v>5.19</v>
      </c>
      <c r="T33" s="16">
        <v>4</v>
      </c>
      <c r="U33" s="23">
        <f t="shared" si="0"/>
        <v>397</v>
      </c>
      <c r="V33" s="5"/>
      <c r="W33" s="103"/>
      <c r="X33" s="102"/>
      <c r="Y33" s="237">
        <f>((X33*100)/'AER S'!D33)-100</f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595437</v>
      </c>
      <c r="E34" s="249">
        <v>83365</v>
      </c>
      <c r="F34" s="249">
        <v>6.8349580000000003</v>
      </c>
      <c r="G34" s="249">
        <v>0</v>
      </c>
      <c r="H34" s="249">
        <v>82.501000000000005</v>
      </c>
      <c r="I34" s="249">
        <v>20</v>
      </c>
      <c r="J34" s="249">
        <v>18.5</v>
      </c>
      <c r="K34" s="249">
        <v>60.9</v>
      </c>
      <c r="L34" s="249">
        <v>1.0125999999999999</v>
      </c>
      <c r="M34" s="249">
        <v>79.179000000000002</v>
      </c>
      <c r="N34" s="249">
        <v>86.007999999999996</v>
      </c>
      <c r="O34" s="249">
        <v>83.576999999999998</v>
      </c>
      <c r="P34" s="249">
        <v>11.5</v>
      </c>
      <c r="Q34" s="249">
        <v>32.1</v>
      </c>
      <c r="R34" s="249">
        <v>18.3</v>
      </c>
      <c r="S34" s="249">
        <v>5.19</v>
      </c>
      <c r="T34" s="16">
        <v>3</v>
      </c>
      <c r="U34" s="23">
        <f t="shared" si="0"/>
        <v>408</v>
      </c>
      <c r="V34" s="5"/>
      <c r="W34" s="103"/>
      <c r="X34" s="102"/>
      <c r="Y34" s="237">
        <f>((X34*100)/'AER S'!D34)-100</f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595029</v>
      </c>
      <c r="E35" s="249">
        <v>83304</v>
      </c>
      <c r="F35" s="249">
        <v>6.570919</v>
      </c>
      <c r="G35" s="249">
        <v>0</v>
      </c>
      <c r="H35" s="249">
        <v>83.575000000000003</v>
      </c>
      <c r="I35" s="249">
        <v>19.600000000000001</v>
      </c>
      <c r="J35" s="249">
        <v>24.9</v>
      </c>
      <c r="K35" s="249">
        <v>70.400000000000006</v>
      </c>
      <c r="L35" s="249">
        <v>1.0121</v>
      </c>
      <c r="M35" s="249">
        <v>79.597999999999999</v>
      </c>
      <c r="N35" s="249">
        <v>86.411000000000001</v>
      </c>
      <c r="O35" s="249">
        <v>79.793000000000006</v>
      </c>
      <c r="P35" s="249">
        <v>13.1</v>
      </c>
      <c r="Q35" s="249">
        <v>30.9</v>
      </c>
      <c r="R35" s="249">
        <v>17.899999999999999</v>
      </c>
      <c r="S35" s="249">
        <v>5.18</v>
      </c>
      <c r="T35" s="16">
        <v>2</v>
      </c>
      <c r="U35" s="23">
        <f t="shared" si="0"/>
        <v>578</v>
      </c>
      <c r="V35" s="5"/>
      <c r="W35" s="127"/>
      <c r="X35" s="132"/>
      <c r="Y35" s="237">
        <f>((X35*100)/'AER S'!D35)-100</f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594451</v>
      </c>
      <c r="E36" s="249">
        <v>83219</v>
      </c>
      <c r="F36" s="249">
        <v>6.7886179999999996</v>
      </c>
      <c r="G36" s="249">
        <v>0</v>
      </c>
      <c r="H36" s="249">
        <v>85.426000000000002</v>
      </c>
      <c r="I36" s="249">
        <v>21</v>
      </c>
      <c r="J36" s="249">
        <v>14.5</v>
      </c>
      <c r="K36" s="249">
        <v>58.3</v>
      </c>
      <c r="L36" s="249">
        <v>1.0125</v>
      </c>
      <c r="M36" s="249">
        <v>82.813999999999993</v>
      </c>
      <c r="N36" s="249">
        <v>87.412000000000006</v>
      </c>
      <c r="O36" s="249">
        <v>82.968999999999994</v>
      </c>
      <c r="P36" s="249">
        <v>10.8</v>
      </c>
      <c r="Q36" s="249">
        <v>36.299999999999997</v>
      </c>
      <c r="R36" s="249">
        <v>18.399999999999999</v>
      </c>
      <c r="S36" s="249">
        <v>5.19</v>
      </c>
      <c r="T36" s="16">
        <v>1</v>
      </c>
      <c r="U36" s="23">
        <f t="shared" si="0"/>
        <v>306</v>
      </c>
      <c r="V36" s="5"/>
      <c r="W36" s="127"/>
      <c r="X36" s="132"/>
      <c r="Y36" s="237">
        <f>((X36*100)/'AER S'!D36)-100</f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594145</v>
      </c>
      <c r="E37" s="249">
        <v>83174</v>
      </c>
      <c r="F37" s="249">
        <v>7.0175090000000004</v>
      </c>
      <c r="G37" s="249">
        <v>0</v>
      </c>
      <c r="H37" s="249">
        <v>86.025999999999996</v>
      </c>
      <c r="I37" s="249">
        <v>19.399999999999999</v>
      </c>
      <c r="J37" s="249">
        <v>16.100000000000001</v>
      </c>
      <c r="K37" s="249">
        <v>69.599999999999994</v>
      </c>
      <c r="L37" s="249">
        <v>1.0129999999999999</v>
      </c>
      <c r="M37" s="249">
        <v>81.712999999999994</v>
      </c>
      <c r="N37" s="249">
        <v>88.11</v>
      </c>
      <c r="O37" s="249">
        <v>86.072999999999993</v>
      </c>
      <c r="P37" s="249">
        <v>10.7</v>
      </c>
      <c r="Q37" s="249">
        <v>33.200000000000003</v>
      </c>
      <c r="R37" s="249">
        <v>18.3</v>
      </c>
      <c r="S37" s="249">
        <v>5.18</v>
      </c>
      <c r="T37" s="1"/>
      <c r="U37" s="26"/>
      <c r="V37" s="5"/>
      <c r="W37" s="102"/>
      <c r="X37" s="102"/>
      <c r="Y37" s="237">
        <f>((X37*100)/'AER S'!D37)-100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5"/>
      <c r="X38" s="306"/>
      <c r="Y38" s="30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5"/>
      <c r="X39" s="306"/>
      <c r="Y39" s="308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5"/>
      <c r="X40" s="306"/>
      <c r="Y40" s="308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9"/>
      <c r="X41" s="310"/>
      <c r="Y41" s="311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4" sqref="F14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6" t="s">
        <v>126</v>
      </c>
      <c r="X1" s="256" t="s">
        <v>127</v>
      </c>
      <c r="Y1" s="259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57"/>
      <c r="X2" s="257"/>
      <c r="Y2" s="260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57"/>
      <c r="X3" s="257"/>
      <c r="Y3" s="260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57"/>
      <c r="X4" s="257"/>
      <c r="Y4" s="26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58"/>
      <c r="X5" s="258"/>
      <c r="Y5" s="261"/>
    </row>
    <row r="6" spans="1:25">
      <c r="A6" s="16">
        <v>32</v>
      </c>
      <c r="B6" s="249" t="s">
        <v>258</v>
      </c>
      <c r="C6" s="249" t="s">
        <v>196</v>
      </c>
      <c r="D6" s="249">
        <v>62021</v>
      </c>
      <c r="E6" s="249">
        <v>8828</v>
      </c>
      <c r="F6" s="249">
        <v>6.5869160000000004</v>
      </c>
      <c r="G6" s="249">
        <v>0</v>
      </c>
      <c r="H6" s="249">
        <v>94.341999999999999</v>
      </c>
      <c r="I6" s="249">
        <v>21.4</v>
      </c>
      <c r="J6" s="249">
        <v>9.6999999999999993</v>
      </c>
      <c r="K6" s="249">
        <v>102.1</v>
      </c>
      <c r="L6" s="249">
        <v>1.0117</v>
      </c>
      <c r="M6" s="249">
        <v>92.132999999999996</v>
      </c>
      <c r="N6" s="249">
        <v>97.231999999999999</v>
      </c>
      <c r="O6" s="249">
        <v>93.912000000000006</v>
      </c>
      <c r="P6" s="249">
        <v>13.5</v>
      </c>
      <c r="Q6" s="249">
        <v>32.700000000000003</v>
      </c>
      <c r="R6" s="249">
        <v>22.1</v>
      </c>
      <c r="S6" s="249">
        <v>6.25</v>
      </c>
      <c r="T6" s="19">
        <v>31</v>
      </c>
      <c r="U6" s="23">
        <f>D6-D7</f>
        <v>225</v>
      </c>
      <c r="V6" s="4"/>
      <c r="W6" s="242"/>
      <c r="X6" s="242"/>
      <c r="Y6" s="247"/>
    </row>
    <row r="7" spans="1:25">
      <c r="A7" s="21">
        <v>31</v>
      </c>
      <c r="B7" s="249" t="s">
        <v>253</v>
      </c>
      <c r="C7" s="249" t="s">
        <v>196</v>
      </c>
      <c r="D7" s="249">
        <v>61796</v>
      </c>
      <c r="E7" s="249">
        <v>8794</v>
      </c>
      <c r="F7" s="249">
        <v>6.584943</v>
      </c>
      <c r="G7" s="249">
        <v>0</v>
      </c>
      <c r="H7" s="249">
        <v>94.602999999999994</v>
      </c>
      <c r="I7" s="249">
        <v>21</v>
      </c>
      <c r="J7" s="249">
        <v>10.1</v>
      </c>
      <c r="K7" s="249">
        <v>354.2</v>
      </c>
      <c r="L7" s="249">
        <v>1.012</v>
      </c>
      <c r="M7" s="249">
        <v>91.694999999999993</v>
      </c>
      <c r="N7" s="249">
        <v>98.024000000000001</v>
      </c>
      <c r="O7" s="249">
        <v>93.183000000000007</v>
      </c>
      <c r="P7" s="249">
        <v>8.3000000000000007</v>
      </c>
      <c r="Q7" s="249">
        <v>34.200000000000003</v>
      </c>
      <c r="R7" s="249">
        <v>20</v>
      </c>
      <c r="S7" s="249">
        <v>6.25</v>
      </c>
      <c r="T7" s="22">
        <v>30</v>
      </c>
      <c r="U7" s="23">
        <f>D7-D8</f>
        <v>233</v>
      </c>
      <c r="V7" s="24">
        <v>1</v>
      </c>
      <c r="W7" s="122"/>
      <c r="X7" s="123"/>
      <c r="Y7" s="239">
        <f t="shared" ref="Y7:Y27" si="0">((X7*100)/D7)-100</f>
        <v>-100</v>
      </c>
    </row>
    <row r="8" spans="1:25">
      <c r="A8" s="16">
        <v>30</v>
      </c>
      <c r="B8" s="249" t="s">
        <v>254</v>
      </c>
      <c r="C8" s="249" t="s">
        <v>196</v>
      </c>
      <c r="D8" s="249">
        <v>61563</v>
      </c>
      <c r="E8" s="249">
        <v>8759</v>
      </c>
      <c r="F8" s="249">
        <v>6.7778210000000003</v>
      </c>
      <c r="G8" s="249">
        <v>0</v>
      </c>
      <c r="H8" s="249">
        <v>97.322000000000003</v>
      </c>
      <c r="I8" s="249">
        <v>19.7</v>
      </c>
      <c r="J8" s="249">
        <v>1.3</v>
      </c>
      <c r="K8" s="249">
        <v>11.9</v>
      </c>
      <c r="L8" s="249">
        <v>1.0124</v>
      </c>
      <c r="M8" s="249">
        <v>93.46</v>
      </c>
      <c r="N8" s="249">
        <v>99.186999999999998</v>
      </c>
      <c r="O8" s="249">
        <v>95.688999999999993</v>
      </c>
      <c r="P8" s="249">
        <v>6</v>
      </c>
      <c r="Q8" s="249">
        <v>35.700000000000003</v>
      </c>
      <c r="R8" s="249">
        <v>19.399999999999999</v>
      </c>
      <c r="S8" s="249">
        <v>6.25</v>
      </c>
      <c r="T8" s="16">
        <v>29</v>
      </c>
      <c r="U8" s="23">
        <f>D8-D9</f>
        <v>32</v>
      </c>
      <c r="V8" s="4"/>
      <c r="W8" s="102"/>
      <c r="X8" s="102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61531</v>
      </c>
      <c r="E9" s="249">
        <v>8755</v>
      </c>
      <c r="F9" s="249">
        <v>7.0166769999999996</v>
      </c>
      <c r="G9" s="249">
        <v>0</v>
      </c>
      <c r="H9" s="249">
        <v>97.227999999999994</v>
      </c>
      <c r="I9" s="249">
        <v>15.8</v>
      </c>
      <c r="J9" s="249">
        <v>3.6</v>
      </c>
      <c r="K9" s="249">
        <v>2392.6</v>
      </c>
      <c r="L9" s="249">
        <v>1.0130999999999999</v>
      </c>
      <c r="M9" s="249">
        <v>94.094999999999999</v>
      </c>
      <c r="N9" s="249">
        <v>99.811999999999998</v>
      </c>
      <c r="O9" s="249">
        <v>98.650999999999996</v>
      </c>
      <c r="P9" s="249">
        <v>7.7</v>
      </c>
      <c r="Q9" s="249">
        <v>27.5</v>
      </c>
      <c r="R9" s="249">
        <v>18.399999999999999</v>
      </c>
      <c r="S9" s="249">
        <v>6.26</v>
      </c>
      <c r="T9" s="22">
        <v>28</v>
      </c>
      <c r="U9" s="23">
        <f t="shared" ref="U9:U36" si="1">D9-D10</f>
        <v>66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61465</v>
      </c>
      <c r="E10" s="249">
        <v>8745</v>
      </c>
      <c r="F10" s="249">
        <v>6.9049339999999999</v>
      </c>
      <c r="G10" s="249">
        <v>0</v>
      </c>
      <c r="H10" s="249">
        <v>94.738</v>
      </c>
      <c r="I10" s="249">
        <v>19.399999999999999</v>
      </c>
      <c r="J10" s="249">
        <v>13.9</v>
      </c>
      <c r="K10" s="249">
        <v>43.5</v>
      </c>
      <c r="L10" s="249">
        <v>1.0132000000000001</v>
      </c>
      <c r="M10" s="249">
        <v>91.025000000000006</v>
      </c>
      <c r="N10" s="249">
        <v>98.117999999999995</v>
      </c>
      <c r="O10" s="249">
        <v>96.186999999999998</v>
      </c>
      <c r="P10" s="249">
        <v>13.8</v>
      </c>
      <c r="Q10" s="249">
        <v>33.700000000000003</v>
      </c>
      <c r="R10" s="249">
        <v>15.7</v>
      </c>
      <c r="S10" s="249">
        <v>6.26</v>
      </c>
      <c r="T10" s="16">
        <v>27</v>
      </c>
      <c r="U10" s="23">
        <f t="shared" si="1"/>
        <v>330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61135</v>
      </c>
      <c r="E11" s="249">
        <v>8696</v>
      </c>
      <c r="F11" s="249">
        <v>6.714105</v>
      </c>
      <c r="G11" s="249">
        <v>0</v>
      </c>
      <c r="H11" s="249">
        <v>93.24</v>
      </c>
      <c r="I11" s="249">
        <v>21</v>
      </c>
      <c r="J11" s="249">
        <v>14</v>
      </c>
      <c r="K11" s="249">
        <v>34.5</v>
      </c>
      <c r="L11" s="249">
        <v>1.0121</v>
      </c>
      <c r="M11" s="249">
        <v>90.828999999999994</v>
      </c>
      <c r="N11" s="249">
        <v>97.468999999999994</v>
      </c>
      <c r="O11" s="249">
        <v>95.402000000000001</v>
      </c>
      <c r="P11" s="249">
        <v>15.1</v>
      </c>
      <c r="Q11" s="249">
        <v>33.200000000000003</v>
      </c>
      <c r="R11" s="249">
        <v>21.2</v>
      </c>
      <c r="S11" s="249">
        <v>6.28</v>
      </c>
      <c r="T11" s="16">
        <v>26</v>
      </c>
      <c r="U11" s="23">
        <f t="shared" si="1"/>
        <v>330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60805</v>
      </c>
      <c r="E12" s="249">
        <v>8646</v>
      </c>
      <c r="F12" s="249">
        <v>6.496442</v>
      </c>
      <c r="G12" s="249">
        <v>0</v>
      </c>
      <c r="H12" s="249">
        <v>93.203999999999994</v>
      </c>
      <c r="I12" s="249">
        <v>19.100000000000001</v>
      </c>
      <c r="J12" s="249">
        <v>12.6</v>
      </c>
      <c r="K12" s="249">
        <v>34.4</v>
      </c>
      <c r="L12" s="249">
        <v>1.0116000000000001</v>
      </c>
      <c r="M12" s="249">
        <v>90.578999999999994</v>
      </c>
      <c r="N12" s="249">
        <v>96.753</v>
      </c>
      <c r="O12" s="249">
        <v>92.259</v>
      </c>
      <c r="P12" s="249">
        <v>10.1</v>
      </c>
      <c r="Q12" s="249">
        <v>29.5</v>
      </c>
      <c r="R12" s="249">
        <v>20.9</v>
      </c>
      <c r="S12" s="249">
        <v>6.28</v>
      </c>
      <c r="T12" s="16">
        <v>25</v>
      </c>
      <c r="U12" s="23">
        <f t="shared" si="1"/>
        <v>296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60509</v>
      </c>
      <c r="E13" s="249">
        <v>8602</v>
      </c>
      <c r="F13" s="249">
        <v>6.6160259999999997</v>
      </c>
      <c r="G13" s="249">
        <v>0</v>
      </c>
      <c r="H13" s="249">
        <v>93.382999999999996</v>
      </c>
      <c r="I13" s="249">
        <v>20.5</v>
      </c>
      <c r="J13" s="249">
        <v>12.7</v>
      </c>
      <c r="K13" s="249">
        <v>115.8</v>
      </c>
      <c r="L13" s="249">
        <v>1.0119</v>
      </c>
      <c r="M13" s="249">
        <v>90.950999999999993</v>
      </c>
      <c r="N13" s="249">
        <v>95.802000000000007</v>
      </c>
      <c r="O13" s="249">
        <v>93.941000000000003</v>
      </c>
      <c r="P13" s="249">
        <v>12.8</v>
      </c>
      <c r="Q13" s="249">
        <v>34.1</v>
      </c>
      <c r="R13" s="249">
        <v>20.9</v>
      </c>
      <c r="S13" s="249">
        <v>6.28</v>
      </c>
      <c r="T13" s="16">
        <v>24</v>
      </c>
      <c r="U13" s="23">
        <f t="shared" si="1"/>
        <v>299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60210</v>
      </c>
      <c r="E14" s="249">
        <v>8556</v>
      </c>
      <c r="F14" s="249">
        <v>6.6434810000000004</v>
      </c>
      <c r="G14" s="249">
        <v>0</v>
      </c>
      <c r="H14" s="249">
        <v>93.864000000000004</v>
      </c>
      <c r="I14" s="249">
        <v>20.100000000000001</v>
      </c>
      <c r="J14" s="249">
        <v>13.5</v>
      </c>
      <c r="K14" s="249">
        <v>41.2</v>
      </c>
      <c r="L14" s="249">
        <v>1.012</v>
      </c>
      <c r="M14" s="249">
        <v>91.2</v>
      </c>
      <c r="N14" s="249">
        <v>96.498999999999995</v>
      </c>
      <c r="O14" s="249">
        <v>94.173000000000002</v>
      </c>
      <c r="P14" s="249">
        <v>10.6</v>
      </c>
      <c r="Q14" s="249">
        <v>31.9</v>
      </c>
      <c r="R14" s="249">
        <v>20.5</v>
      </c>
      <c r="S14" s="249">
        <v>4.3899999999999997</v>
      </c>
      <c r="T14" s="16">
        <v>23</v>
      </c>
      <c r="U14" s="23">
        <f t="shared" si="1"/>
        <v>319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59891</v>
      </c>
      <c r="E15" s="249">
        <v>8509</v>
      </c>
      <c r="F15" s="249">
        <v>6.5862400000000001</v>
      </c>
      <c r="G15" s="249">
        <v>0</v>
      </c>
      <c r="H15" s="249">
        <v>96.921000000000006</v>
      </c>
      <c r="I15" s="249">
        <v>23</v>
      </c>
      <c r="J15" s="249">
        <v>0.6</v>
      </c>
      <c r="K15" s="249">
        <v>7.3</v>
      </c>
      <c r="L15" s="249">
        <v>1.0121</v>
      </c>
      <c r="M15" s="249">
        <v>92.460999999999999</v>
      </c>
      <c r="N15" s="249">
        <v>98.686999999999998</v>
      </c>
      <c r="O15" s="249">
        <v>92.757000000000005</v>
      </c>
      <c r="P15" s="249">
        <v>13.3</v>
      </c>
      <c r="Q15" s="249">
        <v>35.5</v>
      </c>
      <c r="R15" s="249">
        <v>18.600000000000001</v>
      </c>
      <c r="S15" s="249">
        <v>4.37</v>
      </c>
      <c r="T15" s="16">
        <v>22</v>
      </c>
      <c r="U15" s="23">
        <f t="shared" si="1"/>
        <v>18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59873</v>
      </c>
      <c r="E16" s="249">
        <v>8506</v>
      </c>
      <c r="F16" s="249">
        <v>6.8992610000000001</v>
      </c>
      <c r="G16" s="249">
        <v>0</v>
      </c>
      <c r="H16" s="249">
        <v>97.069000000000003</v>
      </c>
      <c r="I16" s="249">
        <v>20</v>
      </c>
      <c r="J16" s="249">
        <v>3.8</v>
      </c>
      <c r="K16" s="249">
        <v>31.7</v>
      </c>
      <c r="L16" s="249">
        <v>1.0125999999999999</v>
      </c>
      <c r="M16" s="249">
        <v>94.81</v>
      </c>
      <c r="N16" s="249">
        <v>98.539000000000001</v>
      </c>
      <c r="O16" s="249">
        <v>97.611000000000004</v>
      </c>
      <c r="P16" s="249">
        <v>12.6</v>
      </c>
      <c r="Q16" s="249">
        <v>29.9</v>
      </c>
      <c r="R16" s="249">
        <v>20.100000000000001</v>
      </c>
      <c r="S16" s="249">
        <v>4.38</v>
      </c>
      <c r="T16" s="22">
        <v>21</v>
      </c>
      <c r="U16" s="23">
        <f t="shared" si="1"/>
        <v>91</v>
      </c>
      <c r="V16" s="24">
        <v>22</v>
      </c>
      <c r="W16" s="102"/>
      <c r="X16" s="102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59782</v>
      </c>
      <c r="E17" s="249">
        <v>8492</v>
      </c>
      <c r="F17" s="249">
        <v>6.752834</v>
      </c>
      <c r="G17" s="249">
        <v>0</v>
      </c>
      <c r="H17" s="249">
        <v>94.998999999999995</v>
      </c>
      <c r="I17" s="249">
        <v>20.9</v>
      </c>
      <c r="J17" s="249">
        <v>12.1</v>
      </c>
      <c r="K17" s="249">
        <v>33.4</v>
      </c>
      <c r="L17" s="249">
        <v>1.0123</v>
      </c>
      <c r="M17" s="249">
        <v>92.736000000000004</v>
      </c>
      <c r="N17" s="249">
        <v>96.971000000000004</v>
      </c>
      <c r="O17" s="249">
        <v>95.671999999999997</v>
      </c>
      <c r="P17" s="249">
        <v>11.7</v>
      </c>
      <c r="Q17" s="249">
        <v>31.9</v>
      </c>
      <c r="R17" s="249">
        <v>20.399999999999999</v>
      </c>
      <c r="S17" s="249">
        <v>4.37</v>
      </c>
      <c r="T17" s="16">
        <v>20</v>
      </c>
      <c r="U17" s="23">
        <f t="shared" si="1"/>
        <v>286</v>
      </c>
      <c r="V17" s="16"/>
      <c r="W17" s="102"/>
      <c r="X17" s="102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59496</v>
      </c>
      <c r="E18" s="249">
        <v>8450</v>
      </c>
      <c r="F18" s="249">
        <v>6.7128680000000003</v>
      </c>
      <c r="G18" s="249">
        <v>0</v>
      </c>
      <c r="H18" s="249">
        <v>94.62</v>
      </c>
      <c r="I18" s="249">
        <v>19.7</v>
      </c>
      <c r="J18" s="249">
        <v>12.1</v>
      </c>
      <c r="K18" s="249">
        <v>36.299999999999997</v>
      </c>
      <c r="L18" s="249">
        <v>1.0123</v>
      </c>
      <c r="M18" s="249">
        <v>92.337999999999994</v>
      </c>
      <c r="N18" s="249">
        <v>96.709000000000003</v>
      </c>
      <c r="O18" s="249">
        <v>94.754999999999995</v>
      </c>
      <c r="P18" s="249">
        <v>10.3</v>
      </c>
      <c r="Q18" s="249">
        <v>31.1</v>
      </c>
      <c r="R18" s="249">
        <v>19.3</v>
      </c>
      <c r="S18" s="249">
        <v>4.37</v>
      </c>
      <c r="T18" s="16">
        <v>19</v>
      </c>
      <c r="U18" s="23">
        <f t="shared" si="1"/>
        <v>285</v>
      </c>
      <c r="V18" s="16"/>
      <c r="W18" s="102"/>
      <c r="X18" s="102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59211</v>
      </c>
      <c r="E19" s="249">
        <v>8407</v>
      </c>
      <c r="F19" s="249">
        <v>6.7528280000000001</v>
      </c>
      <c r="G19" s="249">
        <v>0</v>
      </c>
      <c r="H19" s="249">
        <v>95.23</v>
      </c>
      <c r="I19" s="249">
        <v>19.100000000000001</v>
      </c>
      <c r="J19" s="249">
        <v>13.1</v>
      </c>
      <c r="K19" s="249">
        <v>34.5</v>
      </c>
      <c r="L19" s="249">
        <v>1.0123</v>
      </c>
      <c r="M19" s="249">
        <v>92.447000000000003</v>
      </c>
      <c r="N19" s="249">
        <v>97.111999999999995</v>
      </c>
      <c r="O19" s="249">
        <v>95.628</v>
      </c>
      <c r="P19" s="249">
        <v>9.6</v>
      </c>
      <c r="Q19" s="249">
        <v>31.2</v>
      </c>
      <c r="R19" s="249">
        <v>20.3</v>
      </c>
      <c r="S19" s="249">
        <v>4.37</v>
      </c>
      <c r="T19" s="16">
        <v>18</v>
      </c>
      <c r="U19" s="23">
        <f t="shared" si="1"/>
        <v>309</v>
      </c>
      <c r="V19" s="16"/>
      <c r="W19" s="102"/>
      <c r="X19" s="102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58902</v>
      </c>
      <c r="E20" s="249">
        <v>8362</v>
      </c>
      <c r="F20" s="249">
        <v>6.720402</v>
      </c>
      <c r="G20" s="249">
        <v>0</v>
      </c>
      <c r="H20" s="249">
        <v>94.721999999999994</v>
      </c>
      <c r="I20" s="249">
        <v>18.5</v>
      </c>
      <c r="J20" s="249">
        <v>7.4</v>
      </c>
      <c r="K20" s="249">
        <v>37.1</v>
      </c>
      <c r="L20" s="249">
        <v>1.0125</v>
      </c>
      <c r="M20" s="249">
        <v>91.822999999999993</v>
      </c>
      <c r="N20" s="249">
        <v>96.721999999999994</v>
      </c>
      <c r="O20" s="249">
        <v>94.516000000000005</v>
      </c>
      <c r="P20" s="249">
        <v>10.199999999999999</v>
      </c>
      <c r="Q20" s="249">
        <v>30</v>
      </c>
      <c r="R20" s="249">
        <v>18.3</v>
      </c>
      <c r="S20" s="249">
        <v>4.3600000000000003</v>
      </c>
      <c r="T20" s="16">
        <v>17</v>
      </c>
      <c r="U20" s="23">
        <f t="shared" si="1"/>
        <v>176</v>
      </c>
      <c r="V20" s="16"/>
      <c r="W20" s="102"/>
      <c r="X20" s="102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58726</v>
      </c>
      <c r="E21" s="249">
        <v>8336</v>
      </c>
      <c r="F21" s="249">
        <v>6.720402</v>
      </c>
      <c r="G21" s="249">
        <v>0</v>
      </c>
      <c r="H21" s="249">
        <v>99.427000000000007</v>
      </c>
      <c r="I21" s="249">
        <v>15.4</v>
      </c>
      <c r="J21" s="249">
        <v>0.5</v>
      </c>
      <c r="K21" s="249">
        <v>8.5</v>
      </c>
      <c r="L21" s="249">
        <v>1.0132000000000001</v>
      </c>
      <c r="M21" s="249">
        <v>94.542000000000002</v>
      </c>
      <c r="N21" s="249">
        <v>101.593</v>
      </c>
      <c r="O21" s="249">
        <v>95.021000000000001</v>
      </c>
      <c r="P21" s="249">
        <v>10.3</v>
      </c>
      <c r="Q21" s="249">
        <v>25.9</v>
      </c>
      <c r="R21" s="249">
        <v>14.8</v>
      </c>
      <c r="S21" s="249">
        <v>4.3600000000000003</v>
      </c>
      <c r="T21" s="16">
        <v>16</v>
      </c>
      <c r="U21" s="23">
        <f t="shared" si="1"/>
        <v>16</v>
      </c>
      <c r="V21" s="16"/>
      <c r="W21" s="102"/>
      <c r="X21" s="102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58710</v>
      </c>
      <c r="E22" s="249">
        <v>8333</v>
      </c>
      <c r="F22" s="249">
        <v>6.720402</v>
      </c>
      <c r="G22" s="249">
        <v>0</v>
      </c>
      <c r="H22" s="249">
        <v>99.245999999999995</v>
      </c>
      <c r="I22" s="249">
        <v>10.4</v>
      </c>
      <c r="J22" s="249">
        <v>0.1</v>
      </c>
      <c r="K22" s="249">
        <v>4.0999999999999996</v>
      </c>
      <c r="L22" s="249">
        <v>1.0147999999999999</v>
      </c>
      <c r="M22" s="249">
        <v>96.864000000000004</v>
      </c>
      <c r="N22" s="249">
        <v>102.776</v>
      </c>
      <c r="O22" s="249">
        <v>100.84399999999999</v>
      </c>
      <c r="P22" s="249">
        <v>8.1</v>
      </c>
      <c r="Q22" s="249">
        <v>14.5</v>
      </c>
      <c r="R22" s="249">
        <v>11.5</v>
      </c>
      <c r="S22" s="249">
        <v>4.3600000000000003</v>
      </c>
      <c r="T22" s="16">
        <v>15</v>
      </c>
      <c r="U22" s="23">
        <f t="shared" si="1"/>
        <v>9</v>
      </c>
      <c r="V22" s="16"/>
      <c r="W22" s="102"/>
      <c r="X22" s="102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58701</v>
      </c>
      <c r="E23" s="249">
        <v>8332</v>
      </c>
      <c r="F23" s="249" t="s">
        <v>218</v>
      </c>
      <c r="G23" s="249">
        <v>0</v>
      </c>
      <c r="H23" s="249">
        <v>97.087000000000003</v>
      </c>
      <c r="I23" s="249">
        <v>9.6999999999999993</v>
      </c>
      <c r="J23" s="249">
        <v>4.4000000000000004</v>
      </c>
      <c r="K23" s="249">
        <v>32.799999999999997</v>
      </c>
      <c r="L23" s="249">
        <v>1.0148999999999999</v>
      </c>
      <c r="M23" s="249">
        <v>95.472999999999999</v>
      </c>
      <c r="N23" s="249">
        <v>98.64</v>
      </c>
      <c r="O23" s="249">
        <v>97.397999999999996</v>
      </c>
      <c r="P23" s="249">
        <v>7.4</v>
      </c>
      <c r="Q23" s="249">
        <v>14</v>
      </c>
      <c r="R23" s="249">
        <v>8.3000000000000007</v>
      </c>
      <c r="S23" s="249">
        <v>4.37</v>
      </c>
      <c r="T23" s="22">
        <v>14</v>
      </c>
      <c r="U23" s="23">
        <f t="shared" si="1"/>
        <v>106</v>
      </c>
      <c r="V23" s="24">
        <v>15</v>
      </c>
      <c r="W23" s="102"/>
      <c r="X23" s="102"/>
      <c r="Y23" s="239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58595</v>
      </c>
      <c r="E24" s="249">
        <v>8317</v>
      </c>
      <c r="F24" s="249">
        <v>7.131094</v>
      </c>
      <c r="G24" s="249">
        <v>0</v>
      </c>
      <c r="H24" s="249">
        <v>94.756</v>
      </c>
      <c r="I24" s="249">
        <v>16</v>
      </c>
      <c r="J24" s="249">
        <v>13.1</v>
      </c>
      <c r="K24" s="249">
        <v>35.799999999999997</v>
      </c>
      <c r="L24" s="249">
        <v>1.0144</v>
      </c>
      <c r="M24" s="249">
        <v>90.926000000000002</v>
      </c>
      <c r="N24" s="249">
        <v>98.41</v>
      </c>
      <c r="O24" s="249">
        <v>97.501999999999995</v>
      </c>
      <c r="P24" s="249">
        <v>7.7</v>
      </c>
      <c r="Q24" s="249">
        <v>24.4</v>
      </c>
      <c r="R24" s="249">
        <v>10.7</v>
      </c>
      <c r="S24" s="249">
        <v>4.38</v>
      </c>
      <c r="T24" s="16">
        <v>13</v>
      </c>
      <c r="U24" s="23">
        <f>D24-D25</f>
        <v>310</v>
      </c>
      <c r="V24" s="16"/>
      <c r="W24" s="102"/>
      <c r="X24" s="102"/>
      <c r="Y24" s="239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58285</v>
      </c>
      <c r="E25" s="249">
        <v>8272</v>
      </c>
      <c r="F25" s="249">
        <v>6.5410830000000004</v>
      </c>
      <c r="G25" s="249">
        <v>0</v>
      </c>
      <c r="H25" s="249">
        <v>94.430999999999997</v>
      </c>
      <c r="I25" s="249">
        <v>17.899999999999999</v>
      </c>
      <c r="J25" s="249">
        <v>13.4</v>
      </c>
      <c r="K25" s="249">
        <v>38.200000000000003</v>
      </c>
      <c r="L25" s="249">
        <v>1.0123</v>
      </c>
      <c r="M25" s="249">
        <v>90.947999999999993</v>
      </c>
      <c r="N25" s="249">
        <v>97.825000000000003</v>
      </c>
      <c r="O25" s="249">
        <v>91.44</v>
      </c>
      <c r="P25" s="249">
        <v>11.9</v>
      </c>
      <c r="Q25" s="249">
        <v>28.2</v>
      </c>
      <c r="R25" s="249">
        <v>16.5</v>
      </c>
      <c r="S25" s="249">
        <v>4.38</v>
      </c>
      <c r="T25" s="16">
        <v>12</v>
      </c>
      <c r="U25" s="23">
        <f t="shared" si="1"/>
        <v>318</v>
      </c>
      <c r="V25" s="16"/>
      <c r="W25" s="102"/>
      <c r="X25" s="102"/>
      <c r="Y25" s="239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57967</v>
      </c>
      <c r="E26" s="249">
        <v>8225</v>
      </c>
      <c r="F26" s="249">
        <v>6.734756</v>
      </c>
      <c r="G26" s="249">
        <v>0</v>
      </c>
      <c r="H26" s="249">
        <v>94.891999999999996</v>
      </c>
      <c r="I26" s="249">
        <v>15.1</v>
      </c>
      <c r="J26" s="249">
        <v>14.5</v>
      </c>
      <c r="K26" s="249">
        <v>37.799999999999997</v>
      </c>
      <c r="L26" s="249">
        <v>1.0130999999999999</v>
      </c>
      <c r="M26" s="249">
        <v>91.816000000000003</v>
      </c>
      <c r="N26" s="249">
        <v>97.679000000000002</v>
      </c>
      <c r="O26" s="249">
        <v>93.186999999999998</v>
      </c>
      <c r="P26" s="249">
        <v>7.6</v>
      </c>
      <c r="Q26" s="249">
        <v>24.1</v>
      </c>
      <c r="R26" s="249">
        <v>13.8</v>
      </c>
      <c r="S26" s="249">
        <v>4.38</v>
      </c>
      <c r="T26" s="16">
        <v>11</v>
      </c>
      <c r="U26" s="23">
        <f t="shared" si="1"/>
        <v>342</v>
      </c>
      <c r="V26" s="16"/>
      <c r="W26" s="102"/>
      <c r="X26" s="102"/>
      <c r="Y26" s="239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57625</v>
      </c>
      <c r="E27" s="249">
        <v>8175</v>
      </c>
      <c r="F27" s="249">
        <v>6.821237</v>
      </c>
      <c r="G27" s="249">
        <v>0</v>
      </c>
      <c r="H27" s="249">
        <v>94.245999999999995</v>
      </c>
      <c r="I27" s="249">
        <v>15.4</v>
      </c>
      <c r="J27" s="249">
        <v>9.5</v>
      </c>
      <c r="K27" s="249">
        <v>34.6</v>
      </c>
      <c r="L27" s="249">
        <v>1.0132000000000001</v>
      </c>
      <c r="M27" s="249">
        <v>91.367999999999995</v>
      </c>
      <c r="N27" s="249">
        <v>97.605999999999995</v>
      </c>
      <c r="O27" s="249">
        <v>94.623999999999995</v>
      </c>
      <c r="P27" s="249">
        <v>8.3000000000000007</v>
      </c>
      <c r="Q27" s="249">
        <v>25.2</v>
      </c>
      <c r="R27" s="249">
        <v>14.5</v>
      </c>
      <c r="S27" s="249">
        <v>4.3899999999999997</v>
      </c>
      <c r="T27" s="16">
        <v>10</v>
      </c>
      <c r="U27" s="23">
        <f t="shared" si="1"/>
        <v>225</v>
      </c>
      <c r="V27" s="16"/>
      <c r="W27" s="102"/>
      <c r="X27" s="102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57400</v>
      </c>
      <c r="E28" s="249">
        <v>8142</v>
      </c>
      <c r="F28" s="249">
        <v>6.6517819999999999</v>
      </c>
      <c r="G28" s="249">
        <v>0</v>
      </c>
      <c r="H28" s="249">
        <v>94.847999999999999</v>
      </c>
      <c r="I28" s="249">
        <v>16.399999999999999</v>
      </c>
      <c r="J28" s="249">
        <v>1.6</v>
      </c>
      <c r="K28" s="249">
        <v>11.8</v>
      </c>
      <c r="L28" s="249">
        <v>1.0128999999999999</v>
      </c>
      <c r="M28" s="249">
        <v>90.962999999999994</v>
      </c>
      <c r="N28" s="249">
        <v>97.031999999999996</v>
      </c>
      <c r="O28" s="249">
        <v>92.091999999999999</v>
      </c>
      <c r="P28" s="249">
        <v>9.4</v>
      </c>
      <c r="Q28" s="249">
        <v>28.9</v>
      </c>
      <c r="R28" s="249">
        <v>13.9</v>
      </c>
      <c r="S28" s="249">
        <v>4.38</v>
      </c>
      <c r="T28" s="16">
        <v>9</v>
      </c>
      <c r="U28" s="23">
        <f t="shared" si="1"/>
        <v>40</v>
      </c>
      <c r="V28" s="16"/>
      <c r="W28" s="102"/>
      <c r="X28" s="102"/>
      <c r="Y28" s="239" t="e">
        <f>((X28*100)/#REF!)-100</f>
        <v>#REF!</v>
      </c>
    </row>
    <row r="29" spans="1:25">
      <c r="A29" s="16">
        <v>9</v>
      </c>
      <c r="B29" s="249" t="s">
        <v>197</v>
      </c>
      <c r="C29" s="249" t="s">
        <v>196</v>
      </c>
      <c r="D29" s="249">
        <v>57360</v>
      </c>
      <c r="E29" s="249">
        <v>8136</v>
      </c>
      <c r="F29" s="249">
        <v>6.8267749999999996</v>
      </c>
      <c r="G29" s="249">
        <v>0</v>
      </c>
      <c r="H29" s="249">
        <v>96.603999999999999</v>
      </c>
      <c r="I29" s="249">
        <v>21.5</v>
      </c>
      <c r="J29" s="249">
        <v>0.9</v>
      </c>
      <c r="K29" s="249">
        <v>39.6</v>
      </c>
      <c r="L29" s="249">
        <v>1.0128999999999999</v>
      </c>
      <c r="M29" s="249">
        <v>94.072000000000003</v>
      </c>
      <c r="N29" s="249">
        <v>98.58</v>
      </c>
      <c r="O29" s="249">
        <v>95.433999999999997</v>
      </c>
      <c r="P29" s="249">
        <v>10</v>
      </c>
      <c r="Q29" s="249">
        <v>36.1</v>
      </c>
      <c r="R29" s="249">
        <v>16.7</v>
      </c>
      <c r="S29" s="249">
        <v>4.3899999999999997</v>
      </c>
      <c r="T29" s="16">
        <v>8</v>
      </c>
      <c r="U29" s="23">
        <f t="shared" si="1"/>
        <v>24</v>
      </c>
      <c r="V29" s="16"/>
      <c r="W29" s="102"/>
      <c r="X29" s="102"/>
      <c r="Y29" s="239" t="e">
        <f>((X29*100)/#REF!)-100</f>
        <v>#REF!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57336</v>
      </c>
      <c r="E30" s="249">
        <v>8132</v>
      </c>
      <c r="F30" s="249">
        <v>6.8468590000000003</v>
      </c>
      <c r="G30" s="249">
        <v>0</v>
      </c>
      <c r="H30" s="249">
        <v>96.626999999999995</v>
      </c>
      <c r="I30" s="249">
        <v>20</v>
      </c>
      <c r="J30" s="249">
        <v>2.7</v>
      </c>
      <c r="K30" s="249">
        <v>36.5</v>
      </c>
      <c r="L30" s="249">
        <v>1.0128999999999999</v>
      </c>
      <c r="M30" s="249">
        <v>93.802000000000007</v>
      </c>
      <c r="N30" s="249">
        <v>97.923000000000002</v>
      </c>
      <c r="O30" s="249">
        <v>95.828999999999994</v>
      </c>
      <c r="P30" s="249">
        <v>10.1</v>
      </c>
      <c r="Q30" s="249">
        <v>38</v>
      </c>
      <c r="R30" s="249">
        <v>17</v>
      </c>
      <c r="S30" s="249">
        <v>4.4000000000000004</v>
      </c>
      <c r="T30" s="22">
        <v>7</v>
      </c>
      <c r="U30" s="23">
        <f t="shared" si="1"/>
        <v>66</v>
      </c>
      <c r="V30" s="24">
        <v>8</v>
      </c>
      <c r="W30" s="102"/>
      <c r="X30" s="102"/>
      <c r="Y30" s="239" t="e">
        <f>((X30*100)/#REF!)-100</f>
        <v>#REF!</v>
      </c>
    </row>
    <row r="31" spans="1:25">
      <c r="A31" s="16">
        <v>7</v>
      </c>
      <c r="B31" s="249" t="s">
        <v>199</v>
      </c>
      <c r="C31" s="249" t="s">
        <v>196</v>
      </c>
      <c r="D31" s="249">
        <v>57270</v>
      </c>
      <c r="E31" s="249">
        <v>8122</v>
      </c>
      <c r="F31" s="249">
        <v>6.8674660000000003</v>
      </c>
      <c r="G31" s="249">
        <v>0</v>
      </c>
      <c r="H31" s="249">
        <v>94.001000000000005</v>
      </c>
      <c r="I31" s="249">
        <v>17.8</v>
      </c>
      <c r="J31" s="249">
        <v>15.6</v>
      </c>
      <c r="K31" s="249">
        <v>41.1</v>
      </c>
      <c r="L31" s="249">
        <v>1.0133000000000001</v>
      </c>
      <c r="M31" s="249">
        <v>91.227999999999994</v>
      </c>
      <c r="N31" s="249">
        <v>96.528999999999996</v>
      </c>
      <c r="O31" s="249">
        <v>95.144000000000005</v>
      </c>
      <c r="P31" s="249">
        <v>7.6</v>
      </c>
      <c r="Q31" s="249">
        <v>32.1</v>
      </c>
      <c r="R31" s="249">
        <v>14.2</v>
      </c>
      <c r="S31" s="249">
        <v>4.38</v>
      </c>
      <c r="T31" s="16">
        <v>6</v>
      </c>
      <c r="U31" s="23">
        <f t="shared" si="1"/>
        <v>369</v>
      </c>
      <c r="V31" s="5"/>
      <c r="W31" s="102"/>
      <c r="X31" s="102"/>
      <c r="Y31" s="239" t="e">
        <f>((X31*100)/#REF!)-100</f>
        <v>#REF!</v>
      </c>
    </row>
    <row r="32" spans="1:25">
      <c r="A32" s="16">
        <v>6</v>
      </c>
      <c r="B32" s="249" t="s">
        <v>200</v>
      </c>
      <c r="C32" s="249" t="s">
        <v>196</v>
      </c>
      <c r="D32" s="249">
        <v>56901</v>
      </c>
      <c r="E32" s="249">
        <v>8067</v>
      </c>
      <c r="F32" s="249">
        <v>6.7199169999999997</v>
      </c>
      <c r="G32" s="249">
        <v>0</v>
      </c>
      <c r="H32" s="249">
        <v>93.662000000000006</v>
      </c>
      <c r="I32" s="249">
        <v>20.7</v>
      </c>
      <c r="J32" s="249">
        <v>13.6</v>
      </c>
      <c r="K32" s="249">
        <v>39</v>
      </c>
      <c r="L32" s="249">
        <v>1.0128999999999999</v>
      </c>
      <c r="M32" s="249">
        <v>90.619</v>
      </c>
      <c r="N32" s="249">
        <v>96.671999999999997</v>
      </c>
      <c r="O32" s="249">
        <v>93.32</v>
      </c>
      <c r="P32" s="249">
        <v>12.5</v>
      </c>
      <c r="Q32" s="249">
        <v>33.700000000000003</v>
      </c>
      <c r="R32" s="249">
        <v>14.8</v>
      </c>
      <c r="S32" s="249">
        <v>4.3899999999999997</v>
      </c>
      <c r="T32" s="16">
        <v>5</v>
      </c>
      <c r="U32" s="23">
        <f>D32-D33</f>
        <v>321</v>
      </c>
      <c r="V32" s="5"/>
      <c r="W32" s="102"/>
      <c r="X32" s="102"/>
      <c r="Y32" s="239" t="e">
        <f>((X32*100)/#REF!)-100</f>
        <v>#REF!</v>
      </c>
    </row>
    <row r="33" spans="1:25">
      <c r="A33" s="16">
        <v>5</v>
      </c>
      <c r="B33" s="249" t="s">
        <v>201</v>
      </c>
      <c r="C33" s="249" t="s">
        <v>196</v>
      </c>
      <c r="D33" s="249">
        <v>56580</v>
      </c>
      <c r="E33" s="249">
        <v>8019</v>
      </c>
      <c r="F33" s="249">
        <v>6.5224320000000002</v>
      </c>
      <c r="G33" s="249">
        <v>0</v>
      </c>
      <c r="H33" s="249">
        <v>94.650999999999996</v>
      </c>
      <c r="I33" s="249">
        <v>21.2</v>
      </c>
      <c r="J33" s="249">
        <v>8.5</v>
      </c>
      <c r="K33" s="249">
        <v>33</v>
      </c>
      <c r="L33" s="249">
        <v>1.0119</v>
      </c>
      <c r="M33" s="249">
        <v>91.497</v>
      </c>
      <c r="N33" s="249">
        <v>97.957999999999998</v>
      </c>
      <c r="O33" s="249">
        <v>92.105000000000004</v>
      </c>
      <c r="P33" s="249">
        <v>12.6</v>
      </c>
      <c r="Q33" s="249">
        <v>31.4</v>
      </c>
      <c r="R33" s="249">
        <v>19.3</v>
      </c>
      <c r="S33" s="249">
        <v>4.4000000000000004</v>
      </c>
      <c r="T33" s="16">
        <v>4</v>
      </c>
      <c r="U33" s="23">
        <f t="shared" si="1"/>
        <v>200</v>
      </c>
      <c r="V33" s="5"/>
      <c r="W33" s="102"/>
      <c r="X33" s="102"/>
      <c r="Y33" s="239" t="e">
        <f>((X33*100)/#REF!)-100</f>
        <v>#REF!</v>
      </c>
    </row>
    <row r="34" spans="1:25">
      <c r="A34" s="16">
        <v>4</v>
      </c>
      <c r="B34" s="249" t="s">
        <v>202</v>
      </c>
      <c r="C34" s="249" t="s">
        <v>196</v>
      </c>
      <c r="D34" s="249">
        <v>56380</v>
      </c>
      <c r="E34" s="249">
        <v>7989</v>
      </c>
      <c r="F34" s="249">
        <v>6.757447</v>
      </c>
      <c r="G34" s="249">
        <v>0</v>
      </c>
      <c r="H34" s="249">
        <v>94.882999999999996</v>
      </c>
      <c r="I34" s="249">
        <v>21.6</v>
      </c>
      <c r="J34" s="249">
        <v>11.3</v>
      </c>
      <c r="K34" s="249">
        <v>38.5</v>
      </c>
      <c r="L34" s="249">
        <v>1.0123</v>
      </c>
      <c r="M34" s="249">
        <v>91.954999999999998</v>
      </c>
      <c r="N34" s="249">
        <v>98.097999999999999</v>
      </c>
      <c r="O34" s="249">
        <v>95.619</v>
      </c>
      <c r="P34" s="249">
        <v>11.5</v>
      </c>
      <c r="Q34" s="249">
        <v>35.5</v>
      </c>
      <c r="R34" s="249">
        <v>20</v>
      </c>
      <c r="S34" s="249">
        <v>4.4000000000000004</v>
      </c>
      <c r="T34" s="16">
        <v>3</v>
      </c>
      <c r="U34" s="23">
        <f t="shared" si="1"/>
        <v>264</v>
      </c>
      <c r="V34" s="5"/>
      <c r="W34" s="238"/>
      <c r="X34" s="136"/>
      <c r="Y34" s="239" t="e">
        <f>((X34*100)/#REF!)-100</f>
        <v>#REF!</v>
      </c>
    </row>
    <row r="35" spans="1:25">
      <c r="A35" s="16">
        <v>3</v>
      </c>
      <c r="B35" s="249" t="s">
        <v>203</v>
      </c>
      <c r="C35" s="249" t="s">
        <v>196</v>
      </c>
      <c r="D35" s="249">
        <v>56116</v>
      </c>
      <c r="E35" s="249">
        <v>7950</v>
      </c>
      <c r="F35" s="249">
        <v>6.6155790000000003</v>
      </c>
      <c r="G35" s="249">
        <v>0</v>
      </c>
      <c r="H35" s="249">
        <v>95.816999999999993</v>
      </c>
      <c r="I35" s="249">
        <v>22.1</v>
      </c>
      <c r="J35" s="249">
        <v>12.7</v>
      </c>
      <c r="K35" s="249">
        <v>40.799999999999997</v>
      </c>
      <c r="L35" s="249">
        <v>1.0124</v>
      </c>
      <c r="M35" s="249">
        <v>92.5</v>
      </c>
      <c r="N35" s="249">
        <v>98.343999999999994</v>
      </c>
      <c r="O35" s="249">
        <v>92.695999999999998</v>
      </c>
      <c r="P35" s="249">
        <v>10.9</v>
      </c>
      <c r="Q35" s="249">
        <v>39</v>
      </c>
      <c r="R35" s="249">
        <v>17.2</v>
      </c>
      <c r="S35" s="249">
        <v>4.4000000000000004</v>
      </c>
      <c r="T35" s="16">
        <v>2</v>
      </c>
      <c r="U35" s="23">
        <f t="shared" si="1"/>
        <v>298</v>
      </c>
      <c r="V35" s="5"/>
      <c r="W35" s="103"/>
      <c r="X35" s="102"/>
      <c r="Y35" s="239" t="e">
        <f>((X35*100)/#REF!)-100</f>
        <v>#REF!</v>
      </c>
    </row>
    <row r="36" spans="1:25">
      <c r="A36" s="16">
        <v>2</v>
      </c>
      <c r="B36" s="249" t="s">
        <v>204</v>
      </c>
      <c r="C36" s="249" t="s">
        <v>196</v>
      </c>
      <c r="D36" s="249">
        <v>55818</v>
      </c>
      <c r="E36" s="249">
        <v>7906</v>
      </c>
      <c r="F36" s="249">
        <v>6.8253510000000004</v>
      </c>
      <c r="G36" s="249">
        <v>0</v>
      </c>
      <c r="H36" s="249">
        <v>97.474999999999994</v>
      </c>
      <c r="I36" s="249">
        <v>22.1</v>
      </c>
      <c r="J36" s="249">
        <v>0.7</v>
      </c>
      <c r="K36" s="249">
        <v>9.4</v>
      </c>
      <c r="L36" s="249">
        <v>1.0128999999999999</v>
      </c>
      <c r="M36" s="249">
        <v>94.912999999999997</v>
      </c>
      <c r="N36" s="249">
        <v>99.355000000000004</v>
      </c>
      <c r="O36" s="249">
        <v>95.331999999999994</v>
      </c>
      <c r="P36" s="249">
        <v>7.9</v>
      </c>
      <c r="Q36" s="249">
        <v>41.7</v>
      </c>
      <c r="R36" s="249">
        <v>16.399999999999999</v>
      </c>
      <c r="S36" s="249">
        <v>4.4000000000000004</v>
      </c>
      <c r="T36" s="16">
        <v>1</v>
      </c>
      <c r="U36" s="23">
        <f t="shared" si="1"/>
        <v>16</v>
      </c>
      <c r="V36" s="5"/>
      <c r="W36" s="103"/>
      <c r="X36" s="102"/>
      <c r="Y36" s="239" t="e">
        <f>((X36*100)/#REF!)-100</f>
        <v>#REF!</v>
      </c>
    </row>
    <row r="37" spans="1:25">
      <c r="A37" s="16">
        <v>1</v>
      </c>
      <c r="B37" s="249" t="s">
        <v>205</v>
      </c>
      <c r="C37" s="249" t="s">
        <v>196</v>
      </c>
      <c r="D37" s="249">
        <v>55802</v>
      </c>
      <c r="E37" s="249">
        <v>7904</v>
      </c>
      <c r="F37" s="249">
        <v>7.0394329999999998</v>
      </c>
      <c r="G37" s="249">
        <v>0</v>
      </c>
      <c r="H37" s="249">
        <v>97.997</v>
      </c>
      <c r="I37" s="249">
        <v>19.100000000000001</v>
      </c>
      <c r="J37" s="249">
        <v>3.3</v>
      </c>
      <c r="K37" s="249">
        <v>32.200000000000003</v>
      </c>
      <c r="L37" s="249">
        <v>1.0135000000000001</v>
      </c>
      <c r="M37" s="249">
        <v>94.384</v>
      </c>
      <c r="N37" s="249">
        <v>99.89</v>
      </c>
      <c r="O37" s="249">
        <v>98.100999999999999</v>
      </c>
      <c r="P37" s="249">
        <v>6.2</v>
      </c>
      <c r="Q37" s="249">
        <v>33.6</v>
      </c>
      <c r="R37" s="249">
        <v>15.9</v>
      </c>
      <c r="S37" s="249">
        <v>4.3899999999999997</v>
      </c>
      <c r="T37" s="1"/>
      <c r="U37" s="26"/>
      <c r="V37" s="5"/>
      <c r="W37" s="103"/>
      <c r="X37" s="102"/>
      <c r="Y37" s="239" t="e">
        <f>((X37*100)/#REF!)-100</f>
        <v>#REF!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5"/>
      <c r="X38" s="296"/>
      <c r="Y38" s="29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5"/>
      <c r="X39" s="296"/>
      <c r="Y39" s="29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5"/>
      <c r="X40" s="296"/>
      <c r="Y40" s="29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8"/>
      <c r="X41" s="299"/>
      <c r="Y41" s="300"/>
    </row>
    <row r="42" spans="1:25">
      <c r="D42" s="32"/>
      <c r="E42" s="32"/>
      <c r="N42" s="32"/>
    </row>
  </sheetData>
  <mergeCells count="4">
    <mergeCell ref="W38:Y41"/>
    <mergeCell ref="Y1:Y5"/>
    <mergeCell ref="X1:X5"/>
    <mergeCell ref="W1:W5"/>
  </mergeCells>
  <pageMargins left="0.7" right="0.7" top="0.75" bottom="0.75" header="0.3" footer="0.3"/>
  <pageSetup scale="3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6" t="s">
        <v>126</v>
      </c>
      <c r="X1" s="256" t="s">
        <v>127</v>
      </c>
      <c r="Y1" s="259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57"/>
      <c r="X2" s="257"/>
      <c r="Y2" s="260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57"/>
      <c r="X3" s="257"/>
      <c r="Y3" s="260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57"/>
      <c r="X4" s="257"/>
      <c r="Y4" s="26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58"/>
      <c r="X5" s="258"/>
      <c r="Y5" s="261"/>
    </row>
    <row r="6" spans="1:25">
      <c r="A6" s="16">
        <v>32</v>
      </c>
      <c r="B6" s="249"/>
      <c r="C6" s="249"/>
      <c r="D6">
        <v>685660</v>
      </c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19">
        <v>31</v>
      </c>
      <c r="U6" s="23">
        <f>D6-D7</f>
        <v>3299</v>
      </c>
      <c r="V6" s="4"/>
      <c r="W6" s="242"/>
      <c r="X6" s="242"/>
      <c r="Y6" s="247"/>
    </row>
    <row r="7" spans="1:25">
      <c r="A7" s="21">
        <v>31</v>
      </c>
      <c r="D7">
        <v>682361</v>
      </c>
      <c r="T7" s="22">
        <v>30</v>
      </c>
      <c r="U7" s="23">
        <f>D7-D8</f>
        <v>3708</v>
      </c>
      <c r="V7" s="24">
        <v>1</v>
      </c>
      <c r="W7" s="126"/>
      <c r="X7" s="126"/>
      <c r="Y7" s="239">
        <f t="shared" ref="Y7:Y36" si="0">((X7*100)/D7)-100</f>
        <v>-100</v>
      </c>
    </row>
    <row r="8" spans="1:25">
      <c r="A8" s="16">
        <v>30</v>
      </c>
      <c r="D8">
        <v>678653</v>
      </c>
      <c r="T8" s="16">
        <v>29</v>
      </c>
      <c r="U8" s="23">
        <f>D8-D9</f>
        <v>202</v>
      </c>
      <c r="V8" s="4"/>
      <c r="W8" s="102"/>
      <c r="X8" s="102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678451</v>
      </c>
      <c r="E9" s="249">
        <v>214900</v>
      </c>
      <c r="F9" s="249">
        <v>7.1441160000000004</v>
      </c>
      <c r="G9" s="249">
        <v>0</v>
      </c>
      <c r="H9" s="249">
        <v>97.149000000000001</v>
      </c>
      <c r="I9" s="249">
        <v>15.9</v>
      </c>
      <c r="J9" s="249">
        <v>17</v>
      </c>
      <c r="K9" s="249">
        <v>139.69999999999999</v>
      </c>
      <c r="L9" s="249">
        <v>1.0141</v>
      </c>
      <c r="M9" s="249">
        <v>93.846000000000004</v>
      </c>
      <c r="N9" s="249">
        <v>99.870999999999995</v>
      </c>
      <c r="O9" s="249">
        <v>98.68</v>
      </c>
      <c r="P9" s="249">
        <v>8.5</v>
      </c>
      <c r="Q9" s="249">
        <v>25.7</v>
      </c>
      <c r="R9" s="249">
        <v>13.5</v>
      </c>
      <c r="S9" s="249">
        <v>5.2</v>
      </c>
      <c r="T9" s="22">
        <v>28</v>
      </c>
      <c r="U9" s="23">
        <f t="shared" ref="U9:U36" si="1">D9-D10</f>
        <v>387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678064</v>
      </c>
      <c r="E10" s="249">
        <v>214843</v>
      </c>
      <c r="F10" s="249">
        <v>6.8500699999999997</v>
      </c>
      <c r="G10" s="249">
        <v>0</v>
      </c>
      <c r="H10" s="249">
        <v>94.564999999999998</v>
      </c>
      <c r="I10" s="249">
        <v>19.3</v>
      </c>
      <c r="J10" s="249">
        <v>86.8</v>
      </c>
      <c r="K10" s="249">
        <v>268.8</v>
      </c>
      <c r="L10" s="249">
        <v>1.0128999999999999</v>
      </c>
      <c r="M10" s="249">
        <v>90.637</v>
      </c>
      <c r="N10" s="249">
        <v>98.11</v>
      </c>
      <c r="O10" s="249">
        <v>96.042000000000002</v>
      </c>
      <c r="P10" s="249">
        <v>15.8</v>
      </c>
      <c r="Q10" s="249">
        <v>25.2</v>
      </c>
      <c r="R10" s="249">
        <v>17.5</v>
      </c>
      <c r="S10" s="249">
        <v>5.21</v>
      </c>
      <c r="T10" s="16">
        <v>27</v>
      </c>
      <c r="U10" s="23">
        <f t="shared" si="1"/>
        <v>2063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676001</v>
      </c>
      <c r="E11" s="249">
        <v>214533</v>
      </c>
      <c r="F11" s="249">
        <v>6.7222390000000001</v>
      </c>
      <c r="G11" s="249">
        <v>0</v>
      </c>
      <c r="H11" s="249">
        <v>92.924999999999997</v>
      </c>
      <c r="I11" s="249">
        <v>20.5</v>
      </c>
      <c r="J11" s="249">
        <v>132.1</v>
      </c>
      <c r="K11" s="249">
        <v>270.39999999999998</v>
      </c>
      <c r="L11" s="249">
        <v>1.0122</v>
      </c>
      <c r="M11" s="249">
        <v>90.337000000000003</v>
      </c>
      <c r="N11" s="249">
        <v>97.42</v>
      </c>
      <c r="O11" s="249">
        <v>95.22</v>
      </c>
      <c r="P11" s="249">
        <v>18.3</v>
      </c>
      <c r="Q11" s="249">
        <v>24.3</v>
      </c>
      <c r="R11" s="249">
        <v>20.3</v>
      </c>
      <c r="S11" s="249">
        <v>5.22</v>
      </c>
      <c r="T11" s="16">
        <v>26</v>
      </c>
      <c r="U11" s="23">
        <f t="shared" si="1"/>
        <v>3159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672842</v>
      </c>
      <c r="E12" s="249">
        <v>214052</v>
      </c>
      <c r="F12" s="249">
        <v>6.4918750000000003</v>
      </c>
      <c r="G12" s="249">
        <v>0</v>
      </c>
      <c r="H12" s="249">
        <v>92.888000000000005</v>
      </c>
      <c r="I12" s="249">
        <v>19.899999999999999</v>
      </c>
      <c r="J12" s="249">
        <v>135.80000000000001</v>
      </c>
      <c r="K12" s="249">
        <v>265.10000000000002</v>
      </c>
      <c r="L12" s="249">
        <v>1.0117</v>
      </c>
      <c r="M12" s="249">
        <v>90.176000000000002</v>
      </c>
      <c r="N12" s="249">
        <v>96.671000000000006</v>
      </c>
      <c r="O12" s="249">
        <v>91.930999999999997</v>
      </c>
      <c r="P12" s="249">
        <v>17.2</v>
      </c>
      <c r="Q12" s="249">
        <v>24.6</v>
      </c>
      <c r="R12" s="249">
        <v>20.100000000000001</v>
      </c>
      <c r="S12" s="249">
        <v>5.21</v>
      </c>
      <c r="T12" s="16">
        <v>25</v>
      </c>
      <c r="U12" s="23">
        <f t="shared" si="1"/>
        <v>3235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669607</v>
      </c>
      <c r="E13" s="249">
        <v>213559</v>
      </c>
      <c r="F13" s="249">
        <v>6.608142</v>
      </c>
      <c r="G13" s="249">
        <v>0</v>
      </c>
      <c r="H13" s="249">
        <v>93.067999999999998</v>
      </c>
      <c r="I13" s="249">
        <v>20.3</v>
      </c>
      <c r="J13" s="249">
        <v>141.4</v>
      </c>
      <c r="K13" s="249">
        <v>285.10000000000002</v>
      </c>
      <c r="L13" s="249">
        <v>1.012</v>
      </c>
      <c r="M13" s="249">
        <v>90.515000000000001</v>
      </c>
      <c r="N13" s="249">
        <v>95.611999999999995</v>
      </c>
      <c r="O13" s="249">
        <v>93.596999999999994</v>
      </c>
      <c r="P13" s="249">
        <v>18</v>
      </c>
      <c r="Q13" s="249">
        <v>25</v>
      </c>
      <c r="R13" s="249">
        <v>20.2</v>
      </c>
      <c r="S13" s="249">
        <v>5.21</v>
      </c>
      <c r="T13" s="16">
        <v>24</v>
      </c>
      <c r="U13" s="23">
        <f t="shared" si="1"/>
        <v>3383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666224</v>
      </c>
      <c r="E14" s="249">
        <v>213044</v>
      </c>
      <c r="F14" s="249">
        <v>6.6351180000000003</v>
      </c>
      <c r="G14" s="249">
        <v>0</v>
      </c>
      <c r="H14" s="249">
        <v>93.576999999999998</v>
      </c>
      <c r="I14" s="249">
        <v>20</v>
      </c>
      <c r="J14" s="249">
        <v>140</v>
      </c>
      <c r="K14" s="249">
        <v>267.5</v>
      </c>
      <c r="L14" s="249">
        <v>1.012</v>
      </c>
      <c r="M14" s="249">
        <v>90.816999999999993</v>
      </c>
      <c r="N14" s="249">
        <v>96.363</v>
      </c>
      <c r="O14" s="249">
        <v>93.951999999999998</v>
      </c>
      <c r="P14" s="249">
        <v>17.899999999999999</v>
      </c>
      <c r="Q14" s="249">
        <v>23.3</v>
      </c>
      <c r="R14" s="249">
        <v>20.2</v>
      </c>
      <c r="S14" s="249">
        <v>5.21</v>
      </c>
      <c r="T14" s="16">
        <v>23</v>
      </c>
      <c r="U14" s="23">
        <f t="shared" si="1"/>
        <v>3353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662871</v>
      </c>
      <c r="E15" s="249">
        <v>212537</v>
      </c>
      <c r="F15" s="249">
        <v>6.5668220000000002</v>
      </c>
      <c r="G15" s="249">
        <v>0</v>
      </c>
      <c r="H15" s="249">
        <v>96.855000000000004</v>
      </c>
      <c r="I15" s="249">
        <v>23.9</v>
      </c>
      <c r="J15" s="249">
        <v>6.8</v>
      </c>
      <c r="K15" s="249">
        <v>140.69999999999999</v>
      </c>
      <c r="L15" s="249">
        <v>1.0121</v>
      </c>
      <c r="M15" s="249">
        <v>92.191999999999993</v>
      </c>
      <c r="N15" s="249">
        <v>98.739000000000004</v>
      </c>
      <c r="O15" s="249">
        <v>92.555000000000007</v>
      </c>
      <c r="P15" s="249">
        <v>14.4</v>
      </c>
      <c r="Q15" s="249">
        <v>36.9</v>
      </c>
      <c r="R15" s="249">
        <v>18.8</v>
      </c>
      <c r="S15" s="249">
        <v>5.2</v>
      </c>
      <c r="T15" s="16">
        <v>22</v>
      </c>
      <c r="U15" s="23">
        <f t="shared" si="1"/>
        <v>140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662731</v>
      </c>
      <c r="E16" s="249">
        <v>212516</v>
      </c>
      <c r="F16" s="249">
        <v>6.961195</v>
      </c>
      <c r="G16" s="249">
        <v>0</v>
      </c>
      <c r="H16" s="249">
        <v>97.03</v>
      </c>
      <c r="I16" s="249">
        <v>21.4</v>
      </c>
      <c r="J16" s="249">
        <v>3.5</v>
      </c>
      <c r="K16" s="249">
        <v>137.1</v>
      </c>
      <c r="L16" s="249">
        <v>1.0130999999999999</v>
      </c>
      <c r="M16" s="249">
        <v>94.676000000000002</v>
      </c>
      <c r="N16" s="249">
        <v>98.566999999999993</v>
      </c>
      <c r="O16" s="249">
        <v>97.590999999999994</v>
      </c>
      <c r="P16" s="249">
        <v>13.3</v>
      </c>
      <c r="Q16" s="249">
        <v>34.1</v>
      </c>
      <c r="R16" s="249">
        <v>17.600000000000001</v>
      </c>
      <c r="S16" s="249">
        <v>5.2</v>
      </c>
      <c r="T16" s="22">
        <v>21</v>
      </c>
      <c r="U16" s="23">
        <f t="shared" si="1"/>
        <v>61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662670</v>
      </c>
      <c r="E17" s="249">
        <v>212507</v>
      </c>
      <c r="F17" s="249">
        <v>6.8102239999999998</v>
      </c>
      <c r="G17" s="249">
        <v>0</v>
      </c>
      <c r="H17" s="249">
        <v>94.817999999999998</v>
      </c>
      <c r="I17" s="249">
        <v>19.3</v>
      </c>
      <c r="J17" s="249">
        <v>100.9</v>
      </c>
      <c r="K17" s="249">
        <v>263.89999999999998</v>
      </c>
      <c r="L17" s="249">
        <v>1.0126999999999999</v>
      </c>
      <c r="M17" s="249">
        <v>92.278000000000006</v>
      </c>
      <c r="N17" s="249">
        <v>96.974999999999994</v>
      </c>
      <c r="O17" s="249">
        <v>95.564999999999998</v>
      </c>
      <c r="P17" s="249">
        <v>13.8</v>
      </c>
      <c r="Q17" s="249">
        <v>23.7</v>
      </c>
      <c r="R17" s="249">
        <v>17.7</v>
      </c>
      <c r="S17" s="249">
        <v>5.19</v>
      </c>
      <c r="T17" s="16">
        <v>20</v>
      </c>
      <c r="U17" s="23">
        <f t="shared" si="1"/>
        <v>2365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660305</v>
      </c>
      <c r="E18" s="249">
        <v>212152</v>
      </c>
      <c r="F18" s="249">
        <v>6.6827240000000003</v>
      </c>
      <c r="G18" s="249">
        <v>0</v>
      </c>
      <c r="H18" s="249">
        <v>94.424999999999997</v>
      </c>
      <c r="I18" s="249">
        <v>20.6</v>
      </c>
      <c r="J18" s="249">
        <v>110.6</v>
      </c>
      <c r="K18" s="249">
        <v>265.7</v>
      </c>
      <c r="L18" s="249">
        <v>1.0122</v>
      </c>
      <c r="M18" s="249">
        <v>92.001999999999995</v>
      </c>
      <c r="N18" s="249">
        <v>96.66</v>
      </c>
      <c r="O18" s="249">
        <v>94.441999999999993</v>
      </c>
      <c r="P18" s="249">
        <v>14.6</v>
      </c>
      <c r="Q18" s="249">
        <v>27.3</v>
      </c>
      <c r="R18" s="249">
        <v>19.600000000000001</v>
      </c>
      <c r="S18" s="249">
        <v>5.19</v>
      </c>
      <c r="T18" s="16">
        <v>19</v>
      </c>
      <c r="U18" s="23">
        <f t="shared" si="1"/>
        <v>2612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657693</v>
      </c>
      <c r="E19" s="249">
        <v>211761</v>
      </c>
      <c r="F19" s="249">
        <v>6.8149699999999998</v>
      </c>
      <c r="G19" s="249">
        <v>0</v>
      </c>
      <c r="H19" s="249">
        <v>95.052999999999997</v>
      </c>
      <c r="I19" s="249">
        <v>19.5</v>
      </c>
      <c r="J19" s="249">
        <v>104</v>
      </c>
      <c r="K19" s="249">
        <v>265</v>
      </c>
      <c r="L19" s="249">
        <v>1.0127999999999999</v>
      </c>
      <c r="M19" s="249">
        <v>91.972999999999999</v>
      </c>
      <c r="N19" s="249">
        <v>96.941999999999993</v>
      </c>
      <c r="O19" s="249">
        <v>95.563999999999993</v>
      </c>
      <c r="P19" s="249">
        <v>15.5</v>
      </c>
      <c r="Q19" s="249">
        <v>23.8</v>
      </c>
      <c r="R19" s="249">
        <v>17.5</v>
      </c>
      <c r="S19" s="249">
        <v>5.19</v>
      </c>
      <c r="T19" s="16">
        <v>18</v>
      </c>
      <c r="U19" s="23">
        <f t="shared" si="1"/>
        <v>2451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655242</v>
      </c>
      <c r="E20" s="249">
        <v>211396</v>
      </c>
      <c r="F20" s="249">
        <v>6.6683349999999999</v>
      </c>
      <c r="G20" s="249">
        <v>0</v>
      </c>
      <c r="H20" s="249">
        <v>94.495999999999995</v>
      </c>
      <c r="I20" s="249">
        <v>19.600000000000001</v>
      </c>
      <c r="J20" s="249">
        <v>113.9</v>
      </c>
      <c r="K20" s="249">
        <v>244.8</v>
      </c>
      <c r="L20" s="249">
        <v>1.0121</v>
      </c>
      <c r="M20" s="249">
        <v>91.302999999999997</v>
      </c>
      <c r="N20" s="249">
        <v>96.555999999999997</v>
      </c>
      <c r="O20" s="249">
        <v>94.313999999999993</v>
      </c>
      <c r="P20" s="249">
        <v>16.100000000000001</v>
      </c>
      <c r="Q20" s="249">
        <v>23.2</v>
      </c>
      <c r="R20" s="249">
        <v>19.899999999999999</v>
      </c>
      <c r="S20" s="249">
        <v>5.19</v>
      </c>
      <c r="T20" s="16">
        <v>17</v>
      </c>
      <c r="U20" s="23">
        <f t="shared" si="1"/>
        <v>2708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652534</v>
      </c>
      <c r="E21" s="249">
        <v>210991</v>
      </c>
      <c r="F21" s="249">
        <v>6.792611</v>
      </c>
      <c r="G21" s="249">
        <v>0</v>
      </c>
      <c r="H21" s="249">
        <v>99.5</v>
      </c>
      <c r="I21" s="249">
        <v>15.9</v>
      </c>
      <c r="J21" s="249">
        <v>7.1</v>
      </c>
      <c r="K21" s="249">
        <v>140.69999999999999</v>
      </c>
      <c r="L21" s="249">
        <v>1.0128999999999999</v>
      </c>
      <c r="M21" s="249">
        <v>94.31</v>
      </c>
      <c r="N21" s="249">
        <v>101.74</v>
      </c>
      <c r="O21" s="249">
        <v>94.796999999999997</v>
      </c>
      <c r="P21" s="249">
        <v>10.3</v>
      </c>
      <c r="Q21" s="249">
        <v>24.1</v>
      </c>
      <c r="R21" s="249">
        <v>16.2</v>
      </c>
      <c r="S21" s="249">
        <v>5.19</v>
      </c>
      <c r="T21" s="16">
        <v>16</v>
      </c>
      <c r="U21" s="23">
        <f t="shared" si="1"/>
        <v>151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652383</v>
      </c>
      <c r="E22" s="249">
        <v>210969</v>
      </c>
      <c r="F22" s="249">
        <v>7.3924050000000001</v>
      </c>
      <c r="G22" s="249">
        <v>0</v>
      </c>
      <c r="H22" s="249">
        <v>99.302000000000007</v>
      </c>
      <c r="I22" s="249">
        <v>10.9</v>
      </c>
      <c r="J22" s="249">
        <v>1.8</v>
      </c>
      <c r="K22" s="249">
        <v>42.3</v>
      </c>
      <c r="L22" s="249">
        <v>1.0149999999999999</v>
      </c>
      <c r="M22" s="249">
        <v>96.745999999999995</v>
      </c>
      <c r="N22" s="249">
        <v>102.962</v>
      </c>
      <c r="O22" s="249">
        <v>101.003</v>
      </c>
      <c r="P22" s="249">
        <v>8.1999999999999993</v>
      </c>
      <c r="Q22" s="249">
        <v>14.6</v>
      </c>
      <c r="R22" s="249">
        <v>10.7</v>
      </c>
      <c r="S22" s="249">
        <v>5.18</v>
      </c>
      <c r="T22" s="16">
        <v>15</v>
      </c>
      <c r="U22" s="23">
        <f t="shared" si="1"/>
        <v>34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652349</v>
      </c>
      <c r="E23" s="249">
        <v>210964</v>
      </c>
      <c r="F23" s="249">
        <v>7.1486330000000002</v>
      </c>
      <c r="G23" s="249">
        <v>0</v>
      </c>
      <c r="H23" s="249">
        <v>96.984999999999999</v>
      </c>
      <c r="I23" s="249">
        <v>14.3</v>
      </c>
      <c r="J23" s="249">
        <v>41</v>
      </c>
      <c r="K23" s="249">
        <v>142.9</v>
      </c>
      <c r="L23" s="249">
        <v>1.0145999999999999</v>
      </c>
      <c r="M23" s="249">
        <v>95.233000000000004</v>
      </c>
      <c r="N23" s="249">
        <v>98.637</v>
      </c>
      <c r="O23" s="249">
        <v>97.292000000000002</v>
      </c>
      <c r="P23" s="249">
        <v>9.5</v>
      </c>
      <c r="Q23" s="249">
        <v>16</v>
      </c>
      <c r="R23" s="249">
        <v>9.5</v>
      </c>
      <c r="S23" s="249">
        <v>5.18</v>
      </c>
      <c r="T23" s="22">
        <v>14</v>
      </c>
      <c r="U23" s="23">
        <f t="shared" si="1"/>
        <v>841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651508</v>
      </c>
      <c r="E24" s="249">
        <v>210844</v>
      </c>
      <c r="F24" s="249">
        <v>7.0044320000000004</v>
      </c>
      <c r="G24" s="249">
        <v>0</v>
      </c>
      <c r="H24" s="249">
        <v>94.545000000000002</v>
      </c>
      <c r="I24" s="249">
        <v>18.8</v>
      </c>
      <c r="J24" s="249">
        <v>100.8</v>
      </c>
      <c r="K24" s="249">
        <v>245.8</v>
      </c>
      <c r="L24" s="249">
        <v>1.0135000000000001</v>
      </c>
      <c r="M24" s="249">
        <v>90.353999999999999</v>
      </c>
      <c r="N24" s="249">
        <v>98.418999999999997</v>
      </c>
      <c r="O24" s="249">
        <v>97.427000000000007</v>
      </c>
      <c r="P24" s="249">
        <v>14.5</v>
      </c>
      <c r="Q24" s="249">
        <v>22.7</v>
      </c>
      <c r="R24" s="249">
        <v>15.4</v>
      </c>
      <c r="S24" s="249">
        <v>5.19</v>
      </c>
      <c r="T24" s="16">
        <v>13</v>
      </c>
      <c r="U24" s="23">
        <f t="shared" si="1"/>
        <v>2359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649149</v>
      </c>
      <c r="E25" s="249">
        <v>210491</v>
      </c>
      <c r="F25" s="249">
        <v>6.4333790000000004</v>
      </c>
      <c r="G25" s="249">
        <v>0</v>
      </c>
      <c r="H25" s="249">
        <v>94.180999999999997</v>
      </c>
      <c r="I25" s="249">
        <v>19.600000000000001</v>
      </c>
      <c r="J25" s="249">
        <v>121.5</v>
      </c>
      <c r="K25" s="249">
        <v>269.7</v>
      </c>
      <c r="L25" s="249">
        <v>1.0117</v>
      </c>
      <c r="M25" s="249">
        <v>90.394000000000005</v>
      </c>
      <c r="N25" s="249">
        <v>97.876999999999995</v>
      </c>
      <c r="O25" s="249">
        <v>90.930999999999997</v>
      </c>
      <c r="P25" s="249">
        <v>15.7</v>
      </c>
      <c r="Q25" s="249">
        <v>23.3</v>
      </c>
      <c r="R25" s="249">
        <v>19.5</v>
      </c>
      <c r="S25" s="249">
        <v>5.19</v>
      </c>
      <c r="T25" s="16">
        <v>12</v>
      </c>
      <c r="U25" s="23">
        <f t="shared" si="1"/>
        <v>2888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646261</v>
      </c>
      <c r="E26" s="249">
        <v>210055</v>
      </c>
      <c r="F26" s="249">
        <v>6.5786879999999996</v>
      </c>
      <c r="G26" s="249">
        <v>0</v>
      </c>
      <c r="H26" s="249">
        <v>94.631</v>
      </c>
      <c r="I26" s="249">
        <v>19.2</v>
      </c>
      <c r="J26" s="249">
        <v>143.30000000000001</v>
      </c>
      <c r="K26" s="249">
        <v>289</v>
      </c>
      <c r="L26" s="249">
        <v>1.0121</v>
      </c>
      <c r="M26" s="249">
        <v>91.512</v>
      </c>
      <c r="N26" s="249">
        <v>97.680999999999997</v>
      </c>
      <c r="O26" s="249">
        <v>92.706000000000003</v>
      </c>
      <c r="P26" s="249">
        <v>16.100000000000001</v>
      </c>
      <c r="Q26" s="249">
        <v>22.3</v>
      </c>
      <c r="R26" s="249">
        <v>18.8</v>
      </c>
      <c r="S26" s="249">
        <v>5.19</v>
      </c>
      <c r="T26" s="16">
        <v>11</v>
      </c>
      <c r="U26" s="23">
        <f t="shared" si="1"/>
        <v>3432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642829</v>
      </c>
      <c r="E27" s="249">
        <v>209543</v>
      </c>
      <c r="F27" s="249">
        <v>6.6598259999999998</v>
      </c>
      <c r="G27" s="249">
        <v>0</v>
      </c>
      <c r="H27" s="249">
        <v>93.975999999999999</v>
      </c>
      <c r="I27" s="249">
        <v>19.100000000000001</v>
      </c>
      <c r="J27" s="249">
        <v>126.8</v>
      </c>
      <c r="K27" s="249">
        <v>267.89999999999998</v>
      </c>
      <c r="L27" s="249">
        <v>1.0122</v>
      </c>
      <c r="M27" s="249">
        <v>90.91</v>
      </c>
      <c r="N27" s="249">
        <v>97.370999999999995</v>
      </c>
      <c r="O27" s="249">
        <v>94.051000000000002</v>
      </c>
      <c r="P27" s="249">
        <v>17.2</v>
      </c>
      <c r="Q27" s="249">
        <v>22.6</v>
      </c>
      <c r="R27" s="249">
        <v>19.399999999999999</v>
      </c>
      <c r="S27" s="249">
        <v>5.19</v>
      </c>
      <c r="T27" s="16">
        <v>10</v>
      </c>
      <c r="U27" s="23">
        <f t="shared" si="1"/>
        <v>3035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639794</v>
      </c>
      <c r="E28" s="249">
        <v>209088</v>
      </c>
      <c r="F28" s="249">
        <v>6.4618969999999996</v>
      </c>
      <c r="G28" s="249">
        <v>0</v>
      </c>
      <c r="H28" s="249">
        <v>94.635999999999996</v>
      </c>
      <c r="I28" s="249">
        <v>20.100000000000001</v>
      </c>
      <c r="J28" s="249">
        <v>119.6</v>
      </c>
      <c r="K28" s="249">
        <v>284.39999999999998</v>
      </c>
      <c r="L28" s="249">
        <v>1.0117</v>
      </c>
      <c r="M28" s="249">
        <v>90.575000000000003</v>
      </c>
      <c r="N28" s="249">
        <v>96.962000000000003</v>
      </c>
      <c r="O28" s="249">
        <v>91.462999999999994</v>
      </c>
      <c r="P28" s="249">
        <v>14.4</v>
      </c>
      <c r="Q28" s="249">
        <v>26.5</v>
      </c>
      <c r="R28" s="249">
        <v>20</v>
      </c>
      <c r="S28" s="249">
        <v>5.21</v>
      </c>
      <c r="T28" s="16">
        <v>9</v>
      </c>
      <c r="U28" s="23">
        <f t="shared" si="1"/>
        <v>2845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636949</v>
      </c>
      <c r="E29" s="249">
        <v>208662</v>
      </c>
      <c r="F29" s="249">
        <v>6.8668519999999997</v>
      </c>
      <c r="G29" s="249">
        <v>0</v>
      </c>
      <c r="H29" s="249">
        <v>96.55</v>
      </c>
      <c r="I29" s="249">
        <v>20.2</v>
      </c>
      <c r="J29" s="249">
        <v>4.0999999999999996</v>
      </c>
      <c r="K29" s="249">
        <v>97.5</v>
      </c>
      <c r="L29" s="249">
        <v>1.0133000000000001</v>
      </c>
      <c r="M29" s="249">
        <v>93.926000000000002</v>
      </c>
      <c r="N29" s="249">
        <v>98.61</v>
      </c>
      <c r="O29" s="249">
        <v>95.168999999999997</v>
      </c>
      <c r="P29" s="249">
        <v>10.8</v>
      </c>
      <c r="Q29" s="249">
        <v>32.299999999999997</v>
      </c>
      <c r="R29" s="249">
        <v>14.3</v>
      </c>
      <c r="S29" s="249">
        <v>5.21</v>
      </c>
      <c r="T29" s="16">
        <v>8</v>
      </c>
      <c r="U29" s="23">
        <f t="shared" si="1"/>
        <v>84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636865</v>
      </c>
      <c r="E30" s="249">
        <v>208650</v>
      </c>
      <c r="F30" s="249">
        <v>6.9752039999999997</v>
      </c>
      <c r="G30" s="249">
        <v>0</v>
      </c>
      <c r="H30" s="249">
        <v>96.555000000000007</v>
      </c>
      <c r="I30" s="249">
        <v>18.7</v>
      </c>
      <c r="J30" s="249">
        <v>22.9</v>
      </c>
      <c r="K30" s="249">
        <v>219.1</v>
      </c>
      <c r="L30" s="249">
        <v>1.0138</v>
      </c>
      <c r="M30" s="249">
        <v>93.582999999999998</v>
      </c>
      <c r="N30" s="249">
        <v>97.948999999999998</v>
      </c>
      <c r="O30" s="249">
        <v>95.974999999999994</v>
      </c>
      <c r="P30" s="249">
        <v>10.7</v>
      </c>
      <c r="Q30" s="249">
        <v>30.7</v>
      </c>
      <c r="R30" s="249">
        <v>12.4</v>
      </c>
      <c r="S30" s="249">
        <v>5.22</v>
      </c>
      <c r="T30" s="22">
        <v>7</v>
      </c>
      <c r="U30" s="23">
        <f t="shared" si="1"/>
        <v>500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636365</v>
      </c>
      <c r="E31" s="249">
        <v>208575</v>
      </c>
      <c r="F31" s="249">
        <v>6.7392159999999999</v>
      </c>
      <c r="G31" s="249">
        <v>0</v>
      </c>
      <c r="H31" s="249">
        <v>93.772999999999996</v>
      </c>
      <c r="I31" s="249">
        <v>19.399999999999999</v>
      </c>
      <c r="J31" s="249">
        <v>116</v>
      </c>
      <c r="K31" s="249">
        <v>222.1</v>
      </c>
      <c r="L31" s="249">
        <v>1.0125</v>
      </c>
      <c r="M31" s="249">
        <v>90.793000000000006</v>
      </c>
      <c r="N31" s="249">
        <v>96.459000000000003</v>
      </c>
      <c r="O31" s="249">
        <v>94.715000000000003</v>
      </c>
      <c r="P31" s="249">
        <v>14.9</v>
      </c>
      <c r="Q31" s="249">
        <v>24.6</v>
      </c>
      <c r="R31" s="249">
        <v>18.100000000000001</v>
      </c>
      <c r="S31" s="249">
        <v>5.21</v>
      </c>
      <c r="T31" s="16">
        <v>6</v>
      </c>
      <c r="U31" s="23">
        <f t="shared" si="1"/>
        <v>2763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633602</v>
      </c>
      <c r="E32" s="249">
        <v>208159</v>
      </c>
      <c r="F32" s="249">
        <v>6.5947269999999998</v>
      </c>
      <c r="G32" s="249">
        <v>0</v>
      </c>
      <c r="H32" s="249">
        <v>93.406000000000006</v>
      </c>
      <c r="I32" s="249">
        <v>20.399999999999999</v>
      </c>
      <c r="J32" s="249">
        <v>113.6</v>
      </c>
      <c r="K32" s="249">
        <v>277.39999999999998</v>
      </c>
      <c r="L32" s="249">
        <v>1.0121</v>
      </c>
      <c r="M32" s="249">
        <v>90.153000000000006</v>
      </c>
      <c r="N32" s="249">
        <v>96.646000000000001</v>
      </c>
      <c r="O32" s="249">
        <v>92.965000000000003</v>
      </c>
      <c r="P32" s="249">
        <v>16.899999999999999</v>
      </c>
      <c r="Q32" s="249">
        <v>26</v>
      </c>
      <c r="R32" s="249">
        <v>18.899999999999999</v>
      </c>
      <c r="S32" s="249">
        <v>5.22</v>
      </c>
      <c r="T32" s="16">
        <v>5</v>
      </c>
      <c r="U32" s="23">
        <f t="shared" si="1"/>
        <v>2687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630915</v>
      </c>
      <c r="E33" s="249">
        <v>207750</v>
      </c>
      <c r="F33" s="249">
        <v>6.4690560000000001</v>
      </c>
      <c r="G33" s="249">
        <v>0</v>
      </c>
      <c r="H33" s="249">
        <v>94.433999999999997</v>
      </c>
      <c r="I33" s="249">
        <v>21</v>
      </c>
      <c r="J33" s="249">
        <v>112.2</v>
      </c>
      <c r="K33" s="249">
        <v>260.89999999999998</v>
      </c>
      <c r="L33" s="249">
        <v>1.0117</v>
      </c>
      <c r="M33" s="249">
        <v>91.144000000000005</v>
      </c>
      <c r="N33" s="249">
        <v>97.927999999999997</v>
      </c>
      <c r="O33" s="249">
        <v>91.534000000000006</v>
      </c>
      <c r="P33" s="249">
        <v>17.7</v>
      </c>
      <c r="Q33" s="249">
        <v>27.1</v>
      </c>
      <c r="R33" s="249">
        <v>19.899999999999999</v>
      </c>
      <c r="S33" s="249">
        <v>5.22</v>
      </c>
      <c r="T33" s="16">
        <v>4</v>
      </c>
      <c r="U33" s="23">
        <f t="shared" si="1"/>
        <v>2673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628242</v>
      </c>
      <c r="E34" s="249">
        <v>207349</v>
      </c>
      <c r="F34" s="249">
        <v>6.7553660000000004</v>
      </c>
      <c r="G34" s="249">
        <v>0</v>
      </c>
      <c r="H34" s="249">
        <v>94.632000000000005</v>
      </c>
      <c r="I34" s="249">
        <v>20.8</v>
      </c>
      <c r="J34" s="249">
        <v>135.19999999999999</v>
      </c>
      <c r="K34" s="249">
        <v>269.10000000000002</v>
      </c>
      <c r="L34" s="249">
        <v>1.0124</v>
      </c>
      <c r="M34" s="249">
        <v>91.397000000000006</v>
      </c>
      <c r="N34" s="249">
        <v>98.048000000000002</v>
      </c>
      <c r="O34" s="249">
        <v>95.453999999999994</v>
      </c>
      <c r="P34" s="249">
        <v>17.899999999999999</v>
      </c>
      <c r="Q34" s="249">
        <v>25.3</v>
      </c>
      <c r="R34" s="249">
        <v>19.600000000000001</v>
      </c>
      <c r="S34" s="249">
        <v>5.22</v>
      </c>
      <c r="T34" s="16">
        <v>3</v>
      </c>
      <c r="U34" s="23">
        <f t="shared" si="1"/>
        <v>3232</v>
      </c>
      <c r="V34" s="5"/>
      <c r="W34" s="103"/>
      <c r="X34" s="102"/>
      <c r="Y34" s="239">
        <f t="shared" si="0"/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625010</v>
      </c>
      <c r="E35" s="249">
        <v>206864</v>
      </c>
      <c r="F35" s="249">
        <v>6.51342</v>
      </c>
      <c r="G35" s="249">
        <v>0</v>
      </c>
      <c r="H35" s="249">
        <v>95.641000000000005</v>
      </c>
      <c r="I35" s="249">
        <v>20.9</v>
      </c>
      <c r="J35" s="249">
        <v>102.1</v>
      </c>
      <c r="K35" s="249">
        <v>271.89999999999998</v>
      </c>
      <c r="L35" s="249">
        <v>1.0119</v>
      </c>
      <c r="M35" s="249">
        <v>91.959000000000003</v>
      </c>
      <c r="N35" s="249">
        <v>98.335999999999999</v>
      </c>
      <c r="O35" s="249">
        <v>91.997</v>
      </c>
      <c r="P35" s="249">
        <v>15.6</v>
      </c>
      <c r="Q35" s="249">
        <v>28</v>
      </c>
      <c r="R35" s="249">
        <v>19.399999999999999</v>
      </c>
      <c r="S35" s="249">
        <v>5.22</v>
      </c>
      <c r="T35" s="16">
        <v>2</v>
      </c>
      <c r="U35" s="23">
        <f t="shared" si="1"/>
        <v>2402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622608</v>
      </c>
      <c r="E36" s="249">
        <v>206508</v>
      </c>
      <c r="F36" s="249">
        <v>6.8183579999999999</v>
      </c>
      <c r="G36" s="249">
        <v>0</v>
      </c>
      <c r="H36" s="249">
        <v>97.44</v>
      </c>
      <c r="I36" s="249">
        <v>22.3</v>
      </c>
      <c r="J36" s="249">
        <v>4.2</v>
      </c>
      <c r="K36" s="249">
        <v>143.69999999999999</v>
      </c>
      <c r="L36" s="249">
        <v>1.0130999999999999</v>
      </c>
      <c r="M36" s="249">
        <v>94.78</v>
      </c>
      <c r="N36" s="249">
        <v>99.402000000000001</v>
      </c>
      <c r="O36" s="249">
        <v>94.936999999999998</v>
      </c>
      <c r="P36" s="249">
        <v>8.1999999999999993</v>
      </c>
      <c r="Q36" s="249">
        <v>41.4</v>
      </c>
      <c r="R36" s="249">
        <v>15.6</v>
      </c>
      <c r="S36" s="249">
        <v>5.22</v>
      </c>
      <c r="T36" s="16">
        <v>1</v>
      </c>
      <c r="U36" s="23">
        <f t="shared" si="1"/>
        <v>95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622513</v>
      </c>
      <c r="E37" s="249">
        <v>206494</v>
      </c>
      <c r="F37" s="249">
        <v>7.2003510000000004</v>
      </c>
      <c r="G37" s="249">
        <v>0</v>
      </c>
      <c r="H37" s="249">
        <v>97.986000000000004</v>
      </c>
      <c r="I37" s="249">
        <v>20.100000000000001</v>
      </c>
      <c r="J37" s="249">
        <v>4</v>
      </c>
      <c r="K37" s="249">
        <v>94.1</v>
      </c>
      <c r="L37" s="249">
        <v>1.0146999999999999</v>
      </c>
      <c r="M37" s="249">
        <v>94.194999999999993</v>
      </c>
      <c r="N37" s="249">
        <v>99.977000000000004</v>
      </c>
      <c r="O37" s="249">
        <v>98.039000000000001</v>
      </c>
      <c r="P37" s="249">
        <v>7.6</v>
      </c>
      <c r="Q37" s="249">
        <v>36.700000000000003</v>
      </c>
      <c r="R37" s="249">
        <v>9.6</v>
      </c>
      <c r="S37" s="249">
        <v>5.21</v>
      </c>
      <c r="T37" s="1"/>
      <c r="U37" s="26"/>
      <c r="V37" s="5"/>
      <c r="W37" s="103"/>
      <c r="X37" s="102"/>
      <c r="Y37" s="239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5"/>
      <c r="X38" s="296"/>
      <c r="Y38" s="29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5"/>
      <c r="X39" s="296"/>
      <c r="Y39" s="29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5"/>
      <c r="X40" s="296"/>
      <c r="Y40" s="29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8"/>
      <c r="X41" s="299"/>
      <c r="Y41" s="300"/>
    </row>
    <row r="42" spans="1:25">
      <c r="D42" s="32"/>
      <c r="E42" s="32"/>
      <c r="N42" s="32"/>
    </row>
  </sheetData>
  <mergeCells count="4">
    <mergeCell ref="Y1:Y5"/>
    <mergeCell ref="W38:Y41"/>
    <mergeCell ref="W1:W5"/>
    <mergeCell ref="X1:X5"/>
  </mergeCells>
  <pageMargins left="0.7" right="0.7" top="0.75" bottom="0.75" header="0.3" footer="0.3"/>
  <pageSetup scale="3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 customHeight="1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6" t="s">
        <v>126</v>
      </c>
      <c r="X1" s="256" t="s">
        <v>127</v>
      </c>
      <c r="Y1" s="259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57"/>
      <c r="X2" s="257"/>
      <c r="Y2" s="260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57"/>
      <c r="X3" s="257"/>
      <c r="Y3" s="260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57"/>
      <c r="X4" s="257"/>
      <c r="Y4" s="26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58"/>
      <c r="X5" s="258"/>
      <c r="Y5" s="261"/>
    </row>
    <row r="6" spans="1:25">
      <c r="A6" s="16">
        <v>32</v>
      </c>
      <c r="B6" s="249"/>
      <c r="C6" s="249"/>
      <c r="D6" s="249">
        <v>222233</v>
      </c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19">
        <v>31</v>
      </c>
      <c r="U6" s="23">
        <f>D6-D7</f>
        <v>4752</v>
      </c>
      <c r="V6" s="4"/>
      <c r="W6" s="242"/>
      <c r="X6" s="242"/>
      <c r="Y6" s="247"/>
    </row>
    <row r="7" spans="1:25">
      <c r="A7" s="21">
        <v>31</v>
      </c>
      <c r="D7">
        <v>217481</v>
      </c>
      <c r="T7" s="22">
        <v>30</v>
      </c>
      <c r="U7" s="23">
        <f>D7-D8</f>
        <v>5068</v>
      </c>
      <c r="V7" s="24">
        <v>1</v>
      </c>
      <c r="W7" s="126"/>
      <c r="X7" s="126"/>
      <c r="Y7" s="239">
        <f t="shared" ref="Y7:Y36" si="0">((X7*100)/D7)-100</f>
        <v>-100</v>
      </c>
    </row>
    <row r="8" spans="1:25">
      <c r="A8" s="16">
        <v>30</v>
      </c>
      <c r="D8">
        <v>212413</v>
      </c>
      <c r="T8" s="16">
        <v>29</v>
      </c>
      <c r="U8" s="23">
        <f>D8-D9</f>
        <v>5242</v>
      </c>
      <c r="V8" s="4"/>
      <c r="W8" s="102"/>
      <c r="X8" s="102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207171</v>
      </c>
      <c r="E9" s="249">
        <v>746605</v>
      </c>
      <c r="F9" s="249">
        <v>7.0172410000000003</v>
      </c>
      <c r="G9" s="249">
        <v>0</v>
      </c>
      <c r="H9" s="249">
        <v>85.507999999999996</v>
      </c>
      <c r="I9" s="249">
        <v>20.7</v>
      </c>
      <c r="J9" s="249">
        <v>227.2</v>
      </c>
      <c r="K9" s="249">
        <v>246.8</v>
      </c>
      <c r="L9" s="249">
        <v>1.0125999999999999</v>
      </c>
      <c r="M9" s="249">
        <v>82.176000000000002</v>
      </c>
      <c r="N9" s="249">
        <v>88.263999999999996</v>
      </c>
      <c r="O9" s="249">
        <v>87.111999999999995</v>
      </c>
      <c r="P9" s="249">
        <v>18.8</v>
      </c>
      <c r="Q9" s="249">
        <v>24.4</v>
      </c>
      <c r="R9" s="249">
        <v>21.2</v>
      </c>
      <c r="S9" s="249">
        <v>4.8</v>
      </c>
      <c r="T9" s="22">
        <v>28</v>
      </c>
      <c r="U9" s="23">
        <f t="shared" ref="U9:U36" si="1">D9-D10</f>
        <v>5453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201718</v>
      </c>
      <c r="E10" s="249">
        <v>745816</v>
      </c>
      <c r="F10" s="249">
        <v>6.8366660000000001</v>
      </c>
      <c r="G10" s="249">
        <v>0</v>
      </c>
      <c r="H10" s="249">
        <v>82.977000000000004</v>
      </c>
      <c r="I10" s="249">
        <v>21.1</v>
      </c>
      <c r="J10" s="249">
        <v>223.6</v>
      </c>
      <c r="K10" s="249">
        <v>242.6</v>
      </c>
      <c r="L10" s="249">
        <v>1.0123</v>
      </c>
      <c r="M10" s="249">
        <v>79.055000000000007</v>
      </c>
      <c r="N10" s="249">
        <v>86.494</v>
      </c>
      <c r="O10" s="249">
        <v>84.381</v>
      </c>
      <c r="P10" s="249">
        <v>19.399999999999999</v>
      </c>
      <c r="Q10" s="249">
        <v>24.9</v>
      </c>
      <c r="R10" s="249">
        <v>20.6</v>
      </c>
      <c r="S10" s="249">
        <v>4.8</v>
      </c>
      <c r="T10" s="16">
        <v>27</v>
      </c>
      <c r="U10" s="23">
        <f t="shared" si="1"/>
        <v>5365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196353</v>
      </c>
      <c r="E11" s="249">
        <v>745018</v>
      </c>
      <c r="F11" s="249">
        <v>6.7776230000000002</v>
      </c>
      <c r="G11" s="249">
        <v>0</v>
      </c>
      <c r="H11" s="249">
        <v>81.421000000000006</v>
      </c>
      <c r="I11" s="249">
        <v>21.9</v>
      </c>
      <c r="J11" s="249">
        <v>211.5</v>
      </c>
      <c r="K11" s="249">
        <v>252.1</v>
      </c>
      <c r="L11" s="249">
        <v>1.0121</v>
      </c>
      <c r="M11" s="249">
        <v>78.915000000000006</v>
      </c>
      <c r="N11" s="249">
        <v>85.885999999999996</v>
      </c>
      <c r="O11" s="249">
        <v>83.816999999999993</v>
      </c>
      <c r="P11" s="249">
        <v>19.899999999999999</v>
      </c>
      <c r="Q11" s="249">
        <v>25</v>
      </c>
      <c r="R11" s="249">
        <v>21.4</v>
      </c>
      <c r="S11" s="249">
        <v>4.8099999999999996</v>
      </c>
      <c r="T11" s="16">
        <v>26</v>
      </c>
      <c r="U11" s="23">
        <f t="shared" si="1"/>
        <v>5075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191278</v>
      </c>
      <c r="E12" s="249">
        <v>744249</v>
      </c>
      <c r="F12" s="249">
        <v>6.5209089999999996</v>
      </c>
      <c r="G12" s="249">
        <v>0</v>
      </c>
      <c r="H12" s="249">
        <v>81.415000000000006</v>
      </c>
      <c r="I12" s="249">
        <v>21.4</v>
      </c>
      <c r="J12" s="249">
        <v>213.3</v>
      </c>
      <c r="K12" s="249">
        <v>245.9</v>
      </c>
      <c r="L12" s="249">
        <v>1.0116000000000001</v>
      </c>
      <c r="M12" s="249">
        <v>78.688000000000002</v>
      </c>
      <c r="N12" s="249">
        <v>85.15</v>
      </c>
      <c r="O12" s="249">
        <v>80.263999999999996</v>
      </c>
      <c r="P12" s="249">
        <v>19.399999999999999</v>
      </c>
      <c r="Q12" s="249">
        <v>24.7</v>
      </c>
      <c r="R12" s="249">
        <v>21.4</v>
      </c>
      <c r="S12" s="249">
        <v>4.8099999999999996</v>
      </c>
      <c r="T12" s="16">
        <v>25</v>
      </c>
      <c r="U12" s="23">
        <f t="shared" si="1"/>
        <v>5119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186159</v>
      </c>
      <c r="E13" s="249">
        <v>743474</v>
      </c>
      <c r="F13" s="249">
        <v>6.6623619999999999</v>
      </c>
      <c r="G13" s="249">
        <v>0</v>
      </c>
      <c r="H13" s="249">
        <v>81.596000000000004</v>
      </c>
      <c r="I13" s="249">
        <v>21.6</v>
      </c>
      <c r="J13" s="249">
        <v>209.3</v>
      </c>
      <c r="K13" s="249">
        <v>231.2</v>
      </c>
      <c r="L13" s="249">
        <v>1.0119</v>
      </c>
      <c r="M13" s="249">
        <v>79.113</v>
      </c>
      <c r="N13" s="249">
        <v>84.120999999999995</v>
      </c>
      <c r="O13" s="249">
        <v>82.22</v>
      </c>
      <c r="P13" s="249">
        <v>19.399999999999999</v>
      </c>
      <c r="Q13" s="249">
        <v>25.3</v>
      </c>
      <c r="R13" s="249">
        <v>21.4</v>
      </c>
      <c r="S13" s="249">
        <v>4.8099999999999996</v>
      </c>
      <c r="T13" s="16">
        <v>24</v>
      </c>
      <c r="U13" s="23">
        <f t="shared" si="1"/>
        <v>5024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181135</v>
      </c>
      <c r="E14" s="249">
        <v>742715</v>
      </c>
      <c r="F14" s="249">
        <v>6.6751389999999997</v>
      </c>
      <c r="G14" s="249">
        <v>0</v>
      </c>
      <c r="H14" s="249">
        <v>82.091999999999999</v>
      </c>
      <c r="I14" s="249">
        <v>21.3</v>
      </c>
      <c r="J14" s="249">
        <v>212.1</v>
      </c>
      <c r="K14" s="249">
        <v>229.5</v>
      </c>
      <c r="L14" s="249">
        <v>1.0119</v>
      </c>
      <c r="M14" s="249">
        <v>79.225999999999999</v>
      </c>
      <c r="N14" s="249">
        <v>84.879000000000005</v>
      </c>
      <c r="O14" s="249">
        <v>82.361000000000004</v>
      </c>
      <c r="P14" s="249">
        <v>19.399999999999999</v>
      </c>
      <c r="Q14" s="249">
        <v>25.1</v>
      </c>
      <c r="R14" s="249">
        <v>21.3</v>
      </c>
      <c r="S14" s="249">
        <v>4.8099999999999996</v>
      </c>
      <c r="T14" s="16">
        <v>23</v>
      </c>
      <c r="U14" s="23">
        <f t="shared" si="1"/>
        <v>5089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176046</v>
      </c>
      <c r="E15" s="249">
        <v>741950</v>
      </c>
      <c r="F15" s="249">
        <v>6.5730449999999996</v>
      </c>
      <c r="G15" s="249">
        <v>0</v>
      </c>
      <c r="H15" s="249">
        <v>85.266000000000005</v>
      </c>
      <c r="I15" s="249">
        <v>21.9</v>
      </c>
      <c r="J15" s="249">
        <v>207.1</v>
      </c>
      <c r="K15" s="249">
        <v>224.3</v>
      </c>
      <c r="L15" s="249">
        <v>1.0117</v>
      </c>
      <c r="M15" s="249">
        <v>80.527000000000001</v>
      </c>
      <c r="N15" s="249">
        <v>87.168000000000006</v>
      </c>
      <c r="O15" s="249">
        <v>80.953999999999994</v>
      </c>
      <c r="P15" s="249">
        <v>19.899999999999999</v>
      </c>
      <c r="Q15" s="249">
        <v>25.1</v>
      </c>
      <c r="R15" s="249">
        <v>21.3</v>
      </c>
      <c r="S15" s="249">
        <v>4.82</v>
      </c>
      <c r="T15" s="16">
        <v>22</v>
      </c>
      <c r="U15" s="23">
        <f t="shared" si="1"/>
        <v>4972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171074</v>
      </c>
      <c r="E16" s="249">
        <v>741226</v>
      </c>
      <c r="F16" s="249">
        <v>6.9375869999999997</v>
      </c>
      <c r="G16" s="249">
        <v>0</v>
      </c>
      <c r="H16" s="249">
        <v>85.450999999999993</v>
      </c>
      <c r="I16" s="249">
        <v>21.5</v>
      </c>
      <c r="J16" s="249">
        <v>208.1</v>
      </c>
      <c r="K16" s="249">
        <v>226.9</v>
      </c>
      <c r="L16" s="249">
        <v>1.0124</v>
      </c>
      <c r="M16" s="249">
        <v>83.064999999999998</v>
      </c>
      <c r="N16" s="249">
        <v>86.995000000000005</v>
      </c>
      <c r="O16" s="249">
        <v>86.028000000000006</v>
      </c>
      <c r="P16" s="249">
        <v>19.399999999999999</v>
      </c>
      <c r="Q16" s="249">
        <v>25.1</v>
      </c>
      <c r="R16" s="249">
        <v>21.3</v>
      </c>
      <c r="S16" s="249">
        <v>4.82</v>
      </c>
      <c r="T16" s="22">
        <v>21</v>
      </c>
      <c r="U16" s="23">
        <f t="shared" si="1"/>
        <v>4995</v>
      </c>
      <c r="V16" s="24">
        <v>22</v>
      </c>
      <c r="W16" s="102"/>
      <c r="X16" s="102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166079</v>
      </c>
      <c r="E17" s="249">
        <v>740502</v>
      </c>
      <c r="F17" s="249">
        <v>6.7849979999999999</v>
      </c>
      <c r="G17" s="249">
        <v>0</v>
      </c>
      <c r="H17" s="249">
        <v>83.313000000000002</v>
      </c>
      <c r="I17" s="249">
        <v>21.4</v>
      </c>
      <c r="J17" s="249">
        <v>205.2</v>
      </c>
      <c r="K17" s="249">
        <v>225.7</v>
      </c>
      <c r="L17" s="249">
        <v>1.0121</v>
      </c>
      <c r="M17" s="249">
        <v>80.936999999999998</v>
      </c>
      <c r="N17" s="249">
        <v>85.396000000000001</v>
      </c>
      <c r="O17" s="249">
        <v>83.852999999999994</v>
      </c>
      <c r="P17" s="249">
        <v>19.3</v>
      </c>
      <c r="Q17" s="249">
        <v>24.8</v>
      </c>
      <c r="R17" s="249">
        <v>21.2</v>
      </c>
      <c r="S17" s="249">
        <v>4.8099999999999996</v>
      </c>
      <c r="T17" s="16">
        <v>20</v>
      </c>
      <c r="U17" s="23">
        <f t="shared" si="1"/>
        <v>4926</v>
      </c>
      <c r="V17" s="16"/>
      <c r="W17" s="102"/>
      <c r="X17" s="102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161153</v>
      </c>
      <c r="E18" s="249">
        <v>739771</v>
      </c>
      <c r="F18" s="249">
        <v>6.7472640000000004</v>
      </c>
      <c r="G18" s="249">
        <v>0</v>
      </c>
      <c r="H18" s="249">
        <v>82.962999999999994</v>
      </c>
      <c r="I18" s="249">
        <v>21.3</v>
      </c>
      <c r="J18" s="249">
        <v>201.7</v>
      </c>
      <c r="K18" s="249">
        <v>226</v>
      </c>
      <c r="L18" s="249">
        <v>1.0121</v>
      </c>
      <c r="M18" s="249">
        <v>80.567999999999998</v>
      </c>
      <c r="N18" s="249">
        <v>85.167000000000002</v>
      </c>
      <c r="O18" s="249">
        <v>83.222999999999999</v>
      </c>
      <c r="P18" s="249">
        <v>19</v>
      </c>
      <c r="Q18" s="249">
        <v>24.5</v>
      </c>
      <c r="R18" s="249">
        <v>20.8</v>
      </c>
      <c r="S18" s="249">
        <v>4.8099999999999996</v>
      </c>
      <c r="T18" s="16">
        <v>19</v>
      </c>
      <c r="U18" s="23">
        <f t="shared" si="1"/>
        <v>4841</v>
      </c>
      <c r="V18" s="16"/>
      <c r="W18" s="102"/>
      <c r="X18" s="102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156312</v>
      </c>
      <c r="E19" s="249">
        <v>739051</v>
      </c>
      <c r="F19" s="249">
        <v>6.8082159999999998</v>
      </c>
      <c r="G19" s="249">
        <v>0</v>
      </c>
      <c r="H19" s="249">
        <v>83.570999999999998</v>
      </c>
      <c r="I19" s="249">
        <v>21</v>
      </c>
      <c r="J19" s="249">
        <v>202.9</v>
      </c>
      <c r="K19" s="249">
        <v>284</v>
      </c>
      <c r="L19" s="249">
        <v>1.0122</v>
      </c>
      <c r="M19" s="249">
        <v>80.563999999999993</v>
      </c>
      <c r="N19" s="249">
        <v>85.480999999999995</v>
      </c>
      <c r="O19" s="249">
        <v>84.046999999999997</v>
      </c>
      <c r="P19" s="249">
        <v>18.899999999999999</v>
      </c>
      <c r="Q19" s="249">
        <v>24.3</v>
      </c>
      <c r="R19" s="249">
        <v>20.8</v>
      </c>
      <c r="S19" s="249">
        <v>4.8099999999999996</v>
      </c>
      <c r="T19" s="16">
        <v>18</v>
      </c>
      <c r="U19" s="23">
        <f t="shared" si="1"/>
        <v>4869</v>
      </c>
      <c r="V19" s="16"/>
      <c r="W19" s="102"/>
      <c r="X19" s="102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151443</v>
      </c>
      <c r="E20" s="249">
        <v>738332</v>
      </c>
      <c r="F20" s="249">
        <v>6.7001039999999996</v>
      </c>
      <c r="G20" s="249">
        <v>0</v>
      </c>
      <c r="H20" s="249">
        <v>82.994</v>
      </c>
      <c r="I20" s="249">
        <v>21</v>
      </c>
      <c r="J20" s="249">
        <v>198</v>
      </c>
      <c r="K20" s="249">
        <v>312.5</v>
      </c>
      <c r="L20" s="249">
        <v>1.012</v>
      </c>
      <c r="M20" s="249">
        <v>79.950999999999993</v>
      </c>
      <c r="N20" s="249">
        <v>85.024000000000001</v>
      </c>
      <c r="O20" s="249">
        <v>82.694000000000003</v>
      </c>
      <c r="P20" s="249">
        <v>19.399999999999999</v>
      </c>
      <c r="Q20" s="249">
        <v>23.9</v>
      </c>
      <c r="R20" s="249">
        <v>21.2</v>
      </c>
      <c r="S20" s="249">
        <v>4.8099999999999996</v>
      </c>
      <c r="T20" s="16">
        <v>17</v>
      </c>
      <c r="U20" s="23">
        <f t="shared" si="1"/>
        <v>4752</v>
      </c>
      <c r="V20" s="16"/>
      <c r="W20" s="102"/>
      <c r="X20" s="102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146691</v>
      </c>
      <c r="E21" s="249">
        <v>737625</v>
      </c>
      <c r="F21" s="249">
        <v>6.7657509999999998</v>
      </c>
      <c r="G21" s="249">
        <v>0</v>
      </c>
      <c r="H21" s="249">
        <v>88.009</v>
      </c>
      <c r="I21" s="249">
        <v>18.7</v>
      </c>
      <c r="J21" s="249">
        <v>90.5</v>
      </c>
      <c r="K21" s="249">
        <v>641.79999999999995</v>
      </c>
      <c r="L21" s="249">
        <v>1.0122</v>
      </c>
      <c r="M21" s="249">
        <v>82.728999999999999</v>
      </c>
      <c r="N21" s="249">
        <v>90.311000000000007</v>
      </c>
      <c r="O21" s="249">
        <v>83.269000000000005</v>
      </c>
      <c r="P21" s="249">
        <v>11.9</v>
      </c>
      <c r="Q21" s="249">
        <v>23.3</v>
      </c>
      <c r="R21" s="249">
        <v>20.2</v>
      </c>
      <c r="S21" s="249">
        <v>4.8099999999999996</v>
      </c>
      <c r="T21" s="16">
        <v>16</v>
      </c>
      <c r="U21" s="23">
        <f t="shared" si="1"/>
        <v>2170</v>
      </c>
      <c r="V21" s="16"/>
      <c r="W21" s="102"/>
      <c r="X21" s="102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144521</v>
      </c>
      <c r="E22" s="249">
        <v>737316</v>
      </c>
      <c r="F22" s="249">
        <v>7.4306900000000002</v>
      </c>
      <c r="G22" s="249">
        <v>0</v>
      </c>
      <c r="H22" s="249">
        <v>87.741</v>
      </c>
      <c r="I22" s="249">
        <v>17.899999999999999</v>
      </c>
      <c r="J22" s="249">
        <v>158.5</v>
      </c>
      <c r="K22" s="249">
        <v>215.6</v>
      </c>
      <c r="L22" s="249">
        <v>1.0147999999999999</v>
      </c>
      <c r="M22" s="249">
        <v>85.168999999999997</v>
      </c>
      <c r="N22" s="249">
        <v>91.516999999999996</v>
      </c>
      <c r="O22" s="249">
        <v>89.528000000000006</v>
      </c>
      <c r="P22" s="249">
        <v>11.9</v>
      </c>
      <c r="Q22" s="249">
        <v>20</v>
      </c>
      <c r="R22" s="249">
        <v>12.3</v>
      </c>
      <c r="S22" s="249">
        <v>4.8</v>
      </c>
      <c r="T22" s="16">
        <v>15</v>
      </c>
      <c r="U22" s="23">
        <f t="shared" si="1"/>
        <v>3800</v>
      </c>
      <c r="V22" s="16"/>
      <c r="W22" s="102"/>
      <c r="X22" s="102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140721</v>
      </c>
      <c r="E23" s="249">
        <v>736779</v>
      </c>
      <c r="F23" s="249">
        <v>6.9915979999999998</v>
      </c>
      <c r="G23" s="249">
        <v>0</v>
      </c>
      <c r="H23" s="249">
        <v>85.444000000000003</v>
      </c>
      <c r="I23" s="249">
        <v>18.100000000000001</v>
      </c>
      <c r="J23" s="249">
        <v>205.1</v>
      </c>
      <c r="K23" s="249">
        <v>224</v>
      </c>
      <c r="L23" s="249">
        <v>1.0129999999999999</v>
      </c>
      <c r="M23" s="249">
        <v>83.734999999999999</v>
      </c>
      <c r="N23" s="249">
        <v>87.055999999999997</v>
      </c>
      <c r="O23" s="249">
        <v>85.766999999999996</v>
      </c>
      <c r="P23" s="249">
        <v>17.100000000000001</v>
      </c>
      <c r="Q23" s="249">
        <v>19.399999999999999</v>
      </c>
      <c r="R23" s="249">
        <v>18.399999999999999</v>
      </c>
      <c r="S23" s="249">
        <v>4.8</v>
      </c>
      <c r="T23" s="22">
        <v>14</v>
      </c>
      <c r="U23" s="23">
        <f t="shared" si="1"/>
        <v>4922</v>
      </c>
      <c r="V23" s="24">
        <v>15</v>
      </c>
      <c r="W23" s="102"/>
      <c r="X23" s="102"/>
      <c r="Y23" s="239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135799</v>
      </c>
      <c r="E24" s="249">
        <v>736074</v>
      </c>
      <c r="F24" s="249">
        <v>6.9951639999999999</v>
      </c>
      <c r="G24" s="249">
        <v>0</v>
      </c>
      <c r="H24" s="249">
        <v>83.088999999999999</v>
      </c>
      <c r="I24" s="249">
        <v>20.2</v>
      </c>
      <c r="J24" s="249">
        <v>193.3</v>
      </c>
      <c r="K24" s="249">
        <v>221.4</v>
      </c>
      <c r="L24" s="249">
        <v>1.0128999999999999</v>
      </c>
      <c r="M24" s="249">
        <v>79.010999999999996</v>
      </c>
      <c r="N24" s="249">
        <v>86.879000000000005</v>
      </c>
      <c r="O24" s="249">
        <v>85.917000000000002</v>
      </c>
      <c r="P24" s="249">
        <v>17.3</v>
      </c>
      <c r="Q24" s="249">
        <v>23.4</v>
      </c>
      <c r="R24" s="249">
        <v>18.7</v>
      </c>
      <c r="S24" s="249">
        <v>4.8099999999999996</v>
      </c>
      <c r="T24" s="16">
        <v>13</v>
      </c>
      <c r="U24" s="23">
        <f t="shared" si="1"/>
        <v>4639</v>
      </c>
      <c r="V24" s="16"/>
      <c r="W24" s="102"/>
      <c r="X24" s="102"/>
      <c r="Y24" s="239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131160</v>
      </c>
      <c r="E25" s="249">
        <v>735387</v>
      </c>
      <c r="F25" s="249">
        <v>6.4904149999999996</v>
      </c>
      <c r="G25" s="249">
        <v>0</v>
      </c>
      <c r="H25" s="249">
        <v>82.744</v>
      </c>
      <c r="I25" s="249">
        <v>20.8</v>
      </c>
      <c r="J25" s="249">
        <v>192.4</v>
      </c>
      <c r="K25" s="249">
        <v>211.3</v>
      </c>
      <c r="L25" s="249">
        <v>1.0116000000000001</v>
      </c>
      <c r="M25" s="249">
        <v>79.057000000000002</v>
      </c>
      <c r="N25" s="249">
        <v>86.358000000000004</v>
      </c>
      <c r="O25" s="249">
        <v>79.623000000000005</v>
      </c>
      <c r="P25" s="249">
        <v>19</v>
      </c>
      <c r="Q25" s="249">
        <v>23.7</v>
      </c>
      <c r="R25" s="249">
        <v>20.8</v>
      </c>
      <c r="S25" s="249">
        <v>4.8099999999999996</v>
      </c>
      <c r="T25" s="16">
        <v>12</v>
      </c>
      <c r="U25" s="23">
        <f t="shared" si="1"/>
        <v>4618</v>
      </c>
      <c r="V25" s="16"/>
      <c r="W25" s="102"/>
      <c r="X25" s="102"/>
      <c r="Y25" s="239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126542</v>
      </c>
      <c r="E26" s="249">
        <v>734699</v>
      </c>
      <c r="F26" s="249">
        <v>6.628209</v>
      </c>
      <c r="G26" s="249">
        <v>0</v>
      </c>
      <c r="H26" s="249">
        <v>83.191000000000003</v>
      </c>
      <c r="I26" s="249">
        <v>20.2</v>
      </c>
      <c r="J26" s="249">
        <v>202.4</v>
      </c>
      <c r="K26" s="249">
        <v>218.5</v>
      </c>
      <c r="L26" s="249">
        <v>1.0119</v>
      </c>
      <c r="M26" s="249">
        <v>79.965999999999994</v>
      </c>
      <c r="N26" s="249">
        <v>86.161000000000001</v>
      </c>
      <c r="O26" s="249">
        <v>81.384</v>
      </c>
      <c r="P26" s="249">
        <v>18.600000000000001</v>
      </c>
      <c r="Q26" s="249">
        <v>23.1</v>
      </c>
      <c r="R26" s="249">
        <v>20.3</v>
      </c>
      <c r="S26" s="249">
        <v>4.8099999999999996</v>
      </c>
      <c r="T26" s="16">
        <v>11</v>
      </c>
      <c r="U26" s="23">
        <f t="shared" si="1"/>
        <v>4859</v>
      </c>
      <c r="V26" s="16"/>
      <c r="W26" s="102"/>
      <c r="X26" s="102"/>
      <c r="Y26" s="239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121683</v>
      </c>
      <c r="E27" s="249">
        <v>733980</v>
      </c>
      <c r="F27" s="249">
        <v>6.7410439999999996</v>
      </c>
      <c r="G27" s="249">
        <v>0</v>
      </c>
      <c r="H27" s="249">
        <v>82.522000000000006</v>
      </c>
      <c r="I27" s="249">
        <v>20</v>
      </c>
      <c r="J27" s="249">
        <v>204.3</v>
      </c>
      <c r="K27" s="249">
        <v>230.8</v>
      </c>
      <c r="L27" s="249">
        <v>1.0122</v>
      </c>
      <c r="M27" s="249">
        <v>79.536000000000001</v>
      </c>
      <c r="N27" s="249">
        <v>86.082999999999998</v>
      </c>
      <c r="O27" s="249">
        <v>82.873999999999995</v>
      </c>
      <c r="P27" s="249">
        <v>17.899999999999999</v>
      </c>
      <c r="Q27" s="249">
        <v>23.1</v>
      </c>
      <c r="R27" s="249">
        <v>20.100000000000001</v>
      </c>
      <c r="S27" s="249">
        <v>4.82</v>
      </c>
      <c r="T27" s="16">
        <v>10</v>
      </c>
      <c r="U27" s="23">
        <f t="shared" si="1"/>
        <v>4918</v>
      </c>
      <c r="V27" s="16"/>
      <c r="W27" s="102"/>
      <c r="X27" s="102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116765</v>
      </c>
      <c r="E28" s="249">
        <v>733249</v>
      </c>
      <c r="F28" s="249">
        <v>6.4985150000000003</v>
      </c>
      <c r="G28" s="249">
        <v>0</v>
      </c>
      <c r="H28" s="249">
        <v>83.238</v>
      </c>
      <c r="I28" s="249">
        <v>21.1</v>
      </c>
      <c r="J28" s="249">
        <v>196.6</v>
      </c>
      <c r="K28" s="249">
        <v>238.4</v>
      </c>
      <c r="L28" s="249">
        <v>1.0116000000000001</v>
      </c>
      <c r="M28" s="249">
        <v>79.132999999999996</v>
      </c>
      <c r="N28" s="249">
        <v>85.524000000000001</v>
      </c>
      <c r="O28" s="249">
        <v>79.75</v>
      </c>
      <c r="P28" s="249">
        <v>19.600000000000001</v>
      </c>
      <c r="Q28" s="249">
        <v>24.7</v>
      </c>
      <c r="R28" s="249">
        <v>20.8</v>
      </c>
      <c r="S28" s="249">
        <v>4.83</v>
      </c>
      <c r="T28" s="16">
        <v>9</v>
      </c>
      <c r="U28" s="23">
        <f t="shared" si="1"/>
        <v>4719</v>
      </c>
      <c r="V28" s="16"/>
      <c r="W28" s="102"/>
      <c r="X28" s="102"/>
      <c r="Y28" s="239">
        <f t="shared" si="0"/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112046</v>
      </c>
      <c r="E29" s="249">
        <v>732549</v>
      </c>
      <c r="F29" s="249">
        <v>6.7695860000000003</v>
      </c>
      <c r="G29" s="249">
        <v>0</v>
      </c>
      <c r="H29" s="249">
        <v>85.022000000000006</v>
      </c>
      <c r="I29" s="249">
        <v>21.8</v>
      </c>
      <c r="J29" s="249">
        <v>191.5</v>
      </c>
      <c r="K29" s="249">
        <v>253.1</v>
      </c>
      <c r="L29" s="249">
        <v>1.0121</v>
      </c>
      <c r="M29" s="249">
        <v>82.447999999999993</v>
      </c>
      <c r="N29" s="249">
        <v>87.138999999999996</v>
      </c>
      <c r="O29" s="249">
        <v>83.623000000000005</v>
      </c>
      <c r="P29" s="249">
        <v>19.8</v>
      </c>
      <c r="Q29" s="249">
        <v>25.9</v>
      </c>
      <c r="R29" s="249">
        <v>21.1</v>
      </c>
      <c r="S29" s="249">
        <v>4.83</v>
      </c>
      <c r="T29" s="16">
        <v>8</v>
      </c>
      <c r="U29" s="23">
        <f t="shared" si="1"/>
        <v>4595</v>
      </c>
      <c r="V29" s="16"/>
      <c r="W29" s="102"/>
      <c r="X29" s="102"/>
      <c r="Y29" s="239">
        <f t="shared" si="0"/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107451</v>
      </c>
      <c r="E30" s="249">
        <v>731879</v>
      </c>
      <c r="F30" s="249">
        <v>6.8282280000000002</v>
      </c>
      <c r="G30" s="249">
        <v>0</v>
      </c>
      <c r="H30" s="249">
        <v>84.980999999999995</v>
      </c>
      <c r="I30" s="249">
        <v>21.6</v>
      </c>
      <c r="J30" s="249">
        <v>195.9</v>
      </c>
      <c r="K30" s="249">
        <v>220.7</v>
      </c>
      <c r="L30" s="249">
        <v>1.0122</v>
      </c>
      <c r="M30" s="249">
        <v>81.974999999999994</v>
      </c>
      <c r="N30" s="249">
        <v>86.418000000000006</v>
      </c>
      <c r="O30" s="249">
        <v>84.400999999999996</v>
      </c>
      <c r="P30" s="249">
        <v>19.5</v>
      </c>
      <c r="Q30" s="249">
        <v>25.8</v>
      </c>
      <c r="R30" s="249">
        <v>21</v>
      </c>
      <c r="S30" s="249">
        <v>4.84</v>
      </c>
      <c r="T30" s="22">
        <v>7</v>
      </c>
      <c r="U30" s="23">
        <f t="shared" si="1"/>
        <v>4701</v>
      </c>
      <c r="V30" s="24">
        <v>8</v>
      </c>
      <c r="W30" s="102"/>
      <c r="X30" s="102"/>
      <c r="Y30" s="239">
        <f t="shared" si="0"/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102750</v>
      </c>
      <c r="E31" s="249">
        <v>731193</v>
      </c>
      <c r="F31" s="249">
        <v>6.758222</v>
      </c>
      <c r="G31" s="249">
        <v>0</v>
      </c>
      <c r="H31" s="249">
        <v>82.213999999999999</v>
      </c>
      <c r="I31" s="249">
        <v>20.5</v>
      </c>
      <c r="J31" s="249">
        <v>213.8</v>
      </c>
      <c r="K31" s="249">
        <v>246.5</v>
      </c>
      <c r="L31" s="249">
        <v>1.0123</v>
      </c>
      <c r="M31" s="249">
        <v>79.34</v>
      </c>
      <c r="N31" s="249">
        <v>84.891999999999996</v>
      </c>
      <c r="O31" s="249">
        <v>82.998999999999995</v>
      </c>
      <c r="P31" s="249">
        <v>18.2</v>
      </c>
      <c r="Q31" s="249">
        <v>24.7</v>
      </c>
      <c r="R31" s="249">
        <v>19.7</v>
      </c>
      <c r="S31" s="249">
        <v>4.83</v>
      </c>
      <c r="T31" s="16">
        <v>6</v>
      </c>
      <c r="U31" s="23">
        <f t="shared" si="1"/>
        <v>5131</v>
      </c>
      <c r="V31" s="5"/>
      <c r="W31" s="102"/>
      <c r="X31" s="102"/>
      <c r="Y31" s="239">
        <f t="shared" si="0"/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97619</v>
      </c>
      <c r="E32" s="249">
        <v>730425</v>
      </c>
      <c r="F32" s="249">
        <v>6.621753</v>
      </c>
      <c r="G32" s="249">
        <v>0</v>
      </c>
      <c r="H32" s="249">
        <v>81.918999999999997</v>
      </c>
      <c r="I32" s="249">
        <v>23.8</v>
      </c>
      <c r="J32" s="249">
        <v>130.30000000000001</v>
      </c>
      <c r="K32" s="249">
        <v>298.5</v>
      </c>
      <c r="L32" s="249">
        <v>1.0119</v>
      </c>
      <c r="M32" s="249">
        <v>78.921000000000006</v>
      </c>
      <c r="N32" s="249">
        <v>85.221999999999994</v>
      </c>
      <c r="O32" s="249">
        <v>81.257000000000005</v>
      </c>
      <c r="P32" s="249">
        <v>13.4</v>
      </c>
      <c r="Q32" s="249">
        <v>34.4</v>
      </c>
      <c r="R32" s="249">
        <v>20.2</v>
      </c>
      <c r="S32" s="249">
        <v>4.84</v>
      </c>
      <c r="T32" s="16">
        <v>5</v>
      </c>
      <c r="U32" s="23">
        <f t="shared" si="1"/>
        <v>3129</v>
      </c>
      <c r="V32" s="5"/>
      <c r="W32" s="102"/>
      <c r="X32" s="102"/>
      <c r="Y32" s="239">
        <f t="shared" si="0"/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94490</v>
      </c>
      <c r="E33" s="249">
        <v>729955</v>
      </c>
      <c r="F33" s="249">
        <v>6.7156390000000004</v>
      </c>
      <c r="G33" s="249">
        <v>0</v>
      </c>
      <c r="H33" s="249">
        <v>83.100999999999999</v>
      </c>
      <c r="I33" s="249">
        <v>21.6</v>
      </c>
      <c r="J33" s="249">
        <v>0</v>
      </c>
      <c r="K33" s="249">
        <v>0</v>
      </c>
      <c r="L33" s="249">
        <v>1.0129999999999999</v>
      </c>
      <c r="M33" s="249">
        <v>79.775999999999996</v>
      </c>
      <c r="N33" s="249">
        <v>86.557000000000002</v>
      </c>
      <c r="O33" s="249">
        <v>80.292000000000002</v>
      </c>
      <c r="P33" s="249">
        <v>9.4</v>
      </c>
      <c r="Q33" s="249">
        <v>35</v>
      </c>
      <c r="R33" s="249">
        <v>13.4</v>
      </c>
      <c r="S33" s="249">
        <v>4.84</v>
      </c>
      <c r="T33" s="16">
        <v>4</v>
      </c>
      <c r="U33" s="23">
        <f t="shared" si="1"/>
        <v>0</v>
      </c>
      <c r="V33" s="5"/>
      <c r="W33" s="102"/>
      <c r="X33" s="102"/>
      <c r="Y33" s="239">
        <f t="shared" si="0"/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94490</v>
      </c>
      <c r="E34" s="249">
        <v>729955</v>
      </c>
      <c r="F34" s="249">
        <v>7.0173649999999999</v>
      </c>
      <c r="G34" s="249">
        <v>0</v>
      </c>
      <c r="H34" s="249">
        <v>83.337000000000003</v>
      </c>
      <c r="I34" s="249">
        <v>21.2</v>
      </c>
      <c r="J34" s="249">
        <v>0</v>
      </c>
      <c r="K34" s="249">
        <v>0</v>
      </c>
      <c r="L34" s="249">
        <v>1.0138</v>
      </c>
      <c r="M34" s="249">
        <v>80.221000000000004</v>
      </c>
      <c r="N34" s="249">
        <v>86.733999999999995</v>
      </c>
      <c r="O34" s="249">
        <v>84.218999999999994</v>
      </c>
      <c r="P34" s="249">
        <v>9.3000000000000007</v>
      </c>
      <c r="Q34" s="249">
        <v>35.299999999999997</v>
      </c>
      <c r="R34" s="249">
        <v>13</v>
      </c>
      <c r="S34" s="249">
        <v>4.84</v>
      </c>
      <c r="T34" s="16">
        <v>3</v>
      </c>
      <c r="U34" s="23">
        <f t="shared" si="1"/>
        <v>0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94490</v>
      </c>
      <c r="E35" s="249">
        <v>729955</v>
      </c>
      <c r="F35" s="249">
        <v>6.8167650000000002</v>
      </c>
      <c r="G35" s="249">
        <v>0</v>
      </c>
      <c r="H35" s="249">
        <v>84.227000000000004</v>
      </c>
      <c r="I35" s="249">
        <v>17.7</v>
      </c>
      <c r="J35" s="249">
        <v>102.6</v>
      </c>
      <c r="K35" s="249">
        <v>233.2</v>
      </c>
      <c r="L35" s="249">
        <v>1.0135000000000001</v>
      </c>
      <c r="M35" s="249">
        <v>80.802999999999997</v>
      </c>
      <c r="N35" s="249">
        <v>86.984999999999999</v>
      </c>
      <c r="O35" s="249">
        <v>80.891000000000005</v>
      </c>
      <c r="P35" s="249">
        <v>8.1999999999999993</v>
      </c>
      <c r="Q35" s="249">
        <v>25.8</v>
      </c>
      <c r="R35" s="249">
        <v>11.1</v>
      </c>
      <c r="S35" s="249">
        <v>4.84</v>
      </c>
      <c r="T35" s="16">
        <v>2</v>
      </c>
      <c r="U35" s="23">
        <f t="shared" si="1"/>
        <v>2458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92032</v>
      </c>
      <c r="E36" s="249">
        <v>729591</v>
      </c>
      <c r="F36" s="249">
        <v>6.7553869999999998</v>
      </c>
      <c r="G36" s="249">
        <v>0</v>
      </c>
      <c r="H36" s="249">
        <v>85.844999999999999</v>
      </c>
      <c r="I36" s="249">
        <v>21.6</v>
      </c>
      <c r="J36" s="249">
        <v>218.7</v>
      </c>
      <c r="K36" s="249">
        <v>243.3</v>
      </c>
      <c r="L36" s="249">
        <v>1.0122</v>
      </c>
      <c r="M36" s="249">
        <v>83.200999999999993</v>
      </c>
      <c r="N36" s="249">
        <v>87.789000000000001</v>
      </c>
      <c r="O36" s="249">
        <v>83.215000000000003</v>
      </c>
      <c r="P36" s="249">
        <v>18.899999999999999</v>
      </c>
      <c r="Q36" s="249">
        <v>26.1</v>
      </c>
      <c r="R36" s="249">
        <v>20.5</v>
      </c>
      <c r="S36" s="249">
        <v>4.84</v>
      </c>
      <c r="T36" s="16">
        <v>1</v>
      </c>
      <c r="U36" s="23">
        <f t="shared" si="1"/>
        <v>5249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86783</v>
      </c>
      <c r="E37" s="249">
        <v>728832</v>
      </c>
      <c r="F37" s="249">
        <v>6.975384</v>
      </c>
      <c r="G37" s="249">
        <v>0</v>
      </c>
      <c r="H37" s="249">
        <v>86.433000000000007</v>
      </c>
      <c r="I37" s="249">
        <v>21.3</v>
      </c>
      <c r="J37" s="249">
        <v>203.6</v>
      </c>
      <c r="K37" s="249">
        <v>230.4</v>
      </c>
      <c r="L37" s="249">
        <v>1.0125999999999999</v>
      </c>
      <c r="M37" s="249">
        <v>82.564999999999998</v>
      </c>
      <c r="N37" s="249">
        <v>88.435000000000002</v>
      </c>
      <c r="O37" s="249">
        <v>86.337000000000003</v>
      </c>
      <c r="P37" s="249">
        <v>18.8</v>
      </c>
      <c r="Q37" s="249">
        <v>25.6</v>
      </c>
      <c r="R37" s="249">
        <v>20.7</v>
      </c>
      <c r="S37" s="249">
        <v>4.84</v>
      </c>
      <c r="T37" s="1"/>
      <c r="U37" s="26"/>
      <c r="V37" s="5"/>
      <c r="W37" s="103"/>
      <c r="X37" s="102"/>
      <c r="Y37" s="239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5"/>
      <c r="X38" s="296"/>
      <c r="Y38" s="29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5"/>
      <c r="X39" s="296"/>
      <c r="Y39" s="29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5"/>
      <c r="X40" s="296"/>
      <c r="Y40" s="29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8"/>
      <c r="X41" s="299"/>
      <c r="Y41" s="300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30" sqref="C30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6" t="s">
        <v>126</v>
      </c>
      <c r="X1" s="256" t="s">
        <v>127</v>
      </c>
      <c r="Y1" s="259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57"/>
      <c r="X2" s="257"/>
      <c r="Y2" s="260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57"/>
      <c r="X3" s="257"/>
      <c r="Y3" s="260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57"/>
      <c r="X4" s="257"/>
      <c r="Y4" s="26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58"/>
      <c r="X5" s="258"/>
      <c r="Y5" s="261"/>
    </row>
    <row r="6" spans="1:25">
      <c r="A6" s="21">
        <v>32</v>
      </c>
      <c r="B6" s="249" t="s">
        <v>258</v>
      </c>
      <c r="C6" s="249" t="s">
        <v>196</v>
      </c>
      <c r="D6" s="249">
        <v>218177</v>
      </c>
      <c r="E6" s="249">
        <v>154004</v>
      </c>
      <c r="F6" s="249">
        <v>4.1277530000000002</v>
      </c>
      <c r="G6" s="249">
        <v>2</v>
      </c>
      <c r="H6" s="249">
        <v>46.280999999999999</v>
      </c>
      <c r="I6" s="249">
        <v>20.8</v>
      </c>
      <c r="J6" s="249">
        <v>1</v>
      </c>
      <c r="K6" s="249">
        <v>1.3</v>
      </c>
      <c r="L6" s="249">
        <v>1.006</v>
      </c>
      <c r="M6" s="249">
        <v>45.798000000000002</v>
      </c>
      <c r="N6" s="249">
        <v>46.719000000000001</v>
      </c>
      <c r="O6" s="249">
        <v>46.116</v>
      </c>
      <c r="P6" s="249">
        <v>12.6</v>
      </c>
      <c r="Q6" s="249">
        <v>29.2</v>
      </c>
      <c r="R6" s="249">
        <v>18.100000000000001</v>
      </c>
      <c r="S6" s="249">
        <v>4.74</v>
      </c>
      <c r="T6" s="22">
        <v>31</v>
      </c>
      <c r="U6" s="23">
        <f>D6-D7</f>
        <v>24</v>
      </c>
      <c r="V6" s="4"/>
      <c r="W6" s="242"/>
      <c r="X6" s="242"/>
      <c r="Y6" s="247"/>
    </row>
    <row r="7" spans="1:25">
      <c r="A7" s="21">
        <v>31</v>
      </c>
      <c r="B7" s="249" t="s">
        <v>253</v>
      </c>
      <c r="C7" s="249" t="s">
        <v>196</v>
      </c>
      <c r="D7" s="249">
        <v>218153</v>
      </c>
      <c r="E7" s="249">
        <v>153998</v>
      </c>
      <c r="F7" s="249">
        <v>4.1897359999999999</v>
      </c>
      <c r="G7" s="249">
        <v>2</v>
      </c>
      <c r="H7" s="249">
        <v>46.335999999999999</v>
      </c>
      <c r="I7" s="249">
        <v>19.7</v>
      </c>
      <c r="J7" s="249">
        <v>1</v>
      </c>
      <c r="K7" s="249">
        <v>1.3</v>
      </c>
      <c r="L7" s="249">
        <v>1.0064</v>
      </c>
      <c r="M7" s="249">
        <v>45.710999999999999</v>
      </c>
      <c r="N7" s="249">
        <v>46.960999999999999</v>
      </c>
      <c r="O7" s="249">
        <v>46.22</v>
      </c>
      <c r="P7" s="249">
        <v>7.6</v>
      </c>
      <c r="Q7" s="249">
        <v>30.6</v>
      </c>
      <c r="R7" s="249">
        <v>14.4</v>
      </c>
      <c r="S7" s="249">
        <v>4.74</v>
      </c>
      <c r="T7" s="22">
        <v>30</v>
      </c>
      <c r="U7" s="23">
        <f>D7-D8</f>
        <v>24</v>
      </c>
      <c r="V7" s="24">
        <v>1</v>
      </c>
      <c r="W7" s="123"/>
      <c r="X7" s="123"/>
      <c r="Y7" s="239">
        <f t="shared" ref="Y7:Y36" si="0">((X7*100)/D7)-100</f>
        <v>-100</v>
      </c>
    </row>
    <row r="8" spans="1:25">
      <c r="A8" s="16">
        <v>30</v>
      </c>
      <c r="B8" s="249" t="s">
        <v>254</v>
      </c>
      <c r="C8" s="249" t="s">
        <v>196</v>
      </c>
      <c r="D8" s="249">
        <v>218129</v>
      </c>
      <c r="E8" s="249">
        <v>153993</v>
      </c>
      <c r="F8" s="249">
        <v>4.1829239999999999</v>
      </c>
      <c r="G8" s="249">
        <v>2</v>
      </c>
      <c r="H8" s="249">
        <v>46.482999999999997</v>
      </c>
      <c r="I8" s="249">
        <v>17.600000000000001</v>
      </c>
      <c r="J8" s="249">
        <v>1</v>
      </c>
      <c r="K8" s="249">
        <v>1.2</v>
      </c>
      <c r="L8" s="249">
        <v>1.0064</v>
      </c>
      <c r="M8" s="249">
        <v>45.9</v>
      </c>
      <c r="N8" s="249">
        <v>46.975999999999999</v>
      </c>
      <c r="O8" s="249">
        <v>46.185000000000002</v>
      </c>
      <c r="P8" s="249">
        <v>7.1</v>
      </c>
      <c r="Q8" s="249">
        <v>26.3</v>
      </c>
      <c r="R8" s="249">
        <v>14.7</v>
      </c>
      <c r="S8" s="249">
        <v>4.74</v>
      </c>
      <c r="T8" s="16">
        <v>29</v>
      </c>
      <c r="U8" s="23">
        <f>D8-D9</f>
        <v>23</v>
      </c>
      <c r="V8" s="4"/>
      <c r="W8" s="102"/>
      <c r="X8" s="102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218106</v>
      </c>
      <c r="E9" s="249">
        <v>153987</v>
      </c>
      <c r="F9" s="249">
        <v>4.1830550000000004</v>
      </c>
      <c r="G9" s="249">
        <v>2</v>
      </c>
      <c r="H9" s="249">
        <v>46.335999999999999</v>
      </c>
      <c r="I9" s="249">
        <v>15</v>
      </c>
      <c r="J9" s="249">
        <v>3.6</v>
      </c>
      <c r="K9" s="249">
        <v>16.7</v>
      </c>
      <c r="L9" s="249">
        <v>1.0063</v>
      </c>
      <c r="M9" s="249">
        <v>44.933</v>
      </c>
      <c r="N9" s="249">
        <v>46.966999999999999</v>
      </c>
      <c r="O9" s="249">
        <v>46.246000000000002</v>
      </c>
      <c r="P9" s="249">
        <v>8.4</v>
      </c>
      <c r="Q9" s="249">
        <v>24.1</v>
      </c>
      <c r="R9" s="249">
        <v>15</v>
      </c>
      <c r="S9" s="249">
        <v>4.74</v>
      </c>
      <c r="T9" s="22">
        <v>28</v>
      </c>
      <c r="U9" s="23">
        <f t="shared" ref="U9:U36" si="1">D9-D10</f>
        <v>85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218021</v>
      </c>
      <c r="E10" s="249">
        <v>153966</v>
      </c>
      <c r="F10" s="249">
        <v>4.1083889999999998</v>
      </c>
      <c r="G10" s="249">
        <v>2</v>
      </c>
      <c r="H10" s="249">
        <v>45.158000000000001</v>
      </c>
      <c r="I10" s="249">
        <v>16.600000000000001</v>
      </c>
      <c r="J10" s="249">
        <v>13.3</v>
      </c>
      <c r="K10" s="249">
        <v>17.600000000000001</v>
      </c>
      <c r="L10" s="249">
        <v>1.0062</v>
      </c>
      <c r="M10" s="249">
        <v>44.695</v>
      </c>
      <c r="N10" s="249">
        <v>45.651000000000003</v>
      </c>
      <c r="O10" s="249">
        <v>45.066000000000003</v>
      </c>
      <c r="P10" s="249">
        <v>12</v>
      </c>
      <c r="Q10" s="249">
        <v>24.4</v>
      </c>
      <c r="R10" s="249">
        <v>14.3</v>
      </c>
      <c r="S10" s="249">
        <v>4.7300000000000004</v>
      </c>
      <c r="T10" s="16">
        <v>27</v>
      </c>
      <c r="U10" s="23">
        <f t="shared" si="1"/>
        <v>320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217701</v>
      </c>
      <c r="E11" s="249">
        <v>153888</v>
      </c>
      <c r="F11" s="249">
        <v>4.050243</v>
      </c>
      <c r="G11" s="249">
        <v>2</v>
      </c>
      <c r="H11" s="249">
        <v>45.076000000000001</v>
      </c>
      <c r="I11" s="249">
        <v>19.8</v>
      </c>
      <c r="J11" s="249">
        <v>12.9</v>
      </c>
      <c r="K11" s="249">
        <v>17.399999999999999</v>
      </c>
      <c r="L11" s="249">
        <v>1.0059</v>
      </c>
      <c r="M11" s="249">
        <v>44.588999999999999</v>
      </c>
      <c r="N11" s="249">
        <v>45.634999999999998</v>
      </c>
      <c r="O11" s="249">
        <v>44.966000000000001</v>
      </c>
      <c r="P11" s="249">
        <v>13.5</v>
      </c>
      <c r="Q11" s="249">
        <v>26.3</v>
      </c>
      <c r="R11" s="249">
        <v>17.8</v>
      </c>
      <c r="S11" s="249">
        <v>4.74</v>
      </c>
      <c r="T11" s="16">
        <v>26</v>
      </c>
      <c r="U11" s="23">
        <f t="shared" si="1"/>
        <v>309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217392</v>
      </c>
      <c r="E12" s="249">
        <v>153811</v>
      </c>
      <c r="F12" s="249">
        <v>4.013172</v>
      </c>
      <c r="G12" s="249">
        <v>2</v>
      </c>
      <c r="H12" s="249">
        <v>45.112000000000002</v>
      </c>
      <c r="I12" s="249">
        <v>18.600000000000001</v>
      </c>
      <c r="J12" s="249">
        <v>12.7</v>
      </c>
      <c r="K12" s="249">
        <v>17</v>
      </c>
      <c r="L12" s="249">
        <v>1.0057</v>
      </c>
      <c r="M12" s="249">
        <v>44.677</v>
      </c>
      <c r="N12" s="249">
        <v>45.58</v>
      </c>
      <c r="O12" s="249">
        <v>44.856000000000002</v>
      </c>
      <c r="P12" s="249">
        <v>12</v>
      </c>
      <c r="Q12" s="249">
        <v>25.9</v>
      </c>
      <c r="R12" s="249">
        <v>19.8</v>
      </c>
      <c r="S12" s="249">
        <v>4.75</v>
      </c>
      <c r="T12" s="16">
        <v>25</v>
      </c>
      <c r="U12" s="23">
        <f t="shared" si="1"/>
        <v>304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217088</v>
      </c>
      <c r="E13" s="249">
        <v>153736</v>
      </c>
      <c r="F13" s="249">
        <v>4.0314350000000001</v>
      </c>
      <c r="G13" s="249">
        <v>2</v>
      </c>
      <c r="H13" s="249">
        <v>45.058</v>
      </c>
      <c r="I13" s="249">
        <v>19.5</v>
      </c>
      <c r="J13" s="249">
        <v>13.1</v>
      </c>
      <c r="K13" s="249">
        <v>18.100000000000001</v>
      </c>
      <c r="L13" s="249">
        <v>1.0058</v>
      </c>
      <c r="M13" s="249">
        <v>44.585999999999999</v>
      </c>
      <c r="N13" s="249">
        <v>45.578000000000003</v>
      </c>
      <c r="O13" s="249">
        <v>44.890999999999998</v>
      </c>
      <c r="P13" s="249">
        <v>12.5</v>
      </c>
      <c r="Q13" s="249">
        <v>27.5</v>
      </c>
      <c r="R13" s="249">
        <v>18.7</v>
      </c>
      <c r="S13" s="249">
        <v>4.74</v>
      </c>
      <c r="T13" s="16">
        <v>24</v>
      </c>
      <c r="U13" s="23">
        <f t="shared" si="1"/>
        <v>313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216775</v>
      </c>
      <c r="E14" s="249">
        <v>153658</v>
      </c>
      <c r="F14" s="249">
        <v>4.0134400000000001</v>
      </c>
      <c r="G14" s="249">
        <v>2</v>
      </c>
      <c r="H14" s="249">
        <v>45.084000000000003</v>
      </c>
      <c r="I14" s="249">
        <v>18.8</v>
      </c>
      <c r="J14" s="249">
        <v>13.1</v>
      </c>
      <c r="K14" s="249">
        <v>17.600000000000001</v>
      </c>
      <c r="L14" s="249">
        <v>1.0057</v>
      </c>
      <c r="M14" s="249">
        <v>44.554000000000002</v>
      </c>
      <c r="N14" s="249">
        <v>45.558999999999997</v>
      </c>
      <c r="O14" s="249">
        <v>44.786999999999999</v>
      </c>
      <c r="P14" s="249">
        <v>12.4</v>
      </c>
      <c r="Q14" s="249">
        <v>26.9</v>
      </c>
      <c r="R14" s="249">
        <v>19.5</v>
      </c>
      <c r="S14" s="249">
        <v>4.74</v>
      </c>
      <c r="T14" s="16">
        <v>23</v>
      </c>
      <c r="U14" s="23">
        <f t="shared" si="1"/>
        <v>317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216458</v>
      </c>
      <c r="E15" s="249">
        <v>153580</v>
      </c>
      <c r="F15" s="249">
        <v>4.02982</v>
      </c>
      <c r="G15" s="249">
        <v>2</v>
      </c>
      <c r="H15" s="249">
        <v>45.247</v>
      </c>
      <c r="I15" s="249">
        <v>20.5</v>
      </c>
      <c r="J15" s="249">
        <v>11.4</v>
      </c>
      <c r="K15" s="249">
        <v>18.100000000000001</v>
      </c>
      <c r="L15" s="249">
        <v>1.0058</v>
      </c>
      <c r="M15" s="249">
        <v>44.649000000000001</v>
      </c>
      <c r="N15" s="249">
        <v>45.557000000000002</v>
      </c>
      <c r="O15" s="249">
        <v>44.703000000000003</v>
      </c>
      <c r="P15" s="249">
        <v>15</v>
      </c>
      <c r="Q15" s="249">
        <v>27.2</v>
      </c>
      <c r="R15" s="249">
        <v>17.899999999999999</v>
      </c>
      <c r="S15" s="249">
        <v>4.74</v>
      </c>
      <c r="T15" s="16">
        <v>22</v>
      </c>
      <c r="U15" s="23">
        <f t="shared" si="1"/>
        <v>274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216184</v>
      </c>
      <c r="E16" s="249">
        <v>153512</v>
      </c>
      <c r="F16" s="249">
        <v>4.0412270000000001</v>
      </c>
      <c r="G16" s="249">
        <v>2</v>
      </c>
      <c r="H16" s="249">
        <v>45.279000000000003</v>
      </c>
      <c r="I16" s="249">
        <v>19.399999999999999</v>
      </c>
      <c r="J16" s="249">
        <v>11.4</v>
      </c>
      <c r="K16" s="249">
        <v>17.7</v>
      </c>
      <c r="L16" s="249">
        <v>1.0058</v>
      </c>
      <c r="M16" s="249">
        <v>44.738999999999997</v>
      </c>
      <c r="N16" s="249">
        <v>45.587000000000003</v>
      </c>
      <c r="O16" s="249">
        <v>45.058</v>
      </c>
      <c r="P16" s="249">
        <v>14.4</v>
      </c>
      <c r="Q16" s="249">
        <v>26.7</v>
      </c>
      <c r="R16" s="249">
        <v>18.899999999999999</v>
      </c>
      <c r="S16" s="249">
        <v>4.74</v>
      </c>
      <c r="T16" s="22">
        <v>21</v>
      </c>
      <c r="U16" s="23">
        <f t="shared" si="1"/>
        <v>274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215910</v>
      </c>
      <c r="E17" s="249">
        <v>153444</v>
      </c>
      <c r="F17" s="249">
        <v>4.0423960000000001</v>
      </c>
      <c r="G17" s="249">
        <v>2</v>
      </c>
      <c r="H17" s="249">
        <v>45.094999999999999</v>
      </c>
      <c r="I17" s="249">
        <v>19.5</v>
      </c>
      <c r="J17" s="249">
        <v>13.2</v>
      </c>
      <c r="K17" s="249">
        <v>17.600000000000001</v>
      </c>
      <c r="L17" s="249">
        <v>1.0059</v>
      </c>
      <c r="M17" s="249">
        <v>44.686999999999998</v>
      </c>
      <c r="N17" s="249">
        <v>45.573999999999998</v>
      </c>
      <c r="O17" s="249">
        <v>44.874000000000002</v>
      </c>
      <c r="P17" s="249">
        <v>12.9</v>
      </c>
      <c r="Q17" s="249">
        <v>26.2</v>
      </c>
      <c r="R17" s="249">
        <v>17.899999999999999</v>
      </c>
      <c r="S17" s="249">
        <v>4.74</v>
      </c>
      <c r="T17" s="16">
        <v>20</v>
      </c>
      <c r="U17" s="23">
        <f t="shared" si="1"/>
        <v>316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215594</v>
      </c>
      <c r="E18" s="249">
        <v>153366</v>
      </c>
      <c r="F18" s="249">
        <v>4.0396070000000002</v>
      </c>
      <c r="G18" s="249">
        <v>2</v>
      </c>
      <c r="H18" s="249">
        <v>45.067999999999998</v>
      </c>
      <c r="I18" s="249">
        <v>18.899999999999999</v>
      </c>
      <c r="J18" s="249">
        <v>13.5</v>
      </c>
      <c r="K18" s="249">
        <v>18.2</v>
      </c>
      <c r="L18" s="249">
        <v>1.0059</v>
      </c>
      <c r="M18" s="249">
        <v>44.593000000000004</v>
      </c>
      <c r="N18" s="249">
        <v>45.566000000000003</v>
      </c>
      <c r="O18" s="249">
        <v>44.84</v>
      </c>
      <c r="P18" s="249">
        <v>12</v>
      </c>
      <c r="Q18" s="249">
        <v>24.8</v>
      </c>
      <c r="R18" s="249">
        <v>17.899999999999999</v>
      </c>
      <c r="S18" s="249">
        <v>4.74</v>
      </c>
      <c r="T18" s="16">
        <v>19</v>
      </c>
      <c r="U18" s="23">
        <f t="shared" si="1"/>
        <v>325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215269</v>
      </c>
      <c r="E19" s="249">
        <v>153285</v>
      </c>
      <c r="F19" s="249">
        <v>4.0314240000000003</v>
      </c>
      <c r="G19" s="249">
        <v>2</v>
      </c>
      <c r="H19" s="249">
        <v>45.119</v>
      </c>
      <c r="I19" s="249">
        <v>18</v>
      </c>
      <c r="J19" s="249">
        <v>13.2</v>
      </c>
      <c r="K19" s="249">
        <v>18.5</v>
      </c>
      <c r="L19" s="249">
        <v>1.0058</v>
      </c>
      <c r="M19" s="249">
        <v>44.671999999999997</v>
      </c>
      <c r="N19" s="249">
        <v>45.607999999999997</v>
      </c>
      <c r="O19" s="249">
        <v>44.781999999999996</v>
      </c>
      <c r="P19" s="249">
        <v>11.8</v>
      </c>
      <c r="Q19" s="249">
        <v>23.4</v>
      </c>
      <c r="R19" s="249">
        <v>18.2</v>
      </c>
      <c r="S19" s="249">
        <v>4.7300000000000004</v>
      </c>
      <c r="T19" s="16">
        <v>18</v>
      </c>
      <c r="U19" s="23">
        <f t="shared" si="1"/>
        <v>317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214952</v>
      </c>
      <c r="E20" s="249">
        <v>153207</v>
      </c>
      <c r="F20" s="249">
        <v>4.042942</v>
      </c>
      <c r="G20" s="249">
        <v>2</v>
      </c>
      <c r="H20" s="249">
        <v>45.143999999999998</v>
      </c>
      <c r="I20" s="249">
        <v>17.399999999999999</v>
      </c>
      <c r="J20" s="249">
        <v>12.8</v>
      </c>
      <c r="K20" s="249">
        <v>17.600000000000001</v>
      </c>
      <c r="L20" s="249">
        <v>1.0059</v>
      </c>
      <c r="M20" s="249">
        <v>44.743000000000002</v>
      </c>
      <c r="N20" s="249">
        <v>45.555999999999997</v>
      </c>
      <c r="O20" s="249">
        <v>44.843000000000004</v>
      </c>
      <c r="P20" s="249">
        <v>13</v>
      </c>
      <c r="Q20" s="249">
        <v>23</v>
      </c>
      <c r="R20" s="249">
        <v>17.7</v>
      </c>
      <c r="S20" s="249">
        <v>4.7300000000000004</v>
      </c>
      <c r="T20" s="16">
        <v>17</v>
      </c>
      <c r="U20" s="23">
        <f t="shared" si="1"/>
        <v>307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214645</v>
      </c>
      <c r="E21" s="249">
        <v>153132</v>
      </c>
      <c r="F21" s="249">
        <v>4.0920769999999997</v>
      </c>
      <c r="G21" s="249">
        <v>2</v>
      </c>
      <c r="H21" s="249">
        <v>46.057000000000002</v>
      </c>
      <c r="I21" s="249">
        <v>14.2</v>
      </c>
      <c r="J21" s="249">
        <v>5.4</v>
      </c>
      <c r="K21" s="249">
        <v>18.5</v>
      </c>
      <c r="L21" s="249">
        <v>1.0062</v>
      </c>
      <c r="M21" s="249">
        <v>44.790999999999997</v>
      </c>
      <c r="N21" s="249">
        <v>46.832000000000001</v>
      </c>
      <c r="O21" s="249">
        <v>44.973999999999997</v>
      </c>
      <c r="P21" s="249">
        <v>10.3</v>
      </c>
      <c r="Q21" s="249">
        <v>19.7</v>
      </c>
      <c r="R21" s="249">
        <v>14.9</v>
      </c>
      <c r="S21" s="249">
        <v>4.72</v>
      </c>
      <c r="T21" s="16">
        <v>16</v>
      </c>
      <c r="U21" s="23">
        <f t="shared" si="1"/>
        <v>130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214515</v>
      </c>
      <c r="E22" s="249">
        <v>153100</v>
      </c>
      <c r="F22" s="249">
        <v>4.2814420000000002</v>
      </c>
      <c r="G22" s="249">
        <v>2</v>
      </c>
      <c r="H22" s="249">
        <v>46.719000000000001</v>
      </c>
      <c r="I22" s="249">
        <v>9.4</v>
      </c>
      <c r="J22" s="249">
        <v>1.4</v>
      </c>
      <c r="K22" s="249">
        <v>3.5</v>
      </c>
      <c r="L22" s="249">
        <v>1.0068999999999999</v>
      </c>
      <c r="M22" s="249">
        <v>46.112000000000002</v>
      </c>
      <c r="N22" s="249">
        <v>46.953000000000003</v>
      </c>
      <c r="O22" s="249">
        <v>46.62</v>
      </c>
      <c r="P22" s="249">
        <v>7.2</v>
      </c>
      <c r="Q22" s="249">
        <v>11.3</v>
      </c>
      <c r="R22" s="249">
        <v>10.4</v>
      </c>
      <c r="S22" s="249">
        <v>4.72</v>
      </c>
      <c r="T22" s="16">
        <v>15</v>
      </c>
      <c r="U22" s="23">
        <f t="shared" si="1"/>
        <v>33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214482</v>
      </c>
      <c r="E23" s="249">
        <v>153093</v>
      </c>
      <c r="F23" s="249">
        <v>4.3262520000000002</v>
      </c>
      <c r="G23" s="249">
        <v>2</v>
      </c>
      <c r="H23" s="249">
        <v>45.978999999999999</v>
      </c>
      <c r="I23" s="249">
        <v>9.3000000000000007</v>
      </c>
      <c r="J23" s="249">
        <v>7.7</v>
      </c>
      <c r="K23" s="249">
        <v>15.1</v>
      </c>
      <c r="L23" s="249">
        <v>1.0072000000000001</v>
      </c>
      <c r="M23" s="249">
        <v>45.158000000000001</v>
      </c>
      <c r="N23" s="249">
        <v>47.012</v>
      </c>
      <c r="O23" s="249">
        <v>46.558999999999997</v>
      </c>
      <c r="P23" s="249">
        <v>7</v>
      </c>
      <c r="Q23" s="249">
        <v>11.3</v>
      </c>
      <c r="R23" s="249">
        <v>7.2</v>
      </c>
      <c r="S23" s="249">
        <v>4.72</v>
      </c>
      <c r="T23" s="22">
        <v>14</v>
      </c>
      <c r="U23" s="23">
        <f t="shared" si="1"/>
        <v>183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214299</v>
      </c>
      <c r="E24" s="249">
        <v>153049</v>
      </c>
      <c r="F24" s="249">
        <v>4.1697949999999997</v>
      </c>
      <c r="G24" s="249">
        <v>2</v>
      </c>
      <c r="H24" s="249">
        <v>45.212000000000003</v>
      </c>
      <c r="I24" s="249">
        <v>14.5</v>
      </c>
      <c r="J24" s="249">
        <v>13.2</v>
      </c>
      <c r="K24" s="249">
        <v>18.600000000000001</v>
      </c>
      <c r="L24" s="249">
        <v>1.0065999999999999</v>
      </c>
      <c r="M24" s="249">
        <v>44.594999999999999</v>
      </c>
      <c r="N24" s="249">
        <v>45.743000000000002</v>
      </c>
      <c r="O24" s="249">
        <v>45.274000000000001</v>
      </c>
      <c r="P24" s="249">
        <v>9.6</v>
      </c>
      <c r="Q24" s="249">
        <v>21.2</v>
      </c>
      <c r="R24" s="249">
        <v>11.2</v>
      </c>
      <c r="S24" s="249">
        <v>4.72</v>
      </c>
      <c r="T24" s="16">
        <v>13</v>
      </c>
      <c r="U24" s="23">
        <f t="shared" si="1"/>
        <v>318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213981</v>
      </c>
      <c r="E25" s="249">
        <v>152972</v>
      </c>
      <c r="F25" s="249">
        <v>4.0957970000000001</v>
      </c>
      <c r="G25" s="249">
        <v>2</v>
      </c>
      <c r="H25" s="249">
        <v>45.177999999999997</v>
      </c>
      <c r="I25" s="249">
        <v>15.7</v>
      </c>
      <c r="J25" s="249">
        <v>13.1</v>
      </c>
      <c r="K25" s="249">
        <v>18</v>
      </c>
      <c r="L25" s="249">
        <v>1.0062</v>
      </c>
      <c r="M25" s="249">
        <v>44.718000000000004</v>
      </c>
      <c r="N25" s="249">
        <v>45.704000000000001</v>
      </c>
      <c r="O25" s="249">
        <v>44.808999999999997</v>
      </c>
      <c r="P25" s="249">
        <v>9.6999999999999993</v>
      </c>
      <c r="Q25" s="249">
        <v>22.5</v>
      </c>
      <c r="R25" s="249">
        <v>13.9</v>
      </c>
      <c r="S25" s="249">
        <v>4.72</v>
      </c>
      <c r="T25" s="16">
        <v>12</v>
      </c>
      <c r="U25" s="23">
        <f t="shared" si="1"/>
        <v>315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213666</v>
      </c>
      <c r="E26" s="249">
        <v>152895</v>
      </c>
      <c r="F26" s="249">
        <v>4.1456730000000004</v>
      </c>
      <c r="G26" s="249">
        <v>2</v>
      </c>
      <c r="H26" s="249">
        <v>45.323999999999998</v>
      </c>
      <c r="I26" s="249">
        <v>13.3</v>
      </c>
      <c r="J26" s="249">
        <v>12.3</v>
      </c>
      <c r="K26" s="249">
        <v>17.399999999999999</v>
      </c>
      <c r="L26" s="249">
        <v>1.0065</v>
      </c>
      <c r="M26" s="249">
        <v>44.682000000000002</v>
      </c>
      <c r="N26" s="249">
        <v>45.768000000000001</v>
      </c>
      <c r="O26" s="249">
        <v>45.009</v>
      </c>
      <c r="P26" s="249">
        <v>8</v>
      </c>
      <c r="Q26" s="249">
        <v>21.2</v>
      </c>
      <c r="R26" s="249">
        <v>11.5</v>
      </c>
      <c r="S26" s="249">
        <v>4.72</v>
      </c>
      <c r="T26" s="16">
        <v>11</v>
      </c>
      <c r="U26" s="23">
        <f t="shared" si="1"/>
        <v>294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213372</v>
      </c>
      <c r="E27" s="249">
        <v>152824</v>
      </c>
      <c r="F27" s="249">
        <v>4.1351849999999999</v>
      </c>
      <c r="G27" s="249">
        <v>2</v>
      </c>
      <c r="H27" s="249">
        <v>45.261000000000003</v>
      </c>
      <c r="I27" s="249">
        <v>13.5</v>
      </c>
      <c r="J27" s="249">
        <v>12.9</v>
      </c>
      <c r="K27" s="249">
        <v>18.600000000000001</v>
      </c>
      <c r="L27" s="249">
        <v>1.0064</v>
      </c>
      <c r="M27" s="249">
        <v>44.691000000000003</v>
      </c>
      <c r="N27" s="249">
        <v>45.719000000000001</v>
      </c>
      <c r="O27" s="249">
        <v>44.996000000000002</v>
      </c>
      <c r="P27" s="249">
        <v>9.1999999999999993</v>
      </c>
      <c r="Q27" s="249">
        <v>21.5</v>
      </c>
      <c r="R27" s="249">
        <v>12.1</v>
      </c>
      <c r="S27" s="249">
        <v>4.72</v>
      </c>
      <c r="T27" s="16">
        <v>10</v>
      </c>
      <c r="U27" s="23">
        <f t="shared" si="1"/>
        <v>309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213063</v>
      </c>
      <c r="E28" s="249">
        <v>152749</v>
      </c>
      <c r="F28" s="249">
        <v>4.0798610000000002</v>
      </c>
      <c r="G28" s="249">
        <v>2</v>
      </c>
      <c r="H28" s="249">
        <v>45.158999999999999</v>
      </c>
      <c r="I28" s="249">
        <v>16.600000000000001</v>
      </c>
      <c r="J28" s="249">
        <v>13.3</v>
      </c>
      <c r="K28" s="249">
        <v>18.3</v>
      </c>
      <c r="L28" s="249">
        <v>1.0062</v>
      </c>
      <c r="M28" s="249">
        <v>44.654000000000003</v>
      </c>
      <c r="N28" s="249">
        <v>45.640999999999998</v>
      </c>
      <c r="O28" s="249">
        <v>44.731000000000002</v>
      </c>
      <c r="P28" s="249">
        <v>12.2</v>
      </c>
      <c r="Q28" s="249">
        <v>24.4</v>
      </c>
      <c r="R28" s="249">
        <v>14.6</v>
      </c>
      <c r="S28" s="249">
        <v>4.7300000000000004</v>
      </c>
      <c r="T28" s="16">
        <v>9</v>
      </c>
      <c r="U28" s="23">
        <f t="shared" si="1"/>
        <v>320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212743</v>
      </c>
      <c r="E29" s="249">
        <v>152670</v>
      </c>
      <c r="F29" s="249">
        <v>4.083189</v>
      </c>
      <c r="G29" s="249">
        <v>2</v>
      </c>
      <c r="H29" s="249">
        <v>45.317</v>
      </c>
      <c r="I29" s="249">
        <v>19.100000000000001</v>
      </c>
      <c r="J29" s="249">
        <v>11</v>
      </c>
      <c r="K29" s="249">
        <v>17.3</v>
      </c>
      <c r="L29" s="249">
        <v>1.0061</v>
      </c>
      <c r="M29" s="249">
        <v>44.853000000000002</v>
      </c>
      <c r="N29" s="249">
        <v>45.643999999999998</v>
      </c>
      <c r="O29" s="249">
        <v>44.993000000000002</v>
      </c>
      <c r="P29" s="249">
        <v>13.2</v>
      </c>
      <c r="Q29" s="249">
        <v>27.9</v>
      </c>
      <c r="R29" s="249">
        <v>15.6</v>
      </c>
      <c r="S29" s="249">
        <v>4.74</v>
      </c>
      <c r="T29" s="16">
        <v>8</v>
      </c>
      <c r="U29" s="23">
        <f t="shared" si="1"/>
        <v>263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212480</v>
      </c>
      <c r="E30" s="249">
        <v>152606</v>
      </c>
      <c r="F30" s="249">
        <v>4.130916</v>
      </c>
      <c r="G30" s="249">
        <v>2</v>
      </c>
      <c r="H30" s="249">
        <v>45.365000000000002</v>
      </c>
      <c r="I30" s="249">
        <v>18</v>
      </c>
      <c r="J30" s="249">
        <v>10.9</v>
      </c>
      <c r="K30" s="249">
        <v>16.899999999999999</v>
      </c>
      <c r="L30" s="249">
        <v>1.0063</v>
      </c>
      <c r="M30" s="249">
        <v>44.762999999999998</v>
      </c>
      <c r="N30" s="249">
        <v>45.686999999999998</v>
      </c>
      <c r="O30" s="249">
        <v>45.277000000000001</v>
      </c>
      <c r="P30" s="249">
        <v>11.2</v>
      </c>
      <c r="Q30" s="249">
        <v>27.9</v>
      </c>
      <c r="R30" s="249">
        <v>13.8</v>
      </c>
      <c r="S30" s="249">
        <v>4.7300000000000004</v>
      </c>
      <c r="T30" s="22">
        <v>7</v>
      </c>
      <c r="U30" s="23">
        <f t="shared" si="1"/>
        <v>262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212218</v>
      </c>
      <c r="E31" s="249">
        <v>152541</v>
      </c>
      <c r="F31" s="249">
        <v>4.1585679999999998</v>
      </c>
      <c r="G31" s="249">
        <v>2</v>
      </c>
      <c r="H31" s="249">
        <v>45.234000000000002</v>
      </c>
      <c r="I31" s="249">
        <v>14.9</v>
      </c>
      <c r="J31" s="249">
        <v>12.8</v>
      </c>
      <c r="K31" s="249">
        <v>18.2</v>
      </c>
      <c r="L31" s="249">
        <v>1.0065999999999999</v>
      </c>
      <c r="M31" s="249">
        <v>44.75</v>
      </c>
      <c r="N31" s="249">
        <v>45.743000000000002</v>
      </c>
      <c r="O31" s="249">
        <v>45.122</v>
      </c>
      <c r="P31" s="249">
        <v>8</v>
      </c>
      <c r="Q31" s="249">
        <v>25.9</v>
      </c>
      <c r="R31" s="249">
        <v>11.2</v>
      </c>
      <c r="S31" s="249">
        <v>4.72</v>
      </c>
      <c r="T31" s="16">
        <v>6</v>
      </c>
      <c r="U31" s="23">
        <f t="shared" si="1"/>
        <v>308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211910</v>
      </c>
      <c r="E32" s="249">
        <v>152466</v>
      </c>
      <c r="F32" s="249">
        <v>4.1265910000000003</v>
      </c>
      <c r="G32" s="249">
        <v>2</v>
      </c>
      <c r="H32" s="249">
        <v>45.140999999999998</v>
      </c>
      <c r="I32" s="249">
        <v>18.2</v>
      </c>
      <c r="J32" s="249">
        <v>12.9</v>
      </c>
      <c r="K32" s="249">
        <v>17.7</v>
      </c>
      <c r="L32" s="249">
        <v>1.0064</v>
      </c>
      <c r="M32" s="249">
        <v>44.634</v>
      </c>
      <c r="N32" s="249">
        <v>45.645000000000003</v>
      </c>
      <c r="O32" s="249">
        <v>45.106000000000002</v>
      </c>
      <c r="P32" s="249">
        <v>11.5</v>
      </c>
      <c r="Q32" s="249">
        <v>28.4</v>
      </c>
      <c r="R32" s="249">
        <v>13.2</v>
      </c>
      <c r="S32" s="249">
        <v>4.7300000000000004</v>
      </c>
      <c r="T32" s="16">
        <v>5</v>
      </c>
      <c r="U32" s="23">
        <f t="shared" si="1"/>
        <v>309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211601</v>
      </c>
      <c r="E33" s="249">
        <v>152390</v>
      </c>
      <c r="F33" s="249">
        <v>4.0731580000000003</v>
      </c>
      <c r="G33" s="249">
        <v>2</v>
      </c>
      <c r="H33" s="249">
        <v>45.073</v>
      </c>
      <c r="I33" s="249">
        <v>20.2</v>
      </c>
      <c r="J33" s="249">
        <v>13.4</v>
      </c>
      <c r="K33" s="249">
        <v>18.7</v>
      </c>
      <c r="L33" s="249">
        <v>1.0061</v>
      </c>
      <c r="M33" s="249">
        <v>44.612000000000002</v>
      </c>
      <c r="N33" s="249">
        <v>45.655999999999999</v>
      </c>
      <c r="O33" s="249">
        <v>44.819000000000003</v>
      </c>
      <c r="P33" s="249">
        <v>12.4</v>
      </c>
      <c r="Q33" s="249">
        <v>28.4</v>
      </c>
      <c r="R33" s="249">
        <v>15.5</v>
      </c>
      <c r="S33" s="249">
        <v>4.74</v>
      </c>
      <c r="T33" s="16">
        <v>4</v>
      </c>
      <c r="U33" s="23">
        <f t="shared" si="1"/>
        <v>323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211278</v>
      </c>
      <c r="E34" s="249">
        <v>152310</v>
      </c>
      <c r="F34" s="249">
        <v>4.0680120000000004</v>
      </c>
      <c r="G34" s="249">
        <v>2</v>
      </c>
      <c r="H34" s="249">
        <v>45.082999999999998</v>
      </c>
      <c r="I34" s="249">
        <v>20</v>
      </c>
      <c r="J34" s="249">
        <v>13.5</v>
      </c>
      <c r="K34" s="249">
        <v>18.899999999999999</v>
      </c>
      <c r="L34" s="249">
        <v>1.0061</v>
      </c>
      <c r="M34" s="249">
        <v>44.587000000000003</v>
      </c>
      <c r="N34" s="249">
        <v>45.640999999999998</v>
      </c>
      <c r="O34" s="249">
        <v>44.823</v>
      </c>
      <c r="P34" s="249">
        <v>12.4</v>
      </c>
      <c r="Q34" s="249">
        <v>28.6</v>
      </c>
      <c r="R34" s="249">
        <v>15.8</v>
      </c>
      <c r="S34" s="249">
        <v>4.7300000000000004</v>
      </c>
      <c r="T34" s="16">
        <v>3</v>
      </c>
      <c r="U34" s="23">
        <f t="shared" si="1"/>
        <v>324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210954</v>
      </c>
      <c r="E35" s="249">
        <v>152229</v>
      </c>
      <c r="F35" s="249">
        <v>4.1030119999999997</v>
      </c>
      <c r="G35" s="249">
        <v>2</v>
      </c>
      <c r="H35" s="249">
        <v>45.158000000000001</v>
      </c>
      <c r="I35" s="249">
        <v>19.100000000000001</v>
      </c>
      <c r="J35" s="249">
        <v>13.2</v>
      </c>
      <c r="K35" s="249">
        <v>17.5</v>
      </c>
      <c r="L35" s="249">
        <v>1.0063</v>
      </c>
      <c r="M35" s="249">
        <v>44.676000000000002</v>
      </c>
      <c r="N35" s="249">
        <v>45.698</v>
      </c>
      <c r="O35" s="249">
        <v>44.939</v>
      </c>
      <c r="P35" s="249">
        <v>11.3</v>
      </c>
      <c r="Q35" s="249">
        <v>30.4</v>
      </c>
      <c r="R35" s="249">
        <v>14</v>
      </c>
      <c r="S35" s="249">
        <v>4.7300000000000004</v>
      </c>
      <c r="T35" s="16">
        <v>2</v>
      </c>
      <c r="U35" s="23">
        <f t="shared" si="1"/>
        <v>316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210638</v>
      </c>
      <c r="E36" s="249">
        <v>152151</v>
      </c>
      <c r="F36" s="249">
        <v>4.1293939999999996</v>
      </c>
      <c r="G36" s="249">
        <v>2</v>
      </c>
      <c r="H36" s="249">
        <v>45.353000000000002</v>
      </c>
      <c r="I36" s="249">
        <v>20</v>
      </c>
      <c r="J36" s="249">
        <v>10.8</v>
      </c>
      <c r="K36" s="249">
        <v>16.100000000000001</v>
      </c>
      <c r="L36" s="249">
        <v>1.0063</v>
      </c>
      <c r="M36" s="249">
        <v>45.015000000000001</v>
      </c>
      <c r="N36" s="249">
        <v>45.759</v>
      </c>
      <c r="O36" s="249">
        <v>45.234000000000002</v>
      </c>
      <c r="P36" s="249">
        <v>11.1</v>
      </c>
      <c r="Q36" s="249">
        <v>31.7</v>
      </c>
      <c r="R36" s="249">
        <v>13.7</v>
      </c>
      <c r="S36" s="249">
        <v>4.7300000000000004</v>
      </c>
      <c r="T36" s="16">
        <v>1</v>
      </c>
      <c r="U36" s="23">
        <f t="shared" si="1"/>
        <v>260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210378</v>
      </c>
      <c r="E37" s="249">
        <v>152087</v>
      </c>
      <c r="F37" s="249">
        <v>4.149362</v>
      </c>
      <c r="G37" s="249">
        <v>2</v>
      </c>
      <c r="H37" s="249">
        <v>45.387999999999998</v>
      </c>
      <c r="I37" s="249">
        <v>18.7</v>
      </c>
      <c r="J37" s="249">
        <v>11</v>
      </c>
      <c r="K37" s="249">
        <v>17.2</v>
      </c>
      <c r="L37" s="249">
        <v>1.0064</v>
      </c>
      <c r="M37" s="249">
        <v>44.935000000000002</v>
      </c>
      <c r="N37" s="249">
        <v>45.768999999999998</v>
      </c>
      <c r="O37" s="249">
        <v>45.372999999999998</v>
      </c>
      <c r="P37" s="249">
        <v>10.7</v>
      </c>
      <c r="Q37" s="249">
        <v>29</v>
      </c>
      <c r="R37" s="249">
        <v>13</v>
      </c>
      <c r="S37" s="249">
        <v>4.7300000000000004</v>
      </c>
      <c r="T37" s="1"/>
      <c r="U37" s="26"/>
      <c r="V37" s="5"/>
      <c r="W37" s="103"/>
      <c r="X37" s="102"/>
      <c r="Y37" s="239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6"/>
      <c r="X38" s="306"/>
      <c r="Y38" s="30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2"/>
      <c r="X39" s="312"/>
      <c r="Y39" s="308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2"/>
      <c r="X40" s="312"/>
      <c r="Y40" s="308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0"/>
      <c r="X41" s="310"/>
      <c r="Y41" s="311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8554687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6" t="s">
        <v>126</v>
      </c>
      <c r="X1" s="256" t="s">
        <v>127</v>
      </c>
      <c r="Y1" s="259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57"/>
      <c r="X2" s="257"/>
      <c r="Y2" s="260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57"/>
      <c r="X3" s="257"/>
      <c r="Y3" s="260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57"/>
      <c r="X4" s="257"/>
      <c r="Y4" s="26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58"/>
      <c r="X5" s="258"/>
      <c r="Y5" s="261"/>
    </row>
    <row r="6" spans="1:25">
      <c r="A6" s="21">
        <v>32</v>
      </c>
      <c r="D6">
        <v>4920516</v>
      </c>
      <c r="T6" s="22">
        <v>31</v>
      </c>
      <c r="U6" s="23">
        <f>D6-D7</f>
        <v>25218</v>
      </c>
      <c r="V6" s="4"/>
      <c r="W6" s="242"/>
      <c r="X6" s="242"/>
      <c r="Y6" s="247"/>
    </row>
    <row r="7" spans="1:25">
      <c r="A7" s="21">
        <v>31</v>
      </c>
      <c r="D7">
        <v>4895298</v>
      </c>
      <c r="T7" s="22">
        <v>30</v>
      </c>
      <c r="U7" s="23">
        <f>D7-D8</f>
        <v>19141</v>
      </c>
      <c r="V7" s="24">
        <v>1</v>
      </c>
      <c r="W7" s="126"/>
      <c r="X7" s="126"/>
      <c r="Y7" s="239">
        <f t="shared" ref="Y7:Y36" si="0">((X7*100)/D7)-100</f>
        <v>-100</v>
      </c>
    </row>
    <row r="8" spans="1:25">
      <c r="A8" s="16">
        <v>30</v>
      </c>
      <c r="D8">
        <v>4876157</v>
      </c>
      <c r="T8" s="16">
        <v>29</v>
      </c>
      <c r="U8" s="23">
        <f>D8-D9</f>
        <v>23517</v>
      </c>
      <c r="V8" s="4"/>
      <c r="W8" s="102"/>
      <c r="X8" s="102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4852640</v>
      </c>
      <c r="E9" s="249">
        <v>796168</v>
      </c>
      <c r="F9" s="249">
        <v>7.0244879999999998</v>
      </c>
      <c r="G9" s="249">
        <v>0</v>
      </c>
      <c r="H9" s="249">
        <v>83.34</v>
      </c>
      <c r="I9" s="249">
        <v>20.5</v>
      </c>
      <c r="J9" s="249">
        <v>823.5</v>
      </c>
      <c r="K9" s="249">
        <v>1204.8</v>
      </c>
      <c r="L9" s="249">
        <v>1.0127999999999999</v>
      </c>
      <c r="M9" s="249">
        <v>78.45</v>
      </c>
      <c r="N9" s="249">
        <v>88.021000000000001</v>
      </c>
      <c r="O9" s="249">
        <v>86.756</v>
      </c>
      <c r="P9" s="249">
        <v>18.8</v>
      </c>
      <c r="Q9" s="249">
        <v>22.4</v>
      </c>
      <c r="R9" s="249">
        <v>19.899999999999999</v>
      </c>
      <c r="S9" s="249">
        <v>5.51</v>
      </c>
      <c r="T9" s="22">
        <v>28</v>
      </c>
      <c r="U9" s="23">
        <f t="shared" ref="U9:U36" si="1">D9-D10</f>
        <v>19721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4832919</v>
      </c>
      <c r="E10" s="249">
        <v>793220</v>
      </c>
      <c r="F10" s="249">
        <v>6.5607480000000002</v>
      </c>
      <c r="G10" s="249">
        <v>0</v>
      </c>
      <c r="H10" s="249">
        <v>80.921999999999997</v>
      </c>
      <c r="I10" s="249">
        <v>19.899999999999999</v>
      </c>
      <c r="J10" s="249">
        <v>719.4</v>
      </c>
      <c r="K10" s="249">
        <v>1200.2</v>
      </c>
      <c r="L10" s="249">
        <v>1.0117</v>
      </c>
      <c r="M10" s="249">
        <v>75.132999999999996</v>
      </c>
      <c r="N10" s="249">
        <v>86.366</v>
      </c>
      <c r="O10" s="249">
        <v>80.596999999999994</v>
      </c>
      <c r="P10" s="249">
        <v>13.8</v>
      </c>
      <c r="Q10" s="249">
        <v>22.1</v>
      </c>
      <c r="R10" s="249">
        <v>20.7</v>
      </c>
      <c r="S10" s="249">
        <v>5.51</v>
      </c>
      <c r="T10" s="16">
        <v>27</v>
      </c>
      <c r="U10" s="23">
        <f t="shared" si="1"/>
        <v>17247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4815672</v>
      </c>
      <c r="E11" s="249">
        <v>790548</v>
      </c>
      <c r="F11" s="249">
        <v>6.7850659999999996</v>
      </c>
      <c r="G11" s="249">
        <v>0</v>
      </c>
      <c r="H11" s="249">
        <v>78.381</v>
      </c>
      <c r="I11" s="249">
        <v>20.8</v>
      </c>
      <c r="J11" s="249">
        <v>970.1</v>
      </c>
      <c r="K11" s="249">
        <v>1187.5999999999999</v>
      </c>
      <c r="L11" s="249">
        <v>1.0123</v>
      </c>
      <c r="M11" s="249">
        <v>75.475999999999999</v>
      </c>
      <c r="N11" s="249">
        <v>85.677999999999997</v>
      </c>
      <c r="O11" s="249">
        <v>83.412999999999997</v>
      </c>
      <c r="P11" s="249">
        <v>18.5</v>
      </c>
      <c r="Q11" s="249">
        <v>22.1</v>
      </c>
      <c r="R11" s="249">
        <v>19.899999999999999</v>
      </c>
      <c r="S11" s="249">
        <v>5.52</v>
      </c>
      <c r="T11" s="16">
        <v>26</v>
      </c>
      <c r="U11" s="23">
        <f t="shared" si="1"/>
        <v>23255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4792417</v>
      </c>
      <c r="E12" s="249">
        <v>786883</v>
      </c>
      <c r="F12" s="249">
        <v>6.292516</v>
      </c>
      <c r="G12" s="249">
        <v>0</v>
      </c>
      <c r="H12" s="249">
        <v>78.793999999999997</v>
      </c>
      <c r="I12" s="249">
        <v>20.7</v>
      </c>
      <c r="J12" s="249">
        <v>906.6</v>
      </c>
      <c r="K12" s="249">
        <v>1125.3</v>
      </c>
      <c r="L12" s="249">
        <v>1.0111000000000001</v>
      </c>
      <c r="M12" s="249">
        <v>75.477999999999994</v>
      </c>
      <c r="N12" s="249">
        <v>85.033000000000001</v>
      </c>
      <c r="O12" s="249">
        <v>76.906999999999996</v>
      </c>
      <c r="P12" s="249">
        <v>18.899999999999999</v>
      </c>
      <c r="Q12" s="249">
        <v>22</v>
      </c>
      <c r="R12" s="249">
        <v>20.9</v>
      </c>
      <c r="S12" s="249">
        <v>5.52</v>
      </c>
      <c r="T12" s="16">
        <v>25</v>
      </c>
      <c r="U12" s="23">
        <f t="shared" si="1"/>
        <v>21765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4770652</v>
      </c>
      <c r="E13" s="249">
        <v>783479</v>
      </c>
      <c r="F13" s="249">
        <v>6.5952659999999996</v>
      </c>
      <c r="G13" s="249">
        <v>0</v>
      </c>
      <c r="H13" s="249">
        <v>78.855000000000004</v>
      </c>
      <c r="I13" s="249">
        <v>20.7</v>
      </c>
      <c r="J13" s="249">
        <v>937</v>
      </c>
      <c r="K13" s="249">
        <v>1158.5999999999999</v>
      </c>
      <c r="L13" s="249">
        <v>1.0118</v>
      </c>
      <c r="M13" s="249">
        <v>75.287999999999997</v>
      </c>
      <c r="N13" s="249">
        <v>82.873999999999995</v>
      </c>
      <c r="O13" s="249">
        <v>81.084000000000003</v>
      </c>
      <c r="P13" s="249">
        <v>19.8</v>
      </c>
      <c r="Q13" s="249">
        <v>22</v>
      </c>
      <c r="R13" s="249">
        <v>20.8</v>
      </c>
      <c r="S13" s="249">
        <v>5.52</v>
      </c>
      <c r="T13" s="16">
        <v>24</v>
      </c>
      <c r="U13" s="23">
        <f t="shared" si="1"/>
        <v>22493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4748159</v>
      </c>
      <c r="E14" s="249">
        <v>779971</v>
      </c>
      <c r="F14" s="249">
        <v>6.7057799999999999</v>
      </c>
      <c r="G14" s="249">
        <v>0</v>
      </c>
      <c r="H14" s="249">
        <v>79.953999999999994</v>
      </c>
      <c r="I14" s="249">
        <v>20.3</v>
      </c>
      <c r="J14" s="249">
        <v>799.2</v>
      </c>
      <c r="K14" s="249">
        <v>1139.5</v>
      </c>
      <c r="L14" s="249">
        <v>1.0122</v>
      </c>
      <c r="M14" s="249">
        <v>75.741</v>
      </c>
      <c r="N14" s="249">
        <v>84.105999999999995</v>
      </c>
      <c r="O14" s="249">
        <v>82.3</v>
      </c>
      <c r="P14" s="249">
        <v>19.2</v>
      </c>
      <c r="Q14" s="249">
        <v>21.7</v>
      </c>
      <c r="R14" s="249">
        <v>19.8</v>
      </c>
      <c r="S14" s="249">
        <v>5.52</v>
      </c>
      <c r="T14" s="16">
        <v>23</v>
      </c>
      <c r="U14" s="23">
        <f t="shared" si="1"/>
        <v>19165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4728994</v>
      </c>
      <c r="E15" s="249">
        <v>777007</v>
      </c>
      <c r="F15" s="249">
        <v>6.3249940000000002</v>
      </c>
      <c r="G15" s="249">
        <v>0</v>
      </c>
      <c r="H15" s="249">
        <v>82.802000000000007</v>
      </c>
      <c r="I15" s="249">
        <v>20.6</v>
      </c>
      <c r="J15" s="249">
        <v>927.7</v>
      </c>
      <c r="K15" s="249">
        <v>1199.3</v>
      </c>
      <c r="L15" s="249">
        <v>1.0113000000000001</v>
      </c>
      <c r="M15" s="249">
        <v>77.201999999999998</v>
      </c>
      <c r="N15" s="249">
        <v>86.894000000000005</v>
      </c>
      <c r="O15" s="249">
        <v>77.201999999999998</v>
      </c>
      <c r="P15" s="249">
        <v>19.8</v>
      </c>
      <c r="Q15" s="249">
        <v>23.1</v>
      </c>
      <c r="R15" s="249">
        <v>20.399999999999999</v>
      </c>
      <c r="S15" s="249">
        <v>5.52</v>
      </c>
      <c r="T15" s="16">
        <v>22</v>
      </c>
      <c r="U15" s="23">
        <f t="shared" si="1"/>
        <v>22261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4706733</v>
      </c>
      <c r="E16" s="249">
        <v>773688</v>
      </c>
      <c r="F16" s="249">
        <v>6.7754519999999996</v>
      </c>
      <c r="G16" s="249">
        <v>0</v>
      </c>
      <c r="H16" s="249">
        <v>83.855000000000004</v>
      </c>
      <c r="I16" s="249">
        <v>20.8</v>
      </c>
      <c r="J16" s="249">
        <v>678.5</v>
      </c>
      <c r="K16" s="249">
        <v>1107</v>
      </c>
      <c r="L16" s="249">
        <v>1.0122</v>
      </c>
      <c r="M16" s="249">
        <v>81.010000000000005</v>
      </c>
      <c r="N16" s="249">
        <v>86.478999999999999</v>
      </c>
      <c r="O16" s="249">
        <v>83.456000000000003</v>
      </c>
      <c r="P16" s="249">
        <v>19</v>
      </c>
      <c r="Q16" s="249">
        <v>25.2</v>
      </c>
      <c r="R16" s="249">
        <v>20.399999999999999</v>
      </c>
      <c r="S16" s="249">
        <v>5.52</v>
      </c>
      <c r="T16" s="22">
        <v>21</v>
      </c>
      <c r="U16" s="23">
        <f t="shared" si="1"/>
        <v>16266</v>
      </c>
      <c r="V16" s="24">
        <v>22</v>
      </c>
      <c r="W16" s="102"/>
      <c r="X16" s="102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4690467</v>
      </c>
      <c r="E17" s="249">
        <v>771290</v>
      </c>
      <c r="F17" s="249">
        <v>6.7558829999999999</v>
      </c>
      <c r="G17" s="249">
        <v>0</v>
      </c>
      <c r="H17" s="249">
        <v>81.766999999999996</v>
      </c>
      <c r="I17" s="249">
        <v>20.5</v>
      </c>
      <c r="J17" s="249">
        <v>638</v>
      </c>
      <c r="K17" s="249">
        <v>1124.7</v>
      </c>
      <c r="L17" s="249">
        <v>1.0122</v>
      </c>
      <c r="M17" s="249">
        <v>77.632000000000005</v>
      </c>
      <c r="N17" s="249">
        <v>84.751999999999995</v>
      </c>
      <c r="O17" s="249">
        <v>83.103999999999999</v>
      </c>
      <c r="P17" s="249">
        <v>18.899999999999999</v>
      </c>
      <c r="Q17" s="249">
        <v>24</v>
      </c>
      <c r="R17" s="249">
        <v>20.100000000000001</v>
      </c>
      <c r="S17" s="249">
        <v>5.51</v>
      </c>
      <c r="T17" s="16">
        <v>20</v>
      </c>
      <c r="U17" s="23">
        <f t="shared" si="1"/>
        <v>15302</v>
      </c>
      <c r="V17" s="16"/>
      <c r="W17" s="102"/>
      <c r="X17" s="102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4675165</v>
      </c>
      <c r="E18" s="249">
        <v>768977</v>
      </c>
      <c r="F18" s="249">
        <v>6.7460829999999996</v>
      </c>
      <c r="G18" s="249">
        <v>0</v>
      </c>
      <c r="H18" s="249">
        <v>82.353999999999999</v>
      </c>
      <c r="I18" s="249">
        <v>19.5</v>
      </c>
      <c r="J18" s="249">
        <v>302.5</v>
      </c>
      <c r="K18" s="249">
        <v>1294.7</v>
      </c>
      <c r="L18" s="249">
        <v>1.0122</v>
      </c>
      <c r="M18" s="249">
        <v>76.143000000000001</v>
      </c>
      <c r="N18" s="249">
        <v>85.100999999999999</v>
      </c>
      <c r="O18" s="249">
        <v>82.888000000000005</v>
      </c>
      <c r="P18" s="249">
        <v>13.6</v>
      </c>
      <c r="Q18" s="249">
        <v>24.7</v>
      </c>
      <c r="R18" s="249">
        <v>19.899999999999999</v>
      </c>
      <c r="S18" s="249">
        <v>5.53</v>
      </c>
      <c r="T18" s="16">
        <v>19</v>
      </c>
      <c r="U18" s="23">
        <f t="shared" si="1"/>
        <v>7224</v>
      </c>
      <c r="V18" s="16"/>
      <c r="W18" s="102"/>
      <c r="X18" s="102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4667941</v>
      </c>
      <c r="E19" s="249">
        <v>767884</v>
      </c>
      <c r="F19" s="249">
        <v>6.8449859999999996</v>
      </c>
      <c r="G19" s="249">
        <v>0</v>
      </c>
      <c r="H19" s="249">
        <v>82.872</v>
      </c>
      <c r="I19" s="249">
        <v>20.2</v>
      </c>
      <c r="J19" s="249">
        <v>333.4</v>
      </c>
      <c r="K19" s="249">
        <v>1161.2</v>
      </c>
      <c r="L19" s="249">
        <v>1.0125999999999999</v>
      </c>
      <c r="M19" s="249">
        <v>76.988</v>
      </c>
      <c r="N19" s="249">
        <v>85.403000000000006</v>
      </c>
      <c r="O19" s="249">
        <v>83.834000000000003</v>
      </c>
      <c r="P19" s="249">
        <v>15.4</v>
      </c>
      <c r="Q19" s="249">
        <v>25.6</v>
      </c>
      <c r="R19" s="249">
        <v>18.7</v>
      </c>
      <c r="S19" s="249">
        <v>5.53</v>
      </c>
      <c r="T19" s="16">
        <v>18</v>
      </c>
      <c r="U19" s="23">
        <f t="shared" si="1"/>
        <v>7903</v>
      </c>
      <c r="V19" s="16"/>
      <c r="W19" s="102"/>
      <c r="X19" s="102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4660038</v>
      </c>
      <c r="E20" s="249">
        <v>766695</v>
      </c>
      <c r="F20" s="249">
        <v>6.6547070000000001</v>
      </c>
      <c r="G20" s="249">
        <v>0</v>
      </c>
      <c r="H20" s="249">
        <v>81.018000000000001</v>
      </c>
      <c r="I20" s="249">
        <v>20.3</v>
      </c>
      <c r="J20" s="249">
        <v>669.8</v>
      </c>
      <c r="K20" s="249">
        <v>1259.2</v>
      </c>
      <c r="L20" s="249">
        <v>1.012</v>
      </c>
      <c r="M20" s="249">
        <v>75.555999999999997</v>
      </c>
      <c r="N20" s="249">
        <v>84.837999999999994</v>
      </c>
      <c r="O20" s="249">
        <v>81.744</v>
      </c>
      <c r="P20" s="249">
        <v>18.5</v>
      </c>
      <c r="Q20" s="249">
        <v>24.3</v>
      </c>
      <c r="R20" s="249">
        <v>20.3</v>
      </c>
      <c r="S20" s="249">
        <v>5.52</v>
      </c>
      <c r="T20" s="16">
        <v>17</v>
      </c>
      <c r="U20" s="23">
        <f t="shared" si="1"/>
        <v>16035</v>
      </c>
      <c r="V20" s="16"/>
      <c r="W20" s="102"/>
      <c r="X20" s="102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4644003</v>
      </c>
      <c r="E21" s="249">
        <v>764232</v>
      </c>
      <c r="F21" s="249">
        <v>6.794035</v>
      </c>
      <c r="G21" s="249">
        <v>0</v>
      </c>
      <c r="H21" s="249">
        <v>87.861999999999995</v>
      </c>
      <c r="I21" s="249">
        <v>15.1</v>
      </c>
      <c r="J21" s="249">
        <v>16.899999999999999</v>
      </c>
      <c r="K21" s="249">
        <v>661.8</v>
      </c>
      <c r="L21" s="249">
        <v>1.0125</v>
      </c>
      <c r="M21" s="249">
        <v>82.186999999999998</v>
      </c>
      <c r="N21" s="249">
        <v>90.159000000000006</v>
      </c>
      <c r="O21" s="249">
        <v>83.081000000000003</v>
      </c>
      <c r="P21" s="249">
        <v>10.8</v>
      </c>
      <c r="Q21" s="249">
        <v>20.3</v>
      </c>
      <c r="R21" s="249">
        <v>18.5</v>
      </c>
      <c r="S21" s="249">
        <v>5.51</v>
      </c>
      <c r="T21" s="16">
        <v>16</v>
      </c>
      <c r="U21" s="23">
        <f t="shared" si="1"/>
        <v>408</v>
      </c>
      <c r="V21" s="16"/>
      <c r="W21" s="102"/>
      <c r="X21" s="102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4643595</v>
      </c>
      <c r="E22" s="249">
        <v>764172</v>
      </c>
      <c r="F22" s="249">
        <v>7.386317</v>
      </c>
      <c r="G22" s="249">
        <v>0</v>
      </c>
      <c r="H22" s="249">
        <v>85.406999999999996</v>
      </c>
      <c r="I22" s="249">
        <v>19.100000000000001</v>
      </c>
      <c r="J22" s="249">
        <v>856.2</v>
      </c>
      <c r="K22" s="249">
        <v>1106.5</v>
      </c>
      <c r="L22" s="249">
        <v>1.0145</v>
      </c>
      <c r="M22" s="249">
        <v>82.165000000000006</v>
      </c>
      <c r="N22" s="249">
        <v>91.337999999999994</v>
      </c>
      <c r="O22" s="249">
        <v>89.376000000000005</v>
      </c>
      <c r="P22" s="249">
        <v>13.3</v>
      </c>
      <c r="Q22" s="249">
        <v>20.2</v>
      </c>
      <c r="R22" s="249">
        <v>13.5</v>
      </c>
      <c r="S22" s="249">
        <v>5.52</v>
      </c>
      <c r="T22" s="16">
        <v>15</v>
      </c>
      <c r="U22" s="23">
        <f t="shared" si="1"/>
        <v>20512</v>
      </c>
      <c r="V22" s="16"/>
      <c r="W22" s="102"/>
      <c r="X22" s="102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4623083</v>
      </c>
      <c r="E23" s="249">
        <v>761183</v>
      </c>
      <c r="F23" s="249">
        <v>6.742737</v>
      </c>
      <c r="G23" s="249">
        <v>0</v>
      </c>
      <c r="H23" s="249">
        <v>82.305999999999997</v>
      </c>
      <c r="I23" s="249">
        <v>19.7</v>
      </c>
      <c r="J23" s="249">
        <v>1066.9000000000001</v>
      </c>
      <c r="K23" s="249">
        <v>1135.9000000000001</v>
      </c>
      <c r="L23" s="249">
        <v>1.0122</v>
      </c>
      <c r="M23" s="249">
        <v>80.197000000000003</v>
      </c>
      <c r="N23" s="249">
        <v>85.298000000000002</v>
      </c>
      <c r="O23" s="249">
        <v>82.775999999999996</v>
      </c>
      <c r="P23" s="249">
        <v>19.2</v>
      </c>
      <c r="Q23" s="249">
        <v>20.2</v>
      </c>
      <c r="R23" s="249">
        <v>19.7</v>
      </c>
      <c r="S23" s="249">
        <v>5.51</v>
      </c>
      <c r="T23" s="22">
        <v>14</v>
      </c>
      <c r="U23" s="23">
        <f t="shared" si="1"/>
        <v>25609</v>
      </c>
      <c r="V23" s="24">
        <v>15</v>
      </c>
      <c r="W23" s="102"/>
      <c r="X23" s="102"/>
      <c r="Y23" s="239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4597474</v>
      </c>
      <c r="E24" s="249">
        <v>757364</v>
      </c>
      <c r="F24" s="249">
        <v>6.9104599999999996</v>
      </c>
      <c r="G24" s="249">
        <v>0</v>
      </c>
      <c r="H24" s="249">
        <v>80.399000000000001</v>
      </c>
      <c r="I24" s="249">
        <v>20.100000000000001</v>
      </c>
      <c r="J24" s="249">
        <v>873.6</v>
      </c>
      <c r="K24" s="249">
        <v>1237.7</v>
      </c>
      <c r="L24" s="249">
        <v>1.0125999999999999</v>
      </c>
      <c r="M24" s="249">
        <v>75.171999999999997</v>
      </c>
      <c r="N24" s="249">
        <v>85.935000000000002</v>
      </c>
      <c r="O24" s="249">
        <v>84.975999999999999</v>
      </c>
      <c r="P24" s="249">
        <v>16.399999999999999</v>
      </c>
      <c r="Q24" s="249">
        <v>22.1</v>
      </c>
      <c r="R24" s="249">
        <v>19.399999999999999</v>
      </c>
      <c r="S24" s="249">
        <v>5.52</v>
      </c>
      <c r="T24" s="16">
        <v>13</v>
      </c>
      <c r="U24" s="23">
        <f t="shared" si="1"/>
        <v>20957</v>
      </c>
      <c r="V24" s="16"/>
      <c r="W24" s="102"/>
      <c r="X24" s="102"/>
      <c r="Y24" s="239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4576517</v>
      </c>
      <c r="E25" s="249">
        <v>754127</v>
      </c>
      <c r="F25" s="249">
        <v>6.227252</v>
      </c>
      <c r="G25" s="249">
        <v>0</v>
      </c>
      <c r="H25" s="249">
        <v>80.777000000000001</v>
      </c>
      <c r="I25" s="249">
        <v>20.9</v>
      </c>
      <c r="J25" s="249">
        <v>661.2</v>
      </c>
      <c r="K25" s="249">
        <v>1156.7</v>
      </c>
      <c r="L25" s="249">
        <v>1.0109999999999999</v>
      </c>
      <c r="M25" s="249">
        <v>75.239999999999995</v>
      </c>
      <c r="N25" s="249">
        <v>86.165999999999997</v>
      </c>
      <c r="O25" s="249">
        <v>75.984999999999999</v>
      </c>
      <c r="P25" s="249">
        <v>18.600000000000001</v>
      </c>
      <c r="Q25" s="249">
        <v>25.3</v>
      </c>
      <c r="R25" s="249">
        <v>20.8</v>
      </c>
      <c r="S25" s="249">
        <v>5.52</v>
      </c>
      <c r="T25" s="16">
        <v>12</v>
      </c>
      <c r="U25" s="23">
        <f t="shared" si="1"/>
        <v>15841</v>
      </c>
      <c r="V25" s="16"/>
      <c r="W25" s="102"/>
      <c r="X25" s="102"/>
      <c r="Y25" s="239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4560676</v>
      </c>
      <c r="E26" s="249">
        <v>751669</v>
      </c>
      <c r="F26" s="249">
        <v>6.4314830000000001</v>
      </c>
      <c r="G26" s="249">
        <v>0</v>
      </c>
      <c r="H26" s="249">
        <v>81.326999999999998</v>
      </c>
      <c r="I26" s="249">
        <v>20.2</v>
      </c>
      <c r="J26" s="249">
        <v>723.2</v>
      </c>
      <c r="K26" s="249">
        <v>1151.4000000000001</v>
      </c>
      <c r="L26" s="249">
        <v>1.0115000000000001</v>
      </c>
      <c r="M26" s="249">
        <v>77.421999999999997</v>
      </c>
      <c r="N26" s="249">
        <v>85.864000000000004</v>
      </c>
      <c r="O26" s="249">
        <v>78.715999999999994</v>
      </c>
      <c r="P26" s="249">
        <v>16.5</v>
      </c>
      <c r="Q26" s="249">
        <v>22.2</v>
      </c>
      <c r="R26" s="249">
        <v>20.5</v>
      </c>
      <c r="S26" s="249">
        <v>5.51</v>
      </c>
      <c r="T26" s="16">
        <v>11</v>
      </c>
      <c r="U26" s="23">
        <f t="shared" si="1"/>
        <v>17337</v>
      </c>
      <c r="V26" s="16"/>
      <c r="W26" s="102"/>
      <c r="X26" s="102"/>
      <c r="Y26" s="239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4543339</v>
      </c>
      <c r="E27" s="249">
        <v>749025</v>
      </c>
      <c r="F27" s="249">
        <v>6.6092919999999999</v>
      </c>
      <c r="G27" s="249">
        <v>0</v>
      </c>
      <c r="H27" s="249">
        <v>79.72</v>
      </c>
      <c r="I27" s="249">
        <v>20.5</v>
      </c>
      <c r="J27" s="249">
        <v>945.5</v>
      </c>
      <c r="K27" s="249">
        <v>1160.2</v>
      </c>
      <c r="L27" s="249">
        <v>1.0118</v>
      </c>
      <c r="M27" s="249">
        <v>76.063000000000002</v>
      </c>
      <c r="N27" s="249">
        <v>85.941000000000003</v>
      </c>
      <c r="O27" s="249">
        <v>81.25</v>
      </c>
      <c r="P27" s="249">
        <v>16.5</v>
      </c>
      <c r="Q27" s="249">
        <v>21.9</v>
      </c>
      <c r="R27" s="249">
        <v>20.7</v>
      </c>
      <c r="S27" s="249">
        <v>5.53</v>
      </c>
      <c r="T27" s="16">
        <v>10</v>
      </c>
      <c r="U27" s="23">
        <f t="shared" si="1"/>
        <v>22649</v>
      </c>
      <c r="V27" s="16"/>
      <c r="W27" s="102"/>
      <c r="X27" s="102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4520690</v>
      </c>
      <c r="E28" s="249">
        <v>5745521</v>
      </c>
      <c r="F28" s="249">
        <v>6.3427749999999996</v>
      </c>
      <c r="G28" s="249">
        <v>0</v>
      </c>
      <c r="H28" s="249">
        <v>82.168999999999997</v>
      </c>
      <c r="I28" s="249">
        <v>20.6</v>
      </c>
      <c r="J28" s="249">
        <v>446.5</v>
      </c>
      <c r="K28" s="249">
        <v>1151.4000000000001</v>
      </c>
      <c r="L28" s="249">
        <v>1.0112000000000001</v>
      </c>
      <c r="M28" s="249">
        <v>75.771000000000001</v>
      </c>
      <c r="N28" s="249">
        <v>85.314999999999998</v>
      </c>
      <c r="O28" s="249">
        <v>77.688999999999993</v>
      </c>
      <c r="P28" s="249">
        <v>16.8</v>
      </c>
      <c r="Q28" s="249">
        <v>24.2</v>
      </c>
      <c r="R28" s="249">
        <v>21.1</v>
      </c>
      <c r="S28" s="249">
        <v>5.53</v>
      </c>
      <c r="T28" s="16">
        <v>9</v>
      </c>
      <c r="U28" s="23">
        <f t="shared" si="1"/>
        <v>10672</v>
      </c>
      <c r="V28" s="16"/>
      <c r="W28" s="102"/>
      <c r="X28" s="102"/>
      <c r="Y28" s="239">
        <f t="shared" si="0"/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4510018</v>
      </c>
      <c r="E29" s="249">
        <v>5743897</v>
      </c>
      <c r="F29" s="249">
        <v>6.8026140000000002</v>
      </c>
      <c r="G29" s="249">
        <v>0</v>
      </c>
      <c r="H29" s="249">
        <v>82.171999999999997</v>
      </c>
      <c r="I29" s="249">
        <v>21</v>
      </c>
      <c r="J29" s="249">
        <v>963.4</v>
      </c>
      <c r="K29" s="249">
        <v>1127.2</v>
      </c>
      <c r="L29" s="249">
        <v>1.0124</v>
      </c>
      <c r="M29" s="249">
        <v>79.662000000000006</v>
      </c>
      <c r="N29" s="249">
        <v>86.983999999999995</v>
      </c>
      <c r="O29" s="249">
        <v>83.53</v>
      </c>
      <c r="P29" s="249">
        <v>17.7</v>
      </c>
      <c r="Q29" s="249">
        <v>22.6</v>
      </c>
      <c r="R29" s="249">
        <v>19.5</v>
      </c>
      <c r="S29" s="249">
        <v>5.52</v>
      </c>
      <c r="T29" s="16">
        <v>8</v>
      </c>
      <c r="U29" s="23">
        <f t="shared" si="1"/>
        <v>23092</v>
      </c>
      <c r="V29" s="16"/>
      <c r="W29" s="102"/>
      <c r="X29" s="102"/>
      <c r="Y29" s="239">
        <f t="shared" si="0"/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4486926</v>
      </c>
      <c r="E30" s="249">
        <v>5740418</v>
      </c>
      <c r="F30" s="249">
        <v>6.5106070000000003</v>
      </c>
      <c r="G30" s="249">
        <v>0</v>
      </c>
      <c r="H30" s="249">
        <v>82.316999999999993</v>
      </c>
      <c r="I30" s="249">
        <v>21.6</v>
      </c>
      <c r="J30" s="249">
        <v>880.5</v>
      </c>
      <c r="K30" s="249">
        <v>1232.3</v>
      </c>
      <c r="L30" s="249">
        <v>1.0116000000000001</v>
      </c>
      <c r="M30" s="249">
        <v>78.638000000000005</v>
      </c>
      <c r="N30" s="249">
        <v>86.307000000000002</v>
      </c>
      <c r="O30" s="249">
        <v>80.034000000000006</v>
      </c>
      <c r="P30" s="249">
        <v>20.399999999999999</v>
      </c>
      <c r="Q30" s="249">
        <v>28</v>
      </c>
      <c r="R30" s="249">
        <v>21.2</v>
      </c>
      <c r="S30" s="249">
        <v>5.52</v>
      </c>
      <c r="T30" s="22">
        <v>7</v>
      </c>
      <c r="U30" s="23">
        <f t="shared" si="1"/>
        <v>21099</v>
      </c>
      <c r="V30" s="24">
        <v>8</v>
      </c>
      <c r="W30" s="102"/>
      <c r="X30" s="102"/>
      <c r="Y30" s="239">
        <f t="shared" si="0"/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4465827</v>
      </c>
      <c r="E31" s="249">
        <v>5737232</v>
      </c>
      <c r="F31" s="249">
        <v>6.5469140000000001</v>
      </c>
      <c r="G31" s="249">
        <v>0</v>
      </c>
      <c r="H31" s="249">
        <v>79.290999999999997</v>
      </c>
      <c r="I31" s="249">
        <v>20.5</v>
      </c>
      <c r="J31" s="249">
        <v>966.1</v>
      </c>
      <c r="K31" s="249">
        <v>1197.5999999999999</v>
      </c>
      <c r="L31" s="249">
        <v>1.0117</v>
      </c>
      <c r="M31" s="249">
        <v>75.397999999999996</v>
      </c>
      <c r="N31" s="249">
        <v>83.926000000000002</v>
      </c>
      <c r="O31" s="249">
        <v>80.319999999999993</v>
      </c>
      <c r="P31" s="249">
        <v>19</v>
      </c>
      <c r="Q31" s="249">
        <v>22.3</v>
      </c>
      <c r="R31" s="249">
        <v>20.5</v>
      </c>
      <c r="S31" s="249">
        <v>5.52</v>
      </c>
      <c r="T31" s="16">
        <v>6</v>
      </c>
      <c r="U31" s="23">
        <f t="shared" si="1"/>
        <v>23181</v>
      </c>
      <c r="V31" s="5"/>
      <c r="W31" s="102"/>
      <c r="X31" s="102"/>
      <c r="Y31" s="239">
        <f t="shared" si="0"/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4442646</v>
      </c>
      <c r="E32" s="249">
        <v>5733630</v>
      </c>
      <c r="F32" s="249">
        <v>6.3177849999999998</v>
      </c>
      <c r="G32" s="249">
        <v>0</v>
      </c>
      <c r="H32" s="249">
        <v>79.305000000000007</v>
      </c>
      <c r="I32" s="249">
        <v>21.3</v>
      </c>
      <c r="J32" s="249">
        <v>838.8</v>
      </c>
      <c r="K32" s="249">
        <v>1191.5999999999999</v>
      </c>
      <c r="L32" s="249">
        <v>1.0112000000000001</v>
      </c>
      <c r="M32" s="249">
        <v>75.322999999999993</v>
      </c>
      <c r="N32" s="249">
        <v>84.938999999999993</v>
      </c>
      <c r="O32" s="249">
        <v>77.17</v>
      </c>
      <c r="P32" s="249">
        <v>20</v>
      </c>
      <c r="Q32" s="249">
        <v>25</v>
      </c>
      <c r="R32" s="249">
        <v>20.6</v>
      </c>
      <c r="S32" s="249">
        <v>5.52</v>
      </c>
      <c r="T32" s="16">
        <v>5</v>
      </c>
      <c r="U32" s="23">
        <f t="shared" si="1"/>
        <v>20122</v>
      </c>
      <c r="V32" s="5"/>
      <c r="W32" s="102"/>
      <c r="X32" s="102"/>
      <c r="Y32" s="239">
        <f t="shared" si="0"/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4422524</v>
      </c>
      <c r="E33" s="249">
        <v>5730478</v>
      </c>
      <c r="F33" s="249">
        <v>6.3068590000000002</v>
      </c>
      <c r="G33" s="249">
        <v>0</v>
      </c>
      <c r="H33" s="249">
        <v>80.245000000000005</v>
      </c>
      <c r="I33" s="249">
        <v>21.1</v>
      </c>
      <c r="J33" s="249">
        <v>935.7</v>
      </c>
      <c r="K33" s="249">
        <v>1141.3</v>
      </c>
      <c r="L33" s="249">
        <v>1.0111000000000001</v>
      </c>
      <c r="M33" s="249">
        <v>76.230999999999995</v>
      </c>
      <c r="N33" s="249">
        <v>85.528999999999996</v>
      </c>
      <c r="O33" s="249">
        <v>77.228999999999999</v>
      </c>
      <c r="P33" s="249">
        <v>19.7</v>
      </c>
      <c r="Q33" s="249">
        <v>22.7</v>
      </c>
      <c r="R33" s="249">
        <v>21.3</v>
      </c>
      <c r="S33" s="249">
        <v>5.53</v>
      </c>
      <c r="T33" s="16">
        <v>4</v>
      </c>
      <c r="U33" s="23">
        <f t="shared" si="1"/>
        <v>22466</v>
      </c>
      <c r="V33" s="5"/>
      <c r="W33" s="102"/>
      <c r="X33" s="102"/>
      <c r="Y33" s="239">
        <f t="shared" si="0"/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4400058</v>
      </c>
      <c r="E34" s="249">
        <v>5727023</v>
      </c>
      <c r="F34" s="249">
        <v>6.8464359999999997</v>
      </c>
      <c r="G34" s="249">
        <v>0</v>
      </c>
      <c r="H34" s="249">
        <v>80.506</v>
      </c>
      <c r="I34" s="249">
        <v>20.9</v>
      </c>
      <c r="J34" s="249">
        <v>922.1</v>
      </c>
      <c r="K34" s="249">
        <v>1115.4000000000001</v>
      </c>
      <c r="L34" s="249">
        <v>1.0124</v>
      </c>
      <c r="M34" s="249">
        <v>76.53</v>
      </c>
      <c r="N34" s="249">
        <v>86.225999999999999</v>
      </c>
      <c r="O34" s="249">
        <v>84.433000000000007</v>
      </c>
      <c r="P34" s="249">
        <v>18.5</v>
      </c>
      <c r="Q34" s="249">
        <v>23.1</v>
      </c>
      <c r="R34" s="249">
        <v>20.399999999999999</v>
      </c>
      <c r="S34" s="249">
        <v>5.53</v>
      </c>
      <c r="T34" s="16">
        <v>3</v>
      </c>
      <c r="U34" s="23">
        <f t="shared" si="1"/>
        <v>22117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4377941</v>
      </c>
      <c r="E35" s="249">
        <v>5723626</v>
      </c>
      <c r="F35" s="249">
        <v>6.3090989999999998</v>
      </c>
      <c r="G35" s="249">
        <v>0</v>
      </c>
      <c r="H35" s="249">
        <v>82.570999999999998</v>
      </c>
      <c r="I35" s="249">
        <v>21.1</v>
      </c>
      <c r="J35" s="249">
        <v>582.6</v>
      </c>
      <c r="K35" s="249">
        <v>1159.7</v>
      </c>
      <c r="L35" s="249">
        <v>1.0112000000000001</v>
      </c>
      <c r="M35" s="249">
        <v>76.991</v>
      </c>
      <c r="N35" s="249">
        <v>86.677999999999997</v>
      </c>
      <c r="O35" s="249">
        <v>77.063000000000002</v>
      </c>
      <c r="P35" s="249">
        <v>16.899999999999999</v>
      </c>
      <c r="Q35" s="249">
        <v>25.6</v>
      </c>
      <c r="R35" s="249">
        <v>20.6</v>
      </c>
      <c r="S35" s="249">
        <v>5.53</v>
      </c>
      <c r="T35" s="16">
        <v>2</v>
      </c>
      <c r="U35" s="23">
        <f t="shared" si="1"/>
        <v>13984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4363957</v>
      </c>
      <c r="E36" s="249">
        <v>5721513</v>
      </c>
      <c r="F36" s="249">
        <v>6.8902809999999999</v>
      </c>
      <c r="G36" s="249">
        <v>0</v>
      </c>
      <c r="H36" s="249">
        <v>84.308999999999997</v>
      </c>
      <c r="I36" s="249">
        <v>20.9</v>
      </c>
      <c r="J36" s="249">
        <v>622.70000000000005</v>
      </c>
      <c r="K36" s="249">
        <v>1184.9000000000001</v>
      </c>
      <c r="L36" s="249">
        <v>1.0128999999999999</v>
      </c>
      <c r="M36" s="249">
        <v>81.137</v>
      </c>
      <c r="N36" s="249">
        <v>87.66</v>
      </c>
      <c r="O36" s="249">
        <v>83.974000000000004</v>
      </c>
      <c r="P36" s="249">
        <v>16.8</v>
      </c>
      <c r="Q36" s="249">
        <v>25.6</v>
      </c>
      <c r="R36" s="249">
        <v>17.2</v>
      </c>
      <c r="S36" s="249">
        <v>5.53</v>
      </c>
      <c r="T36" s="16">
        <v>1</v>
      </c>
      <c r="U36" s="23">
        <f t="shared" si="1"/>
        <v>14881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4349076</v>
      </c>
      <c r="E37" s="249">
        <v>5719311</v>
      </c>
      <c r="F37" s="249">
        <v>7.0051199999999998</v>
      </c>
      <c r="G37" s="249">
        <v>0</v>
      </c>
      <c r="H37" s="249">
        <v>85.807000000000002</v>
      </c>
      <c r="I37" s="249">
        <v>20.2</v>
      </c>
      <c r="J37" s="249">
        <v>338.8</v>
      </c>
      <c r="K37" s="249">
        <v>1101.8</v>
      </c>
      <c r="L37" s="249">
        <v>1.0126999999999999</v>
      </c>
      <c r="M37" s="249">
        <v>79.064999999999998</v>
      </c>
      <c r="N37" s="249">
        <v>88.403999999999996</v>
      </c>
      <c r="O37" s="249">
        <v>86.754000000000005</v>
      </c>
      <c r="P37" s="249">
        <v>14.3</v>
      </c>
      <c r="Q37" s="249">
        <v>24.9</v>
      </c>
      <c r="R37" s="249">
        <v>20.7</v>
      </c>
      <c r="S37" s="249">
        <v>5.52</v>
      </c>
      <c r="T37" s="1"/>
      <c r="U37" s="26"/>
      <c r="V37" s="5"/>
      <c r="W37" s="103"/>
      <c r="X37" s="102"/>
      <c r="Y37" s="239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5"/>
      <c r="X38" s="296"/>
      <c r="Y38" s="29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5"/>
      <c r="X39" s="296"/>
      <c r="Y39" s="29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5"/>
      <c r="X40" s="296"/>
      <c r="Y40" s="29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8"/>
      <c r="X41" s="299"/>
      <c r="Y41" s="300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6" t="s">
        <v>126</v>
      </c>
      <c r="X1" s="256" t="s">
        <v>127</v>
      </c>
      <c r="Y1" s="259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57"/>
      <c r="X2" s="257"/>
      <c r="Y2" s="260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57"/>
      <c r="X3" s="257"/>
      <c r="Y3" s="260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57"/>
      <c r="X4" s="257"/>
      <c r="Y4" s="26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58"/>
      <c r="X5" s="258"/>
      <c r="Y5" s="261"/>
    </row>
    <row r="6" spans="1:25">
      <c r="A6" s="21">
        <v>32</v>
      </c>
      <c r="D6">
        <v>13472</v>
      </c>
      <c r="T6" s="22">
        <v>31</v>
      </c>
      <c r="U6" s="23">
        <f>D6-D7</f>
        <v>54</v>
      </c>
      <c r="V6" s="4"/>
      <c r="W6" s="242"/>
      <c r="X6" s="242"/>
      <c r="Y6" s="244"/>
    </row>
    <row r="7" spans="1:25">
      <c r="A7" s="21">
        <v>31</v>
      </c>
      <c r="D7">
        <v>13418</v>
      </c>
      <c r="T7" s="22">
        <v>30</v>
      </c>
      <c r="U7" s="23">
        <f>D7-D8</f>
        <v>50</v>
      </c>
      <c r="V7" s="24">
        <v>1</v>
      </c>
      <c r="W7" s="126"/>
      <c r="X7" s="126"/>
      <c r="Y7" s="104">
        <f t="shared" ref="Y7:Y34" si="0">((X7*100)/D7)-100</f>
        <v>-100</v>
      </c>
    </row>
    <row r="8" spans="1:25">
      <c r="A8" s="16">
        <v>30</v>
      </c>
      <c r="D8">
        <v>13368</v>
      </c>
      <c r="T8" s="16">
        <v>29</v>
      </c>
      <c r="U8" s="23">
        <f>D8-D9</f>
        <v>26</v>
      </c>
      <c r="V8" s="4"/>
      <c r="W8" s="102"/>
      <c r="X8" s="102"/>
      <c r="Y8" s="107">
        <f t="shared" si="0"/>
        <v>-100</v>
      </c>
    </row>
    <row r="9" spans="1:25" s="25" customFormat="1">
      <c r="A9" s="21">
        <v>29</v>
      </c>
      <c r="B9"/>
      <c r="C9"/>
      <c r="D9">
        <v>13342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 s="22">
        <v>28</v>
      </c>
      <c r="U9" s="23">
        <f t="shared" ref="U9:U36" si="1">D9-D10</f>
        <v>27</v>
      </c>
      <c r="V9" s="24">
        <v>29</v>
      </c>
      <c r="W9" s="102"/>
      <c r="X9" s="102"/>
      <c r="Y9" s="107">
        <f t="shared" si="0"/>
        <v>-100</v>
      </c>
    </row>
    <row r="10" spans="1:25">
      <c r="A10" s="16">
        <v>28</v>
      </c>
      <c r="D10">
        <v>13315</v>
      </c>
      <c r="T10" s="16">
        <v>27</v>
      </c>
      <c r="U10" s="23">
        <f t="shared" si="1"/>
        <v>51</v>
      </c>
      <c r="V10" s="16"/>
      <c r="W10" s="102"/>
      <c r="X10" s="102"/>
      <c r="Y10" s="107">
        <f t="shared" si="0"/>
        <v>-100</v>
      </c>
    </row>
    <row r="11" spans="1:25">
      <c r="A11" s="16">
        <v>27</v>
      </c>
      <c r="D11">
        <v>13264</v>
      </c>
      <c r="T11" s="16">
        <v>26</v>
      </c>
      <c r="U11" s="23">
        <f t="shared" si="1"/>
        <v>67</v>
      </c>
      <c r="V11" s="16"/>
      <c r="W11" s="102"/>
      <c r="X11" s="102"/>
      <c r="Y11" s="107">
        <f t="shared" si="0"/>
        <v>-100</v>
      </c>
    </row>
    <row r="12" spans="1:25">
      <c r="A12" s="16">
        <v>26</v>
      </c>
      <c r="D12">
        <v>13197</v>
      </c>
      <c r="T12" s="16">
        <v>25</v>
      </c>
      <c r="U12" s="23">
        <f t="shared" si="1"/>
        <v>68</v>
      </c>
      <c r="V12" s="16"/>
      <c r="W12" s="136"/>
      <c r="X12" s="136"/>
      <c r="Y12" s="107">
        <f t="shared" si="0"/>
        <v>-100</v>
      </c>
    </row>
    <row r="13" spans="1:25">
      <c r="A13" s="16">
        <v>25</v>
      </c>
      <c r="D13">
        <v>13129</v>
      </c>
      <c r="T13" s="16">
        <v>24</v>
      </c>
      <c r="U13" s="23">
        <f t="shared" si="1"/>
        <v>66</v>
      </c>
      <c r="V13" s="16"/>
      <c r="W13" s="102"/>
      <c r="X13" s="102"/>
      <c r="Y13" s="107">
        <f t="shared" si="0"/>
        <v>-100</v>
      </c>
    </row>
    <row r="14" spans="1:25">
      <c r="A14" s="16">
        <v>24</v>
      </c>
      <c r="D14">
        <v>13063</v>
      </c>
      <c r="T14" s="16">
        <v>23</v>
      </c>
      <c r="U14" s="23">
        <f t="shared" si="1"/>
        <v>65</v>
      </c>
      <c r="V14" s="16"/>
      <c r="W14" s="102"/>
      <c r="X14" s="102"/>
      <c r="Y14" s="107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12998</v>
      </c>
      <c r="E15" s="249">
        <v>77535</v>
      </c>
      <c r="F15" s="249">
        <v>6.6225310000000004</v>
      </c>
      <c r="G15" s="249">
        <v>0</v>
      </c>
      <c r="H15" s="249">
        <v>85.180999999999997</v>
      </c>
      <c r="I15" s="249">
        <v>23.3</v>
      </c>
      <c r="J15" s="249">
        <v>0.8</v>
      </c>
      <c r="K15" s="249">
        <v>12.2</v>
      </c>
      <c r="L15" s="249">
        <v>1.0122</v>
      </c>
      <c r="M15" s="249">
        <v>80.591999999999999</v>
      </c>
      <c r="N15" s="249">
        <v>86.972999999999999</v>
      </c>
      <c r="O15" s="249">
        <v>80.591999999999999</v>
      </c>
      <c r="P15" s="249">
        <v>15.9</v>
      </c>
      <c r="Q15" s="249">
        <v>40.799999999999997</v>
      </c>
      <c r="R15" s="249">
        <v>18.100000000000001</v>
      </c>
      <c r="S15" s="249">
        <v>4.92</v>
      </c>
      <c r="T15" s="16">
        <v>22</v>
      </c>
      <c r="U15" s="23">
        <f t="shared" si="1"/>
        <v>19</v>
      </c>
      <c r="V15" s="16"/>
      <c r="W15" s="102"/>
      <c r="X15" s="102"/>
      <c r="Y15" s="107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12979</v>
      </c>
      <c r="E16" s="249">
        <v>77532</v>
      </c>
      <c r="F16" s="249">
        <v>7.0251729999999997</v>
      </c>
      <c r="G16" s="249">
        <v>0</v>
      </c>
      <c r="H16" s="249">
        <v>85.338999999999999</v>
      </c>
      <c r="I16" s="249">
        <v>21.9</v>
      </c>
      <c r="J16" s="249">
        <v>0.7</v>
      </c>
      <c r="K16" s="249">
        <v>9.9</v>
      </c>
      <c r="L16" s="249">
        <v>1.0132000000000001</v>
      </c>
      <c r="M16" s="249">
        <v>83.040999999999997</v>
      </c>
      <c r="N16" s="249">
        <v>86.875</v>
      </c>
      <c r="O16" s="249">
        <v>85.870999999999995</v>
      </c>
      <c r="P16" s="249">
        <v>15.3</v>
      </c>
      <c r="Q16" s="249">
        <v>39.200000000000003</v>
      </c>
      <c r="R16" s="249">
        <v>17.399999999999999</v>
      </c>
      <c r="S16" s="249">
        <v>4.92</v>
      </c>
      <c r="T16" s="22">
        <v>21</v>
      </c>
      <c r="U16" s="23">
        <f t="shared" si="1"/>
        <v>16</v>
      </c>
      <c r="V16" s="24">
        <v>22</v>
      </c>
      <c r="W16" s="102"/>
      <c r="X16" s="102"/>
      <c r="Y16" s="107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12963</v>
      </c>
      <c r="E17" s="249">
        <v>77530</v>
      </c>
      <c r="F17" s="249">
        <v>6.9096880000000001</v>
      </c>
      <c r="G17" s="249">
        <v>0</v>
      </c>
      <c r="H17" s="249">
        <v>83.242999999999995</v>
      </c>
      <c r="I17" s="249">
        <v>21.7</v>
      </c>
      <c r="J17" s="249">
        <v>2.2000000000000002</v>
      </c>
      <c r="K17" s="249">
        <v>16.600000000000001</v>
      </c>
      <c r="L17" s="249">
        <v>1.0129999999999999</v>
      </c>
      <c r="M17" s="249">
        <v>80.938999999999993</v>
      </c>
      <c r="N17" s="249">
        <v>85.290999999999997</v>
      </c>
      <c r="O17" s="249">
        <v>84.063999999999993</v>
      </c>
      <c r="P17" s="249">
        <v>13.3</v>
      </c>
      <c r="Q17" s="249">
        <v>36.9</v>
      </c>
      <c r="R17" s="249">
        <v>16.7</v>
      </c>
      <c r="S17" s="249">
        <v>4.91</v>
      </c>
      <c r="T17" s="16">
        <v>20</v>
      </c>
      <c r="U17" s="23">
        <f t="shared" si="1"/>
        <v>50</v>
      </c>
      <c r="V17" s="16"/>
      <c r="W17" s="102"/>
      <c r="X17" s="102"/>
      <c r="Y17" s="107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12913</v>
      </c>
      <c r="E18" s="249">
        <v>77522</v>
      </c>
      <c r="F18" s="249">
        <v>6.8237899999999998</v>
      </c>
      <c r="G18" s="249">
        <v>0</v>
      </c>
      <c r="H18" s="249">
        <v>82.852999999999994</v>
      </c>
      <c r="I18" s="249">
        <v>21.3</v>
      </c>
      <c r="J18" s="249">
        <v>2.6</v>
      </c>
      <c r="K18" s="249">
        <v>14.7</v>
      </c>
      <c r="L18" s="249">
        <v>1.0128999999999999</v>
      </c>
      <c r="M18" s="249">
        <v>80.481999999999999</v>
      </c>
      <c r="N18" s="249">
        <v>84.995000000000005</v>
      </c>
      <c r="O18" s="249">
        <v>82.793000000000006</v>
      </c>
      <c r="P18" s="249">
        <v>12.2</v>
      </c>
      <c r="Q18" s="249">
        <v>37</v>
      </c>
      <c r="R18" s="249">
        <v>16.5</v>
      </c>
      <c r="S18" s="249">
        <v>4.91</v>
      </c>
      <c r="T18" s="16">
        <v>19</v>
      </c>
      <c r="U18" s="23">
        <f t="shared" si="1"/>
        <v>62</v>
      </c>
      <c r="V18" s="16"/>
      <c r="W18" s="102"/>
      <c r="X18" s="102"/>
      <c r="Y18" s="107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12851</v>
      </c>
      <c r="E19" s="249">
        <v>77513</v>
      </c>
      <c r="F19" s="249">
        <v>6.8994970000000002</v>
      </c>
      <c r="G19" s="249">
        <v>0</v>
      </c>
      <c r="H19" s="249">
        <v>83.47</v>
      </c>
      <c r="I19" s="249">
        <v>19.8</v>
      </c>
      <c r="J19" s="249">
        <v>3.1</v>
      </c>
      <c r="K19" s="249">
        <v>16.2</v>
      </c>
      <c r="L19" s="249">
        <v>1.0130999999999999</v>
      </c>
      <c r="M19" s="249">
        <v>80.546000000000006</v>
      </c>
      <c r="N19" s="249">
        <v>85.347999999999999</v>
      </c>
      <c r="O19" s="249">
        <v>83.745999999999995</v>
      </c>
      <c r="P19" s="249">
        <v>11.9</v>
      </c>
      <c r="Q19" s="249">
        <v>31.6</v>
      </c>
      <c r="R19" s="249">
        <v>16.2</v>
      </c>
      <c r="S19" s="249">
        <v>4.91</v>
      </c>
      <c r="T19" s="16">
        <v>18</v>
      </c>
      <c r="U19" s="23">
        <f t="shared" si="1"/>
        <v>73</v>
      </c>
      <c r="V19" s="16"/>
      <c r="W19" s="102"/>
      <c r="X19" s="102"/>
      <c r="Y19" s="107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12778</v>
      </c>
      <c r="E20" s="249">
        <v>77502</v>
      </c>
      <c r="F20" s="249">
        <v>6.8115670000000001</v>
      </c>
      <c r="G20" s="249">
        <v>0</v>
      </c>
      <c r="H20" s="249">
        <v>82.944000000000003</v>
      </c>
      <c r="I20" s="249">
        <v>18.3</v>
      </c>
      <c r="J20" s="249">
        <v>2.6</v>
      </c>
      <c r="K20" s="249">
        <v>17.5</v>
      </c>
      <c r="L20" s="249">
        <v>1.0127999999999999</v>
      </c>
      <c r="M20" s="249">
        <v>79.951999999999998</v>
      </c>
      <c r="N20" s="249">
        <v>84.915999999999997</v>
      </c>
      <c r="O20" s="249">
        <v>82.78</v>
      </c>
      <c r="P20" s="249">
        <v>12.9</v>
      </c>
      <c r="Q20" s="249">
        <v>27.7</v>
      </c>
      <c r="R20" s="249">
        <v>16.899999999999999</v>
      </c>
      <c r="S20" s="249">
        <v>4.9000000000000004</v>
      </c>
      <c r="T20" s="16">
        <v>17</v>
      </c>
      <c r="U20" s="23">
        <f t="shared" si="1"/>
        <v>63</v>
      </c>
      <c r="V20" s="16"/>
      <c r="W20" s="102"/>
      <c r="X20" s="102"/>
      <c r="Y20" s="107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12715</v>
      </c>
      <c r="E21" s="249">
        <v>77493</v>
      </c>
      <c r="F21" s="249">
        <v>6.9129550000000002</v>
      </c>
      <c r="G21" s="249">
        <v>0</v>
      </c>
      <c r="H21" s="249">
        <v>87.763999999999996</v>
      </c>
      <c r="I21" s="249">
        <v>13.9</v>
      </c>
      <c r="J21" s="249">
        <v>1</v>
      </c>
      <c r="K21" s="249">
        <v>15.6</v>
      </c>
      <c r="L21" s="249">
        <v>1.0133000000000001</v>
      </c>
      <c r="M21" s="249">
        <v>82.722999999999999</v>
      </c>
      <c r="N21" s="249">
        <v>89.994</v>
      </c>
      <c r="O21" s="249">
        <v>83.281000000000006</v>
      </c>
      <c r="P21" s="249">
        <v>10.9</v>
      </c>
      <c r="Q21" s="249">
        <v>21.5</v>
      </c>
      <c r="R21" s="249">
        <v>14.3</v>
      </c>
      <c r="S21" s="249">
        <v>4.91</v>
      </c>
      <c r="T21" s="16">
        <v>16</v>
      </c>
      <c r="U21" s="23">
        <f t="shared" si="1"/>
        <v>24</v>
      </c>
      <c r="V21" s="16"/>
      <c r="W21" s="102"/>
      <c r="X21" s="102"/>
      <c r="Y21" s="107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12691</v>
      </c>
      <c r="E22" s="249">
        <v>77490</v>
      </c>
      <c r="F22" s="249">
        <v>7.4434279999999999</v>
      </c>
      <c r="G22" s="249">
        <v>0</v>
      </c>
      <c r="H22" s="249">
        <v>87.555999999999997</v>
      </c>
      <c r="I22" s="249">
        <v>9.6999999999999993</v>
      </c>
      <c r="J22" s="249">
        <v>0</v>
      </c>
      <c r="K22" s="249">
        <v>0</v>
      </c>
      <c r="L22" s="249">
        <v>1.0149999999999999</v>
      </c>
      <c r="M22" s="249">
        <v>85</v>
      </c>
      <c r="N22" s="249">
        <v>91.168999999999997</v>
      </c>
      <c r="O22" s="249">
        <v>89.251000000000005</v>
      </c>
      <c r="P22" s="249">
        <v>7.8</v>
      </c>
      <c r="Q22" s="249">
        <v>11.3</v>
      </c>
      <c r="R22" s="249">
        <v>11.1</v>
      </c>
      <c r="S22" s="249">
        <v>4.9000000000000004</v>
      </c>
      <c r="T22" s="16">
        <v>15</v>
      </c>
      <c r="U22" s="23">
        <f t="shared" si="1"/>
        <v>0</v>
      </c>
      <c r="V22" s="16"/>
      <c r="W22" s="136"/>
      <c r="X22" s="136"/>
      <c r="Y22" s="107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12691</v>
      </c>
      <c r="E23" s="249">
        <v>77490</v>
      </c>
      <c r="F23" s="249">
        <v>7.2525870000000001</v>
      </c>
      <c r="G23" s="249">
        <v>0</v>
      </c>
      <c r="H23" s="249">
        <v>85.322999999999993</v>
      </c>
      <c r="I23" s="249">
        <v>8.1999999999999993</v>
      </c>
      <c r="J23" s="249">
        <v>0.7</v>
      </c>
      <c r="K23" s="249">
        <v>8.1999999999999993</v>
      </c>
      <c r="L23" s="249">
        <v>1.0149999999999999</v>
      </c>
      <c r="M23" s="249">
        <v>83.632000000000005</v>
      </c>
      <c r="N23" s="249">
        <v>86.912000000000006</v>
      </c>
      <c r="O23" s="249">
        <v>85.527000000000001</v>
      </c>
      <c r="P23" s="249">
        <v>7.1</v>
      </c>
      <c r="Q23" s="249">
        <v>9.3000000000000007</v>
      </c>
      <c r="R23" s="249">
        <v>7.8</v>
      </c>
      <c r="S23" s="249">
        <v>4.9000000000000004</v>
      </c>
      <c r="T23" s="22">
        <v>14</v>
      </c>
      <c r="U23" s="23">
        <f t="shared" si="1"/>
        <v>12</v>
      </c>
      <c r="V23" s="24">
        <v>15</v>
      </c>
      <c r="W23" s="102"/>
      <c r="X23" s="102"/>
      <c r="Y23" s="107">
        <f t="shared" si="0"/>
        <v>-100</v>
      </c>
    </row>
    <row r="24" spans="1:25">
      <c r="A24" s="16">
        <v>14</v>
      </c>
      <c r="B24" s="249"/>
      <c r="C24" s="249"/>
      <c r="D24" s="249">
        <v>12679</v>
      </c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16">
        <v>13</v>
      </c>
      <c r="U24" s="23">
        <f>D24-D25</f>
        <v>57</v>
      </c>
      <c r="V24" s="16"/>
      <c r="W24" s="102"/>
      <c r="X24" s="102"/>
      <c r="Y24" s="107">
        <f t="shared" si="0"/>
        <v>-100</v>
      </c>
    </row>
    <row r="25" spans="1:25">
      <c r="A25" s="16">
        <v>13</v>
      </c>
      <c r="B25" s="249"/>
      <c r="C25" s="249"/>
      <c r="D25" s="249">
        <v>12622</v>
      </c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16">
        <v>12</v>
      </c>
      <c r="U25" s="23">
        <f>D25-D26</f>
        <v>73</v>
      </c>
      <c r="V25" s="16"/>
      <c r="W25" s="102"/>
      <c r="X25" s="102"/>
      <c r="Y25" s="107">
        <f t="shared" si="0"/>
        <v>-100</v>
      </c>
    </row>
    <row r="26" spans="1:25">
      <c r="A26" s="16">
        <v>12</v>
      </c>
      <c r="B26" s="249"/>
      <c r="C26" s="249"/>
      <c r="D26" s="249">
        <v>12549</v>
      </c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16">
        <v>11</v>
      </c>
      <c r="U26" s="23">
        <f>D26-D27</f>
        <v>45</v>
      </c>
      <c r="V26" s="16"/>
      <c r="W26" s="103"/>
      <c r="X26" s="102"/>
      <c r="Y26" s="107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12504</v>
      </c>
      <c r="E27" s="249">
        <v>77462</v>
      </c>
      <c r="F27" s="249">
        <v>6.9938960000000003</v>
      </c>
      <c r="G27" s="249">
        <v>0</v>
      </c>
      <c r="H27" s="249">
        <v>82.486000000000004</v>
      </c>
      <c r="I27" s="249">
        <v>12.5</v>
      </c>
      <c r="J27" s="249">
        <v>3.3</v>
      </c>
      <c r="K27" s="249">
        <v>15.3</v>
      </c>
      <c r="L27" s="249">
        <v>1.014</v>
      </c>
      <c r="M27" s="249">
        <v>79.55</v>
      </c>
      <c r="N27" s="249">
        <v>85.902000000000001</v>
      </c>
      <c r="O27" s="249">
        <v>83.037999999999997</v>
      </c>
      <c r="P27" s="249">
        <v>6.9</v>
      </c>
      <c r="Q27" s="249">
        <v>24.1</v>
      </c>
      <c r="R27" s="249">
        <v>10.5</v>
      </c>
      <c r="S27" s="249">
        <v>4.91</v>
      </c>
      <c r="T27" s="16">
        <v>10</v>
      </c>
      <c r="U27" s="23">
        <f>D27-D28</f>
        <v>78</v>
      </c>
      <c r="V27" s="16"/>
      <c r="W27" s="103"/>
      <c r="X27" s="102"/>
      <c r="Y27" s="107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12426</v>
      </c>
      <c r="E28" s="249">
        <v>77450</v>
      </c>
      <c r="F28" s="249">
        <v>6.7412210000000004</v>
      </c>
      <c r="G28" s="249">
        <v>0</v>
      </c>
      <c r="H28" s="249">
        <v>83.131</v>
      </c>
      <c r="I28" s="249">
        <v>17.399999999999999</v>
      </c>
      <c r="J28" s="249">
        <v>1.9</v>
      </c>
      <c r="K28" s="249">
        <v>15.6</v>
      </c>
      <c r="L28" s="249">
        <v>1.0129999999999999</v>
      </c>
      <c r="M28" s="249">
        <v>79.138000000000005</v>
      </c>
      <c r="N28" s="249">
        <v>85.388000000000005</v>
      </c>
      <c r="O28" s="249">
        <v>80.951999999999998</v>
      </c>
      <c r="P28" s="249">
        <v>11.3</v>
      </c>
      <c r="Q28" s="249">
        <v>32.799999999999997</v>
      </c>
      <c r="R28" s="249">
        <v>14.3</v>
      </c>
      <c r="S28" s="249">
        <v>4.92</v>
      </c>
      <c r="T28" s="16">
        <v>9</v>
      </c>
      <c r="U28" s="23">
        <f t="shared" si="1"/>
        <v>45</v>
      </c>
      <c r="V28" s="16"/>
      <c r="W28" s="103"/>
      <c r="X28" s="102"/>
      <c r="Y28" s="107">
        <f t="shared" si="0"/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12381</v>
      </c>
      <c r="E29" s="249">
        <v>77444</v>
      </c>
      <c r="F29" s="249">
        <v>6.8907299999999996</v>
      </c>
      <c r="G29" s="249">
        <v>0</v>
      </c>
      <c r="H29" s="249">
        <v>84.914000000000001</v>
      </c>
      <c r="I29" s="249">
        <v>20.5</v>
      </c>
      <c r="J29" s="249">
        <v>0.7</v>
      </c>
      <c r="K29" s="249">
        <v>13.9</v>
      </c>
      <c r="L29" s="249">
        <v>1.0130999999999999</v>
      </c>
      <c r="M29" s="249">
        <v>82.311999999999998</v>
      </c>
      <c r="N29" s="249">
        <v>86.971000000000004</v>
      </c>
      <c r="O29" s="249">
        <v>83.566000000000003</v>
      </c>
      <c r="P29" s="249">
        <v>12.7</v>
      </c>
      <c r="Q29" s="249">
        <v>37.200000000000003</v>
      </c>
      <c r="R29" s="249">
        <v>16</v>
      </c>
      <c r="S29" s="249">
        <v>4.93</v>
      </c>
      <c r="T29" s="16">
        <v>8</v>
      </c>
      <c r="U29" s="23">
        <f>D29-D30</f>
        <v>17</v>
      </c>
      <c r="V29" s="16"/>
      <c r="W29" s="103"/>
      <c r="X29" s="102"/>
      <c r="Y29" s="107">
        <f t="shared" si="0"/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12364</v>
      </c>
      <c r="E30" s="249">
        <v>77441</v>
      </c>
      <c r="F30" s="249">
        <v>6.964836</v>
      </c>
      <c r="G30" s="249">
        <v>0</v>
      </c>
      <c r="H30" s="249">
        <v>84.882000000000005</v>
      </c>
      <c r="I30" s="249">
        <v>19.600000000000001</v>
      </c>
      <c r="J30" s="249">
        <v>1.2</v>
      </c>
      <c r="K30" s="249">
        <v>11</v>
      </c>
      <c r="L30" s="249">
        <v>1.0136000000000001</v>
      </c>
      <c r="M30" s="249">
        <v>81.912000000000006</v>
      </c>
      <c r="N30" s="249">
        <v>86.239000000000004</v>
      </c>
      <c r="O30" s="249">
        <v>83.549000000000007</v>
      </c>
      <c r="P30" s="249">
        <v>9.6999999999999993</v>
      </c>
      <c r="Q30" s="249">
        <v>38</v>
      </c>
      <c r="R30" s="249">
        <v>13.1</v>
      </c>
      <c r="S30" s="249">
        <v>4.93</v>
      </c>
      <c r="T30" s="22">
        <v>7</v>
      </c>
      <c r="U30" s="23">
        <f>D30-D31</f>
        <v>27</v>
      </c>
      <c r="V30" s="24">
        <v>8</v>
      </c>
      <c r="W30" s="103"/>
      <c r="X30" s="102"/>
      <c r="Y30" s="107">
        <f t="shared" si="0"/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12337</v>
      </c>
      <c r="E31" s="249">
        <v>77437</v>
      </c>
      <c r="F31" s="249">
        <v>7.041315</v>
      </c>
      <c r="G31" s="249">
        <v>0</v>
      </c>
      <c r="H31" s="249">
        <v>82.186000000000007</v>
      </c>
      <c r="I31" s="249">
        <v>15.2</v>
      </c>
      <c r="J31" s="249">
        <v>1.8</v>
      </c>
      <c r="K31" s="249">
        <v>13.6</v>
      </c>
      <c r="L31" s="249">
        <v>1.0142</v>
      </c>
      <c r="M31" s="249">
        <v>79.248000000000005</v>
      </c>
      <c r="N31" s="249">
        <v>84.828000000000003</v>
      </c>
      <c r="O31" s="249">
        <v>83.391000000000005</v>
      </c>
      <c r="P31" s="249">
        <v>6.3</v>
      </c>
      <c r="Q31" s="249">
        <v>31.2</v>
      </c>
      <c r="R31" s="249">
        <v>9.6999999999999993</v>
      </c>
      <c r="S31" s="249">
        <v>4.92</v>
      </c>
      <c r="T31" s="16">
        <v>6</v>
      </c>
      <c r="U31" s="23">
        <f t="shared" si="1"/>
        <v>43</v>
      </c>
      <c r="V31" s="5"/>
      <c r="W31" s="103"/>
      <c r="X31" s="102"/>
      <c r="Y31" s="107">
        <f t="shared" si="0"/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12294</v>
      </c>
      <c r="E32" s="249">
        <v>77431</v>
      </c>
      <c r="F32" s="249">
        <v>6.805758</v>
      </c>
      <c r="G32" s="249">
        <v>0</v>
      </c>
      <c r="H32" s="249">
        <v>81.863</v>
      </c>
      <c r="I32" s="249">
        <v>18.5</v>
      </c>
      <c r="J32" s="249">
        <v>3.1</v>
      </c>
      <c r="K32" s="249">
        <v>15.3</v>
      </c>
      <c r="L32" s="249">
        <v>1.0133000000000001</v>
      </c>
      <c r="M32" s="249">
        <v>78.786000000000001</v>
      </c>
      <c r="N32" s="249">
        <v>84.989000000000004</v>
      </c>
      <c r="O32" s="249">
        <v>81.322000000000003</v>
      </c>
      <c r="P32" s="249">
        <v>10.3</v>
      </c>
      <c r="Q32" s="249">
        <v>33.799999999999997</v>
      </c>
      <c r="R32" s="249">
        <v>12.8</v>
      </c>
      <c r="S32" s="249">
        <v>4.93</v>
      </c>
      <c r="T32" s="16">
        <v>5</v>
      </c>
      <c r="U32" s="23">
        <f t="shared" si="1"/>
        <v>74</v>
      </c>
      <c r="V32" s="5"/>
      <c r="W32" s="103"/>
      <c r="X32" s="102"/>
      <c r="Y32" s="107">
        <f t="shared" si="0"/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12220</v>
      </c>
      <c r="E33" s="249">
        <v>77420</v>
      </c>
      <c r="F33" s="249">
        <v>6.6702810000000001</v>
      </c>
      <c r="G33" s="249">
        <v>0</v>
      </c>
      <c r="H33" s="249">
        <v>82.891000000000005</v>
      </c>
      <c r="I33" s="249">
        <v>22.6</v>
      </c>
      <c r="J33" s="249">
        <v>2.2000000000000002</v>
      </c>
      <c r="K33" s="249">
        <v>13.7</v>
      </c>
      <c r="L33" s="249">
        <v>1.0125999999999999</v>
      </c>
      <c r="M33" s="249">
        <v>79.623000000000005</v>
      </c>
      <c r="N33" s="249">
        <v>86.287999999999997</v>
      </c>
      <c r="O33" s="249">
        <v>80.578999999999994</v>
      </c>
      <c r="P33" s="249">
        <v>12.8</v>
      </c>
      <c r="Q33" s="249">
        <v>37.4</v>
      </c>
      <c r="R33" s="249">
        <v>16.100000000000001</v>
      </c>
      <c r="S33" s="249">
        <v>4.9400000000000004</v>
      </c>
      <c r="T33" s="16">
        <v>4</v>
      </c>
      <c r="U33" s="23">
        <f t="shared" si="1"/>
        <v>52</v>
      </c>
      <c r="V33" s="5"/>
      <c r="W33" s="103"/>
      <c r="X33" s="102"/>
      <c r="Y33" s="107">
        <f t="shared" si="0"/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12168</v>
      </c>
      <c r="E34" s="249">
        <v>77412</v>
      </c>
      <c r="F34" s="249">
        <v>6.9449370000000004</v>
      </c>
      <c r="G34" s="249">
        <v>0</v>
      </c>
      <c r="H34" s="249">
        <v>83.186999999999998</v>
      </c>
      <c r="I34" s="249">
        <v>22.5</v>
      </c>
      <c r="J34" s="249">
        <v>3</v>
      </c>
      <c r="K34" s="249">
        <v>15.7</v>
      </c>
      <c r="L34" s="249">
        <v>1.0130999999999999</v>
      </c>
      <c r="M34" s="249">
        <v>80.052000000000007</v>
      </c>
      <c r="N34" s="249">
        <v>86.421000000000006</v>
      </c>
      <c r="O34" s="249">
        <v>84.597999999999999</v>
      </c>
      <c r="P34" s="249">
        <v>13.2</v>
      </c>
      <c r="Q34" s="249">
        <v>39.799999999999997</v>
      </c>
      <c r="R34" s="249">
        <v>16.899999999999999</v>
      </c>
      <c r="S34" s="249">
        <v>4.9400000000000004</v>
      </c>
      <c r="T34" s="16">
        <v>3</v>
      </c>
      <c r="U34" s="23">
        <f t="shared" si="1"/>
        <v>72</v>
      </c>
      <c r="V34" s="5"/>
      <c r="W34" s="103"/>
      <c r="X34" s="102"/>
      <c r="Y34" s="107">
        <f t="shared" si="0"/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12096</v>
      </c>
      <c r="E35" s="249">
        <v>77401</v>
      </c>
      <c r="F35" s="249">
        <v>6.6970929999999997</v>
      </c>
      <c r="G35" s="249">
        <v>0</v>
      </c>
      <c r="H35" s="249">
        <v>84.078000000000003</v>
      </c>
      <c r="I35" s="249">
        <v>21.3</v>
      </c>
      <c r="J35" s="249">
        <v>2.5</v>
      </c>
      <c r="K35" s="249">
        <v>16.3</v>
      </c>
      <c r="L35" s="249">
        <v>1.0126999999999999</v>
      </c>
      <c r="M35" s="249">
        <v>80.599000000000004</v>
      </c>
      <c r="N35" s="249">
        <v>86.658000000000001</v>
      </c>
      <c r="O35" s="249">
        <v>80.635000000000005</v>
      </c>
      <c r="P35" s="249">
        <v>11.2</v>
      </c>
      <c r="Q35" s="249">
        <v>41.2</v>
      </c>
      <c r="R35" s="249">
        <v>15.2</v>
      </c>
      <c r="S35" s="249">
        <v>4.92</v>
      </c>
      <c r="T35" s="16">
        <v>2</v>
      </c>
      <c r="U35" s="23">
        <f t="shared" si="1"/>
        <v>58</v>
      </c>
      <c r="V35" s="5"/>
      <c r="W35" s="103"/>
      <c r="X35" s="102"/>
      <c r="Y35" s="107">
        <f>((X35*100)/D35)-100</f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12038</v>
      </c>
      <c r="E36" s="249">
        <v>77392</v>
      </c>
      <c r="F36" s="249">
        <v>6.949973</v>
      </c>
      <c r="G36" s="249">
        <v>0</v>
      </c>
      <c r="H36" s="249">
        <v>85.721999999999994</v>
      </c>
      <c r="I36" s="249">
        <v>22.7</v>
      </c>
      <c r="J36" s="249">
        <v>0.9</v>
      </c>
      <c r="K36" s="249">
        <v>15.5</v>
      </c>
      <c r="L36" s="249">
        <v>1.0134000000000001</v>
      </c>
      <c r="M36" s="249">
        <v>83.055999999999997</v>
      </c>
      <c r="N36" s="249">
        <v>87.614000000000004</v>
      </c>
      <c r="O36" s="249">
        <v>83.94</v>
      </c>
      <c r="P36" s="249">
        <v>11.6</v>
      </c>
      <c r="Q36" s="249">
        <v>43.8</v>
      </c>
      <c r="R36" s="249">
        <v>14.8</v>
      </c>
      <c r="S36" s="249">
        <v>4.9400000000000004</v>
      </c>
      <c r="T36" s="16">
        <v>1</v>
      </c>
      <c r="U36" s="23">
        <f t="shared" si="1"/>
        <v>23</v>
      </c>
      <c r="V36" s="5"/>
      <c r="W36" s="103"/>
      <c r="X36" s="102"/>
      <c r="Y36" s="107">
        <f>((X36*100)/D36)-100</f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12015</v>
      </c>
      <c r="E37" s="249">
        <v>77389</v>
      </c>
      <c r="F37" s="249">
        <v>7.1927880000000002</v>
      </c>
      <c r="G37" s="249">
        <v>0</v>
      </c>
      <c r="H37" s="249">
        <v>86.296000000000006</v>
      </c>
      <c r="I37" s="249">
        <v>21.3</v>
      </c>
      <c r="J37" s="249">
        <v>0.4</v>
      </c>
      <c r="K37" s="249">
        <v>7.4</v>
      </c>
      <c r="L37" s="249">
        <v>1.0142</v>
      </c>
      <c r="M37" s="249">
        <v>82.531000000000006</v>
      </c>
      <c r="N37" s="249">
        <v>88.234999999999999</v>
      </c>
      <c r="O37" s="249">
        <v>86.521000000000001</v>
      </c>
      <c r="P37" s="249">
        <v>11</v>
      </c>
      <c r="Q37" s="249">
        <v>41</v>
      </c>
      <c r="R37" s="249">
        <v>12.8</v>
      </c>
      <c r="S37" s="249">
        <v>4.93</v>
      </c>
      <c r="T37" s="1"/>
      <c r="U37" s="26"/>
      <c r="V37" s="5"/>
      <c r="W37" s="103"/>
      <c r="X37" s="102"/>
      <c r="Y37" s="107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5"/>
      <c r="X38" s="296"/>
      <c r="Y38" s="29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5"/>
      <c r="X39" s="296"/>
      <c r="Y39" s="29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5"/>
      <c r="X40" s="296"/>
      <c r="Y40" s="29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8"/>
      <c r="X41" s="299"/>
      <c r="Y41" s="300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2" sqref="H22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6" t="s">
        <v>126</v>
      </c>
      <c r="X1" s="256" t="s">
        <v>127</v>
      </c>
      <c r="Y1" s="259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57"/>
      <c r="X2" s="257"/>
      <c r="Y2" s="260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57"/>
      <c r="X3" s="257"/>
      <c r="Y3" s="260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57"/>
      <c r="X4" s="257"/>
      <c r="Y4" s="26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58"/>
      <c r="X5" s="258"/>
      <c r="Y5" s="261"/>
    </row>
    <row r="6" spans="1:25">
      <c r="A6" s="21">
        <v>32</v>
      </c>
      <c r="D6" s="255">
        <v>580055</v>
      </c>
      <c r="T6" s="22">
        <v>31</v>
      </c>
      <c r="U6" s="23">
        <f>D6-D7</f>
        <v>1690</v>
      </c>
      <c r="V6" s="4"/>
      <c r="W6" s="243"/>
      <c r="X6" s="243"/>
      <c r="Y6" s="247"/>
    </row>
    <row r="7" spans="1:25">
      <c r="A7" s="21">
        <v>31</v>
      </c>
      <c r="D7">
        <v>578365</v>
      </c>
      <c r="T7" s="22">
        <v>30</v>
      </c>
      <c r="U7" s="23">
        <f>D7-D8</f>
        <v>1243</v>
      </c>
      <c r="V7" s="24">
        <v>1</v>
      </c>
      <c r="W7" s="101"/>
      <c r="X7" s="101"/>
      <c r="Y7" s="239">
        <f t="shared" ref="Y7:Y36" si="0">((X7*100)/D7)-100</f>
        <v>-100</v>
      </c>
    </row>
    <row r="8" spans="1:25">
      <c r="A8" s="16">
        <v>30</v>
      </c>
      <c r="D8">
        <v>577122</v>
      </c>
      <c r="T8" s="16">
        <v>29</v>
      </c>
      <c r="U8" s="23">
        <f>D8-D9</f>
        <v>241</v>
      </c>
      <c r="V8" s="4"/>
      <c r="W8" s="102"/>
      <c r="X8" s="102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576881</v>
      </c>
      <c r="E9" s="249">
        <v>221583</v>
      </c>
      <c r="F9" s="249">
        <v>7.0530980000000003</v>
      </c>
      <c r="G9" s="249">
        <v>1</v>
      </c>
      <c r="H9" s="249">
        <v>85.552000000000007</v>
      </c>
      <c r="I9" s="249">
        <v>14.9</v>
      </c>
      <c r="J9" s="249">
        <v>27.7</v>
      </c>
      <c r="K9" s="249">
        <v>115.1</v>
      </c>
      <c r="L9" s="249">
        <v>1.0128999999999999</v>
      </c>
      <c r="M9" s="249">
        <v>82.242999999999995</v>
      </c>
      <c r="N9" s="249">
        <v>88.3</v>
      </c>
      <c r="O9" s="249">
        <v>87.096000000000004</v>
      </c>
      <c r="P9" s="249">
        <v>7.7</v>
      </c>
      <c r="Q9" s="249">
        <v>26.3</v>
      </c>
      <c r="R9" s="249">
        <v>19.8</v>
      </c>
      <c r="S9" s="249">
        <v>4.72</v>
      </c>
      <c r="T9" s="22">
        <v>28</v>
      </c>
      <c r="U9" s="23">
        <f t="shared" ref="U9:U36" si="1">D9-D10</f>
        <v>663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576218</v>
      </c>
      <c r="E10" s="249">
        <v>221487</v>
      </c>
      <c r="F10" s="249">
        <v>6.9231040000000004</v>
      </c>
      <c r="G10" s="249">
        <v>1</v>
      </c>
      <c r="H10" s="249">
        <v>83.007999999999996</v>
      </c>
      <c r="I10" s="249">
        <v>18.2</v>
      </c>
      <c r="J10" s="249">
        <v>42.9</v>
      </c>
      <c r="K10" s="249">
        <v>111</v>
      </c>
      <c r="L10" s="249">
        <v>1.0129999999999999</v>
      </c>
      <c r="M10" s="249">
        <v>79.049000000000007</v>
      </c>
      <c r="N10" s="249">
        <v>86.498000000000005</v>
      </c>
      <c r="O10" s="249">
        <v>84.358999999999995</v>
      </c>
      <c r="P10" s="249">
        <v>11.4</v>
      </c>
      <c r="Q10" s="249">
        <v>31</v>
      </c>
      <c r="R10" s="249">
        <v>17</v>
      </c>
      <c r="S10" s="249">
        <v>4.71</v>
      </c>
      <c r="T10" s="16">
        <v>27</v>
      </c>
      <c r="U10" s="23">
        <f t="shared" si="1"/>
        <v>1026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575192</v>
      </c>
      <c r="E11" s="249">
        <v>221337</v>
      </c>
      <c r="F11" s="249">
        <v>6.8102830000000001</v>
      </c>
      <c r="G11" s="249">
        <v>1</v>
      </c>
      <c r="H11" s="249">
        <v>81.447000000000003</v>
      </c>
      <c r="I11" s="249">
        <v>20.2</v>
      </c>
      <c r="J11" s="249">
        <v>60.7</v>
      </c>
      <c r="K11" s="249">
        <v>129.6</v>
      </c>
      <c r="L11" s="249">
        <v>1.0124</v>
      </c>
      <c r="M11" s="249">
        <v>78.933000000000007</v>
      </c>
      <c r="N11" s="249">
        <v>85.891999999999996</v>
      </c>
      <c r="O11" s="249">
        <v>83.677000000000007</v>
      </c>
      <c r="P11" s="249">
        <v>16.100000000000001</v>
      </c>
      <c r="Q11" s="249">
        <v>27.9</v>
      </c>
      <c r="R11" s="249">
        <v>19.600000000000001</v>
      </c>
      <c r="S11" s="249">
        <v>4.72</v>
      </c>
      <c r="T11" s="16">
        <v>26</v>
      </c>
      <c r="U11" s="23">
        <f t="shared" si="1"/>
        <v>1457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573735</v>
      </c>
      <c r="E12" s="249">
        <v>221118</v>
      </c>
      <c r="F12" s="249">
        <v>6.5536849999999998</v>
      </c>
      <c r="G12" s="249">
        <v>1</v>
      </c>
      <c r="H12" s="249">
        <v>81.430999999999997</v>
      </c>
      <c r="I12" s="249">
        <v>19.399999999999999</v>
      </c>
      <c r="J12" s="249">
        <v>55.3</v>
      </c>
      <c r="K12" s="249">
        <v>115.4</v>
      </c>
      <c r="L12" s="249">
        <v>1.0117</v>
      </c>
      <c r="M12" s="249">
        <v>78.825000000000003</v>
      </c>
      <c r="N12" s="249">
        <v>85.173000000000002</v>
      </c>
      <c r="O12" s="249">
        <v>80.471000000000004</v>
      </c>
      <c r="P12" s="249">
        <v>14.5</v>
      </c>
      <c r="Q12" s="249">
        <v>26.7</v>
      </c>
      <c r="R12" s="249">
        <v>20.7</v>
      </c>
      <c r="S12" s="249">
        <v>4.72</v>
      </c>
      <c r="T12" s="16">
        <v>25</v>
      </c>
      <c r="U12" s="23">
        <f t="shared" si="1"/>
        <v>1327</v>
      </c>
      <c r="V12" s="16"/>
      <c r="W12" s="102"/>
      <c r="X12" s="102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572408</v>
      </c>
      <c r="E13" s="249">
        <v>220919</v>
      </c>
      <c r="F13" s="249">
        <v>6.6983480000000002</v>
      </c>
      <c r="G13" s="249">
        <v>1</v>
      </c>
      <c r="H13" s="249">
        <v>81.614000000000004</v>
      </c>
      <c r="I13" s="249">
        <v>20.5</v>
      </c>
      <c r="J13" s="249">
        <v>56.6</v>
      </c>
      <c r="K13" s="249">
        <v>133.1</v>
      </c>
      <c r="L13" s="249">
        <v>1.0121</v>
      </c>
      <c r="M13" s="249">
        <v>79.144000000000005</v>
      </c>
      <c r="N13" s="249">
        <v>84.144000000000005</v>
      </c>
      <c r="O13" s="249">
        <v>82.225999999999999</v>
      </c>
      <c r="P13" s="249">
        <v>15.4</v>
      </c>
      <c r="Q13" s="249">
        <v>34.700000000000003</v>
      </c>
      <c r="R13" s="249">
        <v>19.899999999999999</v>
      </c>
      <c r="S13" s="249">
        <v>4.72</v>
      </c>
      <c r="T13" s="16">
        <v>24</v>
      </c>
      <c r="U13" s="23">
        <f t="shared" si="1"/>
        <v>1356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571052</v>
      </c>
      <c r="E14" s="249">
        <v>220716</v>
      </c>
      <c r="F14" s="249">
        <v>6.6931649999999996</v>
      </c>
      <c r="G14" s="249">
        <v>1</v>
      </c>
      <c r="H14" s="249">
        <v>82.105999999999995</v>
      </c>
      <c r="I14" s="249">
        <v>19</v>
      </c>
      <c r="J14" s="249">
        <v>58.6</v>
      </c>
      <c r="K14" s="249">
        <v>127.6</v>
      </c>
      <c r="L14" s="249">
        <v>1.0121</v>
      </c>
      <c r="M14" s="249">
        <v>79.341999999999999</v>
      </c>
      <c r="N14" s="249">
        <v>84.9</v>
      </c>
      <c r="O14" s="249">
        <v>82.296999999999997</v>
      </c>
      <c r="P14" s="249">
        <v>15.5</v>
      </c>
      <c r="Q14" s="249">
        <v>25</v>
      </c>
      <c r="R14" s="249">
        <v>20.3</v>
      </c>
      <c r="S14" s="249">
        <v>4.72</v>
      </c>
      <c r="T14" s="16">
        <v>23</v>
      </c>
      <c r="U14" s="23">
        <f t="shared" si="1"/>
        <v>1407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569645</v>
      </c>
      <c r="E15" s="249">
        <v>220507</v>
      </c>
      <c r="F15" s="249">
        <v>6.6430150000000001</v>
      </c>
      <c r="G15" s="249">
        <v>1</v>
      </c>
      <c r="H15" s="249">
        <v>85.286000000000001</v>
      </c>
      <c r="I15" s="249">
        <v>22.9</v>
      </c>
      <c r="J15" s="249">
        <v>9.9</v>
      </c>
      <c r="K15" s="249">
        <v>117.7</v>
      </c>
      <c r="L15" s="249">
        <v>1.0122</v>
      </c>
      <c r="M15" s="249">
        <v>80.608000000000004</v>
      </c>
      <c r="N15" s="249">
        <v>87.19</v>
      </c>
      <c r="O15" s="249">
        <v>80.953000000000003</v>
      </c>
      <c r="P15" s="249">
        <v>13.4</v>
      </c>
      <c r="Q15" s="249">
        <v>38.299999999999997</v>
      </c>
      <c r="R15" s="249">
        <v>18.399999999999999</v>
      </c>
      <c r="S15" s="249">
        <v>4.72</v>
      </c>
      <c r="T15" s="16">
        <v>22</v>
      </c>
      <c r="U15" s="23">
        <f t="shared" si="1"/>
        <v>239</v>
      </c>
      <c r="V15" s="16"/>
      <c r="W15" s="102"/>
      <c r="X15" s="102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569406</v>
      </c>
      <c r="E16" s="249">
        <v>220472</v>
      </c>
      <c r="F16" s="249">
        <v>6.9158980000000003</v>
      </c>
      <c r="G16" s="249">
        <v>1</v>
      </c>
      <c r="H16" s="249">
        <v>85.465000000000003</v>
      </c>
      <c r="I16" s="249">
        <v>19.8</v>
      </c>
      <c r="J16" s="249">
        <v>26.9</v>
      </c>
      <c r="K16" s="249">
        <v>104</v>
      </c>
      <c r="L16" s="249">
        <v>1.0123</v>
      </c>
      <c r="M16" s="249">
        <v>83.138999999999996</v>
      </c>
      <c r="N16" s="249">
        <v>87.034999999999997</v>
      </c>
      <c r="O16" s="249">
        <v>85.994</v>
      </c>
      <c r="P16" s="249">
        <v>14.1</v>
      </c>
      <c r="Q16" s="249">
        <v>36.4</v>
      </c>
      <c r="R16" s="249">
        <v>22.1</v>
      </c>
      <c r="S16" s="249">
        <v>4.7300000000000004</v>
      </c>
      <c r="T16" s="22">
        <v>21</v>
      </c>
      <c r="U16" s="23">
        <f t="shared" si="1"/>
        <v>643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568763</v>
      </c>
      <c r="E17" s="249">
        <v>220379</v>
      </c>
      <c r="F17" s="249">
        <v>6.8072929999999996</v>
      </c>
      <c r="G17" s="249">
        <v>1</v>
      </c>
      <c r="H17" s="249">
        <v>83.32</v>
      </c>
      <c r="I17" s="249">
        <v>20.399999999999999</v>
      </c>
      <c r="J17" s="249">
        <v>43.5</v>
      </c>
      <c r="K17" s="249">
        <v>104.8</v>
      </c>
      <c r="L17" s="249">
        <v>1.0123</v>
      </c>
      <c r="M17" s="249">
        <v>81.055999999999997</v>
      </c>
      <c r="N17" s="249">
        <v>85.411000000000001</v>
      </c>
      <c r="O17" s="249">
        <v>83.872</v>
      </c>
      <c r="P17" s="249">
        <v>15.6</v>
      </c>
      <c r="Q17" s="249">
        <v>27.5</v>
      </c>
      <c r="R17" s="249">
        <v>20.3</v>
      </c>
      <c r="S17" s="249">
        <v>4.7300000000000004</v>
      </c>
      <c r="T17" s="16">
        <v>20</v>
      </c>
      <c r="U17" s="23">
        <f t="shared" si="1"/>
        <v>1041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567722</v>
      </c>
      <c r="E18" s="249">
        <v>220226</v>
      </c>
      <c r="F18" s="249">
        <v>6.7710590000000002</v>
      </c>
      <c r="G18" s="249">
        <v>1</v>
      </c>
      <c r="H18" s="249">
        <v>82.950999999999993</v>
      </c>
      <c r="I18" s="249">
        <v>19.899999999999999</v>
      </c>
      <c r="J18" s="249">
        <v>46.7</v>
      </c>
      <c r="K18" s="249">
        <v>104.6</v>
      </c>
      <c r="L18" s="249">
        <v>1.0123</v>
      </c>
      <c r="M18" s="249">
        <v>80.650000000000006</v>
      </c>
      <c r="N18" s="249">
        <v>85.186000000000007</v>
      </c>
      <c r="O18" s="249">
        <v>83.271000000000001</v>
      </c>
      <c r="P18" s="249">
        <v>15.1</v>
      </c>
      <c r="Q18" s="249">
        <v>31.9</v>
      </c>
      <c r="R18" s="249">
        <v>20</v>
      </c>
      <c r="S18" s="249">
        <v>4.7300000000000004</v>
      </c>
      <c r="T18" s="16">
        <v>19</v>
      </c>
      <c r="U18" s="23">
        <f t="shared" si="1"/>
        <v>1118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566604</v>
      </c>
      <c r="E19" s="249">
        <v>220061</v>
      </c>
      <c r="F19" s="249">
        <v>6.8182169999999998</v>
      </c>
      <c r="G19" s="249">
        <v>1</v>
      </c>
      <c r="H19" s="249">
        <v>83.552999999999997</v>
      </c>
      <c r="I19" s="249">
        <v>19</v>
      </c>
      <c r="J19" s="249">
        <v>53.2</v>
      </c>
      <c r="K19" s="249">
        <v>117.6</v>
      </c>
      <c r="L19" s="249">
        <v>1.0124</v>
      </c>
      <c r="M19" s="249">
        <v>80.722999999999999</v>
      </c>
      <c r="N19" s="249">
        <v>85.44</v>
      </c>
      <c r="O19" s="249">
        <v>83.863</v>
      </c>
      <c r="P19" s="249">
        <v>15.4</v>
      </c>
      <c r="Q19" s="249">
        <v>24.8</v>
      </c>
      <c r="R19" s="249">
        <v>19.8</v>
      </c>
      <c r="S19" s="249">
        <v>4.7300000000000004</v>
      </c>
      <c r="T19" s="16">
        <v>18</v>
      </c>
      <c r="U19" s="23">
        <f t="shared" si="1"/>
        <v>1276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565328</v>
      </c>
      <c r="E20" s="249">
        <v>219875</v>
      </c>
      <c r="F20" s="249">
        <v>6.721444</v>
      </c>
      <c r="G20" s="249">
        <v>1</v>
      </c>
      <c r="H20" s="249">
        <v>82.986000000000004</v>
      </c>
      <c r="I20" s="249">
        <v>18.5</v>
      </c>
      <c r="J20" s="249">
        <v>53.6</v>
      </c>
      <c r="K20" s="249">
        <v>117.6</v>
      </c>
      <c r="L20" s="249">
        <v>1.0122</v>
      </c>
      <c r="M20" s="249">
        <v>80.09</v>
      </c>
      <c r="N20" s="249">
        <v>84.960999999999999</v>
      </c>
      <c r="O20" s="249">
        <v>82.546000000000006</v>
      </c>
      <c r="P20" s="249">
        <v>15.4</v>
      </c>
      <c r="Q20" s="249">
        <v>25.4</v>
      </c>
      <c r="R20" s="249">
        <v>19.899999999999999</v>
      </c>
      <c r="S20" s="249">
        <v>4.72</v>
      </c>
      <c r="T20" s="16">
        <v>17</v>
      </c>
      <c r="U20" s="23">
        <f t="shared" si="1"/>
        <v>1282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564046</v>
      </c>
      <c r="E21" s="249">
        <v>219686</v>
      </c>
      <c r="F21" s="249">
        <v>6.885942</v>
      </c>
      <c r="G21" s="249">
        <v>1</v>
      </c>
      <c r="H21" s="249">
        <v>87.941000000000003</v>
      </c>
      <c r="I21" s="249">
        <v>14.7</v>
      </c>
      <c r="J21" s="249">
        <v>1.1000000000000001</v>
      </c>
      <c r="K21" s="249">
        <v>63.2</v>
      </c>
      <c r="L21" s="249">
        <v>1.0130999999999999</v>
      </c>
      <c r="M21" s="249">
        <v>82.808000000000007</v>
      </c>
      <c r="N21" s="249">
        <v>90.192999999999998</v>
      </c>
      <c r="O21" s="249">
        <v>83.308999999999997</v>
      </c>
      <c r="P21" s="249">
        <v>10.199999999999999</v>
      </c>
      <c r="Q21" s="249">
        <v>25.6</v>
      </c>
      <c r="R21" s="249">
        <v>15.5</v>
      </c>
      <c r="S21" s="249">
        <v>4.72</v>
      </c>
      <c r="T21" s="16">
        <v>16</v>
      </c>
      <c r="U21" s="23">
        <f t="shared" si="1"/>
        <v>30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564016</v>
      </c>
      <c r="E22" s="249">
        <v>219682</v>
      </c>
      <c r="F22" s="249">
        <v>7.4246949999999998</v>
      </c>
      <c r="G22" s="249">
        <v>1</v>
      </c>
      <c r="H22" s="249">
        <v>87.724999999999994</v>
      </c>
      <c r="I22" s="249">
        <v>10.3</v>
      </c>
      <c r="J22" s="249">
        <v>0.6</v>
      </c>
      <c r="K22" s="249">
        <v>6.1</v>
      </c>
      <c r="L22" s="249">
        <v>1.0147999999999999</v>
      </c>
      <c r="M22" s="249">
        <v>85.171999999999997</v>
      </c>
      <c r="N22" s="249">
        <v>91.376999999999995</v>
      </c>
      <c r="O22" s="249">
        <v>89.424999999999997</v>
      </c>
      <c r="P22" s="249">
        <v>8.3000000000000007</v>
      </c>
      <c r="Q22" s="249">
        <v>13.1</v>
      </c>
      <c r="R22" s="249">
        <v>12.2</v>
      </c>
      <c r="S22" s="249">
        <v>4.71</v>
      </c>
      <c r="T22" s="16">
        <v>15</v>
      </c>
      <c r="U22" s="23">
        <f t="shared" si="1"/>
        <v>13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564003</v>
      </c>
      <c r="E23" s="249">
        <v>219680</v>
      </c>
      <c r="F23" s="249">
        <v>7.2529640000000004</v>
      </c>
      <c r="G23" s="249">
        <v>1</v>
      </c>
      <c r="H23" s="249">
        <v>85.451999999999998</v>
      </c>
      <c r="I23" s="249">
        <v>10.5</v>
      </c>
      <c r="J23" s="249">
        <v>29.7</v>
      </c>
      <c r="K23" s="249">
        <v>87.1</v>
      </c>
      <c r="L23" s="249">
        <v>1.0148999999999999</v>
      </c>
      <c r="M23" s="249">
        <v>83.745000000000005</v>
      </c>
      <c r="N23" s="249">
        <v>87.054000000000002</v>
      </c>
      <c r="O23" s="249">
        <v>85.74</v>
      </c>
      <c r="P23" s="249">
        <v>6.8</v>
      </c>
      <c r="Q23" s="249">
        <v>15</v>
      </c>
      <c r="R23" s="249">
        <v>8.4</v>
      </c>
      <c r="S23" s="249">
        <v>4.7</v>
      </c>
      <c r="T23" s="22">
        <v>14</v>
      </c>
      <c r="U23" s="23">
        <f t="shared" si="1"/>
        <v>711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563292</v>
      </c>
      <c r="E24" s="249">
        <v>219579</v>
      </c>
      <c r="F24" s="249">
        <v>7.1137420000000002</v>
      </c>
      <c r="G24" s="249">
        <v>1</v>
      </c>
      <c r="H24" s="249">
        <v>83.075999999999993</v>
      </c>
      <c r="I24" s="249">
        <v>15.9</v>
      </c>
      <c r="J24" s="249">
        <v>43.8</v>
      </c>
      <c r="K24" s="249">
        <v>105.5</v>
      </c>
      <c r="L24" s="249">
        <v>1.0138</v>
      </c>
      <c r="M24" s="249">
        <v>78.957999999999998</v>
      </c>
      <c r="N24" s="249">
        <v>86.86</v>
      </c>
      <c r="O24" s="249">
        <v>85.89</v>
      </c>
      <c r="P24" s="249">
        <v>9.8000000000000007</v>
      </c>
      <c r="Q24" s="249">
        <v>21.7</v>
      </c>
      <c r="R24" s="249">
        <v>14</v>
      </c>
      <c r="S24" s="249">
        <v>4.71</v>
      </c>
      <c r="T24" s="16">
        <v>13</v>
      </c>
      <c r="U24" s="23">
        <f t="shared" si="1"/>
        <v>1047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562245</v>
      </c>
      <c r="E25" s="249">
        <v>219426</v>
      </c>
      <c r="F25" s="249">
        <v>6.5602819999999999</v>
      </c>
      <c r="G25" s="249">
        <v>1</v>
      </c>
      <c r="H25" s="249">
        <v>82.725999999999999</v>
      </c>
      <c r="I25" s="249">
        <v>17</v>
      </c>
      <c r="J25" s="249">
        <v>53.8</v>
      </c>
      <c r="K25" s="249">
        <v>133.19999999999999</v>
      </c>
      <c r="L25" s="249">
        <v>1.0121</v>
      </c>
      <c r="M25" s="249">
        <v>78.956999999999994</v>
      </c>
      <c r="N25" s="249">
        <v>86.328000000000003</v>
      </c>
      <c r="O25" s="249">
        <v>79.762</v>
      </c>
      <c r="P25" s="249">
        <v>13.4</v>
      </c>
      <c r="Q25" s="249">
        <v>20.5</v>
      </c>
      <c r="R25" s="249">
        <v>18.2</v>
      </c>
      <c r="S25" s="249">
        <v>4.72</v>
      </c>
      <c r="T25" s="16">
        <v>12</v>
      </c>
      <c r="U25" s="23">
        <f t="shared" si="1"/>
        <v>1290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560955</v>
      </c>
      <c r="E26" s="249">
        <v>219236</v>
      </c>
      <c r="F26" s="249">
        <v>6.711106</v>
      </c>
      <c r="G26" s="249">
        <v>1</v>
      </c>
      <c r="H26" s="249">
        <v>83.180999999999997</v>
      </c>
      <c r="I26" s="249">
        <v>15.4</v>
      </c>
      <c r="J26" s="249">
        <v>47.4</v>
      </c>
      <c r="K26" s="249">
        <v>117.5</v>
      </c>
      <c r="L26" s="249">
        <v>1.0125</v>
      </c>
      <c r="M26" s="249">
        <v>80.003</v>
      </c>
      <c r="N26" s="249">
        <v>86.114999999999995</v>
      </c>
      <c r="O26" s="249">
        <v>81.447000000000003</v>
      </c>
      <c r="P26" s="249">
        <v>9.6999999999999993</v>
      </c>
      <c r="Q26" s="249">
        <v>19.899999999999999</v>
      </c>
      <c r="R26" s="249">
        <v>17</v>
      </c>
      <c r="S26" s="249">
        <v>4.72</v>
      </c>
      <c r="T26" s="16">
        <v>11</v>
      </c>
      <c r="U26" s="23">
        <f t="shared" si="1"/>
        <v>1136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559819</v>
      </c>
      <c r="E27" s="249">
        <v>219071</v>
      </c>
      <c r="F27" s="249">
        <v>6.8028510000000004</v>
      </c>
      <c r="G27" s="249">
        <v>1</v>
      </c>
      <c r="H27" s="249">
        <v>82.524000000000001</v>
      </c>
      <c r="I27" s="249">
        <v>15.4</v>
      </c>
      <c r="J27" s="249">
        <v>54</v>
      </c>
      <c r="K27" s="249">
        <v>137.9</v>
      </c>
      <c r="L27" s="249">
        <v>1.0125999999999999</v>
      </c>
      <c r="M27" s="249">
        <v>79.492000000000004</v>
      </c>
      <c r="N27" s="249">
        <v>86.03</v>
      </c>
      <c r="O27" s="249">
        <v>82.994</v>
      </c>
      <c r="P27" s="249">
        <v>10</v>
      </c>
      <c r="Q27" s="249">
        <v>21.3</v>
      </c>
      <c r="R27" s="249">
        <v>17.899999999999999</v>
      </c>
      <c r="S27" s="249">
        <v>4.72</v>
      </c>
      <c r="T27" s="16">
        <v>10</v>
      </c>
      <c r="U27" s="23">
        <f t="shared" si="1"/>
        <v>1297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558522</v>
      </c>
      <c r="E28" s="249">
        <v>218881</v>
      </c>
      <c r="F28" s="249">
        <v>6.621156</v>
      </c>
      <c r="G28" s="249">
        <v>1</v>
      </c>
      <c r="H28" s="249">
        <v>83.209000000000003</v>
      </c>
      <c r="I28" s="249">
        <v>16.899999999999999</v>
      </c>
      <c r="J28" s="249">
        <v>51.5</v>
      </c>
      <c r="K28" s="249">
        <v>96.3</v>
      </c>
      <c r="L28" s="249">
        <v>1.0124</v>
      </c>
      <c r="M28" s="249">
        <v>79.254000000000005</v>
      </c>
      <c r="N28" s="249">
        <v>85.524000000000001</v>
      </c>
      <c r="O28" s="249">
        <v>80.162999999999997</v>
      </c>
      <c r="P28" s="249">
        <v>12.5</v>
      </c>
      <c r="Q28" s="249">
        <v>22.6</v>
      </c>
      <c r="R28" s="249">
        <v>16.899999999999999</v>
      </c>
      <c r="S28" s="249">
        <v>4.72</v>
      </c>
      <c r="T28" s="16">
        <v>9</v>
      </c>
      <c r="U28" s="23">
        <f t="shared" si="1"/>
        <v>1232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557290</v>
      </c>
      <c r="E29" s="249">
        <v>218701</v>
      </c>
      <c r="F29" s="249">
        <v>6.8595759999999997</v>
      </c>
      <c r="G29" s="249">
        <v>1</v>
      </c>
      <c r="H29" s="249">
        <v>85.025000000000006</v>
      </c>
      <c r="I29" s="249">
        <v>17.899999999999999</v>
      </c>
      <c r="J29" s="249">
        <v>9.4</v>
      </c>
      <c r="K29" s="249">
        <v>103.7</v>
      </c>
      <c r="L29" s="249">
        <v>1.0127999999999999</v>
      </c>
      <c r="M29" s="249">
        <v>82.521000000000001</v>
      </c>
      <c r="N29" s="249">
        <v>86.965000000000003</v>
      </c>
      <c r="O29" s="249">
        <v>83.643000000000001</v>
      </c>
      <c r="P29" s="249">
        <v>10</v>
      </c>
      <c r="Q29" s="249">
        <v>26.7</v>
      </c>
      <c r="R29" s="249">
        <v>17.5</v>
      </c>
      <c r="S29" s="249">
        <v>4.72</v>
      </c>
      <c r="T29" s="16">
        <v>8</v>
      </c>
      <c r="U29" s="23">
        <f t="shared" si="1"/>
        <v>225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557065</v>
      </c>
      <c r="E30" s="249">
        <v>218668</v>
      </c>
      <c r="F30" s="249">
        <v>6.988829</v>
      </c>
      <c r="G30" s="249">
        <v>1</v>
      </c>
      <c r="H30" s="249">
        <v>84.986999999999995</v>
      </c>
      <c r="I30" s="249">
        <v>15.6</v>
      </c>
      <c r="J30" s="249">
        <v>25.3</v>
      </c>
      <c r="K30" s="249">
        <v>79.7</v>
      </c>
      <c r="L30" s="249">
        <v>1.0135000000000001</v>
      </c>
      <c r="M30" s="249">
        <v>82.013999999999996</v>
      </c>
      <c r="N30" s="249">
        <v>86.361000000000004</v>
      </c>
      <c r="O30" s="249">
        <v>84.286000000000001</v>
      </c>
      <c r="P30" s="249">
        <v>9.6</v>
      </c>
      <c r="Q30" s="249">
        <v>22.6</v>
      </c>
      <c r="R30" s="249">
        <v>14.3</v>
      </c>
      <c r="S30" s="249">
        <v>4.72</v>
      </c>
      <c r="T30" s="22">
        <v>7</v>
      </c>
      <c r="U30" s="23">
        <f t="shared" si="1"/>
        <v>605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556460</v>
      </c>
      <c r="E31" s="249">
        <v>218580</v>
      </c>
      <c r="F31" s="249">
        <v>6.925592</v>
      </c>
      <c r="G31" s="249">
        <v>1</v>
      </c>
      <c r="H31" s="249">
        <v>82.233000000000004</v>
      </c>
      <c r="I31" s="249">
        <v>15.6</v>
      </c>
      <c r="J31" s="249">
        <v>50.6</v>
      </c>
      <c r="K31" s="249">
        <v>105.1</v>
      </c>
      <c r="L31" s="249">
        <v>1.0134000000000001</v>
      </c>
      <c r="M31" s="249">
        <v>79.363</v>
      </c>
      <c r="N31" s="249">
        <v>84.828000000000003</v>
      </c>
      <c r="O31" s="249">
        <v>83.335999999999999</v>
      </c>
      <c r="P31" s="249">
        <v>7.9</v>
      </c>
      <c r="Q31" s="249">
        <v>23</v>
      </c>
      <c r="R31" s="249">
        <v>14</v>
      </c>
      <c r="S31" s="249">
        <v>4.72</v>
      </c>
      <c r="T31" s="16">
        <v>6</v>
      </c>
      <c r="U31" s="23">
        <f t="shared" si="1"/>
        <v>1212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555248</v>
      </c>
      <c r="E32" s="249">
        <v>218402</v>
      </c>
      <c r="F32" s="249">
        <v>6.7371499999999997</v>
      </c>
      <c r="G32" s="249">
        <v>1</v>
      </c>
      <c r="H32" s="249">
        <v>81.900000000000006</v>
      </c>
      <c r="I32" s="249">
        <v>17.8</v>
      </c>
      <c r="J32" s="249">
        <v>52.7</v>
      </c>
      <c r="K32" s="249">
        <v>120</v>
      </c>
      <c r="L32" s="249">
        <v>1.0126999999999999</v>
      </c>
      <c r="M32" s="249">
        <v>78.957999999999998</v>
      </c>
      <c r="N32" s="249">
        <v>85.105000000000004</v>
      </c>
      <c r="O32" s="249">
        <v>81.478999999999999</v>
      </c>
      <c r="P32" s="249">
        <v>13.4</v>
      </c>
      <c r="Q32" s="249">
        <v>26.1</v>
      </c>
      <c r="R32" s="249">
        <v>16.100000000000001</v>
      </c>
      <c r="S32" s="249">
        <v>4.72</v>
      </c>
      <c r="T32" s="16">
        <v>5</v>
      </c>
      <c r="U32" s="23">
        <f t="shared" si="1"/>
        <v>1264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553984</v>
      </c>
      <c r="E33" s="249">
        <v>218215</v>
      </c>
      <c r="F33" s="249">
        <v>6.6123770000000004</v>
      </c>
      <c r="G33" s="249">
        <v>1</v>
      </c>
      <c r="H33" s="249">
        <v>82.944999999999993</v>
      </c>
      <c r="I33" s="249">
        <v>18.899999999999999</v>
      </c>
      <c r="J33" s="249">
        <v>51.5</v>
      </c>
      <c r="K33" s="249">
        <v>111.4</v>
      </c>
      <c r="L33" s="249">
        <v>1.0123</v>
      </c>
      <c r="M33" s="249">
        <v>79.725999999999999</v>
      </c>
      <c r="N33" s="249">
        <v>86.388999999999996</v>
      </c>
      <c r="O33" s="249">
        <v>80.176000000000002</v>
      </c>
      <c r="P33" s="249">
        <v>14</v>
      </c>
      <c r="Q33" s="249">
        <v>25.4</v>
      </c>
      <c r="R33" s="249">
        <v>17.3</v>
      </c>
      <c r="S33" s="249">
        <v>4.72</v>
      </c>
      <c r="T33" s="16">
        <v>4</v>
      </c>
      <c r="U33" s="23">
        <f t="shared" si="1"/>
        <v>1234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552750</v>
      </c>
      <c r="E34" s="249">
        <v>218034</v>
      </c>
      <c r="F34" s="249">
        <v>6.9028489999999998</v>
      </c>
      <c r="G34" s="249">
        <v>1</v>
      </c>
      <c r="H34" s="249">
        <v>83.200999999999993</v>
      </c>
      <c r="I34" s="249">
        <v>18.2</v>
      </c>
      <c r="J34" s="249">
        <v>50</v>
      </c>
      <c r="K34" s="249">
        <v>123.3</v>
      </c>
      <c r="L34" s="249">
        <v>1.0129999999999999</v>
      </c>
      <c r="M34" s="249">
        <v>80.212999999999994</v>
      </c>
      <c r="N34" s="249">
        <v>86.558000000000007</v>
      </c>
      <c r="O34" s="249">
        <v>84.004000000000005</v>
      </c>
      <c r="P34" s="249">
        <v>14.2</v>
      </c>
      <c r="Q34" s="249">
        <v>24.6</v>
      </c>
      <c r="R34" s="249">
        <v>16.8</v>
      </c>
      <c r="S34" s="249">
        <v>4.72</v>
      </c>
      <c r="T34" s="16">
        <v>3</v>
      </c>
      <c r="U34" s="23">
        <f t="shared" si="1"/>
        <v>1200</v>
      </c>
      <c r="V34" s="5"/>
      <c r="W34" s="103"/>
      <c r="X34" s="102"/>
      <c r="Y34" s="239">
        <f t="shared" si="0"/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551550</v>
      </c>
      <c r="E35" s="249">
        <v>217859</v>
      </c>
      <c r="F35" s="249">
        <v>6.6948220000000003</v>
      </c>
      <c r="G35" s="249">
        <v>1</v>
      </c>
      <c r="H35" s="249">
        <v>84.135999999999996</v>
      </c>
      <c r="I35" s="249">
        <v>17.899999999999999</v>
      </c>
      <c r="J35" s="249">
        <v>49.4</v>
      </c>
      <c r="K35" s="249">
        <v>115.9</v>
      </c>
      <c r="L35" s="249">
        <v>1.0125999999999999</v>
      </c>
      <c r="M35" s="249">
        <v>80.665999999999997</v>
      </c>
      <c r="N35" s="249">
        <v>86.828999999999994</v>
      </c>
      <c r="O35" s="249">
        <v>80.879000000000005</v>
      </c>
      <c r="P35" s="249">
        <v>13.3</v>
      </c>
      <c r="Q35" s="249">
        <v>25.8</v>
      </c>
      <c r="R35" s="249">
        <v>16</v>
      </c>
      <c r="S35" s="249">
        <v>4.72</v>
      </c>
      <c r="T35" s="16">
        <v>2</v>
      </c>
      <c r="U35" s="23">
        <f t="shared" si="1"/>
        <v>1183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550367</v>
      </c>
      <c r="E36" s="249">
        <v>217688</v>
      </c>
      <c r="F36" s="249">
        <v>6.8917070000000002</v>
      </c>
      <c r="G36" s="249">
        <v>1</v>
      </c>
      <c r="H36" s="249">
        <v>85.858999999999995</v>
      </c>
      <c r="I36" s="249">
        <v>17.7</v>
      </c>
      <c r="J36" s="249">
        <v>8</v>
      </c>
      <c r="K36" s="249">
        <v>105.6</v>
      </c>
      <c r="L36" s="249">
        <v>1.0130999999999999</v>
      </c>
      <c r="M36" s="249">
        <v>83.241</v>
      </c>
      <c r="N36" s="249">
        <v>87.817999999999998</v>
      </c>
      <c r="O36" s="249">
        <v>83.55</v>
      </c>
      <c r="P36" s="249">
        <v>7.4</v>
      </c>
      <c r="Q36" s="249">
        <v>28.6</v>
      </c>
      <c r="R36" s="249">
        <v>15.9</v>
      </c>
      <c r="S36" s="249">
        <v>4.72</v>
      </c>
      <c r="T36" s="16">
        <v>1</v>
      </c>
      <c r="U36" s="23">
        <f t="shared" si="1"/>
        <v>192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550175</v>
      </c>
      <c r="E37" s="249">
        <v>217660</v>
      </c>
      <c r="F37" s="249">
        <v>7.2252359999999998</v>
      </c>
      <c r="G37" s="249">
        <v>1</v>
      </c>
      <c r="H37" s="249">
        <v>86.43</v>
      </c>
      <c r="I37" s="249">
        <v>14.6</v>
      </c>
      <c r="J37" s="249">
        <v>25</v>
      </c>
      <c r="K37" s="249">
        <v>82.9</v>
      </c>
      <c r="L37" s="249">
        <v>1.0144</v>
      </c>
      <c r="M37" s="249">
        <v>82.57</v>
      </c>
      <c r="N37" s="249">
        <v>88.436000000000007</v>
      </c>
      <c r="O37" s="249">
        <v>86.513000000000005</v>
      </c>
      <c r="P37" s="249">
        <v>5.5</v>
      </c>
      <c r="Q37" s="249">
        <v>22.2</v>
      </c>
      <c r="R37" s="249">
        <v>11.5</v>
      </c>
      <c r="S37" s="249">
        <v>4.72</v>
      </c>
      <c r="T37" s="1"/>
      <c r="U37" s="26"/>
      <c r="V37" s="5"/>
      <c r="W37" s="103"/>
      <c r="X37" s="102"/>
      <c r="Y37" s="239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5"/>
      <c r="X38" s="296"/>
      <c r="Y38" s="29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5"/>
      <c r="X39" s="296"/>
      <c r="Y39" s="29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5"/>
      <c r="X40" s="296"/>
      <c r="Y40" s="29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8"/>
      <c r="X41" s="299"/>
      <c r="Y41" s="300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6" t="s">
        <v>126</v>
      </c>
      <c r="X1" s="256" t="s">
        <v>127</v>
      </c>
      <c r="Y1" s="259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57"/>
      <c r="X2" s="257"/>
      <c r="Y2" s="260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57"/>
      <c r="X3" s="257"/>
      <c r="Y3" s="260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57"/>
      <c r="X4" s="257"/>
      <c r="Y4" s="26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58"/>
      <c r="X5" s="258"/>
      <c r="Y5" s="261"/>
    </row>
    <row r="6" spans="1:25">
      <c r="A6" s="21">
        <v>32</v>
      </c>
      <c r="D6">
        <v>250153</v>
      </c>
      <c r="T6" s="22">
        <v>31</v>
      </c>
      <c r="U6" s="23">
        <f>D6-D7</f>
        <v>1153</v>
      </c>
      <c r="V6" s="4"/>
      <c r="W6" s="242"/>
      <c r="X6" s="242"/>
      <c r="Y6" s="244"/>
    </row>
    <row r="7" spans="1:25">
      <c r="A7" s="21">
        <v>31</v>
      </c>
      <c r="D7">
        <v>249000</v>
      </c>
      <c r="T7" s="22">
        <v>30</v>
      </c>
      <c r="U7" s="23">
        <f>D7-D8</f>
        <v>1154</v>
      </c>
      <c r="V7" s="24">
        <v>1</v>
      </c>
      <c r="W7" s="123"/>
      <c r="X7" s="123"/>
      <c r="Y7" s="104">
        <f t="shared" ref="Y7:Y34" si="0">((X7*100)/D7)-100</f>
        <v>-100</v>
      </c>
    </row>
    <row r="8" spans="1:25">
      <c r="A8" s="16">
        <v>30</v>
      </c>
      <c r="D8">
        <v>247846</v>
      </c>
      <c r="T8" s="16">
        <v>29</v>
      </c>
      <c r="U8" s="23">
        <f>D8-D9</f>
        <v>144</v>
      </c>
      <c r="V8" s="4"/>
      <c r="W8" s="102"/>
      <c r="X8" s="102"/>
      <c r="Y8" s="107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247702</v>
      </c>
      <c r="E9" s="249">
        <v>178778</v>
      </c>
      <c r="F9" s="249">
        <v>7.1643879999999998</v>
      </c>
      <c r="G9" s="249">
        <v>0</v>
      </c>
      <c r="H9" s="249">
        <v>84.906999999999996</v>
      </c>
      <c r="I9" s="249">
        <v>14.9</v>
      </c>
      <c r="J9" s="249">
        <v>3.1</v>
      </c>
      <c r="K9" s="249">
        <v>13.3</v>
      </c>
      <c r="L9" s="249">
        <v>1.0139</v>
      </c>
      <c r="M9" s="249">
        <v>81.188000000000002</v>
      </c>
      <c r="N9" s="249">
        <v>87.867999999999995</v>
      </c>
      <c r="O9" s="249">
        <v>86.73</v>
      </c>
      <c r="P9" s="249">
        <v>7.6</v>
      </c>
      <c r="Q9" s="249">
        <v>28.3</v>
      </c>
      <c r="R9" s="249">
        <v>14.4</v>
      </c>
      <c r="S9" s="249">
        <v>5.36</v>
      </c>
      <c r="T9" s="22">
        <v>28</v>
      </c>
      <c r="U9" s="23">
        <f t="shared" ref="U9:U36" si="1">D9-D10</f>
        <v>51</v>
      </c>
      <c r="V9" s="24">
        <v>29</v>
      </c>
      <c r="W9" s="102"/>
      <c r="X9" s="102"/>
      <c r="Y9" s="107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247651</v>
      </c>
      <c r="E10" s="249">
        <v>178770</v>
      </c>
      <c r="F10" s="249">
        <v>6.9944220000000001</v>
      </c>
      <c r="G10" s="249">
        <v>0</v>
      </c>
      <c r="H10" s="249">
        <v>82.302999999999997</v>
      </c>
      <c r="I10" s="249">
        <v>15.7</v>
      </c>
      <c r="J10" s="249">
        <v>21.4</v>
      </c>
      <c r="K10" s="249">
        <v>173</v>
      </c>
      <c r="L10" s="249">
        <v>1.0138</v>
      </c>
      <c r="M10" s="249">
        <v>78.108999999999995</v>
      </c>
      <c r="N10" s="249">
        <v>86.075000000000003</v>
      </c>
      <c r="O10" s="249">
        <v>83.569000000000003</v>
      </c>
      <c r="P10" s="249">
        <v>9.3000000000000007</v>
      </c>
      <c r="Q10" s="249">
        <v>25.7</v>
      </c>
      <c r="R10" s="249">
        <v>12</v>
      </c>
      <c r="S10" s="249">
        <v>5.36</v>
      </c>
      <c r="T10" s="16">
        <v>27</v>
      </c>
      <c r="U10" s="23">
        <f t="shared" si="1"/>
        <v>475</v>
      </c>
      <c r="V10" s="16"/>
      <c r="W10" s="102"/>
      <c r="X10" s="102"/>
      <c r="Y10" s="107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247176</v>
      </c>
      <c r="E11" s="249">
        <v>178698</v>
      </c>
      <c r="F11" s="249">
        <v>6.8088280000000001</v>
      </c>
      <c r="G11" s="249">
        <v>0</v>
      </c>
      <c r="H11" s="249">
        <v>80.584000000000003</v>
      </c>
      <c r="I11" s="249">
        <v>20</v>
      </c>
      <c r="J11" s="249">
        <v>54.3</v>
      </c>
      <c r="K11" s="249">
        <v>177.5</v>
      </c>
      <c r="L11" s="249">
        <v>1.0125999999999999</v>
      </c>
      <c r="M11" s="249">
        <v>77.882999999999996</v>
      </c>
      <c r="N11" s="249">
        <v>85.367000000000004</v>
      </c>
      <c r="O11" s="249">
        <v>83.21</v>
      </c>
      <c r="P11" s="249">
        <v>15.1</v>
      </c>
      <c r="Q11" s="249">
        <v>26</v>
      </c>
      <c r="R11" s="249">
        <v>18.3</v>
      </c>
      <c r="S11" s="249">
        <v>5.36</v>
      </c>
      <c r="T11" s="16">
        <v>26</v>
      </c>
      <c r="U11" s="23">
        <f t="shared" si="1"/>
        <v>1281</v>
      </c>
      <c r="V11" s="16"/>
      <c r="W11" s="102"/>
      <c r="X11" s="102"/>
      <c r="Y11" s="107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245895</v>
      </c>
      <c r="E12" s="249">
        <v>178502</v>
      </c>
      <c r="F12" s="249">
        <v>6.4700889999999998</v>
      </c>
      <c r="G12" s="249">
        <v>0</v>
      </c>
      <c r="H12" s="249">
        <v>80.665999999999997</v>
      </c>
      <c r="I12" s="249">
        <v>19.100000000000001</v>
      </c>
      <c r="J12" s="249">
        <v>60.7</v>
      </c>
      <c r="K12" s="249">
        <v>222</v>
      </c>
      <c r="L12" s="249">
        <v>1.0115000000000001</v>
      </c>
      <c r="M12" s="249">
        <v>77.807000000000002</v>
      </c>
      <c r="N12" s="249">
        <v>84.625</v>
      </c>
      <c r="O12" s="249">
        <v>79.447000000000003</v>
      </c>
      <c r="P12" s="249">
        <v>14</v>
      </c>
      <c r="Q12" s="249">
        <v>25.2</v>
      </c>
      <c r="R12" s="249">
        <v>21.1</v>
      </c>
      <c r="S12" s="249">
        <v>5.37</v>
      </c>
      <c r="T12" s="16">
        <v>25</v>
      </c>
      <c r="U12" s="23">
        <f t="shared" si="1"/>
        <v>1433</v>
      </c>
      <c r="V12" s="16"/>
      <c r="W12" s="136"/>
      <c r="X12" s="136"/>
      <c r="Y12" s="107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244462</v>
      </c>
      <c r="E13" s="249">
        <v>178284</v>
      </c>
      <c r="F13" s="249">
        <v>6.6163850000000002</v>
      </c>
      <c r="G13" s="249">
        <v>0</v>
      </c>
      <c r="H13" s="249">
        <v>80.885999999999996</v>
      </c>
      <c r="I13" s="249">
        <v>20.100000000000001</v>
      </c>
      <c r="J13" s="249">
        <v>47.4</v>
      </c>
      <c r="K13" s="249">
        <v>101.1</v>
      </c>
      <c r="L13" s="249">
        <v>1.0118</v>
      </c>
      <c r="M13" s="249">
        <v>78.195999999999998</v>
      </c>
      <c r="N13" s="249">
        <v>83.588999999999999</v>
      </c>
      <c r="O13" s="249">
        <v>81.498000000000005</v>
      </c>
      <c r="P13" s="249">
        <v>14.2</v>
      </c>
      <c r="Q13" s="249">
        <v>27.1</v>
      </c>
      <c r="R13" s="249">
        <v>21.1</v>
      </c>
      <c r="S13" s="249">
        <v>5.36</v>
      </c>
      <c r="T13" s="16">
        <v>24</v>
      </c>
      <c r="U13" s="23">
        <f t="shared" si="1"/>
        <v>1115</v>
      </c>
      <c r="V13" s="16"/>
      <c r="W13" s="102"/>
      <c r="X13" s="102"/>
      <c r="Y13" s="107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243347</v>
      </c>
      <c r="E14" s="249">
        <v>178115</v>
      </c>
      <c r="F14" s="249">
        <v>6.6352019999999996</v>
      </c>
      <c r="G14" s="249">
        <v>0</v>
      </c>
      <c r="H14" s="249">
        <v>81.412000000000006</v>
      </c>
      <c r="I14" s="249">
        <v>19</v>
      </c>
      <c r="J14" s="249">
        <v>48.3</v>
      </c>
      <c r="K14" s="249">
        <v>100.7</v>
      </c>
      <c r="L14" s="249">
        <v>1.0118</v>
      </c>
      <c r="M14" s="249">
        <v>78.27</v>
      </c>
      <c r="N14" s="249">
        <v>84.346999999999994</v>
      </c>
      <c r="O14" s="249">
        <v>81.86</v>
      </c>
      <c r="P14" s="249">
        <v>14.2</v>
      </c>
      <c r="Q14" s="249">
        <v>26.6</v>
      </c>
      <c r="R14" s="249">
        <v>21.4</v>
      </c>
      <c r="S14" s="249">
        <v>5.37</v>
      </c>
      <c r="T14" s="16">
        <v>23</v>
      </c>
      <c r="U14" s="23">
        <f t="shared" si="1"/>
        <v>1140</v>
      </c>
      <c r="V14" s="16"/>
      <c r="W14" s="102"/>
      <c r="X14" s="102"/>
      <c r="Y14" s="107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242207</v>
      </c>
      <c r="E15" s="249">
        <v>177944</v>
      </c>
      <c r="F15" s="249">
        <v>6.5599809999999996</v>
      </c>
      <c r="G15" s="249">
        <v>0</v>
      </c>
      <c r="H15" s="249">
        <v>84.688000000000002</v>
      </c>
      <c r="I15" s="249">
        <v>23</v>
      </c>
      <c r="J15" s="249">
        <v>5.4</v>
      </c>
      <c r="K15" s="249">
        <v>106.6</v>
      </c>
      <c r="L15" s="249">
        <v>1.0119</v>
      </c>
      <c r="M15" s="249">
        <v>79.55</v>
      </c>
      <c r="N15" s="249">
        <v>86.73</v>
      </c>
      <c r="O15" s="249">
        <v>80.046000000000006</v>
      </c>
      <c r="P15" s="249">
        <v>13.9</v>
      </c>
      <c r="Q15" s="249">
        <v>34.9</v>
      </c>
      <c r="R15" s="249">
        <v>19.100000000000001</v>
      </c>
      <c r="S15" s="249">
        <v>5.36</v>
      </c>
      <c r="T15" s="16">
        <v>22</v>
      </c>
      <c r="U15" s="23">
        <f t="shared" si="1"/>
        <v>131</v>
      </c>
      <c r="V15" s="16"/>
      <c r="W15" s="102"/>
      <c r="X15" s="102"/>
      <c r="Y15" s="107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242076</v>
      </c>
      <c r="E16" s="249">
        <v>177924</v>
      </c>
      <c r="F16" s="249">
        <v>6.9745920000000003</v>
      </c>
      <c r="G16" s="249">
        <v>0</v>
      </c>
      <c r="H16" s="249">
        <v>84.94</v>
      </c>
      <c r="I16" s="249">
        <v>20.3</v>
      </c>
      <c r="J16" s="249">
        <v>5</v>
      </c>
      <c r="K16" s="249">
        <v>33.700000000000003</v>
      </c>
      <c r="L16" s="249">
        <v>1.0128999999999999</v>
      </c>
      <c r="M16" s="249">
        <v>82.397000000000006</v>
      </c>
      <c r="N16" s="249">
        <v>86.66</v>
      </c>
      <c r="O16" s="249">
        <v>85.491</v>
      </c>
      <c r="P16" s="249">
        <v>12.8</v>
      </c>
      <c r="Q16" s="249">
        <v>29.4</v>
      </c>
      <c r="R16" s="249">
        <v>18.3</v>
      </c>
      <c r="S16" s="249">
        <v>5.36</v>
      </c>
      <c r="T16" s="22">
        <v>21</v>
      </c>
      <c r="U16" s="23">
        <f t="shared" si="1"/>
        <v>112</v>
      </c>
      <c r="V16" s="24">
        <v>22</v>
      </c>
      <c r="W16" s="102"/>
      <c r="X16" s="102"/>
      <c r="Y16" s="107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241964</v>
      </c>
      <c r="E17" s="249">
        <v>177907</v>
      </c>
      <c r="F17" s="249">
        <v>6.757282</v>
      </c>
      <c r="G17" s="249">
        <v>0</v>
      </c>
      <c r="H17" s="249">
        <v>82.685000000000002</v>
      </c>
      <c r="I17" s="249">
        <v>20</v>
      </c>
      <c r="J17" s="249">
        <v>44.6</v>
      </c>
      <c r="K17" s="249">
        <v>140.69999999999999</v>
      </c>
      <c r="L17" s="249">
        <v>1.0121</v>
      </c>
      <c r="M17" s="249">
        <v>80.159000000000006</v>
      </c>
      <c r="N17" s="249">
        <v>84.823999999999998</v>
      </c>
      <c r="O17" s="249">
        <v>83.378</v>
      </c>
      <c r="P17" s="249">
        <v>14.3</v>
      </c>
      <c r="Q17" s="249">
        <v>27.4</v>
      </c>
      <c r="R17" s="249">
        <v>20.9</v>
      </c>
      <c r="S17" s="249">
        <v>5.36</v>
      </c>
      <c r="T17" s="16">
        <v>20</v>
      </c>
      <c r="U17" s="23">
        <f t="shared" si="1"/>
        <v>1046</v>
      </c>
      <c r="V17" s="16"/>
      <c r="W17" s="102"/>
      <c r="X17" s="102"/>
      <c r="Y17" s="107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240918</v>
      </c>
      <c r="E18" s="249">
        <v>177751</v>
      </c>
      <c r="F18" s="249">
        <v>6.7004539999999997</v>
      </c>
      <c r="G18" s="249">
        <v>0</v>
      </c>
      <c r="H18" s="249">
        <v>82.391000000000005</v>
      </c>
      <c r="I18" s="249">
        <v>19.600000000000001</v>
      </c>
      <c r="J18" s="249">
        <v>50.5</v>
      </c>
      <c r="K18" s="249">
        <v>141.1</v>
      </c>
      <c r="L18" s="249">
        <v>1.012</v>
      </c>
      <c r="M18" s="249">
        <v>79.760000000000005</v>
      </c>
      <c r="N18" s="249">
        <v>84.71</v>
      </c>
      <c r="O18" s="249">
        <v>82.573999999999998</v>
      </c>
      <c r="P18" s="249">
        <v>13.8</v>
      </c>
      <c r="Q18" s="249">
        <v>25.5</v>
      </c>
      <c r="R18" s="249">
        <v>20.8</v>
      </c>
      <c r="S18" s="249">
        <v>5.36</v>
      </c>
      <c r="T18" s="16">
        <v>19</v>
      </c>
      <c r="U18" s="23">
        <f t="shared" si="1"/>
        <v>1192</v>
      </c>
      <c r="V18" s="16"/>
      <c r="W18" s="102"/>
      <c r="X18" s="102"/>
      <c r="Y18" s="107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239726</v>
      </c>
      <c r="E19" s="249">
        <v>177574</v>
      </c>
      <c r="F19" s="249">
        <v>6.7734170000000002</v>
      </c>
      <c r="G19" s="249">
        <v>0</v>
      </c>
      <c r="H19" s="249">
        <v>83.004000000000005</v>
      </c>
      <c r="I19" s="249">
        <v>19.100000000000001</v>
      </c>
      <c r="J19" s="249">
        <v>49.8</v>
      </c>
      <c r="K19" s="249">
        <v>101.3</v>
      </c>
      <c r="L19" s="249">
        <v>1.0122</v>
      </c>
      <c r="M19" s="249">
        <v>79.688000000000002</v>
      </c>
      <c r="N19" s="249">
        <v>85.007000000000005</v>
      </c>
      <c r="O19" s="249">
        <v>83.551000000000002</v>
      </c>
      <c r="P19" s="249">
        <v>13</v>
      </c>
      <c r="Q19" s="249">
        <v>25.1</v>
      </c>
      <c r="R19" s="249">
        <v>20.7</v>
      </c>
      <c r="S19" s="249">
        <v>5.36</v>
      </c>
      <c r="T19" s="16">
        <v>18</v>
      </c>
      <c r="U19" s="23">
        <f t="shared" si="1"/>
        <v>1172</v>
      </c>
      <c r="V19" s="16"/>
      <c r="W19" s="102"/>
      <c r="X19" s="102"/>
      <c r="Y19" s="107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238554</v>
      </c>
      <c r="E20" s="249">
        <v>177401</v>
      </c>
      <c r="F20" s="249">
        <v>6.6760460000000004</v>
      </c>
      <c r="G20" s="249">
        <v>0</v>
      </c>
      <c r="H20" s="249">
        <v>82.31</v>
      </c>
      <c r="I20" s="249">
        <v>18.600000000000001</v>
      </c>
      <c r="J20" s="249">
        <v>62.8</v>
      </c>
      <c r="K20" s="249">
        <v>111.6</v>
      </c>
      <c r="L20" s="249">
        <v>1.012</v>
      </c>
      <c r="M20" s="249">
        <v>79.072000000000003</v>
      </c>
      <c r="N20" s="249">
        <v>84.509</v>
      </c>
      <c r="O20" s="249">
        <v>82.031999999999996</v>
      </c>
      <c r="P20" s="249">
        <v>15.2</v>
      </c>
      <c r="Q20" s="249">
        <v>23.2</v>
      </c>
      <c r="R20" s="249">
        <v>20.2</v>
      </c>
      <c r="S20" s="249">
        <v>5.36</v>
      </c>
      <c r="T20" s="16">
        <v>17</v>
      </c>
      <c r="U20" s="23">
        <f t="shared" si="1"/>
        <v>1494</v>
      </c>
      <c r="V20" s="16"/>
      <c r="W20" s="102"/>
      <c r="X20" s="102"/>
      <c r="Y20" s="107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237060</v>
      </c>
      <c r="E21" s="249">
        <v>177179</v>
      </c>
      <c r="F21" s="249">
        <v>6.800433</v>
      </c>
      <c r="G21" s="249">
        <v>0</v>
      </c>
      <c r="H21" s="249">
        <v>87.549000000000007</v>
      </c>
      <c r="I21" s="249">
        <v>14.8</v>
      </c>
      <c r="J21" s="249">
        <v>5.0999999999999996</v>
      </c>
      <c r="K21" s="249">
        <v>118.2</v>
      </c>
      <c r="L21" s="249">
        <v>1.0126999999999999</v>
      </c>
      <c r="M21" s="249">
        <v>82.028000000000006</v>
      </c>
      <c r="N21" s="249">
        <v>89.867999999999995</v>
      </c>
      <c r="O21" s="249">
        <v>82.661000000000001</v>
      </c>
      <c r="P21" s="249">
        <v>10.199999999999999</v>
      </c>
      <c r="Q21" s="249">
        <v>23.1</v>
      </c>
      <c r="R21" s="249">
        <v>17</v>
      </c>
      <c r="S21" s="249">
        <v>5.35</v>
      </c>
      <c r="T21" s="16">
        <v>16</v>
      </c>
      <c r="U21" s="23">
        <f t="shared" si="1"/>
        <v>122</v>
      </c>
      <c r="V21" s="16"/>
      <c r="W21" s="102"/>
      <c r="X21" s="102"/>
      <c r="Y21" s="107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236938</v>
      </c>
      <c r="E22" s="249">
        <v>177161</v>
      </c>
      <c r="F22" s="249">
        <v>7.4141510000000004</v>
      </c>
      <c r="G22" s="249">
        <v>0</v>
      </c>
      <c r="H22" s="249">
        <v>87.207999999999998</v>
      </c>
      <c r="I22" s="249">
        <v>10.6</v>
      </c>
      <c r="J22" s="249">
        <v>0</v>
      </c>
      <c r="K22" s="249">
        <v>0</v>
      </c>
      <c r="L22" s="249">
        <v>1.0147999999999999</v>
      </c>
      <c r="M22" s="249">
        <v>84.646000000000001</v>
      </c>
      <c r="N22" s="249">
        <v>91.046999999999997</v>
      </c>
      <c r="O22" s="249">
        <v>89.040999999999997</v>
      </c>
      <c r="P22" s="249">
        <v>7.7</v>
      </c>
      <c r="Q22" s="249">
        <v>13.9</v>
      </c>
      <c r="R22" s="249">
        <v>11.5</v>
      </c>
      <c r="S22" s="249">
        <v>5.35</v>
      </c>
      <c r="T22" s="16">
        <v>15</v>
      </c>
      <c r="U22" s="23">
        <f t="shared" si="1"/>
        <v>0</v>
      </c>
      <c r="V22" s="16"/>
      <c r="W22" s="136"/>
      <c r="X22" s="136"/>
      <c r="Y22" s="107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236938</v>
      </c>
      <c r="E23" s="249">
        <v>177161</v>
      </c>
      <c r="F23" s="249">
        <v>7.2233489999999998</v>
      </c>
      <c r="G23" s="249">
        <v>0</v>
      </c>
      <c r="H23" s="249">
        <v>84.799000000000007</v>
      </c>
      <c r="I23" s="249">
        <v>8.4</v>
      </c>
      <c r="J23" s="249">
        <v>2</v>
      </c>
      <c r="K23" s="249">
        <v>13.3</v>
      </c>
      <c r="L23" s="249">
        <v>1.0149999999999999</v>
      </c>
      <c r="M23" s="249">
        <v>82.921000000000006</v>
      </c>
      <c r="N23" s="249">
        <v>86.534999999999997</v>
      </c>
      <c r="O23" s="249">
        <v>85.131</v>
      </c>
      <c r="P23" s="249">
        <v>7</v>
      </c>
      <c r="Q23" s="249">
        <v>9.5</v>
      </c>
      <c r="R23" s="249">
        <v>7.8</v>
      </c>
      <c r="S23" s="249">
        <v>5.34</v>
      </c>
      <c r="T23" s="22">
        <v>14</v>
      </c>
      <c r="U23" s="23">
        <f t="shared" si="1"/>
        <v>36</v>
      </c>
      <c r="V23" s="24">
        <v>15</v>
      </c>
      <c r="W23" s="102"/>
      <c r="X23" s="102"/>
      <c r="Y23" s="107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236902</v>
      </c>
      <c r="E24" s="249">
        <v>177156</v>
      </c>
      <c r="F24" s="249">
        <v>7.2139879999999996</v>
      </c>
      <c r="G24" s="249">
        <v>0</v>
      </c>
      <c r="H24" s="249">
        <v>82.387</v>
      </c>
      <c r="I24" s="249">
        <v>13.8</v>
      </c>
      <c r="J24" s="249">
        <v>6.4</v>
      </c>
      <c r="K24" s="249">
        <v>65.099999999999994</v>
      </c>
      <c r="L24" s="249">
        <v>1.0147999999999999</v>
      </c>
      <c r="M24" s="249">
        <v>78.076999999999998</v>
      </c>
      <c r="N24" s="249">
        <v>86.272999999999996</v>
      </c>
      <c r="O24" s="249">
        <v>85.343000000000004</v>
      </c>
      <c r="P24" s="249">
        <v>5.9</v>
      </c>
      <c r="Q24" s="249">
        <v>23.5</v>
      </c>
      <c r="R24" s="249">
        <v>8.6999999999999993</v>
      </c>
      <c r="S24" s="249">
        <v>5.34</v>
      </c>
      <c r="T24" s="16">
        <v>13</v>
      </c>
      <c r="U24" s="23">
        <f t="shared" si="1"/>
        <v>110</v>
      </c>
      <c r="V24" s="16"/>
      <c r="W24" s="102"/>
      <c r="X24" s="102"/>
      <c r="Y24" s="107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236792</v>
      </c>
      <c r="E25" s="249">
        <v>177140</v>
      </c>
      <c r="F25" s="249">
        <v>6.5517630000000002</v>
      </c>
      <c r="G25" s="249">
        <v>0</v>
      </c>
      <c r="H25" s="249">
        <v>82.027000000000001</v>
      </c>
      <c r="I25" s="249">
        <v>17.7</v>
      </c>
      <c r="J25" s="249">
        <v>50.8</v>
      </c>
      <c r="K25" s="249">
        <v>119.3</v>
      </c>
      <c r="L25" s="249">
        <v>1.0124</v>
      </c>
      <c r="M25" s="249">
        <v>78.061000000000007</v>
      </c>
      <c r="N25" s="249">
        <v>85.897000000000006</v>
      </c>
      <c r="O25" s="249">
        <v>78.795000000000002</v>
      </c>
      <c r="P25" s="249">
        <v>9.8000000000000007</v>
      </c>
      <c r="Q25" s="249">
        <v>23.2</v>
      </c>
      <c r="R25" s="249">
        <v>15.6</v>
      </c>
      <c r="S25" s="249">
        <v>5.35</v>
      </c>
      <c r="T25" s="16">
        <v>12</v>
      </c>
      <c r="U25" s="23">
        <f t="shared" si="1"/>
        <v>1199</v>
      </c>
      <c r="V25" s="16"/>
      <c r="W25" s="102"/>
      <c r="X25" s="102"/>
      <c r="Y25" s="107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235593</v>
      </c>
      <c r="E26" s="249">
        <v>176962</v>
      </c>
      <c r="F26" s="249">
        <v>6.6084560000000003</v>
      </c>
      <c r="G26" s="249">
        <v>0</v>
      </c>
      <c r="H26" s="249">
        <v>82.513999999999996</v>
      </c>
      <c r="I26" s="249">
        <v>16.899999999999999</v>
      </c>
      <c r="J26" s="249">
        <v>52.4</v>
      </c>
      <c r="K26" s="249">
        <v>104.1</v>
      </c>
      <c r="L26" s="249">
        <v>1.0121</v>
      </c>
      <c r="M26" s="249">
        <v>79.066000000000003</v>
      </c>
      <c r="N26" s="249">
        <v>85.692999999999998</v>
      </c>
      <c r="O26" s="249">
        <v>80.516000000000005</v>
      </c>
      <c r="P26" s="249">
        <v>12.7</v>
      </c>
      <c r="Q26" s="249">
        <v>24.9</v>
      </c>
      <c r="R26" s="249">
        <v>18.5</v>
      </c>
      <c r="S26" s="249">
        <v>5.35</v>
      </c>
      <c r="T26" s="16">
        <v>11</v>
      </c>
      <c r="U26" s="23">
        <f t="shared" si="1"/>
        <v>1238</v>
      </c>
      <c r="V26" s="16"/>
      <c r="W26" s="103"/>
      <c r="X26" s="102"/>
      <c r="Y26" s="107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234355</v>
      </c>
      <c r="E27" s="249">
        <v>176779</v>
      </c>
      <c r="F27" s="249">
        <v>6.7319639999999996</v>
      </c>
      <c r="G27" s="249">
        <v>0</v>
      </c>
      <c r="H27" s="249">
        <v>81.748000000000005</v>
      </c>
      <c r="I27" s="249">
        <v>17</v>
      </c>
      <c r="J27" s="249">
        <v>64</v>
      </c>
      <c r="K27" s="249">
        <v>209.6</v>
      </c>
      <c r="L27" s="249">
        <v>1.0124</v>
      </c>
      <c r="M27" s="249">
        <v>78.498000000000005</v>
      </c>
      <c r="N27" s="249">
        <v>85.626000000000005</v>
      </c>
      <c r="O27" s="249">
        <v>82.174000000000007</v>
      </c>
      <c r="P27" s="249">
        <v>13.3</v>
      </c>
      <c r="Q27" s="249">
        <v>23.7</v>
      </c>
      <c r="R27" s="249">
        <v>18.399999999999999</v>
      </c>
      <c r="S27" s="249">
        <v>5.36</v>
      </c>
      <c r="T27" s="16">
        <v>10</v>
      </c>
      <c r="U27" s="23">
        <f t="shared" si="1"/>
        <v>1513</v>
      </c>
      <c r="V27" s="16"/>
      <c r="W27" s="103"/>
      <c r="X27" s="102"/>
      <c r="Y27" s="107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232842</v>
      </c>
      <c r="E28" s="249">
        <v>176554</v>
      </c>
      <c r="F28" s="249">
        <v>6.5376070000000004</v>
      </c>
      <c r="G28" s="249">
        <v>0</v>
      </c>
      <c r="H28" s="249">
        <v>82.64</v>
      </c>
      <c r="I28" s="249">
        <v>18.5</v>
      </c>
      <c r="J28" s="249">
        <v>53.1</v>
      </c>
      <c r="K28" s="249">
        <v>101.5</v>
      </c>
      <c r="L28" s="249">
        <v>1.0121</v>
      </c>
      <c r="M28" s="249">
        <v>78.224000000000004</v>
      </c>
      <c r="N28" s="249">
        <v>85.027000000000001</v>
      </c>
      <c r="O28" s="249">
        <v>79.278000000000006</v>
      </c>
      <c r="P28" s="249">
        <v>14.4</v>
      </c>
      <c r="Q28" s="249">
        <v>25</v>
      </c>
      <c r="R28" s="249">
        <v>17.7</v>
      </c>
      <c r="S28" s="249">
        <v>5.36</v>
      </c>
      <c r="T28" s="16">
        <v>9</v>
      </c>
      <c r="U28" s="23">
        <f t="shared" si="1"/>
        <v>1255</v>
      </c>
      <c r="V28" s="16"/>
      <c r="W28" s="103"/>
      <c r="X28" s="102"/>
      <c r="Y28" s="107">
        <f t="shared" si="0"/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231587</v>
      </c>
      <c r="E29" s="249">
        <v>176368</v>
      </c>
      <c r="F29" s="249">
        <v>6.7863020000000001</v>
      </c>
      <c r="G29" s="249">
        <v>0</v>
      </c>
      <c r="H29" s="249">
        <v>84.438000000000002</v>
      </c>
      <c r="I29" s="249">
        <v>20.100000000000001</v>
      </c>
      <c r="J29" s="249">
        <v>5</v>
      </c>
      <c r="K29" s="249">
        <v>107.9</v>
      </c>
      <c r="L29" s="249">
        <v>1.0124</v>
      </c>
      <c r="M29" s="249">
        <v>81.89</v>
      </c>
      <c r="N29" s="249">
        <v>86.65</v>
      </c>
      <c r="O29" s="249">
        <v>83.332999999999998</v>
      </c>
      <c r="P29" s="249">
        <v>10.4</v>
      </c>
      <c r="Q29" s="249">
        <v>32</v>
      </c>
      <c r="R29" s="249">
        <v>19.600000000000001</v>
      </c>
      <c r="S29" s="249">
        <v>5.37</v>
      </c>
      <c r="T29" s="16">
        <v>8</v>
      </c>
      <c r="U29" s="23">
        <f t="shared" si="1"/>
        <v>119</v>
      </c>
      <c r="V29" s="16"/>
      <c r="W29" s="103"/>
      <c r="X29" s="102"/>
      <c r="Y29" s="107">
        <f t="shared" si="0"/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231468</v>
      </c>
      <c r="E30" s="249">
        <v>176351</v>
      </c>
      <c r="F30" s="249">
        <v>6.9347890000000003</v>
      </c>
      <c r="G30" s="249">
        <v>0</v>
      </c>
      <c r="H30" s="249">
        <v>84.400999999999996</v>
      </c>
      <c r="I30" s="249">
        <v>18.100000000000001</v>
      </c>
      <c r="J30" s="249">
        <v>0</v>
      </c>
      <c r="K30" s="249">
        <v>0</v>
      </c>
      <c r="L30" s="249">
        <v>1.0134000000000001</v>
      </c>
      <c r="M30" s="249">
        <v>81.251999999999995</v>
      </c>
      <c r="N30" s="249">
        <v>86.049000000000007</v>
      </c>
      <c r="O30" s="249">
        <v>83.432000000000002</v>
      </c>
      <c r="P30" s="249">
        <v>7.9</v>
      </c>
      <c r="Q30" s="249">
        <v>32</v>
      </c>
      <c r="R30" s="249">
        <v>13.9</v>
      </c>
      <c r="S30" s="249">
        <v>5.36</v>
      </c>
      <c r="T30" s="22">
        <v>7</v>
      </c>
      <c r="U30" s="23">
        <f t="shared" si="1"/>
        <v>0</v>
      </c>
      <c r="V30" s="24">
        <v>8</v>
      </c>
      <c r="W30" s="103"/>
      <c r="X30" s="102"/>
      <c r="Y30" s="107">
        <f t="shared" si="0"/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231468</v>
      </c>
      <c r="E31" s="249">
        <v>176351</v>
      </c>
      <c r="F31" s="249">
        <v>7.0203480000000003</v>
      </c>
      <c r="G31" s="249">
        <v>0</v>
      </c>
      <c r="H31" s="249">
        <v>81.454999999999998</v>
      </c>
      <c r="I31" s="249">
        <v>13.4</v>
      </c>
      <c r="J31" s="249">
        <v>24.8</v>
      </c>
      <c r="K31" s="249">
        <v>148.19999999999999</v>
      </c>
      <c r="L31" s="249">
        <v>1.0145</v>
      </c>
      <c r="M31" s="249">
        <v>78.403000000000006</v>
      </c>
      <c r="N31" s="249">
        <v>84.27</v>
      </c>
      <c r="O31" s="249">
        <v>82.503</v>
      </c>
      <c r="P31" s="249">
        <v>4.7</v>
      </c>
      <c r="Q31" s="249">
        <v>24.9</v>
      </c>
      <c r="R31" s="249">
        <v>7.9</v>
      </c>
      <c r="S31" s="249">
        <v>5.36</v>
      </c>
      <c r="T31" s="16">
        <v>6</v>
      </c>
      <c r="U31" s="23">
        <f t="shared" si="1"/>
        <v>574</v>
      </c>
      <c r="V31" s="5"/>
      <c r="W31" s="103"/>
      <c r="X31" s="102"/>
      <c r="Y31" s="107">
        <f t="shared" si="0"/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230894</v>
      </c>
      <c r="E32" s="249">
        <v>176264</v>
      </c>
      <c r="F32" s="249">
        <v>6.6020849999999998</v>
      </c>
      <c r="G32" s="249">
        <v>0</v>
      </c>
      <c r="H32" s="249">
        <v>81.096999999999994</v>
      </c>
      <c r="I32" s="249">
        <v>19.3</v>
      </c>
      <c r="J32" s="249">
        <v>53.9</v>
      </c>
      <c r="K32" s="249">
        <v>145.9</v>
      </c>
      <c r="L32" s="249">
        <v>1.0121</v>
      </c>
      <c r="M32" s="249">
        <v>77.869</v>
      </c>
      <c r="N32" s="249">
        <v>84.594999999999999</v>
      </c>
      <c r="O32" s="249">
        <v>80.534999999999997</v>
      </c>
      <c r="P32" s="249">
        <v>13.8</v>
      </c>
      <c r="Q32" s="249">
        <v>26.5</v>
      </c>
      <c r="R32" s="249">
        <v>18.8</v>
      </c>
      <c r="S32" s="249">
        <v>5.36</v>
      </c>
      <c r="T32" s="16">
        <v>5</v>
      </c>
      <c r="U32" s="23">
        <f t="shared" si="1"/>
        <v>1278</v>
      </c>
      <c r="V32" s="5"/>
      <c r="W32" s="103"/>
      <c r="X32" s="102"/>
      <c r="Y32" s="107">
        <f t="shared" si="0"/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229616</v>
      </c>
      <c r="E33" s="249">
        <v>176071</v>
      </c>
      <c r="F33" s="249">
        <v>6.4774320000000003</v>
      </c>
      <c r="G33" s="249">
        <v>0</v>
      </c>
      <c r="H33" s="249">
        <v>82.153999999999996</v>
      </c>
      <c r="I33" s="249">
        <v>20.3</v>
      </c>
      <c r="J33" s="249">
        <v>57.4</v>
      </c>
      <c r="K33" s="249">
        <v>149</v>
      </c>
      <c r="L33" s="249">
        <v>1.0115000000000001</v>
      </c>
      <c r="M33" s="249">
        <v>78.772999999999996</v>
      </c>
      <c r="N33" s="249">
        <v>85.838999999999999</v>
      </c>
      <c r="O33" s="249">
        <v>79.471999999999994</v>
      </c>
      <c r="P33" s="249">
        <v>14</v>
      </c>
      <c r="Q33" s="249">
        <v>26.1</v>
      </c>
      <c r="R33" s="249">
        <v>20.8</v>
      </c>
      <c r="S33" s="249">
        <v>5.37</v>
      </c>
      <c r="T33" s="16">
        <v>4</v>
      </c>
      <c r="U33" s="23">
        <f t="shared" si="1"/>
        <v>1357</v>
      </c>
      <c r="V33" s="5"/>
      <c r="W33" s="103"/>
      <c r="X33" s="102"/>
      <c r="Y33" s="107">
        <f t="shared" si="0"/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228259</v>
      </c>
      <c r="E34" s="249">
        <v>175867</v>
      </c>
      <c r="F34" s="249">
        <v>6.7644209999999996</v>
      </c>
      <c r="G34" s="249">
        <v>0</v>
      </c>
      <c r="H34" s="249">
        <v>82.400999999999996</v>
      </c>
      <c r="I34" s="249">
        <v>20.2</v>
      </c>
      <c r="J34" s="249">
        <v>51.1</v>
      </c>
      <c r="K34" s="249">
        <v>197.2</v>
      </c>
      <c r="L34" s="249">
        <v>1.0122</v>
      </c>
      <c r="M34" s="249">
        <v>78.98</v>
      </c>
      <c r="N34" s="249">
        <v>85.953000000000003</v>
      </c>
      <c r="O34" s="249">
        <v>83.331000000000003</v>
      </c>
      <c r="P34" s="249">
        <v>13.9</v>
      </c>
      <c r="Q34" s="249">
        <v>27.6</v>
      </c>
      <c r="R34" s="249">
        <v>20.5</v>
      </c>
      <c r="S34" s="249">
        <v>5.37</v>
      </c>
      <c r="T34" s="16">
        <v>3</v>
      </c>
      <c r="U34" s="23">
        <f t="shared" si="1"/>
        <v>1198</v>
      </c>
      <c r="V34" s="5"/>
      <c r="W34" s="103"/>
      <c r="X34" s="102"/>
      <c r="Y34" s="107">
        <f t="shared" si="0"/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227061</v>
      </c>
      <c r="E35" s="249">
        <v>175689</v>
      </c>
      <c r="F35" s="249">
        <v>6.5187419999999996</v>
      </c>
      <c r="G35" s="249">
        <v>0</v>
      </c>
      <c r="H35" s="249">
        <v>83.472999999999999</v>
      </c>
      <c r="I35" s="249">
        <v>21.8</v>
      </c>
      <c r="J35" s="249">
        <v>36.200000000000003</v>
      </c>
      <c r="K35" s="249">
        <v>215</v>
      </c>
      <c r="L35" s="249">
        <v>1.0117</v>
      </c>
      <c r="M35" s="249">
        <v>79.375</v>
      </c>
      <c r="N35" s="249">
        <v>86.361999999999995</v>
      </c>
      <c r="O35" s="249">
        <v>79.843000000000004</v>
      </c>
      <c r="P35" s="249">
        <v>14</v>
      </c>
      <c r="Q35" s="249">
        <v>35.5</v>
      </c>
      <c r="R35" s="249">
        <v>20.2</v>
      </c>
      <c r="S35" s="249">
        <v>5.36</v>
      </c>
      <c r="T35" s="16">
        <v>2</v>
      </c>
      <c r="U35" s="23">
        <f t="shared" si="1"/>
        <v>849</v>
      </c>
      <c r="V35" s="5"/>
      <c r="W35" s="103"/>
      <c r="X35" s="102"/>
      <c r="Y35" s="107">
        <f>((X35*100)/D35)-100</f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226212</v>
      </c>
      <c r="E36" s="249">
        <v>175564</v>
      </c>
      <c r="F36" s="249">
        <v>6.8530329999999999</v>
      </c>
      <c r="G36" s="249">
        <v>0</v>
      </c>
      <c r="H36" s="249">
        <v>85.352999999999994</v>
      </c>
      <c r="I36" s="249">
        <v>21.3</v>
      </c>
      <c r="J36" s="249">
        <v>0.6</v>
      </c>
      <c r="K36" s="249">
        <v>13.8</v>
      </c>
      <c r="L36" s="249">
        <v>1.0128999999999999</v>
      </c>
      <c r="M36" s="249">
        <v>82.733000000000004</v>
      </c>
      <c r="N36" s="249">
        <v>87.305000000000007</v>
      </c>
      <c r="O36" s="249">
        <v>83.203999999999994</v>
      </c>
      <c r="P36" s="249">
        <v>8.3000000000000007</v>
      </c>
      <c r="Q36" s="249">
        <v>37.9</v>
      </c>
      <c r="R36" s="249">
        <v>16.5</v>
      </c>
      <c r="S36" s="249">
        <v>5.36</v>
      </c>
      <c r="T36" s="16">
        <v>1</v>
      </c>
      <c r="U36" s="23">
        <f t="shared" si="1"/>
        <v>15</v>
      </c>
      <c r="V36" s="5"/>
      <c r="W36" s="103"/>
      <c r="X36" s="102"/>
      <c r="Y36" s="107">
        <f>((X36*100)/D36)-100</f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226197</v>
      </c>
      <c r="E37" s="249">
        <v>175562</v>
      </c>
      <c r="F37" s="249">
        <v>7.1605429999999997</v>
      </c>
      <c r="G37" s="249">
        <v>0</v>
      </c>
      <c r="H37" s="249">
        <v>85.963999999999999</v>
      </c>
      <c r="I37" s="249">
        <v>19.399999999999999</v>
      </c>
      <c r="J37" s="249">
        <v>0</v>
      </c>
      <c r="K37" s="249">
        <v>0</v>
      </c>
      <c r="L37" s="249">
        <v>1.0141</v>
      </c>
      <c r="M37" s="249">
        <v>81.628</v>
      </c>
      <c r="N37" s="249">
        <v>88.058000000000007</v>
      </c>
      <c r="O37" s="249">
        <v>86.037999999999997</v>
      </c>
      <c r="P37" s="249">
        <v>6.4</v>
      </c>
      <c r="Q37" s="249">
        <v>35.5</v>
      </c>
      <c r="R37" s="249">
        <v>12.6</v>
      </c>
      <c r="S37" s="249">
        <v>5.36</v>
      </c>
      <c r="T37" s="1"/>
      <c r="U37" s="26"/>
      <c r="V37" s="5"/>
      <c r="W37" s="103"/>
      <c r="X37" s="102"/>
      <c r="Y37" s="107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5"/>
      <c r="X38" s="296"/>
      <c r="Y38" s="29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5"/>
      <c r="X39" s="296"/>
      <c r="Y39" s="29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5"/>
      <c r="X40" s="296"/>
      <c r="Y40" s="29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8"/>
      <c r="X41" s="299"/>
      <c r="Y41" s="300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6" t="s">
        <v>126</v>
      </c>
      <c r="X1" s="256" t="s">
        <v>127</v>
      </c>
      <c r="Y1" s="259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57"/>
      <c r="X2" s="257"/>
      <c r="Y2" s="260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57"/>
      <c r="X3" s="257"/>
      <c r="Y3" s="260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57"/>
      <c r="X4" s="257"/>
      <c r="Y4" s="26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58"/>
      <c r="X5" s="258"/>
      <c r="Y5" s="261"/>
    </row>
    <row r="6" spans="1:25">
      <c r="A6" s="21">
        <v>32</v>
      </c>
      <c r="D6">
        <v>657513</v>
      </c>
      <c r="T6" s="22">
        <v>31</v>
      </c>
      <c r="U6" s="23">
        <f>D6-D7</f>
        <v>411</v>
      </c>
      <c r="V6" s="4"/>
      <c r="W6" s="242"/>
      <c r="X6" s="242"/>
      <c r="Y6" s="247"/>
    </row>
    <row r="7" spans="1:25">
      <c r="A7" s="21">
        <v>31</v>
      </c>
      <c r="D7">
        <v>657102</v>
      </c>
      <c r="T7" s="22">
        <v>30</v>
      </c>
      <c r="U7" s="23">
        <f>D7-D8</f>
        <v>580</v>
      </c>
      <c r="V7" s="24">
        <v>1</v>
      </c>
      <c r="W7" s="123"/>
      <c r="X7" s="123"/>
      <c r="Y7" s="239">
        <f t="shared" ref="Y7:Y36" si="0">((X7*100)/D7)-100</f>
        <v>-100</v>
      </c>
    </row>
    <row r="8" spans="1:25">
      <c r="A8" s="16">
        <v>30</v>
      </c>
      <c r="D8">
        <v>656522</v>
      </c>
      <c r="T8" s="16">
        <v>29</v>
      </c>
      <c r="U8" s="23">
        <f>D8-D9</f>
        <v>195</v>
      </c>
      <c r="V8" s="4"/>
      <c r="W8" s="102"/>
      <c r="X8" s="102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656327</v>
      </c>
      <c r="E9" s="249">
        <v>114808</v>
      </c>
      <c r="F9" s="249">
        <v>7.1937699999999998</v>
      </c>
      <c r="G9" s="249">
        <v>0</v>
      </c>
      <c r="H9" s="249">
        <v>85.18</v>
      </c>
      <c r="I9" s="249">
        <v>14.9</v>
      </c>
      <c r="J9" s="249">
        <v>1.3</v>
      </c>
      <c r="K9" s="249">
        <v>5.3</v>
      </c>
      <c r="L9" s="249">
        <v>1.0141</v>
      </c>
      <c r="M9" s="249">
        <v>81.522999999999996</v>
      </c>
      <c r="N9" s="249">
        <v>88.111999999999995</v>
      </c>
      <c r="O9" s="249">
        <v>86.71</v>
      </c>
      <c r="P9" s="249">
        <v>7.9</v>
      </c>
      <c r="Q9" s="249">
        <v>27.8</v>
      </c>
      <c r="R9" s="249">
        <v>13.3</v>
      </c>
      <c r="S9" s="249">
        <v>5.48</v>
      </c>
      <c r="T9" s="22">
        <v>28</v>
      </c>
      <c r="U9" s="23">
        <f t="shared" ref="U9:U36" si="1">D9-D10</f>
        <v>33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656294</v>
      </c>
      <c r="E10" s="249">
        <v>114803</v>
      </c>
      <c r="F10" s="249">
        <v>6.9983719999999998</v>
      </c>
      <c r="G10" s="249">
        <v>0</v>
      </c>
      <c r="H10" s="249">
        <v>82.602999999999994</v>
      </c>
      <c r="I10" s="249">
        <v>16.2</v>
      </c>
      <c r="J10" s="249">
        <v>9</v>
      </c>
      <c r="K10" s="249">
        <v>88.5</v>
      </c>
      <c r="L10" s="249">
        <v>1.0139</v>
      </c>
      <c r="M10" s="249">
        <v>78.394999999999996</v>
      </c>
      <c r="N10" s="249">
        <v>86.316999999999993</v>
      </c>
      <c r="O10" s="249">
        <v>83.546999999999997</v>
      </c>
      <c r="P10" s="249">
        <v>9</v>
      </c>
      <c r="Q10" s="249">
        <v>27.3</v>
      </c>
      <c r="R10" s="249">
        <v>11.8</v>
      </c>
      <c r="S10" s="249">
        <v>5.47</v>
      </c>
      <c r="T10" s="16">
        <v>27</v>
      </c>
      <c r="U10" s="23">
        <f t="shared" si="1"/>
        <v>209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656085</v>
      </c>
      <c r="E11" s="249">
        <v>114772</v>
      </c>
      <c r="F11" s="249">
        <v>6.7728760000000001</v>
      </c>
      <c r="G11" s="249">
        <v>0</v>
      </c>
      <c r="H11" s="249">
        <v>80.903000000000006</v>
      </c>
      <c r="I11" s="249">
        <v>20.2</v>
      </c>
      <c r="J11" s="249">
        <v>17.600000000000001</v>
      </c>
      <c r="K11" s="249">
        <v>90.1</v>
      </c>
      <c r="L11" s="249">
        <v>1.0123</v>
      </c>
      <c r="M11" s="249">
        <v>78.174999999999997</v>
      </c>
      <c r="N11" s="249">
        <v>85.643000000000001</v>
      </c>
      <c r="O11" s="249">
        <v>83.18</v>
      </c>
      <c r="P11" s="249">
        <v>11.4</v>
      </c>
      <c r="Q11" s="249">
        <v>28.8</v>
      </c>
      <c r="R11" s="249">
        <v>19.7</v>
      </c>
      <c r="S11" s="249">
        <v>5.49</v>
      </c>
      <c r="T11" s="16">
        <v>26</v>
      </c>
      <c r="U11" s="23">
        <f t="shared" si="1"/>
        <v>416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655669</v>
      </c>
      <c r="E12" s="249">
        <v>114708</v>
      </c>
      <c r="F12" s="249">
        <v>6.4894790000000002</v>
      </c>
      <c r="G12" s="249">
        <v>0</v>
      </c>
      <c r="H12" s="249">
        <v>80.968000000000004</v>
      </c>
      <c r="I12" s="249">
        <v>19.100000000000001</v>
      </c>
      <c r="J12" s="249">
        <v>8.6999999999999993</v>
      </c>
      <c r="K12" s="249">
        <v>88</v>
      </c>
      <c r="L12" s="249">
        <v>1.0116000000000001</v>
      </c>
      <c r="M12" s="249">
        <v>78.132999999999996</v>
      </c>
      <c r="N12" s="249">
        <v>84.96</v>
      </c>
      <c r="O12" s="249">
        <v>79.468000000000004</v>
      </c>
      <c r="P12" s="249">
        <v>10</v>
      </c>
      <c r="Q12" s="249">
        <v>30.5</v>
      </c>
      <c r="R12" s="249">
        <v>20.3</v>
      </c>
      <c r="S12" s="249">
        <v>5.49</v>
      </c>
      <c r="T12" s="16">
        <v>25</v>
      </c>
      <c r="U12" s="23">
        <f t="shared" si="1"/>
        <v>210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655459</v>
      </c>
      <c r="E13" s="249">
        <v>114677</v>
      </c>
      <c r="F13" s="249">
        <v>6.7868360000000001</v>
      </c>
      <c r="G13" s="249">
        <v>0</v>
      </c>
      <c r="H13" s="249">
        <v>81.179000000000002</v>
      </c>
      <c r="I13" s="249">
        <v>20.2</v>
      </c>
      <c r="J13" s="249">
        <v>4.7</v>
      </c>
      <c r="K13" s="249">
        <v>87.6</v>
      </c>
      <c r="L13" s="249">
        <v>1.0129999999999999</v>
      </c>
      <c r="M13" s="249">
        <v>78.501000000000005</v>
      </c>
      <c r="N13" s="249">
        <v>83.873999999999995</v>
      </c>
      <c r="O13" s="249">
        <v>81.736999999999995</v>
      </c>
      <c r="P13" s="249">
        <v>9.6999999999999993</v>
      </c>
      <c r="Q13" s="249">
        <v>32.299999999999997</v>
      </c>
      <c r="R13" s="249">
        <v>14.8</v>
      </c>
      <c r="S13" s="249">
        <v>5.47</v>
      </c>
      <c r="T13" s="16">
        <v>24</v>
      </c>
      <c r="U13" s="23">
        <f t="shared" si="1"/>
        <v>107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655352</v>
      </c>
      <c r="E14" s="249">
        <v>114661</v>
      </c>
      <c r="F14" s="249">
        <v>6.7006259999999997</v>
      </c>
      <c r="G14" s="249">
        <v>0</v>
      </c>
      <c r="H14" s="249">
        <v>81.709000000000003</v>
      </c>
      <c r="I14" s="249">
        <v>18.8</v>
      </c>
      <c r="J14" s="249">
        <v>17.7</v>
      </c>
      <c r="K14" s="249">
        <v>87</v>
      </c>
      <c r="L14" s="249">
        <v>1.0121</v>
      </c>
      <c r="M14" s="249">
        <v>78.602000000000004</v>
      </c>
      <c r="N14" s="249">
        <v>84.638999999999996</v>
      </c>
      <c r="O14" s="249">
        <v>82.266999999999996</v>
      </c>
      <c r="P14" s="249">
        <v>10.3</v>
      </c>
      <c r="Q14" s="249">
        <v>28.9</v>
      </c>
      <c r="R14" s="249">
        <v>19.899999999999999</v>
      </c>
      <c r="S14" s="249">
        <v>5.48</v>
      </c>
      <c r="T14" s="16">
        <v>23</v>
      </c>
      <c r="U14" s="23">
        <f t="shared" si="1"/>
        <v>419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654933</v>
      </c>
      <c r="E15" s="249">
        <v>114597</v>
      </c>
      <c r="F15" s="249">
        <v>6.5342589999999996</v>
      </c>
      <c r="G15" s="249">
        <v>0</v>
      </c>
      <c r="H15" s="249">
        <v>84.93</v>
      </c>
      <c r="I15" s="249">
        <v>21.5</v>
      </c>
      <c r="J15" s="249">
        <v>17.3</v>
      </c>
      <c r="K15" s="249">
        <v>86.3</v>
      </c>
      <c r="L15" s="249">
        <v>1.0117</v>
      </c>
      <c r="M15" s="249">
        <v>79.884</v>
      </c>
      <c r="N15" s="249">
        <v>87.007999999999996</v>
      </c>
      <c r="O15" s="249">
        <v>80.025999999999996</v>
      </c>
      <c r="P15" s="249">
        <v>13.5</v>
      </c>
      <c r="Q15" s="249">
        <v>30.1</v>
      </c>
      <c r="R15" s="249">
        <v>20.100000000000001</v>
      </c>
      <c r="S15" s="249">
        <v>5.5</v>
      </c>
      <c r="T15" s="16">
        <v>22</v>
      </c>
      <c r="U15" s="23">
        <f t="shared" si="1"/>
        <v>405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654528</v>
      </c>
      <c r="E16" s="249">
        <v>114537</v>
      </c>
      <c r="F16" s="249">
        <v>6.9325900000000003</v>
      </c>
      <c r="G16" s="249">
        <v>0</v>
      </c>
      <c r="H16" s="249">
        <v>85.194000000000003</v>
      </c>
      <c r="I16" s="249">
        <v>20.8</v>
      </c>
      <c r="J16" s="249">
        <v>9.1</v>
      </c>
      <c r="K16" s="249">
        <v>86.8</v>
      </c>
      <c r="L16" s="249">
        <v>1.0125</v>
      </c>
      <c r="M16" s="249">
        <v>82.661000000000001</v>
      </c>
      <c r="N16" s="249">
        <v>86.885000000000005</v>
      </c>
      <c r="O16" s="249">
        <v>85.697000000000003</v>
      </c>
      <c r="P16" s="249">
        <v>13</v>
      </c>
      <c r="Q16" s="249">
        <v>31.1</v>
      </c>
      <c r="R16" s="249">
        <v>20.6</v>
      </c>
      <c r="S16" s="249">
        <v>5.49</v>
      </c>
      <c r="T16" s="22">
        <v>21</v>
      </c>
      <c r="U16" s="23">
        <f t="shared" si="1"/>
        <v>216</v>
      </c>
      <c r="V16" s="24">
        <v>22</v>
      </c>
      <c r="W16" s="102"/>
      <c r="X16" s="102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654312</v>
      </c>
      <c r="E17" s="249">
        <v>114506</v>
      </c>
      <c r="F17" s="249">
        <v>6.8059269999999996</v>
      </c>
      <c r="G17" s="249">
        <v>0</v>
      </c>
      <c r="H17" s="249">
        <v>82.971000000000004</v>
      </c>
      <c r="I17" s="249">
        <v>20.6</v>
      </c>
      <c r="J17" s="249">
        <v>17.399999999999999</v>
      </c>
      <c r="K17" s="249">
        <v>88.1</v>
      </c>
      <c r="L17" s="249">
        <v>1.0123</v>
      </c>
      <c r="M17" s="249">
        <v>80.394000000000005</v>
      </c>
      <c r="N17" s="249">
        <v>85.094999999999999</v>
      </c>
      <c r="O17" s="249">
        <v>83.828999999999994</v>
      </c>
      <c r="P17" s="249">
        <v>10.8</v>
      </c>
      <c r="Q17" s="249">
        <v>29.9</v>
      </c>
      <c r="R17" s="249">
        <v>20.2</v>
      </c>
      <c r="S17" s="249">
        <v>5.51</v>
      </c>
      <c r="T17" s="16">
        <v>20</v>
      </c>
      <c r="U17" s="23">
        <f t="shared" si="1"/>
        <v>409</v>
      </c>
      <c r="V17" s="16"/>
      <c r="W17" s="102"/>
      <c r="X17" s="102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653903</v>
      </c>
      <c r="E18" s="249">
        <v>114445</v>
      </c>
      <c r="F18" s="249">
        <v>6.7384040000000001</v>
      </c>
      <c r="G18" s="249">
        <v>0</v>
      </c>
      <c r="H18" s="249">
        <v>82.686999999999998</v>
      </c>
      <c r="I18" s="249">
        <v>19.8</v>
      </c>
      <c r="J18" s="249">
        <v>18.899999999999999</v>
      </c>
      <c r="K18" s="249">
        <v>88.5</v>
      </c>
      <c r="L18" s="249">
        <v>1.0122</v>
      </c>
      <c r="M18" s="249">
        <v>80.134</v>
      </c>
      <c r="N18" s="249">
        <v>85.010999999999996</v>
      </c>
      <c r="O18" s="249">
        <v>82.71</v>
      </c>
      <c r="P18" s="249">
        <v>9.6</v>
      </c>
      <c r="Q18" s="249">
        <v>28.7</v>
      </c>
      <c r="R18" s="249">
        <v>19.7</v>
      </c>
      <c r="S18" s="249">
        <v>5.48</v>
      </c>
      <c r="T18" s="16">
        <v>19</v>
      </c>
      <c r="U18" s="23">
        <f t="shared" si="1"/>
        <v>445</v>
      </c>
      <c r="V18" s="16"/>
      <c r="W18" s="102"/>
      <c r="X18" s="102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653458</v>
      </c>
      <c r="E19" s="249">
        <v>114379</v>
      </c>
      <c r="F19" s="249">
        <v>6.8017190000000003</v>
      </c>
      <c r="G19" s="249">
        <v>0</v>
      </c>
      <c r="H19" s="249">
        <v>83.299000000000007</v>
      </c>
      <c r="I19" s="249">
        <v>18.7</v>
      </c>
      <c r="J19" s="249">
        <v>18.899999999999999</v>
      </c>
      <c r="K19" s="249">
        <v>89.7</v>
      </c>
      <c r="L19" s="249">
        <v>1.0124</v>
      </c>
      <c r="M19" s="249">
        <v>80.040000000000006</v>
      </c>
      <c r="N19" s="249">
        <v>85.287999999999997</v>
      </c>
      <c r="O19" s="249">
        <v>83.616</v>
      </c>
      <c r="P19" s="249">
        <v>9.1</v>
      </c>
      <c r="Q19" s="249">
        <v>26.9</v>
      </c>
      <c r="R19" s="249">
        <v>19.8</v>
      </c>
      <c r="S19" s="249">
        <v>5.48</v>
      </c>
      <c r="T19" s="16">
        <v>18</v>
      </c>
      <c r="U19" s="23">
        <f t="shared" si="1"/>
        <v>443</v>
      </c>
      <c r="V19" s="16"/>
      <c r="W19" s="102"/>
      <c r="X19" s="102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653015</v>
      </c>
      <c r="E20" s="249">
        <v>114313</v>
      </c>
      <c r="F20" s="249">
        <v>6.7184439999999999</v>
      </c>
      <c r="G20" s="249">
        <v>0</v>
      </c>
      <c r="H20" s="249">
        <v>82.617000000000004</v>
      </c>
      <c r="I20" s="249">
        <v>17.899999999999999</v>
      </c>
      <c r="J20" s="249">
        <v>20.100000000000001</v>
      </c>
      <c r="K20" s="249">
        <v>88.3</v>
      </c>
      <c r="L20" s="249">
        <v>1.0122</v>
      </c>
      <c r="M20" s="249">
        <v>79.421000000000006</v>
      </c>
      <c r="N20" s="249">
        <v>84.771000000000001</v>
      </c>
      <c r="O20" s="249">
        <v>82.447999999999993</v>
      </c>
      <c r="P20" s="249">
        <v>10.7</v>
      </c>
      <c r="Q20" s="249">
        <v>24.4</v>
      </c>
      <c r="R20" s="249">
        <v>19.7</v>
      </c>
      <c r="S20" s="249">
        <v>5.48</v>
      </c>
      <c r="T20" s="16">
        <v>17</v>
      </c>
      <c r="U20" s="23">
        <f t="shared" si="1"/>
        <v>476</v>
      </c>
      <c r="V20" s="16"/>
      <c r="W20" s="102"/>
      <c r="X20" s="102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652539</v>
      </c>
      <c r="E21" s="249">
        <v>114243</v>
      </c>
      <c r="F21" s="249">
        <v>6.8171799999999996</v>
      </c>
      <c r="G21" s="249">
        <v>0</v>
      </c>
      <c r="H21" s="249">
        <v>87.802000000000007</v>
      </c>
      <c r="I21" s="249">
        <v>14.7</v>
      </c>
      <c r="J21" s="249">
        <v>6.3</v>
      </c>
      <c r="K21" s="249">
        <v>90</v>
      </c>
      <c r="L21" s="249">
        <v>1.0126999999999999</v>
      </c>
      <c r="M21" s="249">
        <v>82.417000000000002</v>
      </c>
      <c r="N21" s="249">
        <v>90.1</v>
      </c>
      <c r="O21" s="249">
        <v>83.120999999999995</v>
      </c>
      <c r="P21" s="249">
        <v>10.199999999999999</v>
      </c>
      <c r="Q21" s="249">
        <v>21.5</v>
      </c>
      <c r="R21" s="249">
        <v>17.7</v>
      </c>
      <c r="S21" s="249">
        <v>5.48</v>
      </c>
      <c r="T21" s="16">
        <v>16</v>
      </c>
      <c r="U21" s="23">
        <f t="shared" si="1"/>
        <v>152</v>
      </c>
      <c r="V21" s="16"/>
      <c r="W21" s="102"/>
      <c r="X21" s="102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652387</v>
      </c>
      <c r="E22" s="249">
        <v>114221</v>
      </c>
      <c r="F22" s="249">
        <v>7.4423659999999998</v>
      </c>
      <c r="G22" s="249">
        <v>0</v>
      </c>
      <c r="H22" s="249">
        <v>87.454999999999998</v>
      </c>
      <c r="I22" s="249">
        <v>10.199999999999999</v>
      </c>
      <c r="J22" s="249">
        <v>0</v>
      </c>
      <c r="K22" s="249">
        <v>0</v>
      </c>
      <c r="L22" s="249">
        <v>1.0148999999999999</v>
      </c>
      <c r="M22" s="249">
        <v>84.875</v>
      </c>
      <c r="N22" s="249">
        <v>91.272000000000006</v>
      </c>
      <c r="O22" s="249">
        <v>89.322000000000003</v>
      </c>
      <c r="P22" s="249">
        <v>7.7</v>
      </c>
      <c r="Q22" s="249">
        <v>13.1</v>
      </c>
      <c r="R22" s="249">
        <v>11.3</v>
      </c>
      <c r="S22" s="249">
        <v>5.47</v>
      </c>
      <c r="T22" s="16">
        <v>15</v>
      </c>
      <c r="U22" s="23">
        <f t="shared" si="1"/>
        <v>3</v>
      </c>
      <c r="V22" s="16"/>
      <c r="W22" s="102"/>
      <c r="X22" s="102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652384</v>
      </c>
      <c r="E23" s="249">
        <v>114221</v>
      </c>
      <c r="F23" s="249">
        <v>7.2421499999999996</v>
      </c>
      <c r="G23" s="249">
        <v>0</v>
      </c>
      <c r="H23" s="249">
        <v>85.052999999999997</v>
      </c>
      <c r="I23" s="249">
        <v>9.6</v>
      </c>
      <c r="J23" s="249">
        <v>8</v>
      </c>
      <c r="K23" s="249">
        <v>88.2</v>
      </c>
      <c r="L23" s="249">
        <v>1.0149999999999999</v>
      </c>
      <c r="M23" s="249">
        <v>83.171000000000006</v>
      </c>
      <c r="N23" s="249">
        <v>86.771000000000001</v>
      </c>
      <c r="O23" s="249">
        <v>85.378</v>
      </c>
      <c r="P23" s="249">
        <v>7.1</v>
      </c>
      <c r="Q23" s="249">
        <v>15.3</v>
      </c>
      <c r="R23" s="249">
        <v>7.8</v>
      </c>
      <c r="S23" s="249">
        <v>5.47</v>
      </c>
      <c r="T23" s="22">
        <v>14</v>
      </c>
      <c r="U23" s="23">
        <f t="shared" si="1"/>
        <v>186</v>
      </c>
      <c r="V23" s="24">
        <v>15</v>
      </c>
      <c r="W23" s="102"/>
      <c r="X23" s="102"/>
      <c r="Y23" s="239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652198</v>
      </c>
      <c r="E24" s="249">
        <v>114194</v>
      </c>
      <c r="F24" s="249">
        <v>7.0621400000000003</v>
      </c>
      <c r="G24" s="249">
        <v>0</v>
      </c>
      <c r="H24" s="249">
        <v>82.658000000000001</v>
      </c>
      <c r="I24" s="249">
        <v>13.8</v>
      </c>
      <c r="J24" s="249">
        <v>8</v>
      </c>
      <c r="K24" s="249">
        <v>89.3</v>
      </c>
      <c r="L24" s="249">
        <v>1.0136000000000001</v>
      </c>
      <c r="M24" s="249">
        <v>78.384</v>
      </c>
      <c r="N24" s="249">
        <v>86.557000000000002</v>
      </c>
      <c r="O24" s="249">
        <v>85.573999999999998</v>
      </c>
      <c r="P24" s="249">
        <v>5.8</v>
      </c>
      <c r="Q24" s="249">
        <v>22.8</v>
      </c>
      <c r="R24" s="249">
        <v>15.1</v>
      </c>
      <c r="S24" s="249">
        <v>5.46</v>
      </c>
      <c r="T24" s="16">
        <v>13</v>
      </c>
      <c r="U24" s="23">
        <f t="shared" si="1"/>
        <v>192</v>
      </c>
      <c r="V24" s="16"/>
      <c r="W24" s="102"/>
      <c r="X24" s="102"/>
      <c r="Y24" s="239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652006</v>
      </c>
      <c r="E25" s="249">
        <v>114166</v>
      </c>
      <c r="F25" s="249">
        <v>6.556521</v>
      </c>
      <c r="G25" s="249">
        <v>0</v>
      </c>
      <c r="H25" s="249">
        <v>82.323999999999998</v>
      </c>
      <c r="I25" s="249">
        <v>16.100000000000001</v>
      </c>
      <c r="J25" s="249">
        <v>17.899999999999999</v>
      </c>
      <c r="K25" s="249">
        <v>89.1</v>
      </c>
      <c r="L25" s="249">
        <v>1.0123</v>
      </c>
      <c r="M25" s="249">
        <v>78.424999999999997</v>
      </c>
      <c r="N25" s="249">
        <v>86.156999999999996</v>
      </c>
      <c r="O25" s="249">
        <v>79.037999999999997</v>
      </c>
      <c r="P25" s="249">
        <v>5.4</v>
      </c>
      <c r="Q25" s="249">
        <v>24.3</v>
      </c>
      <c r="R25" s="249">
        <v>16.100000000000001</v>
      </c>
      <c r="S25" s="249">
        <v>5.48</v>
      </c>
      <c r="T25" s="16">
        <v>12</v>
      </c>
      <c r="U25" s="23">
        <f t="shared" si="1"/>
        <v>423</v>
      </c>
      <c r="V25" s="16"/>
      <c r="W25" s="102"/>
      <c r="X25" s="102"/>
      <c r="Y25" s="239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651583</v>
      </c>
      <c r="E26" s="249">
        <v>114103</v>
      </c>
      <c r="F26" s="249">
        <v>6.6653180000000001</v>
      </c>
      <c r="G26" s="249">
        <v>0</v>
      </c>
      <c r="H26" s="249">
        <v>82.807000000000002</v>
      </c>
      <c r="I26" s="249">
        <v>13.8</v>
      </c>
      <c r="J26" s="249">
        <v>19.8</v>
      </c>
      <c r="K26" s="249">
        <v>90.1</v>
      </c>
      <c r="L26" s="249">
        <v>1.0124</v>
      </c>
      <c r="M26" s="249">
        <v>79.328000000000003</v>
      </c>
      <c r="N26" s="249">
        <v>85.93</v>
      </c>
      <c r="O26" s="249">
        <v>80.775999999999996</v>
      </c>
      <c r="P26" s="249">
        <v>4.3</v>
      </c>
      <c r="Q26" s="249">
        <v>23.7</v>
      </c>
      <c r="R26" s="249">
        <v>16.899999999999999</v>
      </c>
      <c r="S26" s="249">
        <v>5.47</v>
      </c>
      <c r="T26" s="16">
        <v>11</v>
      </c>
      <c r="U26" s="23">
        <f t="shared" si="1"/>
        <v>467</v>
      </c>
      <c r="V26" s="16"/>
      <c r="W26" s="102"/>
      <c r="X26" s="102"/>
      <c r="Y26" s="239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651116</v>
      </c>
      <c r="E27" s="249">
        <v>114033</v>
      </c>
      <c r="F27" s="249">
        <v>6.7894319999999997</v>
      </c>
      <c r="G27" s="249">
        <v>0</v>
      </c>
      <c r="H27" s="249">
        <v>82.069000000000003</v>
      </c>
      <c r="I27" s="249">
        <v>13.4</v>
      </c>
      <c r="J27" s="249">
        <v>9.9</v>
      </c>
      <c r="K27" s="249">
        <v>89.1</v>
      </c>
      <c r="L27" s="249">
        <v>1.0126999999999999</v>
      </c>
      <c r="M27" s="249">
        <v>78.971000000000004</v>
      </c>
      <c r="N27" s="249">
        <v>85.9</v>
      </c>
      <c r="O27" s="249">
        <v>82.403000000000006</v>
      </c>
      <c r="P27" s="249">
        <v>6.7</v>
      </c>
      <c r="Q27" s="249">
        <v>23</v>
      </c>
      <c r="R27" s="249">
        <v>16.7</v>
      </c>
      <c r="S27" s="249">
        <v>5.48</v>
      </c>
      <c r="T27" s="16">
        <v>10</v>
      </c>
      <c r="U27" s="23">
        <f t="shared" si="1"/>
        <v>237</v>
      </c>
      <c r="V27" s="16"/>
      <c r="W27" s="102"/>
      <c r="X27" s="102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650879</v>
      </c>
      <c r="E28" s="249">
        <v>113998</v>
      </c>
      <c r="F28" s="249">
        <v>6.7659019999999996</v>
      </c>
      <c r="G28" s="249">
        <v>0</v>
      </c>
      <c r="H28" s="249">
        <v>82.923000000000002</v>
      </c>
      <c r="I28" s="249">
        <v>15.7</v>
      </c>
      <c r="J28" s="249">
        <v>10.9</v>
      </c>
      <c r="K28" s="249">
        <v>88.6</v>
      </c>
      <c r="L28" s="249">
        <v>1.0133000000000001</v>
      </c>
      <c r="M28" s="249">
        <v>78.554000000000002</v>
      </c>
      <c r="N28" s="249">
        <v>85.293999999999997</v>
      </c>
      <c r="O28" s="249">
        <v>80.606999999999999</v>
      </c>
      <c r="P28" s="249">
        <v>9.3000000000000007</v>
      </c>
      <c r="Q28" s="249">
        <v>26</v>
      </c>
      <c r="R28" s="249">
        <v>12.3</v>
      </c>
      <c r="S28" s="249">
        <v>5.48</v>
      </c>
      <c r="T28" s="16">
        <v>9</v>
      </c>
      <c r="U28" s="23">
        <f t="shared" si="1"/>
        <v>255</v>
      </c>
      <c r="V28" s="16"/>
      <c r="W28" s="102"/>
      <c r="X28" s="102"/>
      <c r="Y28" s="239">
        <f t="shared" si="0"/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650624</v>
      </c>
      <c r="E29" s="249">
        <v>113960</v>
      </c>
      <c r="F29" s="249">
        <v>6.789085</v>
      </c>
      <c r="G29" s="249">
        <v>0</v>
      </c>
      <c r="H29" s="249">
        <v>84.688000000000002</v>
      </c>
      <c r="I29" s="249">
        <v>20.100000000000001</v>
      </c>
      <c r="J29" s="249">
        <v>7.7</v>
      </c>
      <c r="K29" s="249">
        <v>88.7</v>
      </c>
      <c r="L29" s="249">
        <v>1.0124</v>
      </c>
      <c r="M29" s="249">
        <v>82.150999999999996</v>
      </c>
      <c r="N29" s="249">
        <v>86.947999999999993</v>
      </c>
      <c r="O29" s="249">
        <v>83.308000000000007</v>
      </c>
      <c r="P29" s="249">
        <v>11.1</v>
      </c>
      <c r="Q29" s="249">
        <v>32.200000000000003</v>
      </c>
      <c r="R29" s="249">
        <v>19.399999999999999</v>
      </c>
      <c r="S29" s="249">
        <v>5.48</v>
      </c>
      <c r="T29" s="16">
        <v>8</v>
      </c>
      <c r="U29" s="23">
        <f t="shared" si="1"/>
        <v>185</v>
      </c>
      <c r="V29" s="16"/>
      <c r="W29" s="102"/>
      <c r="X29" s="102"/>
      <c r="Y29" s="239">
        <f t="shared" si="0"/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650439</v>
      </c>
      <c r="E30" s="249">
        <v>113934</v>
      </c>
      <c r="F30" s="249">
        <v>6.9274449999999996</v>
      </c>
      <c r="G30" s="249">
        <v>0</v>
      </c>
      <c r="H30" s="249">
        <v>84.652000000000001</v>
      </c>
      <c r="I30" s="249">
        <v>18</v>
      </c>
      <c r="J30" s="249">
        <v>10.3</v>
      </c>
      <c r="K30" s="249">
        <v>87.1</v>
      </c>
      <c r="L30" s="249">
        <v>1.0136000000000001</v>
      </c>
      <c r="M30" s="249">
        <v>81.457999999999998</v>
      </c>
      <c r="N30" s="249">
        <v>86.242000000000004</v>
      </c>
      <c r="O30" s="249">
        <v>82.99</v>
      </c>
      <c r="P30" s="249">
        <v>9.6999999999999993</v>
      </c>
      <c r="Q30" s="249">
        <v>29.5</v>
      </c>
      <c r="R30" s="249">
        <v>12.9</v>
      </c>
      <c r="S30" s="249">
        <v>5.5</v>
      </c>
      <c r="T30" s="22">
        <v>7</v>
      </c>
      <c r="U30" s="23">
        <f t="shared" si="1"/>
        <v>241</v>
      </c>
      <c r="V30" s="24">
        <v>8</v>
      </c>
      <c r="W30" s="102"/>
      <c r="X30" s="102"/>
      <c r="Y30" s="239">
        <f t="shared" si="0"/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650198</v>
      </c>
      <c r="E31" s="249">
        <v>113898</v>
      </c>
      <c r="F31" s="249">
        <v>6.8472039999999996</v>
      </c>
      <c r="G31" s="249">
        <v>0</v>
      </c>
      <c r="H31" s="249">
        <v>81.741</v>
      </c>
      <c r="I31" s="249">
        <v>15</v>
      </c>
      <c r="J31" s="249">
        <v>16.2</v>
      </c>
      <c r="K31" s="249">
        <v>89.6</v>
      </c>
      <c r="L31" s="249">
        <v>1.0128999999999999</v>
      </c>
      <c r="M31" s="249">
        <v>78.668999999999997</v>
      </c>
      <c r="N31" s="249">
        <v>84.531000000000006</v>
      </c>
      <c r="O31" s="249">
        <v>83.06</v>
      </c>
      <c r="P31" s="249">
        <v>4.3</v>
      </c>
      <c r="Q31" s="249">
        <v>28.1</v>
      </c>
      <c r="R31" s="249">
        <v>16.3</v>
      </c>
      <c r="S31" s="249">
        <v>5.48</v>
      </c>
      <c r="T31" s="16">
        <v>6</v>
      </c>
      <c r="U31" s="23">
        <f t="shared" si="1"/>
        <v>382</v>
      </c>
      <c r="V31" s="5"/>
      <c r="W31" s="102"/>
      <c r="X31" s="102"/>
      <c r="Y31" s="239">
        <f t="shared" si="0"/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649816</v>
      </c>
      <c r="E32" s="249">
        <v>113841</v>
      </c>
      <c r="F32" s="249">
        <v>6.661626</v>
      </c>
      <c r="G32" s="249">
        <v>0</v>
      </c>
      <c r="H32" s="249">
        <v>81.406999999999996</v>
      </c>
      <c r="I32" s="249">
        <v>18.600000000000001</v>
      </c>
      <c r="J32" s="249">
        <v>18.8</v>
      </c>
      <c r="K32" s="249">
        <v>87.9</v>
      </c>
      <c r="L32" s="249">
        <v>1.0125</v>
      </c>
      <c r="M32" s="249">
        <v>78.168000000000006</v>
      </c>
      <c r="N32" s="249">
        <v>84.912000000000006</v>
      </c>
      <c r="O32" s="249">
        <v>80.56</v>
      </c>
      <c r="P32" s="249">
        <v>9.8000000000000007</v>
      </c>
      <c r="Q32" s="249">
        <v>28.6</v>
      </c>
      <c r="R32" s="249">
        <v>16.399999999999999</v>
      </c>
      <c r="S32" s="249">
        <v>5.49</v>
      </c>
      <c r="T32" s="16">
        <v>5</v>
      </c>
      <c r="U32" s="23">
        <f t="shared" si="1"/>
        <v>445</v>
      </c>
      <c r="V32" s="5"/>
      <c r="W32" s="102"/>
      <c r="X32" s="102"/>
      <c r="Y32" s="239">
        <f t="shared" si="0"/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649371</v>
      </c>
      <c r="E33" s="249">
        <v>113774</v>
      </c>
      <c r="F33" s="249">
        <v>6.542624</v>
      </c>
      <c r="G33" s="249">
        <v>0</v>
      </c>
      <c r="H33" s="249">
        <v>82.447999999999993</v>
      </c>
      <c r="I33" s="249">
        <v>21.2</v>
      </c>
      <c r="J33" s="249">
        <v>9.8000000000000007</v>
      </c>
      <c r="K33" s="249">
        <v>88</v>
      </c>
      <c r="L33" s="249">
        <v>1.0118</v>
      </c>
      <c r="M33" s="249">
        <v>79.052999999999997</v>
      </c>
      <c r="N33" s="249">
        <v>86.105000000000004</v>
      </c>
      <c r="O33" s="249">
        <v>80.057000000000002</v>
      </c>
      <c r="P33" s="249">
        <v>10.199999999999999</v>
      </c>
      <c r="Q33" s="249">
        <v>31.6</v>
      </c>
      <c r="R33" s="249">
        <v>19.899999999999999</v>
      </c>
      <c r="S33" s="249">
        <v>5.5</v>
      </c>
      <c r="T33" s="16">
        <v>4</v>
      </c>
      <c r="U33" s="23">
        <f t="shared" si="1"/>
        <v>234</v>
      </c>
      <c r="V33" s="5"/>
      <c r="W33" s="102"/>
      <c r="X33" s="102"/>
      <c r="Y33" s="239">
        <f t="shared" si="0"/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649137</v>
      </c>
      <c r="E34" s="249">
        <v>113739</v>
      </c>
      <c r="F34" s="249">
        <v>6.9457659999999999</v>
      </c>
      <c r="G34" s="249">
        <v>0</v>
      </c>
      <c r="H34" s="249">
        <v>82.721000000000004</v>
      </c>
      <c r="I34" s="249">
        <v>19.7</v>
      </c>
      <c r="J34" s="249">
        <v>11.4</v>
      </c>
      <c r="K34" s="249">
        <v>89.2</v>
      </c>
      <c r="L34" s="249">
        <v>1.0133000000000001</v>
      </c>
      <c r="M34" s="249">
        <v>79.361000000000004</v>
      </c>
      <c r="N34" s="249">
        <v>86.233000000000004</v>
      </c>
      <c r="O34" s="249">
        <v>83.918000000000006</v>
      </c>
      <c r="P34" s="249">
        <v>9.1</v>
      </c>
      <c r="Q34" s="249">
        <v>30.7</v>
      </c>
      <c r="R34" s="249">
        <v>14.9</v>
      </c>
      <c r="S34" s="249">
        <v>5.51</v>
      </c>
      <c r="T34" s="16">
        <v>3</v>
      </c>
      <c r="U34" s="23">
        <f t="shared" si="1"/>
        <v>268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648869</v>
      </c>
      <c r="E35" s="249">
        <v>113698</v>
      </c>
      <c r="F35" s="249">
        <v>6.5477040000000004</v>
      </c>
      <c r="G35" s="249">
        <v>0</v>
      </c>
      <c r="H35" s="249">
        <v>83.75</v>
      </c>
      <c r="I35" s="249">
        <v>20.100000000000001</v>
      </c>
      <c r="J35" s="249">
        <v>9.6</v>
      </c>
      <c r="K35" s="249">
        <v>89.6</v>
      </c>
      <c r="L35" s="249">
        <v>1.012</v>
      </c>
      <c r="M35" s="249">
        <v>79.674000000000007</v>
      </c>
      <c r="N35" s="249">
        <v>86.617999999999995</v>
      </c>
      <c r="O35" s="249">
        <v>79.674000000000007</v>
      </c>
      <c r="P35" s="249">
        <v>8.1999999999999993</v>
      </c>
      <c r="Q35" s="249">
        <v>34.700000000000003</v>
      </c>
      <c r="R35" s="249">
        <v>18.5</v>
      </c>
      <c r="S35" s="249">
        <v>5.49</v>
      </c>
      <c r="T35" s="16">
        <v>2</v>
      </c>
      <c r="U35" s="23">
        <f t="shared" si="1"/>
        <v>229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648640</v>
      </c>
      <c r="E36" s="249">
        <v>113664</v>
      </c>
      <c r="F36" s="249">
        <v>6.9814020000000001</v>
      </c>
      <c r="G36" s="249">
        <v>0</v>
      </c>
      <c r="H36" s="249">
        <v>85.587999999999994</v>
      </c>
      <c r="I36" s="249">
        <v>20.6</v>
      </c>
      <c r="J36" s="249">
        <v>0.3</v>
      </c>
      <c r="K36" s="249">
        <v>5.8</v>
      </c>
      <c r="L36" s="249">
        <v>1.0137</v>
      </c>
      <c r="M36" s="249">
        <v>82.995000000000005</v>
      </c>
      <c r="N36" s="249">
        <v>87.593000000000004</v>
      </c>
      <c r="O36" s="249">
        <v>83.74</v>
      </c>
      <c r="P36" s="249">
        <v>7.7</v>
      </c>
      <c r="Q36" s="249">
        <v>36.700000000000003</v>
      </c>
      <c r="R36" s="249">
        <v>13</v>
      </c>
      <c r="S36" s="249">
        <v>5.49</v>
      </c>
      <c r="T36" s="16">
        <v>1</v>
      </c>
      <c r="U36" s="23">
        <f t="shared" si="1"/>
        <v>10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648630</v>
      </c>
      <c r="E37" s="249">
        <v>113663</v>
      </c>
      <c r="F37" s="249">
        <v>7.2052880000000004</v>
      </c>
      <c r="G37" s="249">
        <v>0</v>
      </c>
      <c r="H37" s="249">
        <v>86.227000000000004</v>
      </c>
      <c r="I37" s="249">
        <v>19.3</v>
      </c>
      <c r="J37" s="249">
        <v>0.8</v>
      </c>
      <c r="K37" s="249">
        <v>5</v>
      </c>
      <c r="L37" s="249">
        <v>1.0142</v>
      </c>
      <c r="M37" s="249">
        <v>81.921000000000006</v>
      </c>
      <c r="N37" s="249">
        <v>88.307000000000002</v>
      </c>
      <c r="O37" s="249">
        <v>86.694000000000003</v>
      </c>
      <c r="P37" s="249">
        <v>7.8</v>
      </c>
      <c r="Q37" s="249">
        <v>33</v>
      </c>
      <c r="R37" s="249">
        <v>12.8</v>
      </c>
      <c r="S37" s="249">
        <v>5.48</v>
      </c>
      <c r="T37" s="1"/>
      <c r="U37" s="26"/>
      <c r="V37" s="5"/>
      <c r="W37" s="103"/>
      <c r="X37" s="102"/>
      <c r="Y37" s="239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3"/>
      <c r="X38" s="314"/>
      <c r="Y38" s="315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3"/>
      <c r="X39" s="314"/>
      <c r="Y39" s="31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3"/>
      <c r="X40" s="314"/>
      <c r="Y40" s="31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7"/>
      <c r="X41" s="318"/>
      <c r="Y41" s="319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"/>
  <sheetViews>
    <sheetView workbookViewId="0">
      <selection activeCell="AW10" sqref="AW10"/>
    </sheetView>
  </sheetViews>
  <sheetFormatPr baseColWidth="10" defaultColWidth="11.42578125"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6" t="s">
        <v>126</v>
      </c>
      <c r="X1" s="256" t="s">
        <v>127</v>
      </c>
      <c r="Y1" s="259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57"/>
      <c r="X2" s="257"/>
      <c r="Y2" s="260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57"/>
      <c r="X3" s="257"/>
      <c r="Y3" s="260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57"/>
      <c r="X4" s="257"/>
      <c r="Y4" s="26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58"/>
      <c r="X5" s="258"/>
      <c r="Y5" s="261"/>
    </row>
    <row r="6" spans="1:25">
      <c r="A6" s="21">
        <v>32</v>
      </c>
      <c r="D6">
        <v>994857</v>
      </c>
      <c r="T6" s="22">
        <v>31</v>
      </c>
      <c r="U6" s="23">
        <f>D6-D7</f>
        <v>3903</v>
      </c>
      <c r="V6" s="4"/>
      <c r="W6" s="242"/>
      <c r="X6" s="242"/>
      <c r="Y6" s="247"/>
    </row>
    <row r="7" spans="1:25">
      <c r="A7" s="21">
        <v>31</v>
      </c>
      <c r="D7">
        <v>990954</v>
      </c>
      <c r="T7" s="22">
        <v>30</v>
      </c>
      <c r="U7" s="23">
        <f>D7-D8</f>
        <v>4196</v>
      </c>
      <c r="V7" s="24">
        <v>1</v>
      </c>
      <c r="W7" s="123"/>
      <c r="X7" s="123"/>
      <c r="Y7" s="239">
        <f t="shared" ref="Y7:Y36" si="0">((X7*100)/D7)-100</f>
        <v>-100</v>
      </c>
    </row>
    <row r="8" spans="1:25">
      <c r="A8" s="16">
        <v>30</v>
      </c>
      <c r="D8">
        <v>986758</v>
      </c>
      <c r="T8" s="16">
        <v>29</v>
      </c>
      <c r="U8" s="23">
        <f>D8-D9</f>
        <v>2674</v>
      </c>
      <c r="V8" s="4"/>
      <c r="W8" s="102"/>
      <c r="X8" s="102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984084</v>
      </c>
      <c r="E9" s="249">
        <v>724509</v>
      </c>
      <c r="F9" s="249">
        <v>6.9653359999999997</v>
      </c>
      <c r="G9" s="249">
        <v>0</v>
      </c>
      <c r="H9" s="249">
        <v>84.900999999999996</v>
      </c>
      <c r="I9" s="249">
        <v>20.7</v>
      </c>
      <c r="J9" s="249">
        <v>104.1</v>
      </c>
      <c r="K9" s="249">
        <v>277.2</v>
      </c>
      <c r="L9" s="249">
        <v>1.0124</v>
      </c>
      <c r="M9" s="249">
        <v>81.125</v>
      </c>
      <c r="N9" s="249">
        <v>87.912000000000006</v>
      </c>
      <c r="O9" s="249">
        <v>86.787999999999997</v>
      </c>
      <c r="P9" s="249">
        <v>16.899999999999999</v>
      </c>
      <c r="Q9" s="249">
        <v>25.2</v>
      </c>
      <c r="R9" s="249">
        <v>22.4</v>
      </c>
      <c r="S9" s="249">
        <v>5.14</v>
      </c>
      <c r="T9" s="22">
        <v>28</v>
      </c>
      <c r="U9" s="23">
        <f t="shared" ref="U9:U36" si="1">D9-D10</f>
        <v>2494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981590</v>
      </c>
      <c r="E10" s="249">
        <v>724144</v>
      </c>
      <c r="F10" s="249">
        <v>6.7645189999999999</v>
      </c>
      <c r="G10" s="249">
        <v>0</v>
      </c>
      <c r="H10" s="249">
        <v>82.286000000000001</v>
      </c>
      <c r="I10" s="249">
        <v>21.5</v>
      </c>
      <c r="J10" s="249">
        <v>138.19999999999999</v>
      </c>
      <c r="K10" s="249">
        <v>259.8</v>
      </c>
      <c r="L10" s="249">
        <v>1.0121</v>
      </c>
      <c r="M10" s="249">
        <v>78.075000000000003</v>
      </c>
      <c r="N10" s="249">
        <v>85.957999999999998</v>
      </c>
      <c r="O10" s="249">
        <v>83.524000000000001</v>
      </c>
      <c r="P10" s="249">
        <v>19.7</v>
      </c>
      <c r="Q10" s="249">
        <v>26.1</v>
      </c>
      <c r="R10" s="249">
        <v>21</v>
      </c>
      <c r="S10" s="249">
        <v>5.14</v>
      </c>
      <c r="T10" s="16">
        <v>27</v>
      </c>
      <c r="U10" s="23">
        <f t="shared" si="1"/>
        <v>3316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978274</v>
      </c>
      <c r="E11" s="249">
        <v>723647</v>
      </c>
      <c r="F11" s="249">
        <v>6.7362710000000003</v>
      </c>
      <c r="G11" s="249">
        <v>0</v>
      </c>
      <c r="H11" s="249">
        <v>80.55</v>
      </c>
      <c r="I11" s="249">
        <v>22.3</v>
      </c>
      <c r="J11" s="249">
        <v>162.6</v>
      </c>
      <c r="K11" s="249">
        <v>301.3</v>
      </c>
      <c r="L11" s="249">
        <v>1.012</v>
      </c>
      <c r="M11" s="249">
        <v>77.870999999999995</v>
      </c>
      <c r="N11" s="249">
        <v>85.46</v>
      </c>
      <c r="O11" s="249">
        <v>83.414000000000001</v>
      </c>
      <c r="P11" s="249">
        <v>19.399999999999999</v>
      </c>
      <c r="Q11" s="249">
        <v>26.2</v>
      </c>
      <c r="R11" s="249">
        <v>21.9</v>
      </c>
      <c r="S11" s="249">
        <v>5.15</v>
      </c>
      <c r="T11" s="16">
        <v>26</v>
      </c>
      <c r="U11" s="23">
        <f t="shared" si="1"/>
        <v>3896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974378</v>
      </c>
      <c r="E12" s="249">
        <v>723047</v>
      </c>
      <c r="F12" s="249">
        <v>6.406631</v>
      </c>
      <c r="G12" s="249">
        <v>0</v>
      </c>
      <c r="H12" s="249">
        <v>80.572000000000003</v>
      </c>
      <c r="I12" s="249">
        <v>21.9</v>
      </c>
      <c r="J12" s="249">
        <v>177</v>
      </c>
      <c r="K12" s="249">
        <v>325.5</v>
      </c>
      <c r="L12" s="249">
        <v>1.0112000000000001</v>
      </c>
      <c r="M12" s="249">
        <v>77.804000000000002</v>
      </c>
      <c r="N12" s="249">
        <v>84.64</v>
      </c>
      <c r="O12" s="249">
        <v>79.067999999999998</v>
      </c>
      <c r="P12" s="249">
        <v>19.8</v>
      </c>
      <c r="Q12" s="249">
        <v>25.6</v>
      </c>
      <c r="R12" s="249">
        <v>22.7</v>
      </c>
      <c r="S12" s="249">
        <v>5.15</v>
      </c>
      <c r="T12" s="16">
        <v>25</v>
      </c>
      <c r="U12" s="23">
        <f t="shared" si="1"/>
        <v>4244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970134</v>
      </c>
      <c r="E13" s="249">
        <v>722398</v>
      </c>
      <c r="F13" s="249">
        <v>6.5931480000000002</v>
      </c>
      <c r="G13" s="249">
        <v>0</v>
      </c>
      <c r="H13" s="249">
        <v>80.864000000000004</v>
      </c>
      <c r="I13" s="249">
        <v>22.3</v>
      </c>
      <c r="J13" s="249">
        <v>136.69999999999999</v>
      </c>
      <c r="K13" s="249">
        <v>278.89999999999998</v>
      </c>
      <c r="L13" s="249">
        <v>1.0116000000000001</v>
      </c>
      <c r="M13" s="249">
        <v>78.114999999999995</v>
      </c>
      <c r="N13" s="249">
        <v>83.555999999999997</v>
      </c>
      <c r="O13" s="249">
        <v>81.644999999999996</v>
      </c>
      <c r="P13" s="249">
        <v>19.7</v>
      </c>
      <c r="Q13" s="249">
        <v>27.9</v>
      </c>
      <c r="R13" s="249">
        <v>22.6</v>
      </c>
      <c r="S13" s="249">
        <v>5.15</v>
      </c>
      <c r="T13" s="16">
        <v>24</v>
      </c>
      <c r="U13" s="23">
        <f t="shared" si="1"/>
        <v>3276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966858</v>
      </c>
      <c r="E14" s="249">
        <v>721897</v>
      </c>
      <c r="F14" s="249">
        <v>6.6101549999999998</v>
      </c>
      <c r="G14" s="249">
        <v>0</v>
      </c>
      <c r="H14" s="249">
        <v>81.37</v>
      </c>
      <c r="I14" s="249">
        <v>21.6</v>
      </c>
      <c r="J14" s="249">
        <v>145</v>
      </c>
      <c r="K14" s="249">
        <v>298.60000000000002</v>
      </c>
      <c r="L14" s="249">
        <v>1.0116000000000001</v>
      </c>
      <c r="M14" s="249">
        <v>78.245999999999995</v>
      </c>
      <c r="N14" s="249">
        <v>84.405000000000001</v>
      </c>
      <c r="O14" s="249">
        <v>81.846999999999994</v>
      </c>
      <c r="P14" s="249">
        <v>19.600000000000001</v>
      </c>
      <c r="Q14" s="249">
        <v>25.4</v>
      </c>
      <c r="R14" s="249">
        <v>22.5</v>
      </c>
      <c r="S14" s="249">
        <v>5.15</v>
      </c>
      <c r="T14" s="16">
        <v>23</v>
      </c>
      <c r="U14" s="23">
        <f t="shared" si="1"/>
        <v>3479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963379</v>
      </c>
      <c r="E15" s="249">
        <v>721369</v>
      </c>
      <c r="F15" s="249">
        <v>6.4904310000000001</v>
      </c>
      <c r="G15" s="249">
        <v>0</v>
      </c>
      <c r="H15" s="249">
        <v>84.677999999999997</v>
      </c>
      <c r="I15" s="249">
        <v>22.9</v>
      </c>
      <c r="J15" s="249">
        <v>97.6</v>
      </c>
      <c r="K15" s="249">
        <v>265.10000000000002</v>
      </c>
      <c r="L15" s="249">
        <v>1.0115000000000001</v>
      </c>
      <c r="M15" s="249">
        <v>79.254999999999995</v>
      </c>
      <c r="N15" s="249">
        <v>86.775999999999996</v>
      </c>
      <c r="O15" s="249">
        <v>79.900000000000006</v>
      </c>
      <c r="P15" s="249">
        <v>20</v>
      </c>
      <c r="Q15" s="249">
        <v>29</v>
      </c>
      <c r="R15" s="249">
        <v>21.6</v>
      </c>
      <c r="S15" s="249">
        <v>5.16</v>
      </c>
      <c r="T15" s="16">
        <v>22</v>
      </c>
      <c r="U15" s="23">
        <f t="shared" si="1"/>
        <v>2327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961052</v>
      </c>
      <c r="E16" s="249">
        <v>721027</v>
      </c>
      <c r="F16" s="249">
        <v>6.8711310000000001</v>
      </c>
      <c r="G16" s="249">
        <v>0</v>
      </c>
      <c r="H16" s="249">
        <v>84.93</v>
      </c>
      <c r="I16" s="249">
        <v>21.5</v>
      </c>
      <c r="J16" s="249">
        <v>99.7</v>
      </c>
      <c r="K16" s="249">
        <v>273.8</v>
      </c>
      <c r="L16" s="249">
        <v>1.0122</v>
      </c>
      <c r="M16" s="249">
        <v>82.063000000000002</v>
      </c>
      <c r="N16" s="249">
        <v>86.637</v>
      </c>
      <c r="O16" s="249">
        <v>85.486999999999995</v>
      </c>
      <c r="P16" s="249">
        <v>18.7</v>
      </c>
      <c r="Q16" s="249">
        <v>26.3</v>
      </c>
      <c r="R16" s="249">
        <v>22.4</v>
      </c>
      <c r="S16" s="249">
        <v>5.15</v>
      </c>
      <c r="T16" s="22">
        <v>21</v>
      </c>
      <c r="U16" s="23">
        <f t="shared" si="1"/>
        <v>2384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958668</v>
      </c>
      <c r="E17" s="249">
        <v>720677</v>
      </c>
      <c r="F17" s="249">
        <v>6.7180590000000002</v>
      </c>
      <c r="G17" s="249">
        <v>0</v>
      </c>
      <c r="H17" s="249">
        <v>82.581999999999994</v>
      </c>
      <c r="I17" s="249">
        <v>21.7</v>
      </c>
      <c r="J17" s="249">
        <v>175.3</v>
      </c>
      <c r="K17" s="249">
        <v>287.89999999999998</v>
      </c>
      <c r="L17" s="249">
        <v>1.0119</v>
      </c>
      <c r="M17" s="249">
        <v>80.119</v>
      </c>
      <c r="N17" s="249">
        <v>84.590999999999994</v>
      </c>
      <c r="O17" s="249">
        <v>83.275999999999996</v>
      </c>
      <c r="P17" s="249">
        <v>19.399999999999999</v>
      </c>
      <c r="Q17" s="249">
        <v>25.2</v>
      </c>
      <c r="R17" s="249">
        <v>22.2</v>
      </c>
      <c r="S17" s="249">
        <v>5.15</v>
      </c>
      <c r="T17" s="16">
        <v>20</v>
      </c>
      <c r="U17" s="23">
        <f t="shared" si="1"/>
        <v>4205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954463</v>
      </c>
      <c r="E18" s="249">
        <v>720047</v>
      </c>
      <c r="F18" s="249">
        <v>6.6801899999999996</v>
      </c>
      <c r="G18" s="249">
        <v>0</v>
      </c>
      <c r="H18" s="249">
        <v>82.287999999999997</v>
      </c>
      <c r="I18" s="249">
        <v>21.6</v>
      </c>
      <c r="J18" s="249">
        <v>179.9</v>
      </c>
      <c r="K18" s="249">
        <v>322.8</v>
      </c>
      <c r="L18" s="249">
        <v>1.0118</v>
      </c>
      <c r="M18" s="249">
        <v>79.501999999999995</v>
      </c>
      <c r="N18" s="249">
        <v>84.59</v>
      </c>
      <c r="O18" s="249">
        <v>82.638999999999996</v>
      </c>
      <c r="P18" s="249">
        <v>19.2</v>
      </c>
      <c r="Q18" s="249">
        <v>25.4</v>
      </c>
      <c r="R18" s="249">
        <v>21.9</v>
      </c>
      <c r="S18" s="249">
        <v>5.15</v>
      </c>
      <c r="T18" s="16">
        <v>19</v>
      </c>
      <c r="U18" s="23">
        <f t="shared" si="1"/>
        <v>4312</v>
      </c>
      <c r="V18" s="16"/>
      <c r="W18" s="102"/>
      <c r="X18" s="102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950151</v>
      </c>
      <c r="E19" s="249">
        <v>719400</v>
      </c>
      <c r="F19" s="249">
        <v>6.7442970000000004</v>
      </c>
      <c r="G19" s="249">
        <v>0</v>
      </c>
      <c r="H19" s="249">
        <v>82.905000000000001</v>
      </c>
      <c r="I19" s="249">
        <v>21.4</v>
      </c>
      <c r="J19" s="249">
        <v>171.6</v>
      </c>
      <c r="K19" s="249">
        <v>340.7</v>
      </c>
      <c r="L19" s="249">
        <v>1.012</v>
      </c>
      <c r="M19" s="249">
        <v>79.335999999999999</v>
      </c>
      <c r="N19" s="249">
        <v>84.887</v>
      </c>
      <c r="O19" s="249">
        <v>83.57</v>
      </c>
      <c r="P19" s="249">
        <v>19.2</v>
      </c>
      <c r="Q19" s="249">
        <v>25</v>
      </c>
      <c r="R19" s="249">
        <v>22</v>
      </c>
      <c r="S19" s="249">
        <v>5.15</v>
      </c>
      <c r="T19" s="16">
        <v>18</v>
      </c>
      <c r="U19" s="23">
        <f t="shared" si="1"/>
        <v>4118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946033</v>
      </c>
      <c r="E20" s="249">
        <v>718786</v>
      </c>
      <c r="F20" s="249">
        <v>6.6266309999999997</v>
      </c>
      <c r="G20" s="249">
        <v>0</v>
      </c>
      <c r="H20" s="249">
        <v>82.218000000000004</v>
      </c>
      <c r="I20" s="249">
        <v>21</v>
      </c>
      <c r="J20" s="249">
        <v>169.5</v>
      </c>
      <c r="K20" s="249">
        <v>309.39999999999998</v>
      </c>
      <c r="L20" s="249">
        <v>1.0117</v>
      </c>
      <c r="M20" s="249">
        <v>78.912999999999997</v>
      </c>
      <c r="N20" s="249">
        <v>84.418000000000006</v>
      </c>
      <c r="O20" s="249">
        <v>81.977000000000004</v>
      </c>
      <c r="P20" s="249">
        <v>19.399999999999999</v>
      </c>
      <c r="Q20" s="249">
        <v>23.7</v>
      </c>
      <c r="R20" s="249">
        <v>22.2</v>
      </c>
      <c r="S20" s="249">
        <v>5.14</v>
      </c>
      <c r="T20" s="16">
        <v>17</v>
      </c>
      <c r="U20" s="23">
        <f t="shared" si="1"/>
        <v>4063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941970</v>
      </c>
      <c r="E21" s="249">
        <v>718176</v>
      </c>
      <c r="F21" s="249">
        <v>6.7142879999999998</v>
      </c>
      <c r="G21" s="249">
        <v>0</v>
      </c>
      <c r="H21" s="249">
        <v>87.488</v>
      </c>
      <c r="I21" s="249">
        <v>18.899999999999999</v>
      </c>
      <c r="J21" s="249">
        <v>91.5</v>
      </c>
      <c r="K21" s="249">
        <v>274.8</v>
      </c>
      <c r="L21" s="249">
        <v>1.0121</v>
      </c>
      <c r="M21" s="249">
        <v>82.02</v>
      </c>
      <c r="N21" s="249">
        <v>89.893000000000001</v>
      </c>
      <c r="O21" s="249">
        <v>82.688000000000002</v>
      </c>
      <c r="P21" s="249">
        <v>12.5</v>
      </c>
      <c r="Q21" s="249">
        <v>21.1</v>
      </c>
      <c r="R21" s="249">
        <v>20.6</v>
      </c>
      <c r="S21" s="249">
        <v>5.14</v>
      </c>
      <c r="T21" s="16">
        <v>16</v>
      </c>
      <c r="U21" s="23">
        <f t="shared" si="1"/>
        <v>2198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939772</v>
      </c>
      <c r="E22" s="249">
        <v>717862</v>
      </c>
      <c r="F22" s="249">
        <v>7.3943839999999996</v>
      </c>
      <c r="G22" s="249">
        <v>0</v>
      </c>
      <c r="H22" s="249">
        <v>87.269000000000005</v>
      </c>
      <c r="I22" s="249">
        <v>13.3</v>
      </c>
      <c r="J22" s="249">
        <v>7.3</v>
      </c>
      <c r="K22" s="249">
        <v>13.9</v>
      </c>
      <c r="L22" s="249">
        <v>1.0146999999999999</v>
      </c>
      <c r="M22" s="249">
        <v>84.703999999999994</v>
      </c>
      <c r="N22" s="249">
        <v>91.087000000000003</v>
      </c>
      <c r="O22" s="249">
        <v>89.128</v>
      </c>
      <c r="P22" s="249">
        <v>11.5</v>
      </c>
      <c r="Q22" s="249">
        <v>15.9</v>
      </c>
      <c r="R22" s="249">
        <v>12.5</v>
      </c>
      <c r="S22" s="249">
        <v>5.14</v>
      </c>
      <c r="T22" s="16">
        <v>15</v>
      </c>
      <c r="U22" s="23">
        <f t="shared" si="1"/>
        <v>158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939614</v>
      </c>
      <c r="E23" s="249">
        <v>717840</v>
      </c>
      <c r="F23" s="249">
        <v>7.1321510000000004</v>
      </c>
      <c r="G23" s="249">
        <v>0</v>
      </c>
      <c r="H23" s="249">
        <v>84.798000000000002</v>
      </c>
      <c r="I23" s="249">
        <v>16.899999999999999</v>
      </c>
      <c r="J23" s="249">
        <v>76.3</v>
      </c>
      <c r="K23" s="249">
        <v>256.89999999999998</v>
      </c>
      <c r="L23" s="249">
        <v>1.0142</v>
      </c>
      <c r="M23" s="249">
        <v>82.721999999999994</v>
      </c>
      <c r="N23" s="249">
        <v>86.6</v>
      </c>
      <c r="O23" s="249">
        <v>85.266000000000005</v>
      </c>
      <c r="P23" s="249">
        <v>11.5</v>
      </c>
      <c r="Q23" s="249">
        <v>20</v>
      </c>
      <c r="R23" s="249">
        <v>11.5</v>
      </c>
      <c r="S23" s="249">
        <v>5.14</v>
      </c>
      <c r="T23" s="22">
        <v>14</v>
      </c>
      <c r="U23" s="23">
        <f t="shared" si="1"/>
        <v>1818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937796</v>
      </c>
      <c r="E24" s="249">
        <v>717575</v>
      </c>
      <c r="F24" s="249">
        <v>6.9136610000000003</v>
      </c>
      <c r="G24" s="249">
        <v>0</v>
      </c>
      <c r="H24" s="249">
        <v>82.266999999999996</v>
      </c>
      <c r="I24" s="249">
        <v>21</v>
      </c>
      <c r="J24" s="249">
        <v>165.2</v>
      </c>
      <c r="K24" s="249">
        <v>276.10000000000002</v>
      </c>
      <c r="L24" s="249">
        <v>1.0125999999999999</v>
      </c>
      <c r="M24" s="249">
        <v>77.953000000000003</v>
      </c>
      <c r="N24" s="249">
        <v>86.096999999999994</v>
      </c>
      <c r="O24" s="249">
        <v>85.156000000000006</v>
      </c>
      <c r="P24" s="249">
        <v>18.899999999999999</v>
      </c>
      <c r="Q24" s="249">
        <v>23.9</v>
      </c>
      <c r="R24" s="249">
        <v>19.7</v>
      </c>
      <c r="S24" s="249">
        <v>5.14</v>
      </c>
      <c r="T24" s="16">
        <v>13</v>
      </c>
      <c r="U24" s="23">
        <f t="shared" si="1"/>
        <v>3961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933835</v>
      </c>
      <c r="E25" s="249">
        <v>716982</v>
      </c>
      <c r="F25" s="249">
        <v>6.3943310000000002</v>
      </c>
      <c r="G25" s="249">
        <v>0</v>
      </c>
      <c r="H25" s="249">
        <v>81.933999999999997</v>
      </c>
      <c r="I25" s="249">
        <v>21.8</v>
      </c>
      <c r="J25" s="249">
        <v>171.5</v>
      </c>
      <c r="K25" s="249">
        <v>284.89999999999998</v>
      </c>
      <c r="L25" s="249">
        <v>1.0112000000000001</v>
      </c>
      <c r="M25" s="249">
        <v>78.010000000000005</v>
      </c>
      <c r="N25" s="249">
        <v>85.846000000000004</v>
      </c>
      <c r="O25" s="249">
        <v>78.757999999999996</v>
      </c>
      <c r="P25" s="249">
        <v>19.600000000000001</v>
      </c>
      <c r="Q25" s="249">
        <v>25.6</v>
      </c>
      <c r="R25" s="249">
        <v>22.2</v>
      </c>
      <c r="S25" s="249">
        <v>5.15</v>
      </c>
      <c r="T25" s="16">
        <v>12</v>
      </c>
      <c r="U25" s="23">
        <f t="shared" si="1"/>
        <v>4115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929720</v>
      </c>
      <c r="E26" s="249">
        <v>716360</v>
      </c>
      <c r="F26" s="249">
        <v>6.513388</v>
      </c>
      <c r="G26" s="249">
        <v>0</v>
      </c>
      <c r="H26" s="249">
        <v>82.484999999999999</v>
      </c>
      <c r="I26" s="249">
        <v>20.9</v>
      </c>
      <c r="J26" s="249">
        <v>137.9</v>
      </c>
      <c r="K26" s="249">
        <v>298.60000000000002</v>
      </c>
      <c r="L26" s="249">
        <v>1.0115000000000001</v>
      </c>
      <c r="M26" s="249">
        <v>79.009</v>
      </c>
      <c r="N26" s="249">
        <v>85.685000000000002</v>
      </c>
      <c r="O26" s="249">
        <v>80.352999999999994</v>
      </c>
      <c r="P26" s="249">
        <v>18.7</v>
      </c>
      <c r="Q26" s="249">
        <v>25</v>
      </c>
      <c r="R26" s="249">
        <v>22</v>
      </c>
      <c r="S26" s="249">
        <v>5.15</v>
      </c>
      <c r="T26" s="16">
        <v>11</v>
      </c>
      <c r="U26" s="23">
        <f t="shared" si="1"/>
        <v>3306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926414</v>
      </c>
      <c r="E27" s="249">
        <v>715865</v>
      </c>
      <c r="F27" s="249">
        <v>6.6550539999999998</v>
      </c>
      <c r="G27" s="249">
        <v>0</v>
      </c>
      <c r="H27" s="249">
        <v>81.706999999999994</v>
      </c>
      <c r="I27" s="249">
        <v>20.8</v>
      </c>
      <c r="J27" s="249">
        <v>150.19999999999999</v>
      </c>
      <c r="K27" s="249">
        <v>286.2</v>
      </c>
      <c r="L27" s="249">
        <v>1.0118</v>
      </c>
      <c r="M27" s="249">
        <v>78.444999999999993</v>
      </c>
      <c r="N27" s="249">
        <v>85.587999999999994</v>
      </c>
      <c r="O27" s="249">
        <v>82.188000000000002</v>
      </c>
      <c r="P27" s="249">
        <v>18.3</v>
      </c>
      <c r="Q27" s="249">
        <v>23.9</v>
      </c>
      <c r="R27" s="249">
        <v>21.6</v>
      </c>
      <c r="S27" s="249">
        <v>5.15</v>
      </c>
      <c r="T27" s="16">
        <v>10</v>
      </c>
      <c r="U27" s="23">
        <f t="shared" si="1"/>
        <v>3614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922800</v>
      </c>
      <c r="E28" s="249">
        <v>715319</v>
      </c>
      <c r="F28" s="249">
        <v>6.4360489999999997</v>
      </c>
      <c r="G28" s="249">
        <v>0</v>
      </c>
      <c r="H28" s="249">
        <v>82.536000000000001</v>
      </c>
      <c r="I28" s="249">
        <v>21.8</v>
      </c>
      <c r="J28" s="249">
        <v>172.1</v>
      </c>
      <c r="K28" s="249">
        <v>308.3</v>
      </c>
      <c r="L28" s="249">
        <v>1.0114000000000001</v>
      </c>
      <c r="M28" s="249">
        <v>78.081999999999994</v>
      </c>
      <c r="N28" s="249">
        <v>85.004999999999995</v>
      </c>
      <c r="O28" s="249">
        <v>79.155000000000001</v>
      </c>
      <c r="P28" s="249">
        <v>20.3</v>
      </c>
      <c r="Q28" s="249">
        <v>25.2</v>
      </c>
      <c r="R28" s="249">
        <v>21.7</v>
      </c>
      <c r="S28" s="249">
        <v>5.16</v>
      </c>
      <c r="T28" s="16">
        <v>9</v>
      </c>
      <c r="U28" s="23">
        <f t="shared" si="1"/>
        <v>4129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918671</v>
      </c>
      <c r="E29" s="249">
        <v>714700</v>
      </c>
      <c r="F29" s="249">
        <v>6.6999209999999998</v>
      </c>
      <c r="G29" s="249">
        <v>0</v>
      </c>
      <c r="H29" s="249">
        <v>84.418000000000006</v>
      </c>
      <c r="I29" s="249">
        <v>23.2</v>
      </c>
      <c r="J29" s="249">
        <v>99</v>
      </c>
      <c r="K29" s="249">
        <v>294.8</v>
      </c>
      <c r="L29" s="249">
        <v>1.0118</v>
      </c>
      <c r="M29" s="249">
        <v>81.405000000000001</v>
      </c>
      <c r="N29" s="249">
        <v>86.620999999999995</v>
      </c>
      <c r="O29" s="249">
        <v>83.087999999999994</v>
      </c>
      <c r="P29" s="249">
        <v>20.399999999999999</v>
      </c>
      <c r="Q29" s="249">
        <v>29.6</v>
      </c>
      <c r="R29" s="249">
        <v>22.4</v>
      </c>
      <c r="S29" s="249">
        <v>5.16</v>
      </c>
      <c r="T29" s="16">
        <v>8</v>
      </c>
      <c r="U29" s="23">
        <f t="shared" si="1"/>
        <v>2351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916320</v>
      </c>
      <c r="E30" s="249">
        <v>714353</v>
      </c>
      <c r="F30" s="249">
        <v>6.7639760000000004</v>
      </c>
      <c r="G30" s="249">
        <v>0</v>
      </c>
      <c r="H30" s="249">
        <v>84.378</v>
      </c>
      <c r="I30" s="249">
        <v>22.2</v>
      </c>
      <c r="J30" s="249">
        <v>99.3</v>
      </c>
      <c r="K30" s="249">
        <v>308.39999999999998</v>
      </c>
      <c r="L30" s="249">
        <v>1.012</v>
      </c>
      <c r="M30" s="249">
        <v>81.168999999999997</v>
      </c>
      <c r="N30" s="249">
        <v>85.998999999999995</v>
      </c>
      <c r="O30" s="249">
        <v>83.866</v>
      </c>
      <c r="P30" s="249">
        <v>19.100000000000001</v>
      </c>
      <c r="Q30" s="249">
        <v>27.2</v>
      </c>
      <c r="R30" s="249">
        <v>22.1</v>
      </c>
      <c r="S30" s="249">
        <v>5.16</v>
      </c>
      <c r="T30" s="22">
        <v>7</v>
      </c>
      <c r="U30" s="23">
        <f t="shared" si="1"/>
        <v>2358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913962</v>
      </c>
      <c r="E31" s="249">
        <v>714004</v>
      </c>
      <c r="F31" s="249">
        <v>6.6461680000000003</v>
      </c>
      <c r="G31" s="249">
        <v>0</v>
      </c>
      <c r="H31" s="249">
        <v>81.387</v>
      </c>
      <c r="I31" s="249">
        <v>21.7</v>
      </c>
      <c r="J31" s="249">
        <v>154.30000000000001</v>
      </c>
      <c r="K31" s="249">
        <v>297.60000000000002</v>
      </c>
      <c r="L31" s="249">
        <v>1.0118</v>
      </c>
      <c r="M31" s="249">
        <v>78.239000000000004</v>
      </c>
      <c r="N31" s="249">
        <v>84.337000000000003</v>
      </c>
      <c r="O31" s="249">
        <v>82.143000000000001</v>
      </c>
      <c r="P31" s="249">
        <v>19.399999999999999</v>
      </c>
      <c r="Q31" s="249">
        <v>27.3</v>
      </c>
      <c r="R31" s="249">
        <v>21.8</v>
      </c>
      <c r="S31" s="249">
        <v>5.16</v>
      </c>
      <c r="T31" s="16">
        <v>6</v>
      </c>
      <c r="U31" s="23">
        <f t="shared" si="1"/>
        <v>3697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910265</v>
      </c>
      <c r="E32" s="249">
        <v>713443</v>
      </c>
      <c r="F32" s="249">
        <v>6.5316239999999999</v>
      </c>
      <c r="G32" s="249">
        <v>0</v>
      </c>
      <c r="H32" s="249">
        <v>80.994</v>
      </c>
      <c r="I32" s="249">
        <v>22.1</v>
      </c>
      <c r="J32" s="249">
        <v>182.8</v>
      </c>
      <c r="K32" s="249">
        <v>295.3</v>
      </c>
      <c r="L32" s="249">
        <v>1.0116000000000001</v>
      </c>
      <c r="M32" s="249">
        <v>77.531999999999996</v>
      </c>
      <c r="N32" s="249">
        <v>84.628</v>
      </c>
      <c r="O32" s="249">
        <v>80.256</v>
      </c>
      <c r="P32" s="249">
        <v>19.600000000000001</v>
      </c>
      <c r="Q32" s="249">
        <v>25.8</v>
      </c>
      <c r="R32" s="249">
        <v>20.9</v>
      </c>
      <c r="S32" s="249">
        <v>5.16</v>
      </c>
      <c r="T32" s="16">
        <v>5</v>
      </c>
      <c r="U32" s="23">
        <f t="shared" si="1"/>
        <v>4382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905883</v>
      </c>
      <c r="E33" s="249">
        <v>712775</v>
      </c>
      <c r="F33" s="249">
        <v>6.4205329999999998</v>
      </c>
      <c r="G33" s="249">
        <v>0</v>
      </c>
      <c r="H33" s="249">
        <v>82.228999999999999</v>
      </c>
      <c r="I33" s="249">
        <v>23.1</v>
      </c>
      <c r="J33" s="249">
        <v>113</v>
      </c>
      <c r="K33" s="249">
        <v>244.9</v>
      </c>
      <c r="L33" s="249">
        <v>1.0112000000000001</v>
      </c>
      <c r="M33" s="249">
        <v>78.710999999999999</v>
      </c>
      <c r="N33" s="249">
        <v>85.805000000000007</v>
      </c>
      <c r="O33" s="249">
        <v>79.242000000000004</v>
      </c>
      <c r="P33" s="249">
        <v>19.899999999999999</v>
      </c>
      <c r="Q33" s="249">
        <v>29.3</v>
      </c>
      <c r="R33" s="249">
        <v>22.6</v>
      </c>
      <c r="S33" s="249">
        <v>5.16</v>
      </c>
      <c r="T33" s="16">
        <v>4</v>
      </c>
      <c r="U33" s="23">
        <f t="shared" si="1"/>
        <v>2703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903180</v>
      </c>
      <c r="E34" s="249">
        <v>712367</v>
      </c>
      <c r="F34" s="249">
        <v>6.7264460000000001</v>
      </c>
      <c r="G34" s="249">
        <v>0</v>
      </c>
      <c r="H34" s="249">
        <v>82.304000000000002</v>
      </c>
      <c r="I34" s="249">
        <v>22.5</v>
      </c>
      <c r="J34" s="249">
        <v>179.4</v>
      </c>
      <c r="K34" s="249">
        <v>311.8</v>
      </c>
      <c r="L34" s="249">
        <v>1.0119</v>
      </c>
      <c r="M34" s="249">
        <v>78.884</v>
      </c>
      <c r="N34" s="249">
        <v>85.951999999999998</v>
      </c>
      <c r="O34" s="249">
        <v>83.486999999999995</v>
      </c>
      <c r="P34" s="249">
        <v>20</v>
      </c>
      <c r="Q34" s="249">
        <v>26.4</v>
      </c>
      <c r="R34" s="249">
        <v>22.5</v>
      </c>
      <c r="S34" s="249">
        <v>5.16</v>
      </c>
      <c r="T34" s="16">
        <v>3</v>
      </c>
      <c r="U34" s="23">
        <f t="shared" si="1"/>
        <v>4301</v>
      </c>
      <c r="V34" s="5"/>
      <c r="W34" s="110"/>
      <c r="X34" s="110"/>
      <c r="Y34" s="239">
        <f t="shared" si="0"/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898879</v>
      </c>
      <c r="E35" s="249">
        <v>711718</v>
      </c>
      <c r="F35" s="249">
        <v>6.4517499999999997</v>
      </c>
      <c r="G35" s="249">
        <v>0</v>
      </c>
      <c r="H35" s="249">
        <v>83.352999999999994</v>
      </c>
      <c r="I35" s="249">
        <v>22.4</v>
      </c>
      <c r="J35" s="249">
        <v>187.6</v>
      </c>
      <c r="K35" s="249">
        <v>329.3</v>
      </c>
      <c r="L35" s="249">
        <v>1.0113000000000001</v>
      </c>
      <c r="M35" s="249">
        <v>79.320999999999998</v>
      </c>
      <c r="N35" s="249">
        <v>86.225999999999999</v>
      </c>
      <c r="O35" s="249">
        <v>79.492000000000004</v>
      </c>
      <c r="P35" s="249">
        <v>19.7</v>
      </c>
      <c r="Q35" s="249">
        <v>27.1</v>
      </c>
      <c r="R35" s="249">
        <v>22</v>
      </c>
      <c r="S35" s="249">
        <v>5.16</v>
      </c>
      <c r="T35" s="16">
        <v>2</v>
      </c>
      <c r="U35" s="23">
        <f t="shared" si="1"/>
        <v>4493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894386</v>
      </c>
      <c r="E36" s="249">
        <v>711049</v>
      </c>
      <c r="F36" s="249">
        <v>6.6892139999999998</v>
      </c>
      <c r="G36" s="249">
        <v>0</v>
      </c>
      <c r="H36" s="249">
        <v>85.375</v>
      </c>
      <c r="I36" s="249">
        <v>24</v>
      </c>
      <c r="J36" s="249">
        <v>80.099999999999994</v>
      </c>
      <c r="K36" s="249">
        <v>252.1</v>
      </c>
      <c r="L36" s="249">
        <v>1.0118</v>
      </c>
      <c r="M36" s="249">
        <v>82.537999999999997</v>
      </c>
      <c r="N36" s="249">
        <v>87.33</v>
      </c>
      <c r="O36" s="249">
        <v>82.837000000000003</v>
      </c>
      <c r="P36" s="249">
        <v>19.3</v>
      </c>
      <c r="Q36" s="249">
        <v>33.5</v>
      </c>
      <c r="R36" s="249">
        <v>22.1</v>
      </c>
      <c r="S36" s="249">
        <v>5.16</v>
      </c>
      <c r="T36" s="16">
        <v>1</v>
      </c>
      <c r="U36" s="23">
        <f t="shared" si="1"/>
        <v>1920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892466</v>
      </c>
      <c r="E37" s="249">
        <v>710768</v>
      </c>
      <c r="F37" s="249">
        <v>6.922822</v>
      </c>
      <c r="G37" s="249">
        <v>0</v>
      </c>
      <c r="H37" s="249">
        <v>85.915000000000006</v>
      </c>
      <c r="I37" s="249">
        <v>21.8</v>
      </c>
      <c r="J37" s="249">
        <v>123.8</v>
      </c>
      <c r="K37" s="249">
        <v>249</v>
      </c>
      <c r="L37" s="249">
        <v>1.0123</v>
      </c>
      <c r="M37" s="249">
        <v>81.542000000000002</v>
      </c>
      <c r="N37" s="249">
        <v>88.052999999999997</v>
      </c>
      <c r="O37" s="249">
        <v>86.105000000000004</v>
      </c>
      <c r="P37" s="249">
        <v>16.899999999999999</v>
      </c>
      <c r="Q37" s="249">
        <v>27.1</v>
      </c>
      <c r="R37" s="249">
        <v>22.1</v>
      </c>
      <c r="S37" s="249">
        <v>5.16</v>
      </c>
      <c r="T37" s="1"/>
      <c r="U37" s="26"/>
      <c r="V37" s="5"/>
      <c r="W37" s="103"/>
      <c r="X37" s="102"/>
      <c r="Y37" s="239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6" t="s">
        <v>126</v>
      </c>
      <c r="X1" s="256" t="s">
        <v>127</v>
      </c>
      <c r="Y1" s="259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57"/>
      <c r="X2" s="257"/>
      <c r="Y2" s="260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57"/>
      <c r="X3" s="257"/>
      <c r="Y3" s="260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57"/>
      <c r="X4" s="257"/>
      <c r="Y4" s="26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58"/>
      <c r="X5" s="258"/>
      <c r="Y5" s="261"/>
    </row>
    <row r="6" spans="1:25">
      <c r="A6" s="21">
        <v>32</v>
      </c>
      <c r="D6">
        <v>1033628</v>
      </c>
      <c r="T6" s="22">
        <v>31</v>
      </c>
      <c r="U6" s="23">
        <f>D6-D7</f>
        <v>5542</v>
      </c>
      <c r="V6" s="4"/>
      <c r="W6" s="242"/>
      <c r="X6" s="242"/>
      <c r="Y6" s="247"/>
    </row>
    <row r="7" spans="1:25">
      <c r="A7" s="21">
        <v>31</v>
      </c>
      <c r="D7">
        <v>1028086</v>
      </c>
      <c r="T7" s="22">
        <v>30</v>
      </c>
      <c r="U7" s="23">
        <f>D7-D8</f>
        <v>5749</v>
      </c>
      <c r="V7" s="24">
        <v>1</v>
      </c>
      <c r="W7" s="123"/>
      <c r="X7" s="123"/>
      <c r="Y7" s="239">
        <f t="shared" ref="Y7:Y36" si="0">((X7*100)/D7)-100</f>
        <v>-100</v>
      </c>
    </row>
    <row r="8" spans="1:25">
      <c r="A8" s="16">
        <v>30</v>
      </c>
      <c r="D8">
        <v>1022337</v>
      </c>
      <c r="T8" s="16">
        <v>29</v>
      </c>
      <c r="U8" s="23">
        <f>D8-D9</f>
        <v>610</v>
      </c>
      <c r="V8" s="4"/>
      <c r="W8" s="102"/>
      <c r="X8" s="102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1021727</v>
      </c>
      <c r="E9" s="249">
        <v>763649</v>
      </c>
      <c r="F9" s="249">
        <v>7.2381310000000001</v>
      </c>
      <c r="G9" s="249">
        <v>0</v>
      </c>
      <c r="H9" s="249">
        <v>85.587000000000003</v>
      </c>
      <c r="I9" s="249">
        <v>16.600000000000001</v>
      </c>
      <c r="J9" s="249">
        <v>0</v>
      </c>
      <c r="K9" s="249">
        <v>0</v>
      </c>
      <c r="L9" s="249">
        <v>1.0143</v>
      </c>
      <c r="M9" s="249">
        <v>82.281000000000006</v>
      </c>
      <c r="N9" s="249">
        <v>88.313999999999993</v>
      </c>
      <c r="O9" s="249">
        <v>87.097999999999999</v>
      </c>
      <c r="P9" s="249">
        <v>8.6999999999999993</v>
      </c>
      <c r="Q9" s="249">
        <v>30.8</v>
      </c>
      <c r="R9" s="249">
        <v>12.7</v>
      </c>
      <c r="S9" s="249">
        <v>4.74</v>
      </c>
      <c r="T9" s="22">
        <v>28</v>
      </c>
      <c r="U9" s="23">
        <f t="shared" ref="U9:U36" si="1">D9-D10</f>
        <v>0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1021727</v>
      </c>
      <c r="E10" s="249">
        <v>763649</v>
      </c>
      <c r="F10" s="249">
        <v>7.0518049999999999</v>
      </c>
      <c r="G10" s="249">
        <v>0</v>
      </c>
      <c r="H10" s="249">
        <v>82.962999999999994</v>
      </c>
      <c r="I10" s="249">
        <v>16.100000000000001</v>
      </c>
      <c r="J10" s="249">
        <v>69.5</v>
      </c>
      <c r="K10" s="249">
        <v>276.10000000000002</v>
      </c>
      <c r="L10" s="249">
        <v>1.0139</v>
      </c>
      <c r="M10" s="249">
        <v>78.869</v>
      </c>
      <c r="N10" s="249">
        <v>86.557000000000002</v>
      </c>
      <c r="O10" s="249">
        <v>84.536000000000001</v>
      </c>
      <c r="P10" s="249">
        <v>10.4</v>
      </c>
      <c r="Q10" s="249">
        <v>23</v>
      </c>
      <c r="R10" s="249">
        <v>12.5</v>
      </c>
      <c r="S10" s="249">
        <v>4.74</v>
      </c>
      <c r="T10" s="16">
        <v>27</v>
      </c>
      <c r="U10" s="23">
        <f t="shared" si="1"/>
        <v>1662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1020065</v>
      </c>
      <c r="E11" s="249">
        <v>763398</v>
      </c>
      <c r="F11" s="249">
        <v>6.8282239999999996</v>
      </c>
      <c r="G11" s="249">
        <v>0</v>
      </c>
      <c r="H11" s="249">
        <v>81.117999999999995</v>
      </c>
      <c r="I11" s="249">
        <v>18.600000000000001</v>
      </c>
      <c r="J11" s="249">
        <v>246</v>
      </c>
      <c r="K11" s="249">
        <v>308.39999999999998</v>
      </c>
      <c r="L11" s="249">
        <v>1.0125999999999999</v>
      </c>
      <c r="M11" s="249">
        <v>78.492999999999995</v>
      </c>
      <c r="N11" s="249">
        <v>85.608999999999995</v>
      </c>
      <c r="O11" s="249">
        <v>83.531999999999996</v>
      </c>
      <c r="P11" s="249">
        <v>16.8</v>
      </c>
      <c r="Q11" s="249">
        <v>24.6</v>
      </c>
      <c r="R11" s="249">
        <v>18.399999999999999</v>
      </c>
      <c r="S11" s="249">
        <v>4.75</v>
      </c>
      <c r="T11" s="16">
        <v>26</v>
      </c>
      <c r="U11" s="23">
        <f t="shared" si="1"/>
        <v>5900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1014165</v>
      </c>
      <c r="E12" s="249">
        <v>762510</v>
      </c>
      <c r="F12" s="249">
        <v>6.5854710000000001</v>
      </c>
      <c r="G12" s="249">
        <v>0</v>
      </c>
      <c r="H12" s="249">
        <v>81.082999999999998</v>
      </c>
      <c r="I12" s="249">
        <v>18.399999999999999</v>
      </c>
      <c r="J12" s="249">
        <v>251.2</v>
      </c>
      <c r="K12" s="249">
        <v>300.39999999999998</v>
      </c>
      <c r="L12" s="249">
        <v>1.0121</v>
      </c>
      <c r="M12" s="249">
        <v>78.308999999999997</v>
      </c>
      <c r="N12" s="249">
        <v>84.918000000000006</v>
      </c>
      <c r="O12" s="249">
        <v>80.069999999999993</v>
      </c>
      <c r="P12" s="249">
        <v>16.7</v>
      </c>
      <c r="Q12" s="249">
        <v>21.5</v>
      </c>
      <c r="R12" s="249">
        <v>18.100000000000001</v>
      </c>
      <c r="S12" s="249">
        <v>4.75</v>
      </c>
      <c r="T12" s="16">
        <v>25</v>
      </c>
      <c r="U12" s="23">
        <f t="shared" si="1"/>
        <v>6027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1008138</v>
      </c>
      <c r="E13" s="249">
        <v>761604</v>
      </c>
      <c r="F13" s="249">
        <v>6.7059249999999997</v>
      </c>
      <c r="G13" s="249">
        <v>0</v>
      </c>
      <c r="H13" s="249">
        <v>81.227999999999994</v>
      </c>
      <c r="I13" s="249">
        <v>18.5</v>
      </c>
      <c r="J13" s="249">
        <v>260.8</v>
      </c>
      <c r="K13" s="249">
        <v>312.2</v>
      </c>
      <c r="L13" s="249">
        <v>1.0124</v>
      </c>
      <c r="M13" s="249">
        <v>78.584000000000003</v>
      </c>
      <c r="N13" s="249">
        <v>83.798000000000002</v>
      </c>
      <c r="O13" s="249">
        <v>81.697000000000003</v>
      </c>
      <c r="P13" s="249">
        <v>16.8</v>
      </c>
      <c r="Q13" s="249">
        <v>21.3</v>
      </c>
      <c r="R13" s="249">
        <v>18</v>
      </c>
      <c r="S13" s="249">
        <v>4.75</v>
      </c>
      <c r="T13" s="16">
        <v>24</v>
      </c>
      <c r="U13" s="23">
        <f t="shared" si="1"/>
        <v>6258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1001880</v>
      </c>
      <c r="E14" s="249">
        <v>760664</v>
      </c>
      <c r="F14" s="249">
        <v>6.7168950000000001</v>
      </c>
      <c r="G14" s="249">
        <v>0</v>
      </c>
      <c r="H14" s="249">
        <v>81.777000000000001</v>
      </c>
      <c r="I14" s="249">
        <v>18.7</v>
      </c>
      <c r="J14" s="249">
        <v>243.2</v>
      </c>
      <c r="K14" s="249">
        <v>309.5</v>
      </c>
      <c r="L14" s="249">
        <v>1.0124</v>
      </c>
      <c r="M14" s="249">
        <v>79.010999999999996</v>
      </c>
      <c r="N14" s="249">
        <v>84.531999999999996</v>
      </c>
      <c r="O14" s="249">
        <v>81.908000000000001</v>
      </c>
      <c r="P14" s="249">
        <v>17</v>
      </c>
      <c r="Q14" s="249">
        <v>22.4</v>
      </c>
      <c r="R14" s="249">
        <v>18.2</v>
      </c>
      <c r="S14" s="249">
        <v>4.75</v>
      </c>
      <c r="T14" s="16">
        <v>23</v>
      </c>
      <c r="U14" s="23">
        <f t="shared" si="1"/>
        <v>5841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996039</v>
      </c>
      <c r="E15" s="249">
        <v>759792</v>
      </c>
      <c r="F15" s="249">
        <v>6.6156879999999996</v>
      </c>
      <c r="G15" s="249">
        <v>0</v>
      </c>
      <c r="H15" s="249">
        <v>85.263999999999996</v>
      </c>
      <c r="I15" s="249">
        <v>24.6</v>
      </c>
      <c r="J15" s="249">
        <v>30.3</v>
      </c>
      <c r="K15" s="249">
        <v>315.7</v>
      </c>
      <c r="L15" s="249">
        <v>1.0121</v>
      </c>
      <c r="M15" s="249">
        <v>80.117999999999995</v>
      </c>
      <c r="N15" s="249">
        <v>87.165000000000006</v>
      </c>
      <c r="O15" s="249">
        <v>80.804000000000002</v>
      </c>
      <c r="P15" s="249">
        <v>15.2</v>
      </c>
      <c r="Q15" s="249">
        <v>35.700000000000003</v>
      </c>
      <c r="R15" s="249">
        <v>19.100000000000001</v>
      </c>
      <c r="S15" s="249">
        <v>4.76</v>
      </c>
      <c r="T15" s="16">
        <v>22</v>
      </c>
      <c r="U15" s="23">
        <f t="shared" si="1"/>
        <v>726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995313</v>
      </c>
      <c r="E16" s="249">
        <v>759684</v>
      </c>
      <c r="F16" s="249">
        <v>7.0387639999999996</v>
      </c>
      <c r="G16" s="249">
        <v>0</v>
      </c>
      <c r="H16" s="249">
        <v>85.483999999999995</v>
      </c>
      <c r="I16" s="249">
        <v>22</v>
      </c>
      <c r="J16" s="249">
        <v>0</v>
      </c>
      <c r="K16" s="249">
        <v>0</v>
      </c>
      <c r="L16" s="249">
        <v>1.0132000000000001</v>
      </c>
      <c r="M16" s="249">
        <v>83.100999999999999</v>
      </c>
      <c r="N16" s="249">
        <v>87.033000000000001</v>
      </c>
      <c r="O16" s="249">
        <v>86.051000000000002</v>
      </c>
      <c r="P16" s="249">
        <v>13.9</v>
      </c>
      <c r="Q16" s="249">
        <v>35</v>
      </c>
      <c r="R16" s="249">
        <v>17.399999999999999</v>
      </c>
      <c r="S16" s="249">
        <v>4.76</v>
      </c>
      <c r="T16" s="22">
        <v>21</v>
      </c>
      <c r="U16" s="23">
        <f t="shared" si="1"/>
        <v>0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995313</v>
      </c>
      <c r="E17" s="249">
        <v>759684</v>
      </c>
      <c r="F17" s="249">
        <v>6.9463860000000004</v>
      </c>
      <c r="G17" s="249">
        <v>0</v>
      </c>
      <c r="H17" s="249">
        <v>83.358999999999995</v>
      </c>
      <c r="I17" s="249">
        <v>22.5</v>
      </c>
      <c r="J17" s="249">
        <v>0</v>
      </c>
      <c r="K17" s="249">
        <v>0</v>
      </c>
      <c r="L17" s="249">
        <v>1.0133000000000001</v>
      </c>
      <c r="M17" s="249">
        <v>80.991</v>
      </c>
      <c r="N17" s="249">
        <v>85.444000000000003</v>
      </c>
      <c r="O17" s="249">
        <v>83.935000000000002</v>
      </c>
      <c r="P17" s="249">
        <v>11.4</v>
      </c>
      <c r="Q17" s="249">
        <v>35.299999999999997</v>
      </c>
      <c r="R17" s="249">
        <v>14.9</v>
      </c>
      <c r="S17" s="249">
        <v>4.75</v>
      </c>
      <c r="T17" s="16">
        <v>20</v>
      </c>
      <c r="U17" s="23">
        <f t="shared" si="1"/>
        <v>0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995313</v>
      </c>
      <c r="E18" s="249">
        <v>759684</v>
      </c>
      <c r="F18" s="249">
        <v>6.9009320000000001</v>
      </c>
      <c r="G18" s="249">
        <v>0</v>
      </c>
      <c r="H18" s="249">
        <v>82.747</v>
      </c>
      <c r="I18" s="249">
        <v>18.5</v>
      </c>
      <c r="J18" s="249">
        <v>180.6</v>
      </c>
      <c r="K18" s="249">
        <v>281.5</v>
      </c>
      <c r="L18" s="249">
        <v>1.0133000000000001</v>
      </c>
      <c r="M18" s="249">
        <v>80.191000000000003</v>
      </c>
      <c r="N18" s="249">
        <v>85.006</v>
      </c>
      <c r="O18" s="249">
        <v>83.209000000000003</v>
      </c>
      <c r="P18" s="249">
        <v>13.4</v>
      </c>
      <c r="Q18" s="249">
        <v>21.5</v>
      </c>
      <c r="R18" s="249">
        <v>14.6</v>
      </c>
      <c r="S18" s="249">
        <v>4.75</v>
      </c>
      <c r="T18" s="16">
        <v>19</v>
      </c>
      <c r="U18" s="23">
        <f t="shared" si="1"/>
        <v>4327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990986</v>
      </c>
      <c r="E19" s="249">
        <v>759043</v>
      </c>
      <c r="F19" s="249">
        <v>6.850886</v>
      </c>
      <c r="G19" s="249">
        <v>0</v>
      </c>
      <c r="H19" s="249">
        <v>83.308999999999997</v>
      </c>
      <c r="I19" s="249">
        <v>18.8</v>
      </c>
      <c r="J19" s="249">
        <v>209.7</v>
      </c>
      <c r="K19" s="249">
        <v>278.10000000000002</v>
      </c>
      <c r="L19" s="249">
        <v>1.0126999999999999</v>
      </c>
      <c r="M19" s="249">
        <v>80.382999999999996</v>
      </c>
      <c r="N19" s="249">
        <v>85.221999999999994</v>
      </c>
      <c r="O19" s="249">
        <v>83.820999999999998</v>
      </c>
      <c r="P19" s="249">
        <v>16.8</v>
      </c>
      <c r="Q19" s="249">
        <v>21.6</v>
      </c>
      <c r="R19" s="249">
        <v>18.399999999999999</v>
      </c>
      <c r="S19" s="249">
        <v>4.74</v>
      </c>
      <c r="T19" s="16">
        <v>18</v>
      </c>
      <c r="U19" s="23">
        <f t="shared" si="1"/>
        <v>5031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985955</v>
      </c>
      <c r="E20" s="249">
        <v>758304</v>
      </c>
      <c r="F20" s="249">
        <v>6.7561549999999997</v>
      </c>
      <c r="G20" s="249">
        <v>0</v>
      </c>
      <c r="H20" s="249">
        <v>82.72</v>
      </c>
      <c r="I20" s="249">
        <v>18.899999999999999</v>
      </c>
      <c r="J20" s="249">
        <v>222.4</v>
      </c>
      <c r="K20" s="249">
        <v>308.2</v>
      </c>
      <c r="L20" s="249">
        <v>1.0124</v>
      </c>
      <c r="M20" s="249">
        <v>79.625</v>
      </c>
      <c r="N20" s="249">
        <v>84.72</v>
      </c>
      <c r="O20" s="249">
        <v>82.653000000000006</v>
      </c>
      <c r="P20" s="249">
        <v>17.399999999999999</v>
      </c>
      <c r="Q20" s="249">
        <v>21.6</v>
      </c>
      <c r="R20" s="249">
        <v>18.8</v>
      </c>
      <c r="S20" s="249">
        <v>4.75</v>
      </c>
      <c r="T20" s="16">
        <v>17</v>
      </c>
      <c r="U20" s="23">
        <f t="shared" si="1"/>
        <v>5334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980621</v>
      </c>
      <c r="E21" s="249">
        <v>757515</v>
      </c>
      <c r="F21" s="249">
        <v>6.7653470000000002</v>
      </c>
      <c r="G21" s="249">
        <v>0</v>
      </c>
      <c r="H21" s="249">
        <v>87.915999999999997</v>
      </c>
      <c r="I21" s="249">
        <v>16.899999999999999</v>
      </c>
      <c r="J21" s="249">
        <v>29.6</v>
      </c>
      <c r="K21" s="249">
        <v>313.2</v>
      </c>
      <c r="L21" s="249">
        <v>1.0124</v>
      </c>
      <c r="M21" s="249">
        <v>82.483999999999995</v>
      </c>
      <c r="N21" s="249">
        <v>90.218000000000004</v>
      </c>
      <c r="O21" s="249">
        <v>82.832999999999998</v>
      </c>
      <c r="P21" s="249">
        <v>10.7</v>
      </c>
      <c r="Q21" s="249">
        <v>24.9</v>
      </c>
      <c r="R21" s="249">
        <v>18.899999999999999</v>
      </c>
      <c r="S21" s="249">
        <v>4.75</v>
      </c>
      <c r="T21" s="16">
        <v>16</v>
      </c>
      <c r="U21" s="23">
        <f t="shared" si="1"/>
        <v>709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979912</v>
      </c>
      <c r="E22" s="249">
        <v>757412</v>
      </c>
      <c r="F22" s="249">
        <v>7.4506790000000001</v>
      </c>
      <c r="G22" s="249">
        <v>0</v>
      </c>
      <c r="H22" s="249">
        <v>87.763999999999996</v>
      </c>
      <c r="I22" s="249">
        <v>10.8</v>
      </c>
      <c r="J22" s="249">
        <v>0</v>
      </c>
      <c r="K22" s="249">
        <v>0</v>
      </c>
      <c r="L22" s="249">
        <v>1.0149999999999999</v>
      </c>
      <c r="M22" s="249">
        <v>85.215999999999994</v>
      </c>
      <c r="N22" s="249">
        <v>91.405000000000001</v>
      </c>
      <c r="O22" s="249">
        <v>89.429000000000002</v>
      </c>
      <c r="P22" s="249">
        <v>8.1</v>
      </c>
      <c r="Q22" s="249">
        <v>14.5</v>
      </c>
      <c r="R22" s="249">
        <v>11.3</v>
      </c>
      <c r="S22" s="249">
        <v>4.74</v>
      </c>
      <c r="T22" s="16">
        <v>15</v>
      </c>
      <c r="U22" s="23">
        <f t="shared" si="1"/>
        <v>0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979912</v>
      </c>
      <c r="E23" s="249">
        <v>757412</v>
      </c>
      <c r="F23" s="249">
        <v>7.2656450000000001</v>
      </c>
      <c r="G23" s="249">
        <v>0</v>
      </c>
      <c r="H23" s="249">
        <v>85.512</v>
      </c>
      <c r="I23" s="249">
        <v>8.9</v>
      </c>
      <c r="J23" s="249">
        <v>0</v>
      </c>
      <c r="K23" s="249">
        <v>0</v>
      </c>
      <c r="L23" s="249">
        <v>1.0149999999999999</v>
      </c>
      <c r="M23" s="249">
        <v>83.813000000000002</v>
      </c>
      <c r="N23" s="249">
        <v>87.105000000000004</v>
      </c>
      <c r="O23" s="249">
        <v>85.808000000000007</v>
      </c>
      <c r="P23" s="249">
        <v>7.6</v>
      </c>
      <c r="Q23" s="249">
        <v>9.9</v>
      </c>
      <c r="R23" s="249">
        <v>8.1</v>
      </c>
      <c r="S23" s="249">
        <v>4.7300000000000004</v>
      </c>
      <c r="T23" s="22">
        <v>14</v>
      </c>
      <c r="U23" s="23">
        <f t="shared" si="1"/>
        <v>0</v>
      </c>
      <c r="V23" s="24">
        <v>15</v>
      </c>
      <c r="W23" s="110"/>
      <c r="X23" s="110"/>
      <c r="Y23" s="239" t="e">
        <f>((X23*100)/#REF!)-100</f>
        <v>#REF!</v>
      </c>
    </row>
    <row r="24" spans="1:25">
      <c r="A24" s="16">
        <v>14</v>
      </c>
      <c r="B24" s="249" t="s">
        <v>215</v>
      </c>
      <c r="C24" s="249" t="s">
        <v>196</v>
      </c>
      <c r="D24" s="249">
        <v>979912</v>
      </c>
      <c r="E24" s="249">
        <v>757412</v>
      </c>
      <c r="F24" s="249">
        <v>7.2515499999999999</v>
      </c>
      <c r="G24" s="249">
        <v>0</v>
      </c>
      <c r="H24" s="249">
        <v>83.061000000000007</v>
      </c>
      <c r="I24" s="249">
        <v>14.1</v>
      </c>
      <c r="J24" s="249">
        <v>60.3</v>
      </c>
      <c r="K24" s="249">
        <v>247</v>
      </c>
      <c r="L24" s="249">
        <v>1.0147999999999999</v>
      </c>
      <c r="M24" s="249">
        <v>78.801000000000002</v>
      </c>
      <c r="N24" s="249">
        <v>86.902000000000001</v>
      </c>
      <c r="O24" s="249">
        <v>85.974000000000004</v>
      </c>
      <c r="P24" s="249">
        <v>7.4</v>
      </c>
      <c r="Q24" s="249">
        <v>21.5</v>
      </c>
      <c r="R24" s="249">
        <v>9.1</v>
      </c>
      <c r="S24" s="249">
        <v>4.74</v>
      </c>
      <c r="T24" s="16">
        <v>13</v>
      </c>
      <c r="U24" s="23">
        <f t="shared" si="1"/>
        <v>1444</v>
      </c>
      <c r="V24" s="16"/>
      <c r="W24" s="110"/>
      <c r="X24" s="110"/>
      <c r="Y24" s="239" t="e">
        <f>((X24*100)/#REF!)-100</f>
        <v>#REF!</v>
      </c>
    </row>
    <row r="25" spans="1:25">
      <c r="A25" s="16">
        <v>13</v>
      </c>
      <c r="B25" s="249" t="s">
        <v>216</v>
      </c>
      <c r="C25" s="249" t="s">
        <v>196</v>
      </c>
      <c r="D25" s="249">
        <v>978468</v>
      </c>
      <c r="E25" s="249">
        <v>757193</v>
      </c>
      <c r="F25" s="249">
        <v>6.5443629999999997</v>
      </c>
      <c r="G25" s="249">
        <v>0</v>
      </c>
      <c r="H25" s="249">
        <v>82.471999999999994</v>
      </c>
      <c r="I25" s="249">
        <v>18.2</v>
      </c>
      <c r="J25" s="249">
        <v>217.7</v>
      </c>
      <c r="K25" s="249">
        <v>298.8</v>
      </c>
      <c r="L25" s="249">
        <v>1.0121</v>
      </c>
      <c r="M25" s="249">
        <v>78.823999999999998</v>
      </c>
      <c r="N25" s="249">
        <v>86.134</v>
      </c>
      <c r="O25" s="249">
        <v>79.400999999999996</v>
      </c>
      <c r="P25" s="249">
        <v>16.399999999999999</v>
      </c>
      <c r="Q25" s="249">
        <v>20.7</v>
      </c>
      <c r="R25" s="249">
        <v>17.8</v>
      </c>
      <c r="S25" s="249">
        <v>4.74</v>
      </c>
      <c r="T25" s="16">
        <v>12</v>
      </c>
      <c r="U25" s="23">
        <f t="shared" si="1"/>
        <v>5223</v>
      </c>
      <c r="V25" s="16"/>
      <c r="W25" s="110"/>
      <c r="X25" s="110"/>
      <c r="Y25" s="239" t="e">
        <f>((X25*100)/#REF!)-100</f>
        <v>#REF!</v>
      </c>
    </row>
    <row r="26" spans="1:25">
      <c r="A26" s="16">
        <v>12</v>
      </c>
      <c r="B26" s="249" t="s">
        <v>217</v>
      </c>
      <c r="C26" s="249" t="s">
        <v>196</v>
      </c>
      <c r="D26" s="249">
        <v>973245</v>
      </c>
      <c r="E26" s="249">
        <v>756420</v>
      </c>
      <c r="F26" s="249">
        <v>6.6875109999999998</v>
      </c>
      <c r="G26" s="249">
        <v>0</v>
      </c>
      <c r="H26" s="249">
        <v>82.915999999999997</v>
      </c>
      <c r="I26" s="249">
        <v>17.600000000000001</v>
      </c>
      <c r="J26" s="249">
        <v>225.7</v>
      </c>
      <c r="K26" s="249">
        <v>286.89999999999998</v>
      </c>
      <c r="L26" s="249">
        <v>1.0124</v>
      </c>
      <c r="M26" s="249">
        <v>79.680999999999997</v>
      </c>
      <c r="N26" s="249">
        <v>85.912000000000006</v>
      </c>
      <c r="O26" s="249">
        <v>81.233999999999995</v>
      </c>
      <c r="P26" s="249">
        <v>16.2</v>
      </c>
      <c r="Q26" s="249">
        <v>20.399999999999999</v>
      </c>
      <c r="R26" s="249">
        <v>17.399999999999999</v>
      </c>
      <c r="S26" s="249">
        <v>4.74</v>
      </c>
      <c r="T26" s="16">
        <v>11</v>
      </c>
      <c r="U26" s="23">
        <f t="shared" si="1"/>
        <v>5417</v>
      </c>
      <c r="V26" s="16"/>
      <c r="W26" s="110"/>
      <c r="X26" s="110"/>
      <c r="Y26" s="239" t="e">
        <f>((X26*100)/#REF!)-100</f>
        <v>#REF!</v>
      </c>
    </row>
    <row r="27" spans="1:25">
      <c r="A27" s="16">
        <v>11</v>
      </c>
      <c r="B27" s="249" t="s">
        <v>206</v>
      </c>
      <c r="C27" s="249" t="s">
        <v>196</v>
      </c>
      <c r="D27" s="249">
        <v>967828</v>
      </c>
      <c r="E27" s="249">
        <v>755624</v>
      </c>
      <c r="F27" s="249">
        <v>6.7730769999999998</v>
      </c>
      <c r="G27" s="249">
        <v>0</v>
      </c>
      <c r="H27" s="249">
        <v>82.233999999999995</v>
      </c>
      <c r="I27" s="249">
        <v>17.399999999999999</v>
      </c>
      <c r="J27" s="249">
        <v>235.7</v>
      </c>
      <c r="K27" s="249">
        <v>282.3</v>
      </c>
      <c r="L27" s="249">
        <v>1.0125999999999999</v>
      </c>
      <c r="M27" s="249">
        <v>79.144999999999996</v>
      </c>
      <c r="N27" s="249">
        <v>85.831999999999994</v>
      </c>
      <c r="O27" s="249">
        <v>82.477000000000004</v>
      </c>
      <c r="P27" s="249">
        <v>15.7</v>
      </c>
      <c r="Q27" s="249">
        <v>20.100000000000001</v>
      </c>
      <c r="R27" s="249">
        <v>17.600000000000001</v>
      </c>
      <c r="S27" s="249">
        <v>4.75</v>
      </c>
      <c r="T27" s="16">
        <v>10</v>
      </c>
      <c r="U27" s="23">
        <f t="shared" si="1"/>
        <v>5689</v>
      </c>
      <c r="V27" s="16"/>
      <c r="W27" s="110"/>
      <c r="X27" s="110"/>
      <c r="Y27" s="239" t="e">
        <f>((X27*100)/#REF!)-100</f>
        <v>#REF!</v>
      </c>
    </row>
    <row r="28" spans="1:25">
      <c r="A28" s="16">
        <v>10</v>
      </c>
      <c r="B28" s="249" t="s">
        <v>195</v>
      </c>
      <c r="C28" s="249" t="s">
        <v>196</v>
      </c>
      <c r="D28" s="249">
        <v>962139</v>
      </c>
      <c r="E28" s="249">
        <v>754782</v>
      </c>
      <c r="F28" s="249">
        <v>6.5194559999999999</v>
      </c>
      <c r="G28" s="249">
        <v>0</v>
      </c>
      <c r="H28" s="249">
        <v>82.826999999999998</v>
      </c>
      <c r="I28" s="249">
        <v>18.5</v>
      </c>
      <c r="J28" s="249">
        <v>267.3</v>
      </c>
      <c r="K28" s="249">
        <v>309.5</v>
      </c>
      <c r="L28" s="249">
        <v>1.012</v>
      </c>
      <c r="M28" s="249">
        <v>78.843000000000004</v>
      </c>
      <c r="N28" s="249">
        <v>85.195999999999998</v>
      </c>
      <c r="O28" s="249">
        <v>79.125</v>
      </c>
      <c r="P28" s="249">
        <v>17.2</v>
      </c>
      <c r="Q28" s="249">
        <v>21.2</v>
      </c>
      <c r="R28" s="249">
        <v>18</v>
      </c>
      <c r="S28" s="249">
        <v>4.7300000000000004</v>
      </c>
      <c r="T28" s="16">
        <v>9</v>
      </c>
      <c r="U28" s="23">
        <f t="shared" si="1"/>
        <v>6415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955724</v>
      </c>
      <c r="E29" s="249">
        <v>753835</v>
      </c>
      <c r="F29" s="249">
        <v>6.7824540000000004</v>
      </c>
      <c r="G29" s="249">
        <v>0</v>
      </c>
      <c r="H29" s="249">
        <v>85.010999999999996</v>
      </c>
      <c r="I29" s="249">
        <v>22.7</v>
      </c>
      <c r="J29" s="249">
        <v>31</v>
      </c>
      <c r="K29" s="249">
        <v>307.89999999999998</v>
      </c>
      <c r="L29" s="249">
        <v>1.0124</v>
      </c>
      <c r="M29" s="249">
        <v>81.93</v>
      </c>
      <c r="N29" s="249">
        <v>87.084000000000003</v>
      </c>
      <c r="O29" s="249">
        <v>83.099000000000004</v>
      </c>
      <c r="P29" s="249">
        <v>12.7</v>
      </c>
      <c r="Q29" s="249">
        <v>35.200000000000003</v>
      </c>
      <c r="R29" s="249">
        <v>19</v>
      </c>
      <c r="S29" s="249">
        <v>4.7300000000000004</v>
      </c>
      <c r="T29" s="16">
        <v>8</v>
      </c>
      <c r="U29" s="23">
        <f t="shared" si="1"/>
        <v>745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954979</v>
      </c>
      <c r="E30" s="249">
        <v>753726</v>
      </c>
      <c r="F30" s="249">
        <v>7.0314310000000004</v>
      </c>
      <c r="G30" s="249">
        <v>0</v>
      </c>
      <c r="H30" s="249">
        <v>85.013000000000005</v>
      </c>
      <c r="I30" s="249">
        <v>20.6</v>
      </c>
      <c r="J30" s="249">
        <v>0</v>
      </c>
      <c r="K30" s="249">
        <v>0</v>
      </c>
      <c r="L30" s="249">
        <v>1.0138</v>
      </c>
      <c r="M30" s="249">
        <v>82.019000000000005</v>
      </c>
      <c r="N30" s="249">
        <v>86.373000000000005</v>
      </c>
      <c r="O30" s="249">
        <v>84.301000000000002</v>
      </c>
      <c r="P30" s="249">
        <v>7.6</v>
      </c>
      <c r="Q30" s="249">
        <v>37</v>
      </c>
      <c r="R30" s="249">
        <v>12.6</v>
      </c>
      <c r="S30" s="249">
        <v>4.7300000000000004</v>
      </c>
      <c r="T30" s="22">
        <v>7</v>
      </c>
      <c r="U30" s="23">
        <f t="shared" si="1"/>
        <v>0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954979</v>
      </c>
      <c r="E31" s="249">
        <v>753726</v>
      </c>
      <c r="F31" s="249">
        <v>7.0724559999999999</v>
      </c>
      <c r="G31" s="249">
        <v>0</v>
      </c>
      <c r="H31" s="249">
        <v>82.296000000000006</v>
      </c>
      <c r="I31" s="249">
        <v>16.8</v>
      </c>
      <c r="J31" s="249">
        <v>0</v>
      </c>
      <c r="K31" s="249">
        <v>0</v>
      </c>
      <c r="L31" s="249">
        <v>1.0145999999999999</v>
      </c>
      <c r="M31" s="249">
        <v>79.426000000000002</v>
      </c>
      <c r="N31" s="249">
        <v>84.924000000000007</v>
      </c>
      <c r="O31" s="249">
        <v>83.054000000000002</v>
      </c>
      <c r="P31" s="249">
        <v>5.3</v>
      </c>
      <c r="Q31" s="249">
        <v>34.5</v>
      </c>
      <c r="R31" s="249">
        <v>7.5</v>
      </c>
      <c r="S31" s="249">
        <v>4.72</v>
      </c>
      <c r="T31" s="16">
        <v>6</v>
      </c>
      <c r="U31" s="23">
        <f t="shared" si="1"/>
        <v>0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954979</v>
      </c>
      <c r="E32" s="249">
        <v>753726</v>
      </c>
      <c r="F32" s="249">
        <v>6.816433</v>
      </c>
      <c r="G32" s="249">
        <v>0</v>
      </c>
      <c r="H32" s="249">
        <v>81.590999999999994</v>
      </c>
      <c r="I32" s="249">
        <v>18.100000000000001</v>
      </c>
      <c r="J32" s="249">
        <v>225.5</v>
      </c>
      <c r="K32" s="249">
        <v>300.2</v>
      </c>
      <c r="L32" s="249">
        <v>1.0133000000000001</v>
      </c>
      <c r="M32" s="249">
        <v>78.387</v>
      </c>
      <c r="N32" s="249">
        <v>84.753</v>
      </c>
      <c r="O32" s="249">
        <v>81.588999999999999</v>
      </c>
      <c r="P32" s="249">
        <v>13</v>
      </c>
      <c r="Q32" s="249">
        <v>21.4</v>
      </c>
      <c r="R32" s="249">
        <v>13.2</v>
      </c>
      <c r="S32" s="249">
        <v>4.7300000000000004</v>
      </c>
      <c r="T32" s="16">
        <v>5</v>
      </c>
      <c r="U32" s="23">
        <f t="shared" si="1"/>
        <v>5408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949571</v>
      </c>
      <c r="E33" s="249">
        <v>752917</v>
      </c>
      <c r="F33" s="249">
        <v>6.5446619999999998</v>
      </c>
      <c r="G33" s="249">
        <v>0</v>
      </c>
      <c r="H33" s="249">
        <v>82.659000000000006</v>
      </c>
      <c r="I33" s="249">
        <v>19</v>
      </c>
      <c r="J33" s="249">
        <v>234.6</v>
      </c>
      <c r="K33" s="249">
        <v>308.89999999999998</v>
      </c>
      <c r="L33" s="249">
        <v>1.012</v>
      </c>
      <c r="M33" s="249">
        <v>79.290999999999997</v>
      </c>
      <c r="N33" s="249">
        <v>86.135999999999996</v>
      </c>
      <c r="O33" s="249">
        <v>79.492999999999995</v>
      </c>
      <c r="P33" s="249">
        <v>16.8</v>
      </c>
      <c r="Q33" s="249">
        <v>22.2</v>
      </c>
      <c r="R33" s="249">
        <v>18</v>
      </c>
      <c r="S33" s="249">
        <v>4.74</v>
      </c>
      <c r="T33" s="16">
        <v>4</v>
      </c>
      <c r="U33" s="23">
        <f t="shared" si="1"/>
        <v>5626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943945</v>
      </c>
      <c r="E34" s="249">
        <v>752084</v>
      </c>
      <c r="F34" s="249">
        <v>6.8665180000000001</v>
      </c>
      <c r="G34" s="249">
        <v>0</v>
      </c>
      <c r="H34" s="249">
        <v>82.884</v>
      </c>
      <c r="I34" s="249">
        <v>18.899999999999999</v>
      </c>
      <c r="J34" s="249">
        <v>235.8</v>
      </c>
      <c r="K34" s="249">
        <v>291.3</v>
      </c>
      <c r="L34" s="249">
        <v>1.0126999999999999</v>
      </c>
      <c r="M34" s="249">
        <v>79.775000000000006</v>
      </c>
      <c r="N34" s="249">
        <v>86.281999999999996</v>
      </c>
      <c r="O34" s="249">
        <v>84.028000000000006</v>
      </c>
      <c r="P34" s="249">
        <v>16.8</v>
      </c>
      <c r="Q34" s="249">
        <v>21.8</v>
      </c>
      <c r="R34" s="249">
        <v>18.399999999999999</v>
      </c>
      <c r="S34" s="249">
        <v>4.74</v>
      </c>
      <c r="T34" s="16">
        <v>3</v>
      </c>
      <c r="U34" s="23">
        <f t="shared" si="1"/>
        <v>5657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938288</v>
      </c>
      <c r="E35" s="249">
        <v>751249</v>
      </c>
      <c r="F35" s="249">
        <v>6.6349179999999999</v>
      </c>
      <c r="G35" s="249">
        <v>0</v>
      </c>
      <c r="H35" s="249">
        <v>83.813000000000002</v>
      </c>
      <c r="I35" s="249">
        <v>19</v>
      </c>
      <c r="J35" s="249">
        <v>244</v>
      </c>
      <c r="K35" s="249">
        <v>312.8</v>
      </c>
      <c r="L35" s="249">
        <v>1.0123</v>
      </c>
      <c r="M35" s="249">
        <v>80.378</v>
      </c>
      <c r="N35" s="249">
        <v>86.558000000000007</v>
      </c>
      <c r="O35" s="249">
        <v>80.653999999999996</v>
      </c>
      <c r="P35" s="249">
        <v>16.7</v>
      </c>
      <c r="Q35" s="249">
        <v>24.6</v>
      </c>
      <c r="R35" s="249">
        <v>17.8</v>
      </c>
      <c r="S35" s="249">
        <v>4.7300000000000004</v>
      </c>
      <c r="T35" s="16">
        <v>2</v>
      </c>
      <c r="U35" s="23">
        <f t="shared" si="1"/>
        <v>5857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932431</v>
      </c>
      <c r="E36" s="249">
        <v>750392</v>
      </c>
      <c r="F36" s="249">
        <v>6.7764680000000004</v>
      </c>
      <c r="G36" s="249">
        <v>0</v>
      </c>
      <c r="H36" s="249">
        <v>85.835999999999999</v>
      </c>
      <c r="I36" s="249">
        <v>24.5</v>
      </c>
      <c r="J36" s="249">
        <v>32.299999999999997</v>
      </c>
      <c r="K36" s="249">
        <v>317</v>
      </c>
      <c r="L36" s="249">
        <v>1.0125</v>
      </c>
      <c r="M36" s="249">
        <v>82.789000000000001</v>
      </c>
      <c r="N36" s="249">
        <v>87.712999999999994</v>
      </c>
      <c r="O36" s="249">
        <v>82.789000000000001</v>
      </c>
      <c r="P36" s="249">
        <v>10.8</v>
      </c>
      <c r="Q36" s="249">
        <v>40.9</v>
      </c>
      <c r="R36" s="249">
        <v>18.399999999999999</v>
      </c>
      <c r="S36" s="249">
        <v>4.74</v>
      </c>
      <c r="T36" s="16">
        <v>1</v>
      </c>
      <c r="U36" s="23">
        <f t="shared" si="1"/>
        <v>776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931655</v>
      </c>
      <c r="E37" s="249">
        <v>750280</v>
      </c>
      <c r="F37" s="249">
        <v>7.2209940000000001</v>
      </c>
      <c r="G37" s="249">
        <v>0</v>
      </c>
      <c r="H37" s="249">
        <v>86.430999999999997</v>
      </c>
      <c r="I37" s="249">
        <v>21.4</v>
      </c>
      <c r="J37" s="249">
        <v>0</v>
      </c>
      <c r="K37" s="249">
        <v>0</v>
      </c>
      <c r="L37" s="249">
        <v>1.0144</v>
      </c>
      <c r="M37" s="249">
        <v>82.688000000000002</v>
      </c>
      <c r="N37" s="249">
        <v>88.465999999999994</v>
      </c>
      <c r="O37" s="249">
        <v>86.349000000000004</v>
      </c>
      <c r="P37" s="249">
        <v>8.3000000000000007</v>
      </c>
      <c r="Q37" s="249">
        <v>37.799999999999997</v>
      </c>
      <c r="R37" s="249">
        <v>11.2</v>
      </c>
      <c r="S37" s="249">
        <v>4.7300000000000004</v>
      </c>
      <c r="T37" s="1"/>
      <c r="U37" s="26"/>
      <c r="V37" s="5"/>
      <c r="W37" s="103"/>
      <c r="X37" s="102"/>
      <c r="Y37" s="239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6" t="s">
        <v>126</v>
      </c>
      <c r="X1" s="256" t="s">
        <v>127</v>
      </c>
      <c r="Y1" s="259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57"/>
      <c r="X2" s="257"/>
      <c r="Y2" s="260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57"/>
      <c r="X3" s="257"/>
      <c r="Y3" s="260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57"/>
      <c r="X4" s="257"/>
      <c r="Y4" s="26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58"/>
      <c r="X5" s="258"/>
      <c r="Y5" s="261"/>
    </row>
    <row r="6" spans="1:25">
      <c r="A6" s="21">
        <v>32</v>
      </c>
      <c r="D6">
        <v>6969909</v>
      </c>
      <c r="T6" s="22">
        <v>31</v>
      </c>
      <c r="U6" s="23">
        <f>D6-D7</f>
        <v>12682</v>
      </c>
      <c r="V6" s="4"/>
      <c r="W6" s="242"/>
      <c r="X6" s="242"/>
      <c r="Y6" s="247"/>
    </row>
    <row r="7" spans="1:25">
      <c r="A7" s="21">
        <v>31</v>
      </c>
      <c r="D7">
        <v>6957227</v>
      </c>
      <c r="T7" s="22">
        <v>30</v>
      </c>
      <c r="U7" s="23">
        <f>D7-D8</f>
        <v>13019</v>
      </c>
      <c r="V7" s="24">
        <v>1</v>
      </c>
      <c r="W7" s="123"/>
      <c r="X7" s="123"/>
      <c r="Y7" s="239">
        <f t="shared" ref="Y7:Y36" si="0">((X7*100)/D7)-100</f>
        <v>-100</v>
      </c>
    </row>
    <row r="8" spans="1:25">
      <c r="A8" s="16">
        <v>30</v>
      </c>
      <c r="D8">
        <v>6944208</v>
      </c>
      <c r="T8" s="16">
        <v>29</v>
      </c>
      <c r="U8" s="23">
        <f>D8-D9</f>
        <v>13074</v>
      </c>
      <c r="V8" s="4"/>
      <c r="W8" s="102"/>
      <c r="X8" s="102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6931134</v>
      </c>
      <c r="E9" s="249">
        <v>978968</v>
      </c>
      <c r="F9" s="249">
        <v>6.9969530000000004</v>
      </c>
      <c r="G9" s="249">
        <v>0</v>
      </c>
      <c r="H9" s="249">
        <v>84.983000000000004</v>
      </c>
      <c r="I9" s="249">
        <v>20</v>
      </c>
      <c r="J9" s="249">
        <v>596.5</v>
      </c>
      <c r="K9" s="249">
        <v>1100.5999999999999</v>
      </c>
      <c r="L9" s="249">
        <v>1.0126999999999999</v>
      </c>
      <c r="M9" s="249">
        <v>81.123000000000005</v>
      </c>
      <c r="N9" s="249">
        <v>87.894000000000005</v>
      </c>
      <c r="O9" s="249">
        <v>86.528999999999996</v>
      </c>
      <c r="P9" s="249">
        <v>19.100000000000001</v>
      </c>
      <c r="Q9" s="249">
        <v>22.1</v>
      </c>
      <c r="R9" s="249">
        <v>20.399999999999999</v>
      </c>
      <c r="S9" s="249">
        <v>5.79</v>
      </c>
      <c r="T9" s="22">
        <v>28</v>
      </c>
      <c r="U9" s="23">
        <f t="shared" ref="U9:U36" si="1">D9-D10</f>
        <v>14291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6916843</v>
      </c>
      <c r="E10" s="249">
        <v>976892</v>
      </c>
      <c r="F10" s="249">
        <v>6.8264670000000001</v>
      </c>
      <c r="G10" s="249">
        <v>0</v>
      </c>
      <c r="H10" s="249">
        <v>82.418000000000006</v>
      </c>
      <c r="I10" s="249">
        <v>20.100000000000001</v>
      </c>
      <c r="J10" s="249">
        <v>643.9</v>
      </c>
      <c r="K10" s="249">
        <v>1377.8</v>
      </c>
      <c r="L10" s="249">
        <v>1.0124</v>
      </c>
      <c r="M10" s="249">
        <v>78.367000000000004</v>
      </c>
      <c r="N10" s="249">
        <v>86.037999999999997</v>
      </c>
      <c r="O10" s="249">
        <v>83.965000000000003</v>
      </c>
      <c r="P10" s="249">
        <v>19.100000000000001</v>
      </c>
      <c r="Q10" s="249">
        <v>22</v>
      </c>
      <c r="R10" s="249">
        <v>19.8</v>
      </c>
      <c r="S10" s="249">
        <v>5.79</v>
      </c>
      <c r="T10" s="16">
        <v>27</v>
      </c>
      <c r="U10" s="23">
        <f t="shared" si="1"/>
        <v>15430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6901413</v>
      </c>
      <c r="E11" s="249">
        <v>974585</v>
      </c>
      <c r="F11" s="249">
        <v>6.7561070000000001</v>
      </c>
      <c r="G11" s="249">
        <v>0</v>
      </c>
      <c r="H11" s="249">
        <v>80.980999999999995</v>
      </c>
      <c r="I11" s="249">
        <v>20.5</v>
      </c>
      <c r="J11" s="249">
        <v>605.1</v>
      </c>
      <c r="K11" s="249">
        <v>1094</v>
      </c>
      <c r="L11" s="249">
        <v>1.0122</v>
      </c>
      <c r="M11" s="249">
        <v>78.043000000000006</v>
      </c>
      <c r="N11" s="249">
        <v>85.515000000000001</v>
      </c>
      <c r="O11" s="249">
        <v>83.167000000000002</v>
      </c>
      <c r="P11" s="249">
        <v>19.2</v>
      </c>
      <c r="Q11" s="249">
        <v>22.4</v>
      </c>
      <c r="R11" s="249">
        <v>20.3</v>
      </c>
      <c r="S11" s="249">
        <v>5.79</v>
      </c>
      <c r="T11" s="16">
        <v>26</v>
      </c>
      <c r="U11" s="23">
        <f t="shared" si="1"/>
        <v>14494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6886919</v>
      </c>
      <c r="E12" s="249">
        <v>972381</v>
      </c>
      <c r="F12" s="249">
        <v>6.5217270000000003</v>
      </c>
      <c r="G12" s="249">
        <v>0</v>
      </c>
      <c r="H12" s="249">
        <v>80.924000000000007</v>
      </c>
      <c r="I12" s="249">
        <v>20.2</v>
      </c>
      <c r="J12" s="249">
        <v>615</v>
      </c>
      <c r="K12" s="249">
        <v>1148.4000000000001</v>
      </c>
      <c r="L12" s="249">
        <v>1.0117</v>
      </c>
      <c r="M12" s="249">
        <v>77.736999999999995</v>
      </c>
      <c r="N12" s="249">
        <v>84.846999999999994</v>
      </c>
      <c r="O12" s="249">
        <v>79.978999999999999</v>
      </c>
      <c r="P12" s="249">
        <v>18.8</v>
      </c>
      <c r="Q12" s="249">
        <v>22.2</v>
      </c>
      <c r="R12" s="249">
        <v>20.5</v>
      </c>
      <c r="S12" s="249">
        <v>5.79</v>
      </c>
      <c r="T12" s="16">
        <v>25</v>
      </c>
      <c r="U12" s="23">
        <f t="shared" si="1"/>
        <v>14743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6872176</v>
      </c>
      <c r="E13" s="249">
        <v>970140</v>
      </c>
      <c r="F13" s="249">
        <v>6.6610899999999997</v>
      </c>
      <c r="G13" s="249">
        <v>0</v>
      </c>
      <c r="H13" s="249">
        <v>81.125</v>
      </c>
      <c r="I13" s="249">
        <v>20.3</v>
      </c>
      <c r="J13" s="249">
        <v>598.5</v>
      </c>
      <c r="K13" s="249">
        <v>1260.9000000000001</v>
      </c>
      <c r="L13" s="249">
        <v>1.012</v>
      </c>
      <c r="M13" s="249">
        <v>78.462000000000003</v>
      </c>
      <c r="N13" s="249">
        <v>83.721000000000004</v>
      </c>
      <c r="O13" s="249">
        <v>81.834999999999994</v>
      </c>
      <c r="P13" s="249">
        <v>18.399999999999999</v>
      </c>
      <c r="Q13" s="249">
        <v>22.5</v>
      </c>
      <c r="R13" s="249">
        <v>20.3</v>
      </c>
      <c r="S13" s="249">
        <v>5.79</v>
      </c>
      <c r="T13" s="16">
        <v>24</v>
      </c>
      <c r="U13" s="23">
        <f t="shared" si="1"/>
        <v>14337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6857839</v>
      </c>
      <c r="E14" s="249">
        <v>967967</v>
      </c>
      <c r="F14" s="249">
        <v>6.6697579999999999</v>
      </c>
      <c r="G14" s="249">
        <v>0</v>
      </c>
      <c r="H14" s="249">
        <v>81.7</v>
      </c>
      <c r="I14" s="249">
        <v>20.100000000000001</v>
      </c>
      <c r="J14" s="249">
        <v>525.20000000000005</v>
      </c>
      <c r="K14" s="249">
        <v>901.8</v>
      </c>
      <c r="L14" s="249">
        <v>1.012</v>
      </c>
      <c r="M14" s="249">
        <v>78.866</v>
      </c>
      <c r="N14" s="249">
        <v>84.614000000000004</v>
      </c>
      <c r="O14" s="249">
        <v>81.954999999999998</v>
      </c>
      <c r="P14" s="249">
        <v>18.7</v>
      </c>
      <c r="Q14" s="249">
        <v>22.2</v>
      </c>
      <c r="R14" s="249">
        <v>20.3</v>
      </c>
      <c r="S14" s="249">
        <v>5.8</v>
      </c>
      <c r="T14" s="16">
        <v>23</v>
      </c>
      <c r="U14" s="23">
        <f t="shared" si="1"/>
        <v>12594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6845245</v>
      </c>
      <c r="E15" s="249">
        <v>966073</v>
      </c>
      <c r="F15" s="249">
        <v>6.5829599999999999</v>
      </c>
      <c r="G15" s="249">
        <v>0</v>
      </c>
      <c r="H15" s="249">
        <v>84.844999999999999</v>
      </c>
      <c r="I15" s="249">
        <v>20.399999999999999</v>
      </c>
      <c r="J15" s="249">
        <v>521.5</v>
      </c>
      <c r="K15" s="249">
        <v>920.5</v>
      </c>
      <c r="L15" s="249">
        <v>1.0119</v>
      </c>
      <c r="M15" s="249">
        <v>80.326999999999998</v>
      </c>
      <c r="N15" s="249">
        <v>86.539000000000001</v>
      </c>
      <c r="O15" s="249">
        <v>80.600999999999999</v>
      </c>
      <c r="P15" s="249">
        <v>19.100000000000001</v>
      </c>
      <c r="Q15" s="249">
        <v>22.6</v>
      </c>
      <c r="R15" s="249">
        <v>19.8</v>
      </c>
      <c r="S15" s="249">
        <v>5.79</v>
      </c>
      <c r="T15" s="16">
        <v>22</v>
      </c>
      <c r="U15" s="23">
        <f t="shared" si="1"/>
        <v>12507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6832738</v>
      </c>
      <c r="E16" s="249">
        <v>964254</v>
      </c>
      <c r="F16" s="249">
        <v>6.9199789999999997</v>
      </c>
      <c r="G16" s="249">
        <v>0</v>
      </c>
      <c r="H16" s="249">
        <v>84.858999999999995</v>
      </c>
      <c r="I16" s="249">
        <v>20.2</v>
      </c>
      <c r="J16" s="249">
        <v>646</v>
      </c>
      <c r="K16" s="249">
        <v>1309.2</v>
      </c>
      <c r="L16" s="249">
        <v>1.0125</v>
      </c>
      <c r="M16" s="249">
        <v>82.712999999999994</v>
      </c>
      <c r="N16" s="249">
        <v>86.66</v>
      </c>
      <c r="O16" s="249">
        <v>85.432000000000002</v>
      </c>
      <c r="P16" s="249">
        <v>18.8</v>
      </c>
      <c r="Q16" s="249">
        <v>22</v>
      </c>
      <c r="R16" s="249">
        <v>20.3</v>
      </c>
      <c r="S16" s="249">
        <v>5.79</v>
      </c>
      <c r="T16" s="22">
        <v>21</v>
      </c>
      <c r="U16" s="23">
        <f t="shared" si="1"/>
        <v>15487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6817251</v>
      </c>
      <c r="E17" s="249">
        <v>962000</v>
      </c>
      <c r="F17" s="249">
        <v>6.779884</v>
      </c>
      <c r="G17" s="249">
        <v>0</v>
      </c>
      <c r="H17" s="249">
        <v>82.781999999999996</v>
      </c>
      <c r="I17" s="249">
        <v>20.2</v>
      </c>
      <c r="J17" s="249">
        <v>620.9</v>
      </c>
      <c r="K17" s="249">
        <v>1173</v>
      </c>
      <c r="L17" s="249">
        <v>1.0123</v>
      </c>
      <c r="M17" s="249">
        <v>80.382999999999996</v>
      </c>
      <c r="N17" s="249">
        <v>85.111999999999995</v>
      </c>
      <c r="O17" s="249">
        <v>83.453000000000003</v>
      </c>
      <c r="P17" s="249">
        <v>18.5</v>
      </c>
      <c r="Q17" s="249">
        <v>22.1</v>
      </c>
      <c r="R17" s="249">
        <v>20.2</v>
      </c>
      <c r="S17" s="249">
        <v>5.78</v>
      </c>
      <c r="T17" s="16">
        <v>20</v>
      </c>
      <c r="U17" s="23">
        <f t="shared" si="1"/>
        <v>14881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6802370</v>
      </c>
      <c r="E18" s="249">
        <v>959785</v>
      </c>
      <c r="F18" s="249">
        <v>6.6858979999999999</v>
      </c>
      <c r="G18" s="249">
        <v>0</v>
      </c>
      <c r="H18" s="249">
        <v>82.305000000000007</v>
      </c>
      <c r="I18" s="249">
        <v>20.2</v>
      </c>
      <c r="J18" s="249">
        <v>689.3</v>
      </c>
      <c r="K18" s="249">
        <v>1407.7</v>
      </c>
      <c r="L18" s="249">
        <v>1.0121</v>
      </c>
      <c r="M18" s="249">
        <v>79.61</v>
      </c>
      <c r="N18" s="249">
        <v>84.617999999999995</v>
      </c>
      <c r="O18" s="249">
        <v>82.143000000000001</v>
      </c>
      <c r="P18" s="249">
        <v>18.600000000000001</v>
      </c>
      <c r="Q18" s="249">
        <v>22.1</v>
      </c>
      <c r="R18" s="249">
        <v>20.2</v>
      </c>
      <c r="S18" s="249">
        <v>5.78</v>
      </c>
      <c r="T18" s="16">
        <v>19</v>
      </c>
      <c r="U18" s="23">
        <f t="shared" si="1"/>
        <v>16523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6785847</v>
      </c>
      <c r="E19" s="249">
        <v>957313</v>
      </c>
      <c r="F19" s="249">
        <v>6.7996359999999996</v>
      </c>
      <c r="G19" s="249">
        <v>0</v>
      </c>
      <c r="H19" s="249">
        <v>83.033000000000001</v>
      </c>
      <c r="I19" s="249">
        <v>20.100000000000001</v>
      </c>
      <c r="J19" s="249">
        <v>574.29999999999995</v>
      </c>
      <c r="K19" s="249">
        <v>1102.5999999999999</v>
      </c>
      <c r="L19" s="249">
        <v>1.0123</v>
      </c>
      <c r="M19" s="249">
        <v>79.558000000000007</v>
      </c>
      <c r="N19" s="249">
        <v>85</v>
      </c>
      <c r="O19" s="249">
        <v>83.668000000000006</v>
      </c>
      <c r="P19" s="249">
        <v>18.600000000000001</v>
      </c>
      <c r="Q19" s="249">
        <v>21.8</v>
      </c>
      <c r="R19" s="249">
        <v>20</v>
      </c>
      <c r="S19" s="249">
        <v>5.78</v>
      </c>
      <c r="T19" s="16">
        <v>18</v>
      </c>
      <c r="U19" s="23">
        <f t="shared" si="1"/>
        <v>13755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6772092</v>
      </c>
      <c r="E20" s="249">
        <v>955271</v>
      </c>
      <c r="F20" s="249">
        <v>6.7195340000000003</v>
      </c>
      <c r="G20" s="249">
        <v>0</v>
      </c>
      <c r="H20" s="249">
        <v>82.626999999999995</v>
      </c>
      <c r="I20" s="249">
        <v>19.8</v>
      </c>
      <c r="J20" s="249">
        <v>463.6</v>
      </c>
      <c r="K20" s="249">
        <v>927.6</v>
      </c>
      <c r="L20" s="249">
        <v>1.0122</v>
      </c>
      <c r="M20" s="249">
        <v>79.265000000000001</v>
      </c>
      <c r="N20" s="249">
        <v>84.707999999999998</v>
      </c>
      <c r="O20" s="249">
        <v>82.536000000000001</v>
      </c>
      <c r="P20" s="249">
        <v>18.2</v>
      </c>
      <c r="Q20" s="249">
        <v>22</v>
      </c>
      <c r="R20" s="249">
        <v>19.899999999999999</v>
      </c>
      <c r="S20" s="249">
        <v>5.79</v>
      </c>
      <c r="T20" s="16">
        <v>17</v>
      </c>
      <c r="U20" s="23">
        <f t="shared" si="1"/>
        <v>11112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6760980</v>
      </c>
      <c r="E21" s="249">
        <v>953616</v>
      </c>
      <c r="F21" s="249">
        <v>6.7722709999999999</v>
      </c>
      <c r="G21" s="249">
        <v>0</v>
      </c>
      <c r="H21" s="249">
        <v>87.590999999999994</v>
      </c>
      <c r="I21" s="249">
        <v>17.7</v>
      </c>
      <c r="J21" s="249">
        <v>196.6</v>
      </c>
      <c r="K21" s="249">
        <v>818.9</v>
      </c>
      <c r="L21" s="249">
        <v>1.0124</v>
      </c>
      <c r="M21" s="249">
        <v>82.388000000000005</v>
      </c>
      <c r="N21" s="249">
        <v>89.891999999999996</v>
      </c>
      <c r="O21" s="249">
        <v>83.018000000000001</v>
      </c>
      <c r="P21" s="249">
        <v>11.9</v>
      </c>
      <c r="Q21" s="249">
        <v>19.600000000000001</v>
      </c>
      <c r="R21" s="249">
        <v>19.2</v>
      </c>
      <c r="S21" s="249">
        <v>5.78</v>
      </c>
      <c r="T21" s="16">
        <v>16</v>
      </c>
      <c r="U21" s="23">
        <f t="shared" si="1"/>
        <v>4697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6756283</v>
      </c>
      <c r="E22" s="249">
        <v>952948</v>
      </c>
      <c r="F22" s="249">
        <v>7.4067990000000004</v>
      </c>
      <c r="G22" s="249">
        <v>0</v>
      </c>
      <c r="H22" s="249">
        <v>87.260999999999996</v>
      </c>
      <c r="I22" s="249">
        <v>17.899999999999999</v>
      </c>
      <c r="J22" s="249">
        <v>392.4</v>
      </c>
      <c r="K22" s="249">
        <v>1113.3</v>
      </c>
      <c r="L22" s="249">
        <v>1.0147999999999999</v>
      </c>
      <c r="M22" s="249">
        <v>84.171999999999997</v>
      </c>
      <c r="N22" s="249">
        <v>91.066000000000003</v>
      </c>
      <c r="O22" s="249">
        <v>89.103999999999999</v>
      </c>
      <c r="P22" s="249">
        <v>11.9</v>
      </c>
      <c r="Q22" s="249">
        <v>19.8</v>
      </c>
      <c r="R22" s="249">
        <v>12</v>
      </c>
      <c r="S22" s="249">
        <v>5.78</v>
      </c>
      <c r="T22" s="16">
        <v>15</v>
      </c>
      <c r="U22" s="23">
        <f t="shared" si="1"/>
        <v>9380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6746903</v>
      </c>
      <c r="E23" s="249">
        <v>951614</v>
      </c>
      <c r="F23" s="249">
        <v>6.912515</v>
      </c>
      <c r="G23" s="249">
        <v>0</v>
      </c>
      <c r="H23" s="249">
        <v>84.79</v>
      </c>
      <c r="I23" s="249">
        <v>19.3</v>
      </c>
      <c r="J23" s="249">
        <v>672</v>
      </c>
      <c r="K23" s="249">
        <v>1157</v>
      </c>
      <c r="L23" s="249">
        <v>1.0126999999999999</v>
      </c>
      <c r="M23" s="249">
        <v>82.727999999999994</v>
      </c>
      <c r="N23" s="249">
        <v>86.646000000000001</v>
      </c>
      <c r="O23" s="249">
        <v>84.872</v>
      </c>
      <c r="P23" s="249">
        <v>18.3</v>
      </c>
      <c r="Q23" s="249">
        <v>20.100000000000001</v>
      </c>
      <c r="R23" s="249">
        <v>19</v>
      </c>
      <c r="S23" s="249">
        <v>5.76</v>
      </c>
      <c r="T23" s="22">
        <v>14</v>
      </c>
      <c r="U23" s="23">
        <f t="shared" si="1"/>
        <v>16104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6730799</v>
      </c>
      <c r="E24" s="249">
        <v>949276</v>
      </c>
      <c r="F24" s="249">
        <v>6.9238369999999998</v>
      </c>
      <c r="G24" s="249">
        <v>0</v>
      </c>
      <c r="H24" s="249">
        <v>82.507999999999996</v>
      </c>
      <c r="I24" s="249">
        <v>20</v>
      </c>
      <c r="J24" s="249">
        <v>624.4</v>
      </c>
      <c r="K24" s="249">
        <v>1145.3</v>
      </c>
      <c r="L24" s="249">
        <v>1.0126999999999999</v>
      </c>
      <c r="M24" s="249">
        <v>78.248999999999995</v>
      </c>
      <c r="N24" s="249">
        <v>86.468999999999994</v>
      </c>
      <c r="O24" s="249">
        <v>85.087999999999994</v>
      </c>
      <c r="P24" s="249">
        <v>18.399999999999999</v>
      </c>
      <c r="Q24" s="249">
        <v>21.7</v>
      </c>
      <c r="R24" s="249">
        <v>19.100000000000001</v>
      </c>
      <c r="S24" s="249">
        <v>5.77</v>
      </c>
      <c r="T24" s="16">
        <v>13</v>
      </c>
      <c r="U24" s="23">
        <f t="shared" si="1"/>
        <v>14942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6715857</v>
      </c>
      <c r="E25" s="249">
        <v>947046</v>
      </c>
      <c r="F25" s="249">
        <v>6.4328820000000002</v>
      </c>
      <c r="G25" s="249">
        <v>0</v>
      </c>
      <c r="H25" s="249">
        <v>82.185000000000002</v>
      </c>
      <c r="I25" s="249">
        <v>20.3</v>
      </c>
      <c r="J25" s="249">
        <v>608.70000000000005</v>
      </c>
      <c r="K25" s="249">
        <v>1158.7</v>
      </c>
      <c r="L25" s="249">
        <v>1.0115000000000001</v>
      </c>
      <c r="M25" s="249">
        <v>78.120999999999995</v>
      </c>
      <c r="N25" s="249">
        <v>85.93</v>
      </c>
      <c r="O25" s="249">
        <v>78.751000000000005</v>
      </c>
      <c r="P25" s="249">
        <v>18.8</v>
      </c>
      <c r="Q25" s="249">
        <v>21.8</v>
      </c>
      <c r="R25" s="249">
        <v>20.5</v>
      </c>
      <c r="S25" s="249">
        <v>5.77</v>
      </c>
      <c r="T25" s="16">
        <v>12</v>
      </c>
      <c r="U25" s="23">
        <f t="shared" si="1"/>
        <v>14574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6701283</v>
      </c>
      <c r="E26" s="249">
        <v>944862</v>
      </c>
      <c r="F26" s="249">
        <v>6.5923480000000003</v>
      </c>
      <c r="G26" s="249">
        <v>0</v>
      </c>
      <c r="H26" s="249">
        <v>82.685000000000002</v>
      </c>
      <c r="I26" s="249">
        <v>19.8</v>
      </c>
      <c r="J26" s="249">
        <v>558.70000000000005</v>
      </c>
      <c r="K26" s="249">
        <v>1086.9000000000001</v>
      </c>
      <c r="L26" s="249">
        <v>1.0119</v>
      </c>
      <c r="M26" s="249">
        <v>79.125</v>
      </c>
      <c r="N26" s="249">
        <v>85.522000000000006</v>
      </c>
      <c r="O26" s="249">
        <v>80.823999999999998</v>
      </c>
      <c r="P26" s="249">
        <v>17.899999999999999</v>
      </c>
      <c r="Q26" s="249">
        <v>21.3</v>
      </c>
      <c r="R26" s="249">
        <v>20.100000000000001</v>
      </c>
      <c r="S26" s="249">
        <v>5.77</v>
      </c>
      <c r="T26" s="16">
        <v>11</v>
      </c>
      <c r="U26" s="23">
        <f t="shared" si="1"/>
        <v>13410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6687873</v>
      </c>
      <c r="E27" s="249">
        <v>942869</v>
      </c>
      <c r="F27" s="249">
        <v>6.74627</v>
      </c>
      <c r="G27" s="249">
        <v>0</v>
      </c>
      <c r="H27" s="249">
        <v>82.094999999999999</v>
      </c>
      <c r="I27" s="249">
        <v>19.600000000000001</v>
      </c>
      <c r="J27" s="249">
        <v>516.70000000000005</v>
      </c>
      <c r="K27" s="249">
        <v>1048.8</v>
      </c>
      <c r="L27" s="249">
        <v>1.0123</v>
      </c>
      <c r="M27" s="249">
        <v>78.855999999999995</v>
      </c>
      <c r="N27" s="249">
        <v>85.619</v>
      </c>
      <c r="O27" s="249">
        <v>82.79</v>
      </c>
      <c r="P27" s="249">
        <v>17.8</v>
      </c>
      <c r="Q27" s="249">
        <v>21.4</v>
      </c>
      <c r="R27" s="249">
        <v>19.600000000000001</v>
      </c>
      <c r="S27" s="249">
        <v>5.79</v>
      </c>
      <c r="T27" s="16">
        <v>10</v>
      </c>
      <c r="U27" s="23">
        <f t="shared" si="1"/>
        <v>12364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6675509</v>
      </c>
      <c r="E28" s="249">
        <v>941019</v>
      </c>
      <c r="F28" s="249">
        <v>6.5082589999999998</v>
      </c>
      <c r="G28" s="249">
        <v>0</v>
      </c>
      <c r="H28" s="249">
        <v>82.757999999999996</v>
      </c>
      <c r="I28" s="249">
        <v>20.2</v>
      </c>
      <c r="J28" s="249">
        <v>533.6</v>
      </c>
      <c r="K28" s="249">
        <v>1076.9000000000001</v>
      </c>
      <c r="L28" s="249">
        <v>1.0117</v>
      </c>
      <c r="M28" s="249">
        <v>78.489999999999995</v>
      </c>
      <c r="N28" s="249">
        <v>85.251999999999995</v>
      </c>
      <c r="O28" s="249">
        <v>79.692999999999998</v>
      </c>
      <c r="P28" s="249">
        <v>18.899999999999999</v>
      </c>
      <c r="Q28" s="249">
        <v>22.4</v>
      </c>
      <c r="R28" s="249">
        <v>20.2</v>
      </c>
      <c r="S28" s="249">
        <v>5.79</v>
      </c>
      <c r="T28" s="16">
        <v>9</v>
      </c>
      <c r="U28" s="23">
        <f t="shared" si="1"/>
        <v>12789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6662720</v>
      </c>
      <c r="E29" s="249">
        <v>939114</v>
      </c>
      <c r="F29" s="249">
        <v>6.787242</v>
      </c>
      <c r="G29" s="249">
        <v>0</v>
      </c>
      <c r="H29" s="249">
        <v>84.516000000000005</v>
      </c>
      <c r="I29" s="249">
        <v>20.7</v>
      </c>
      <c r="J29" s="249">
        <v>571.20000000000005</v>
      </c>
      <c r="K29" s="249">
        <v>1151.7</v>
      </c>
      <c r="L29" s="249">
        <v>1.0123</v>
      </c>
      <c r="M29" s="249">
        <v>81.816000000000003</v>
      </c>
      <c r="N29" s="249">
        <v>86.846000000000004</v>
      </c>
      <c r="O29" s="249">
        <v>83.548000000000002</v>
      </c>
      <c r="P29" s="249">
        <v>18.899999999999999</v>
      </c>
      <c r="Q29" s="249">
        <v>23.1</v>
      </c>
      <c r="R29" s="249">
        <v>20.2</v>
      </c>
      <c r="S29" s="249">
        <v>5.8</v>
      </c>
      <c r="T29" s="16">
        <v>8</v>
      </c>
      <c r="U29" s="23">
        <f t="shared" si="1"/>
        <v>13664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6649056</v>
      </c>
      <c r="E30" s="249">
        <v>937115</v>
      </c>
      <c r="F30" s="249">
        <v>6.764602</v>
      </c>
      <c r="G30" s="249">
        <v>0</v>
      </c>
      <c r="H30" s="249">
        <v>84.498000000000005</v>
      </c>
      <c r="I30" s="249">
        <v>20.399999999999999</v>
      </c>
      <c r="J30" s="249">
        <v>541.20000000000005</v>
      </c>
      <c r="K30" s="249">
        <v>1099.5999999999999</v>
      </c>
      <c r="L30" s="249">
        <v>1.0122</v>
      </c>
      <c r="M30" s="249">
        <v>80.950999999999993</v>
      </c>
      <c r="N30" s="249">
        <v>86.168000000000006</v>
      </c>
      <c r="O30" s="249">
        <v>83.248999999999995</v>
      </c>
      <c r="P30" s="249">
        <v>18.399999999999999</v>
      </c>
      <c r="Q30" s="249">
        <v>23</v>
      </c>
      <c r="R30" s="249">
        <v>20.2</v>
      </c>
      <c r="S30" s="249">
        <v>5.8</v>
      </c>
      <c r="T30" s="22">
        <v>7</v>
      </c>
      <c r="U30" s="23">
        <f t="shared" si="1"/>
        <v>12954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6636102</v>
      </c>
      <c r="E31" s="249">
        <v>935219</v>
      </c>
      <c r="F31" s="249">
        <v>6.7714749999999997</v>
      </c>
      <c r="G31" s="249">
        <v>0</v>
      </c>
      <c r="H31" s="249">
        <v>81.778999999999996</v>
      </c>
      <c r="I31" s="249">
        <v>19.7</v>
      </c>
      <c r="J31" s="249">
        <v>544.1</v>
      </c>
      <c r="K31" s="249">
        <v>1085</v>
      </c>
      <c r="L31" s="249">
        <v>1.0123</v>
      </c>
      <c r="M31" s="249">
        <v>78.149000000000001</v>
      </c>
      <c r="N31" s="249">
        <v>84.725999999999999</v>
      </c>
      <c r="O31" s="249">
        <v>83.087000000000003</v>
      </c>
      <c r="P31" s="249">
        <v>18</v>
      </c>
      <c r="Q31" s="249">
        <v>22.3</v>
      </c>
      <c r="R31" s="249">
        <v>19.399999999999999</v>
      </c>
      <c r="S31" s="249">
        <v>5.79</v>
      </c>
      <c r="T31" s="16">
        <v>6</v>
      </c>
      <c r="U31" s="23">
        <f t="shared" si="1"/>
        <v>13019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6623083</v>
      </c>
      <c r="E32" s="249">
        <v>933262</v>
      </c>
      <c r="F32" s="249">
        <v>6.643167</v>
      </c>
      <c r="G32" s="249">
        <v>0</v>
      </c>
      <c r="H32" s="249">
        <v>81.411000000000001</v>
      </c>
      <c r="I32" s="249">
        <v>20.2</v>
      </c>
      <c r="J32" s="249">
        <v>586.29999999999995</v>
      </c>
      <c r="K32" s="249">
        <v>1059.0999999999999</v>
      </c>
      <c r="L32" s="249">
        <v>1.0121</v>
      </c>
      <c r="M32" s="249">
        <v>77.933000000000007</v>
      </c>
      <c r="N32" s="249">
        <v>84.825999999999993</v>
      </c>
      <c r="O32" s="249">
        <v>81.168999999999997</v>
      </c>
      <c r="P32" s="249">
        <v>18.100000000000001</v>
      </c>
      <c r="Q32" s="249">
        <v>22.8</v>
      </c>
      <c r="R32" s="249">
        <v>19</v>
      </c>
      <c r="S32" s="249">
        <v>5.79</v>
      </c>
      <c r="T32" s="16">
        <v>5</v>
      </c>
      <c r="U32" s="23">
        <f t="shared" si="1"/>
        <v>14039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6609044</v>
      </c>
      <c r="E33" s="249">
        <v>931139</v>
      </c>
      <c r="F33" s="249">
        <v>6.5241980000000002</v>
      </c>
      <c r="G33" s="249">
        <v>0</v>
      </c>
      <c r="H33" s="249">
        <v>82.503</v>
      </c>
      <c r="I33" s="249">
        <v>20.5</v>
      </c>
      <c r="J33" s="249">
        <v>554.79999999999995</v>
      </c>
      <c r="K33" s="249">
        <v>1087.3</v>
      </c>
      <c r="L33" s="249">
        <v>1.0117</v>
      </c>
      <c r="M33" s="249">
        <v>78.965999999999994</v>
      </c>
      <c r="N33" s="249">
        <v>86.158000000000001</v>
      </c>
      <c r="O33" s="249">
        <v>79.971000000000004</v>
      </c>
      <c r="P33" s="249">
        <v>18.7</v>
      </c>
      <c r="Q33" s="249">
        <v>22.9</v>
      </c>
      <c r="R33" s="249">
        <v>20.399999999999999</v>
      </c>
      <c r="S33" s="249">
        <v>5.8</v>
      </c>
      <c r="T33" s="16">
        <v>4</v>
      </c>
      <c r="U33" s="23">
        <f t="shared" si="1"/>
        <v>13279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6595765</v>
      </c>
      <c r="E34" s="249">
        <v>929153</v>
      </c>
      <c r="F34" s="249">
        <v>6.8005810000000002</v>
      </c>
      <c r="G34" s="249">
        <v>0</v>
      </c>
      <c r="H34" s="249">
        <v>82.962999999999994</v>
      </c>
      <c r="I34" s="249">
        <v>20.5</v>
      </c>
      <c r="J34" s="249">
        <v>341.7</v>
      </c>
      <c r="K34" s="249">
        <v>770.3</v>
      </c>
      <c r="L34" s="249">
        <v>1.0123</v>
      </c>
      <c r="M34" s="249">
        <v>79.427000000000007</v>
      </c>
      <c r="N34" s="249">
        <v>86.242999999999995</v>
      </c>
      <c r="O34" s="249">
        <v>83.695999999999998</v>
      </c>
      <c r="P34" s="249">
        <v>18.100000000000001</v>
      </c>
      <c r="Q34" s="249">
        <v>23.9</v>
      </c>
      <c r="R34" s="249">
        <v>20.100000000000001</v>
      </c>
      <c r="S34" s="249">
        <v>5.8</v>
      </c>
      <c r="T34" s="16">
        <v>3</v>
      </c>
      <c r="U34" s="23">
        <f t="shared" si="1"/>
        <v>8174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6587591</v>
      </c>
      <c r="E35" s="249">
        <v>927940</v>
      </c>
      <c r="F35" s="249">
        <v>6.5840449999999997</v>
      </c>
      <c r="G35" s="249">
        <v>0</v>
      </c>
      <c r="H35" s="249">
        <v>83.869</v>
      </c>
      <c r="I35" s="249">
        <v>20.3</v>
      </c>
      <c r="J35" s="249">
        <v>343.1</v>
      </c>
      <c r="K35" s="249">
        <v>820.3</v>
      </c>
      <c r="L35" s="249">
        <v>1.0119</v>
      </c>
      <c r="M35" s="249">
        <v>80.183000000000007</v>
      </c>
      <c r="N35" s="249">
        <v>86.396000000000001</v>
      </c>
      <c r="O35" s="249">
        <v>80.531000000000006</v>
      </c>
      <c r="P35" s="249">
        <v>17.600000000000001</v>
      </c>
      <c r="Q35" s="249">
        <v>25.1</v>
      </c>
      <c r="R35" s="249">
        <v>19.600000000000001</v>
      </c>
      <c r="S35" s="249">
        <v>5.8</v>
      </c>
      <c r="T35" s="16">
        <v>2</v>
      </c>
      <c r="U35" s="23">
        <f t="shared" si="1"/>
        <v>8212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6579379</v>
      </c>
      <c r="E36" s="249">
        <v>926733</v>
      </c>
      <c r="F36" s="249">
        <v>6.7657999999999996</v>
      </c>
      <c r="G36" s="249">
        <v>0</v>
      </c>
      <c r="H36" s="249">
        <v>85.296000000000006</v>
      </c>
      <c r="I36" s="249">
        <v>20.399999999999999</v>
      </c>
      <c r="J36" s="249">
        <v>602.20000000000005</v>
      </c>
      <c r="K36" s="249">
        <v>1123.7</v>
      </c>
      <c r="L36" s="249">
        <v>1.0123</v>
      </c>
      <c r="M36" s="249">
        <v>82.311000000000007</v>
      </c>
      <c r="N36" s="249">
        <v>87.388999999999996</v>
      </c>
      <c r="O36" s="249">
        <v>83.17</v>
      </c>
      <c r="P36" s="249">
        <v>18.2</v>
      </c>
      <c r="Q36" s="249">
        <v>22.9</v>
      </c>
      <c r="R36" s="249">
        <v>19.899999999999999</v>
      </c>
      <c r="S36" s="249">
        <v>5.8</v>
      </c>
      <c r="T36" s="16">
        <v>1</v>
      </c>
      <c r="U36" s="23">
        <f t="shared" si="1"/>
        <v>14432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6564947</v>
      </c>
      <c r="E37" s="249">
        <v>924641</v>
      </c>
      <c r="F37" s="249">
        <v>6.9760939999999998</v>
      </c>
      <c r="G37" s="249">
        <v>0</v>
      </c>
      <c r="H37" s="249">
        <v>85.909000000000006</v>
      </c>
      <c r="I37" s="249">
        <v>20.100000000000001</v>
      </c>
      <c r="J37" s="249">
        <v>555.70000000000005</v>
      </c>
      <c r="K37" s="249">
        <v>1094.7</v>
      </c>
      <c r="L37" s="249">
        <v>1.0126999999999999</v>
      </c>
      <c r="M37" s="249">
        <v>81.852000000000004</v>
      </c>
      <c r="N37" s="249">
        <v>88.001000000000005</v>
      </c>
      <c r="O37" s="249">
        <v>86.096000000000004</v>
      </c>
      <c r="P37" s="249">
        <v>17.8</v>
      </c>
      <c r="Q37" s="249">
        <v>23.2</v>
      </c>
      <c r="R37" s="249">
        <v>20</v>
      </c>
      <c r="S37" s="249">
        <v>5.8</v>
      </c>
      <c r="T37" s="1"/>
      <c r="U37" s="26"/>
      <c r="V37" s="5"/>
      <c r="W37" s="103"/>
      <c r="X37" s="102"/>
      <c r="Y37" s="239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4" sqref="F14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1" t="s">
        <v>126</v>
      </c>
      <c r="X1" s="301" t="s">
        <v>127</v>
      </c>
      <c r="Y1" s="30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01"/>
      <c r="X2" s="301"/>
      <c r="Y2" s="302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01"/>
      <c r="X3" s="301"/>
      <c r="Y3" s="302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01"/>
      <c r="X4" s="301"/>
      <c r="Y4" s="302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01"/>
      <c r="X5" s="301"/>
      <c r="Y5" s="302"/>
    </row>
    <row r="6" spans="1:25">
      <c r="A6" s="21">
        <v>32</v>
      </c>
      <c r="B6" s="249" t="s">
        <v>258</v>
      </c>
      <c r="C6" s="249" t="s">
        <v>196</v>
      </c>
      <c r="D6" s="249">
        <v>7710265</v>
      </c>
      <c r="E6" s="249">
        <v>1412720</v>
      </c>
      <c r="F6" s="249">
        <v>6.7051179999999997</v>
      </c>
      <c r="G6" s="249">
        <v>0</v>
      </c>
      <c r="H6" s="249">
        <v>82.814999999999998</v>
      </c>
      <c r="I6" s="249">
        <v>21.3</v>
      </c>
      <c r="J6" s="249">
        <v>126.1</v>
      </c>
      <c r="K6" s="249">
        <v>174.4</v>
      </c>
      <c r="L6" s="249">
        <v>1.0121</v>
      </c>
      <c r="M6" s="249">
        <v>80.566000000000003</v>
      </c>
      <c r="N6" s="249">
        <v>85.814999999999998</v>
      </c>
      <c r="O6" s="249">
        <v>82.375</v>
      </c>
      <c r="P6" s="249">
        <v>18.7</v>
      </c>
      <c r="Q6" s="249">
        <v>25.8</v>
      </c>
      <c r="R6" s="249">
        <v>20.100000000000001</v>
      </c>
      <c r="S6" s="249">
        <v>5.09</v>
      </c>
      <c r="T6" s="22">
        <v>31</v>
      </c>
      <c r="U6" s="23">
        <f>D6-D7</f>
        <v>3023</v>
      </c>
      <c r="V6" s="4"/>
      <c r="W6" s="245"/>
      <c r="X6" s="245"/>
      <c r="Y6" s="248"/>
    </row>
    <row r="7" spans="1:25">
      <c r="A7" s="21">
        <v>31</v>
      </c>
      <c r="B7" s="249" t="s">
        <v>253</v>
      </c>
      <c r="C7" s="249" t="s">
        <v>196</v>
      </c>
      <c r="D7" s="249">
        <v>7707242</v>
      </c>
      <c r="E7" s="249">
        <v>1412269</v>
      </c>
      <c r="F7" s="249">
        <v>6.6620970000000002</v>
      </c>
      <c r="G7" s="249">
        <v>0</v>
      </c>
      <c r="H7" s="249">
        <v>83.040999999999997</v>
      </c>
      <c r="I7" s="249">
        <v>20.8</v>
      </c>
      <c r="J7" s="249">
        <v>122.6</v>
      </c>
      <c r="K7" s="249">
        <v>166.2</v>
      </c>
      <c r="L7" s="249">
        <v>1.0121</v>
      </c>
      <c r="M7" s="249">
        <v>80.007000000000005</v>
      </c>
      <c r="N7" s="249">
        <v>86.578999999999994</v>
      </c>
      <c r="O7" s="249">
        <v>81.534000000000006</v>
      </c>
      <c r="P7" s="249">
        <v>17.2</v>
      </c>
      <c r="Q7" s="249">
        <v>26.1</v>
      </c>
      <c r="R7" s="249">
        <v>19.3</v>
      </c>
      <c r="S7" s="249">
        <v>5.08</v>
      </c>
      <c r="T7" s="22">
        <v>30</v>
      </c>
      <c r="U7" s="23">
        <f>D7-D8</f>
        <v>2935</v>
      </c>
      <c r="V7" s="24">
        <v>1</v>
      </c>
      <c r="W7" s="124"/>
      <c r="X7" s="124"/>
      <c r="Y7" s="239">
        <f t="shared" ref="Y7:Y36" si="0">((X7*100)/D7)-100</f>
        <v>-100</v>
      </c>
    </row>
    <row r="8" spans="1:25">
      <c r="A8" s="16">
        <v>30</v>
      </c>
      <c r="B8" s="249" t="s">
        <v>254</v>
      </c>
      <c r="C8" s="249" t="s">
        <v>196</v>
      </c>
      <c r="D8" s="249">
        <v>7704307</v>
      </c>
      <c r="E8" s="249">
        <v>1411833</v>
      </c>
      <c r="F8" s="249">
        <v>6.8660500000000004</v>
      </c>
      <c r="G8" s="249">
        <v>0</v>
      </c>
      <c r="H8" s="249">
        <v>85.822999999999993</v>
      </c>
      <c r="I8" s="249">
        <v>20.2</v>
      </c>
      <c r="J8" s="249">
        <v>73.8</v>
      </c>
      <c r="K8" s="249">
        <v>183.5</v>
      </c>
      <c r="L8" s="249">
        <v>1.0126999999999999</v>
      </c>
      <c r="M8" s="249">
        <v>81.822999999999993</v>
      </c>
      <c r="N8" s="249">
        <v>87.76</v>
      </c>
      <c r="O8" s="249">
        <v>84.114000000000004</v>
      </c>
      <c r="P8" s="249">
        <v>16.3</v>
      </c>
      <c r="Q8" s="249">
        <v>25.8</v>
      </c>
      <c r="R8" s="249">
        <v>18.600000000000001</v>
      </c>
      <c r="S8" s="249">
        <v>5.08</v>
      </c>
      <c r="T8" s="16">
        <v>29</v>
      </c>
      <c r="U8" s="23">
        <f>D8-D9</f>
        <v>1763</v>
      </c>
      <c r="V8" s="4"/>
      <c r="W8" s="123"/>
      <c r="X8" s="123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7702544</v>
      </c>
      <c r="E9" s="249">
        <v>1411580</v>
      </c>
      <c r="F9" s="249">
        <v>7.1460949999999999</v>
      </c>
      <c r="G9" s="249">
        <v>0</v>
      </c>
      <c r="H9" s="249">
        <v>85.718000000000004</v>
      </c>
      <c r="I9" s="249">
        <v>18.399999999999999</v>
      </c>
      <c r="J9" s="249">
        <v>90</v>
      </c>
      <c r="K9" s="249">
        <v>161.5</v>
      </c>
      <c r="L9" s="249">
        <v>1.0136000000000001</v>
      </c>
      <c r="M9" s="249">
        <v>82.415000000000006</v>
      </c>
      <c r="N9" s="249">
        <v>88.42</v>
      </c>
      <c r="O9" s="249">
        <v>87.158000000000001</v>
      </c>
      <c r="P9" s="249">
        <v>14.7</v>
      </c>
      <c r="Q9" s="249">
        <v>24.5</v>
      </c>
      <c r="R9" s="249">
        <v>16.3</v>
      </c>
      <c r="S9" s="249">
        <v>5.07</v>
      </c>
      <c r="T9" s="22">
        <v>28</v>
      </c>
      <c r="U9" s="23">
        <f t="shared" ref="U9:U36" si="1">D9-D10</f>
        <v>2139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7700405</v>
      </c>
      <c r="E10" s="249">
        <v>1411271</v>
      </c>
      <c r="F10" s="249">
        <v>6.8769039999999997</v>
      </c>
      <c r="G10" s="249">
        <v>0</v>
      </c>
      <c r="H10" s="249">
        <v>83.191999999999993</v>
      </c>
      <c r="I10" s="249">
        <v>20</v>
      </c>
      <c r="J10" s="249">
        <v>124.6</v>
      </c>
      <c r="K10" s="249">
        <v>175.1</v>
      </c>
      <c r="L10" s="249">
        <v>1.0125999999999999</v>
      </c>
      <c r="M10" s="249">
        <v>79.328999999999994</v>
      </c>
      <c r="N10" s="249">
        <v>86.641000000000005</v>
      </c>
      <c r="O10" s="249">
        <v>84.471999999999994</v>
      </c>
      <c r="P10" s="249">
        <v>17.899999999999999</v>
      </c>
      <c r="Q10" s="249">
        <v>24.9</v>
      </c>
      <c r="R10" s="249">
        <v>19.2</v>
      </c>
      <c r="S10" s="249">
        <v>5.08</v>
      </c>
      <c r="T10" s="16">
        <v>27</v>
      </c>
      <c r="U10" s="23">
        <f t="shared" si="1"/>
        <v>2989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7697416</v>
      </c>
      <c r="E11" s="249">
        <v>1410830</v>
      </c>
      <c r="F11" s="249">
        <v>6.8182479999999996</v>
      </c>
      <c r="G11" s="249">
        <v>0</v>
      </c>
      <c r="H11" s="249">
        <v>81.680999999999997</v>
      </c>
      <c r="I11" s="249">
        <v>20.9</v>
      </c>
      <c r="J11" s="249">
        <v>125.4</v>
      </c>
      <c r="K11" s="249">
        <v>165.7</v>
      </c>
      <c r="L11" s="249">
        <v>1.0124</v>
      </c>
      <c r="M11" s="249">
        <v>79.150999999999996</v>
      </c>
      <c r="N11" s="249">
        <v>86.042000000000002</v>
      </c>
      <c r="O11" s="249">
        <v>83.787000000000006</v>
      </c>
      <c r="P11" s="249">
        <v>18.3</v>
      </c>
      <c r="Q11" s="249">
        <v>24.9</v>
      </c>
      <c r="R11" s="249">
        <v>19.600000000000001</v>
      </c>
      <c r="S11" s="249">
        <v>5.09</v>
      </c>
      <c r="T11" s="16">
        <v>26</v>
      </c>
      <c r="U11" s="23">
        <f t="shared" si="1"/>
        <v>3002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7694414</v>
      </c>
      <c r="E12" s="249">
        <v>1410377</v>
      </c>
      <c r="F12" s="249">
        <v>6.5939129999999997</v>
      </c>
      <c r="G12" s="249">
        <v>0</v>
      </c>
      <c r="H12" s="249">
        <v>81.653000000000006</v>
      </c>
      <c r="I12" s="249">
        <v>20.399999999999999</v>
      </c>
      <c r="J12" s="249">
        <v>124.2</v>
      </c>
      <c r="K12" s="249">
        <v>162.80000000000001</v>
      </c>
      <c r="L12" s="249">
        <v>1.012</v>
      </c>
      <c r="M12" s="249">
        <v>78.947999999999993</v>
      </c>
      <c r="N12" s="249">
        <v>85.35</v>
      </c>
      <c r="O12" s="249">
        <v>80.569999999999993</v>
      </c>
      <c r="P12" s="249">
        <v>17.8</v>
      </c>
      <c r="Q12" s="249">
        <v>25.1</v>
      </c>
      <c r="R12" s="249">
        <v>19.3</v>
      </c>
      <c r="S12" s="249">
        <v>5.09</v>
      </c>
      <c r="T12" s="16">
        <v>25</v>
      </c>
      <c r="U12" s="23">
        <f t="shared" si="1"/>
        <v>2979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7691435</v>
      </c>
      <c r="E13" s="249">
        <v>1409929</v>
      </c>
      <c r="F13" s="249">
        <v>6.7325090000000003</v>
      </c>
      <c r="G13" s="249">
        <v>0</v>
      </c>
      <c r="H13" s="249">
        <v>81.834000000000003</v>
      </c>
      <c r="I13" s="249">
        <v>20.6</v>
      </c>
      <c r="J13" s="249">
        <v>118.9</v>
      </c>
      <c r="K13" s="249">
        <v>165.5</v>
      </c>
      <c r="L13" s="249">
        <v>1.0123</v>
      </c>
      <c r="M13" s="249">
        <v>79.33</v>
      </c>
      <c r="N13" s="249">
        <v>84.331999999999994</v>
      </c>
      <c r="O13" s="249">
        <v>82.367999999999995</v>
      </c>
      <c r="P13" s="249">
        <v>17.7</v>
      </c>
      <c r="Q13" s="249">
        <v>25.5</v>
      </c>
      <c r="R13" s="249">
        <v>18.899999999999999</v>
      </c>
      <c r="S13" s="249">
        <v>5.09</v>
      </c>
      <c r="T13" s="16">
        <v>24</v>
      </c>
      <c r="U13" s="23">
        <f t="shared" si="1"/>
        <v>2846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7688589</v>
      </c>
      <c r="E14" s="249">
        <v>1409501</v>
      </c>
      <c r="F14" s="249">
        <v>6.7397640000000001</v>
      </c>
      <c r="G14" s="249">
        <v>0</v>
      </c>
      <c r="H14" s="249">
        <v>82.320999999999998</v>
      </c>
      <c r="I14" s="249">
        <v>20.399999999999999</v>
      </c>
      <c r="J14" s="249">
        <v>134.4</v>
      </c>
      <c r="K14" s="249">
        <v>248.4</v>
      </c>
      <c r="L14" s="249">
        <v>1.0123</v>
      </c>
      <c r="M14" s="249">
        <v>79.507999999999996</v>
      </c>
      <c r="N14" s="249">
        <v>85.055000000000007</v>
      </c>
      <c r="O14" s="249">
        <v>82.584999999999994</v>
      </c>
      <c r="P14" s="249">
        <v>18</v>
      </c>
      <c r="Q14" s="249">
        <v>25.8</v>
      </c>
      <c r="R14" s="249">
        <v>19.3</v>
      </c>
      <c r="S14" s="249">
        <v>5.08</v>
      </c>
      <c r="T14" s="16">
        <v>23</v>
      </c>
      <c r="U14" s="23">
        <f t="shared" si="1"/>
        <v>3233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7685356</v>
      </c>
      <c r="E15" s="249">
        <v>1409018</v>
      </c>
      <c r="F15" s="249">
        <v>6.6061699999999997</v>
      </c>
      <c r="G15" s="249">
        <v>0</v>
      </c>
      <c r="H15" s="249">
        <v>85.447000000000003</v>
      </c>
      <c r="I15" s="249">
        <v>21.3</v>
      </c>
      <c r="J15" s="249">
        <v>91.5</v>
      </c>
      <c r="K15" s="249">
        <v>201.9</v>
      </c>
      <c r="L15" s="249">
        <v>1.0119</v>
      </c>
      <c r="M15" s="249">
        <v>80.864000000000004</v>
      </c>
      <c r="N15" s="249">
        <v>87.263999999999996</v>
      </c>
      <c r="O15" s="249">
        <v>80.974999999999994</v>
      </c>
      <c r="P15" s="249">
        <v>17.5</v>
      </c>
      <c r="Q15" s="249">
        <v>27.6</v>
      </c>
      <c r="R15" s="249">
        <v>20</v>
      </c>
      <c r="S15" s="249">
        <v>5.09</v>
      </c>
      <c r="T15" s="16">
        <v>22</v>
      </c>
      <c r="U15" s="23">
        <f t="shared" si="1"/>
        <v>2194</v>
      </c>
      <c r="V15" s="16"/>
      <c r="W15" s="102"/>
      <c r="X15" s="102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7683162</v>
      </c>
      <c r="E16" s="249">
        <v>1408700</v>
      </c>
      <c r="F16" s="249">
        <v>7.0429089999999999</v>
      </c>
      <c r="G16" s="249">
        <v>0</v>
      </c>
      <c r="H16" s="249">
        <v>85.613</v>
      </c>
      <c r="I16" s="249">
        <v>19.600000000000001</v>
      </c>
      <c r="J16" s="249">
        <v>77.099999999999994</v>
      </c>
      <c r="K16" s="249">
        <v>156.1</v>
      </c>
      <c r="L16" s="249">
        <v>1.0132000000000001</v>
      </c>
      <c r="M16" s="249">
        <v>83.268000000000001</v>
      </c>
      <c r="N16" s="249">
        <v>87.174000000000007</v>
      </c>
      <c r="O16" s="249">
        <v>86.13</v>
      </c>
      <c r="P16" s="249">
        <v>16.2</v>
      </c>
      <c r="Q16" s="249">
        <v>25.1</v>
      </c>
      <c r="R16" s="249">
        <v>17.399999999999999</v>
      </c>
      <c r="S16" s="249">
        <v>5.09</v>
      </c>
      <c r="T16" s="22">
        <v>21</v>
      </c>
      <c r="U16" s="23">
        <f t="shared" si="1"/>
        <v>1832</v>
      </c>
      <c r="V16" s="24">
        <v>22</v>
      </c>
      <c r="W16" s="102"/>
      <c r="X16" s="102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7681330</v>
      </c>
      <c r="E17" s="249">
        <v>1408434</v>
      </c>
      <c r="F17" s="249">
        <v>6.8684099999999999</v>
      </c>
      <c r="G17" s="249">
        <v>0</v>
      </c>
      <c r="H17" s="249">
        <v>83.5</v>
      </c>
      <c r="I17" s="249">
        <v>20.6</v>
      </c>
      <c r="J17" s="249">
        <v>120.5</v>
      </c>
      <c r="K17" s="249">
        <v>167.7</v>
      </c>
      <c r="L17" s="249">
        <v>1.0125999999999999</v>
      </c>
      <c r="M17" s="249">
        <v>81.174000000000007</v>
      </c>
      <c r="N17" s="249">
        <v>85.575999999999993</v>
      </c>
      <c r="O17" s="249">
        <v>84.227999999999994</v>
      </c>
      <c r="P17" s="249">
        <v>17.600000000000001</v>
      </c>
      <c r="Q17" s="249">
        <v>25.9</v>
      </c>
      <c r="R17" s="249">
        <v>18.899999999999999</v>
      </c>
      <c r="S17" s="249">
        <v>5.08</v>
      </c>
      <c r="T17" s="16">
        <v>20</v>
      </c>
      <c r="U17" s="23">
        <f t="shared" si="1"/>
        <v>2887</v>
      </c>
      <c r="V17" s="16"/>
      <c r="W17" s="123"/>
      <c r="X17" s="123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7678443</v>
      </c>
      <c r="E18" s="249">
        <v>1408008</v>
      </c>
      <c r="F18" s="249">
        <v>6.7898290000000001</v>
      </c>
      <c r="G18" s="249">
        <v>0</v>
      </c>
      <c r="H18" s="249">
        <v>83.11</v>
      </c>
      <c r="I18" s="249">
        <v>20.399999999999999</v>
      </c>
      <c r="J18" s="249">
        <v>130.4</v>
      </c>
      <c r="K18" s="249">
        <v>173.3</v>
      </c>
      <c r="L18" s="249">
        <v>1.0125</v>
      </c>
      <c r="M18" s="249">
        <v>80.715999999999994</v>
      </c>
      <c r="N18" s="249">
        <v>85.296999999999997</v>
      </c>
      <c r="O18" s="249">
        <v>83.137</v>
      </c>
      <c r="P18" s="249">
        <v>17.5</v>
      </c>
      <c r="Q18" s="249">
        <v>24.7</v>
      </c>
      <c r="R18" s="249">
        <v>18.8</v>
      </c>
      <c r="S18" s="249">
        <v>5.08</v>
      </c>
      <c r="T18" s="16">
        <v>19</v>
      </c>
      <c r="U18" s="23">
        <f t="shared" si="1"/>
        <v>3126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7675317</v>
      </c>
      <c r="E19" s="249">
        <v>1407545</v>
      </c>
      <c r="F19" s="249">
        <v>6.862406</v>
      </c>
      <c r="G19" s="249">
        <v>0</v>
      </c>
      <c r="H19" s="249">
        <v>83.727000000000004</v>
      </c>
      <c r="I19" s="249">
        <v>20.100000000000001</v>
      </c>
      <c r="J19" s="249">
        <v>135</v>
      </c>
      <c r="K19" s="249">
        <v>170</v>
      </c>
      <c r="L19" s="249">
        <v>1.0125999999999999</v>
      </c>
      <c r="M19" s="249">
        <v>80.781999999999996</v>
      </c>
      <c r="N19" s="249">
        <v>85.641999999999996</v>
      </c>
      <c r="O19" s="249">
        <v>84.123000000000005</v>
      </c>
      <c r="P19" s="249">
        <v>17.7</v>
      </c>
      <c r="Q19" s="249">
        <v>23.1</v>
      </c>
      <c r="R19" s="249">
        <v>18.8</v>
      </c>
      <c r="S19" s="249">
        <v>5.08</v>
      </c>
      <c r="T19" s="16">
        <v>18</v>
      </c>
      <c r="U19" s="23">
        <f t="shared" si="1"/>
        <v>3237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7672080</v>
      </c>
      <c r="E20" s="249">
        <v>1407069</v>
      </c>
      <c r="F20" s="249">
        <v>6.7713070000000002</v>
      </c>
      <c r="G20" s="249">
        <v>0</v>
      </c>
      <c r="H20" s="249">
        <v>83.195999999999998</v>
      </c>
      <c r="I20" s="249">
        <v>20</v>
      </c>
      <c r="J20" s="249">
        <v>137.69999999999999</v>
      </c>
      <c r="K20" s="249">
        <v>229.1</v>
      </c>
      <c r="L20" s="249">
        <v>1.0124</v>
      </c>
      <c r="M20" s="249">
        <v>80.213999999999999</v>
      </c>
      <c r="N20" s="249">
        <v>85.156000000000006</v>
      </c>
      <c r="O20" s="249">
        <v>82.998999999999995</v>
      </c>
      <c r="P20" s="249">
        <v>17.899999999999999</v>
      </c>
      <c r="Q20" s="249">
        <v>23.3</v>
      </c>
      <c r="R20" s="249">
        <v>19.2</v>
      </c>
      <c r="S20" s="249">
        <v>5.09</v>
      </c>
      <c r="T20" s="16">
        <v>17</v>
      </c>
      <c r="U20" s="23">
        <f t="shared" si="1"/>
        <v>3302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7668778</v>
      </c>
      <c r="E21" s="249">
        <v>1406581</v>
      </c>
      <c r="F21" s="249">
        <v>6.806629</v>
      </c>
      <c r="G21" s="249">
        <v>0</v>
      </c>
      <c r="H21" s="249">
        <v>88.052000000000007</v>
      </c>
      <c r="I21" s="249">
        <v>17.600000000000001</v>
      </c>
      <c r="J21" s="249">
        <v>62.2</v>
      </c>
      <c r="K21" s="249">
        <v>215.5</v>
      </c>
      <c r="L21" s="249">
        <v>1.0125</v>
      </c>
      <c r="M21" s="249">
        <v>82.975999999999999</v>
      </c>
      <c r="N21" s="249">
        <v>90.298000000000002</v>
      </c>
      <c r="O21" s="249">
        <v>83.435000000000002</v>
      </c>
      <c r="P21" s="249">
        <v>11.9</v>
      </c>
      <c r="Q21" s="249">
        <v>21.1</v>
      </c>
      <c r="R21" s="249">
        <v>19</v>
      </c>
      <c r="S21" s="249">
        <v>5.08</v>
      </c>
      <c r="T21" s="16">
        <v>16</v>
      </c>
      <c r="U21" s="23">
        <f t="shared" si="1"/>
        <v>1500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7667278</v>
      </c>
      <c r="E22" s="249">
        <v>1406370</v>
      </c>
      <c r="F22" s="249">
        <v>7.4386669999999997</v>
      </c>
      <c r="G22" s="249">
        <v>0</v>
      </c>
      <c r="H22" s="249">
        <v>87.864000000000004</v>
      </c>
      <c r="I22" s="249">
        <v>12.2</v>
      </c>
      <c r="J22" s="249">
        <v>16.600000000000001</v>
      </c>
      <c r="K22" s="249">
        <v>35.5</v>
      </c>
      <c r="L22" s="249">
        <v>1.0148999999999999</v>
      </c>
      <c r="M22" s="249">
        <v>85.311000000000007</v>
      </c>
      <c r="N22" s="249">
        <v>91.472999999999999</v>
      </c>
      <c r="O22" s="249">
        <v>89.501999999999995</v>
      </c>
      <c r="P22" s="249">
        <v>9.8000000000000007</v>
      </c>
      <c r="Q22" s="249">
        <v>15.7</v>
      </c>
      <c r="R22" s="249">
        <v>11.9</v>
      </c>
      <c r="S22" s="249">
        <v>5.08</v>
      </c>
      <c r="T22" s="16">
        <v>15</v>
      </c>
      <c r="U22" s="23">
        <f t="shared" si="1"/>
        <v>398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7666880</v>
      </c>
      <c r="E23" s="249">
        <v>1406315</v>
      </c>
      <c r="F23" s="249">
        <v>7.156841</v>
      </c>
      <c r="G23" s="249">
        <v>0</v>
      </c>
      <c r="H23" s="249">
        <v>85.634</v>
      </c>
      <c r="I23" s="249">
        <v>13</v>
      </c>
      <c r="J23" s="249">
        <v>40</v>
      </c>
      <c r="K23" s="249">
        <v>66.7</v>
      </c>
      <c r="L23" s="249">
        <v>1.0142</v>
      </c>
      <c r="M23" s="249">
        <v>83.957999999999998</v>
      </c>
      <c r="N23" s="249">
        <v>87.218000000000004</v>
      </c>
      <c r="O23" s="249">
        <v>85.831000000000003</v>
      </c>
      <c r="P23" s="249">
        <v>11.1</v>
      </c>
      <c r="Q23" s="249">
        <v>15.6</v>
      </c>
      <c r="R23" s="249">
        <v>12.2</v>
      </c>
      <c r="S23" s="249">
        <v>4.8600000000000003</v>
      </c>
      <c r="T23" s="22">
        <v>14</v>
      </c>
      <c r="U23" s="23">
        <f t="shared" si="1"/>
        <v>945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7665935</v>
      </c>
      <c r="E24" s="249">
        <v>1406182</v>
      </c>
      <c r="F24" s="249">
        <v>7.0932430000000002</v>
      </c>
      <c r="G24" s="249">
        <v>0</v>
      </c>
      <c r="H24" s="249">
        <v>83.277000000000001</v>
      </c>
      <c r="I24" s="249">
        <v>18.8</v>
      </c>
      <c r="J24" s="249">
        <v>119.4</v>
      </c>
      <c r="K24" s="249">
        <v>167.4</v>
      </c>
      <c r="L24" s="249">
        <v>1.0136000000000001</v>
      </c>
      <c r="M24" s="249">
        <v>79.289000000000001</v>
      </c>
      <c r="N24" s="249">
        <v>87.037999999999997</v>
      </c>
      <c r="O24" s="249">
        <v>86.046000000000006</v>
      </c>
      <c r="P24" s="249">
        <v>14</v>
      </c>
      <c r="Q24" s="249">
        <v>22.7</v>
      </c>
      <c r="R24" s="249">
        <v>15.2</v>
      </c>
      <c r="S24" s="249">
        <v>4.8600000000000003</v>
      </c>
      <c r="T24" s="16">
        <v>13</v>
      </c>
      <c r="U24" s="23">
        <f t="shared" si="1"/>
        <v>2859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7663076</v>
      </c>
      <c r="E25" s="249">
        <v>1405760</v>
      </c>
      <c r="F25" s="249">
        <v>6.5436690000000004</v>
      </c>
      <c r="G25" s="249">
        <v>0</v>
      </c>
      <c r="H25" s="249">
        <v>82.918999999999997</v>
      </c>
      <c r="I25" s="249">
        <v>19.899999999999999</v>
      </c>
      <c r="J25" s="249">
        <v>135.4</v>
      </c>
      <c r="K25" s="249">
        <v>170.5</v>
      </c>
      <c r="L25" s="249">
        <v>1.0119</v>
      </c>
      <c r="M25" s="249">
        <v>79.325000000000003</v>
      </c>
      <c r="N25" s="249">
        <v>86.456999999999994</v>
      </c>
      <c r="O25" s="249">
        <v>79.754999999999995</v>
      </c>
      <c r="P25" s="249">
        <v>17.600000000000001</v>
      </c>
      <c r="Q25" s="249">
        <v>23.2</v>
      </c>
      <c r="R25" s="249">
        <v>18.899999999999999</v>
      </c>
      <c r="S25" s="249">
        <v>4.88</v>
      </c>
      <c r="T25" s="16">
        <v>12</v>
      </c>
      <c r="U25" s="23">
        <f t="shared" si="1"/>
        <v>3251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7659825</v>
      </c>
      <c r="E26" s="249">
        <v>1405278</v>
      </c>
      <c r="F26" s="249">
        <v>6.7009189999999998</v>
      </c>
      <c r="G26" s="249">
        <v>0</v>
      </c>
      <c r="H26" s="249">
        <v>83.378</v>
      </c>
      <c r="I26" s="249">
        <v>19</v>
      </c>
      <c r="J26" s="249">
        <v>137.1</v>
      </c>
      <c r="K26" s="249">
        <v>167.6</v>
      </c>
      <c r="L26" s="249">
        <v>1.0124</v>
      </c>
      <c r="M26" s="249">
        <v>80.168000000000006</v>
      </c>
      <c r="N26" s="249">
        <v>86.238</v>
      </c>
      <c r="O26" s="249">
        <v>81.498000000000005</v>
      </c>
      <c r="P26" s="249">
        <v>17.100000000000001</v>
      </c>
      <c r="Q26" s="249">
        <v>22.8</v>
      </c>
      <c r="R26" s="249">
        <v>17.600000000000001</v>
      </c>
      <c r="S26" s="249">
        <v>4.88</v>
      </c>
      <c r="T26" s="16">
        <v>11</v>
      </c>
      <c r="U26" s="23">
        <f t="shared" si="1"/>
        <v>3285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7656540</v>
      </c>
      <c r="E27" s="249">
        <v>1404795</v>
      </c>
      <c r="F27" s="249">
        <v>6.8001959999999997</v>
      </c>
      <c r="G27" s="249">
        <v>0</v>
      </c>
      <c r="H27" s="249">
        <v>82.753</v>
      </c>
      <c r="I27" s="249">
        <v>18.8</v>
      </c>
      <c r="J27" s="249">
        <v>134.19999999999999</v>
      </c>
      <c r="K27" s="249">
        <v>170.3</v>
      </c>
      <c r="L27" s="249">
        <v>1.0125999999999999</v>
      </c>
      <c r="M27" s="249">
        <v>79.769000000000005</v>
      </c>
      <c r="N27" s="249">
        <v>86.198999999999998</v>
      </c>
      <c r="O27" s="249">
        <v>83.06</v>
      </c>
      <c r="P27" s="249">
        <v>16.5</v>
      </c>
      <c r="Q27" s="249">
        <v>22.9</v>
      </c>
      <c r="R27" s="249">
        <v>18.2</v>
      </c>
      <c r="S27" s="249">
        <v>4.88</v>
      </c>
      <c r="T27" s="16">
        <v>10</v>
      </c>
      <c r="U27" s="23">
        <f t="shared" si="1"/>
        <v>3225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7653315</v>
      </c>
      <c r="E28" s="249">
        <v>1404318</v>
      </c>
      <c r="F28" s="249">
        <v>6.6398089999999996</v>
      </c>
      <c r="G28" s="249">
        <v>0</v>
      </c>
      <c r="H28" s="249">
        <v>83.387</v>
      </c>
      <c r="I28" s="249">
        <v>20.100000000000001</v>
      </c>
      <c r="J28" s="249">
        <v>135.30000000000001</v>
      </c>
      <c r="K28" s="249">
        <v>180.7</v>
      </c>
      <c r="L28" s="249">
        <v>1.012</v>
      </c>
      <c r="M28" s="249">
        <v>79.387</v>
      </c>
      <c r="N28" s="249">
        <v>85.656999999999996</v>
      </c>
      <c r="O28" s="249">
        <v>81.311999999999998</v>
      </c>
      <c r="P28" s="249">
        <v>17.7</v>
      </c>
      <c r="Q28" s="249">
        <v>24.6</v>
      </c>
      <c r="R28" s="249">
        <v>19.600000000000001</v>
      </c>
      <c r="S28" s="249">
        <v>4.8899999999999997</v>
      </c>
      <c r="T28" s="16">
        <v>9</v>
      </c>
      <c r="U28" s="23">
        <f t="shared" si="1"/>
        <v>3245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7650070</v>
      </c>
      <c r="E29" s="249">
        <v>1403839</v>
      </c>
      <c r="F29" s="249">
        <v>6.8145040000000003</v>
      </c>
      <c r="G29" s="249">
        <v>0</v>
      </c>
      <c r="H29" s="249">
        <v>85.185000000000002</v>
      </c>
      <c r="I29" s="249">
        <v>21.1</v>
      </c>
      <c r="J29" s="249">
        <v>88.8</v>
      </c>
      <c r="K29" s="249">
        <v>234.2</v>
      </c>
      <c r="L29" s="249">
        <v>1.0124</v>
      </c>
      <c r="M29" s="249">
        <v>82.585999999999999</v>
      </c>
      <c r="N29" s="249">
        <v>87.265000000000001</v>
      </c>
      <c r="O29" s="249">
        <v>83.757999999999996</v>
      </c>
      <c r="P29" s="249">
        <v>17.7</v>
      </c>
      <c r="Q29" s="249">
        <v>27.6</v>
      </c>
      <c r="R29" s="249">
        <v>19.7</v>
      </c>
      <c r="S29" s="249">
        <v>4.8899999999999997</v>
      </c>
      <c r="T29" s="16">
        <v>8</v>
      </c>
      <c r="U29" s="23">
        <f t="shared" si="1"/>
        <v>2124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7647946</v>
      </c>
      <c r="E30" s="249">
        <v>1403531</v>
      </c>
      <c r="F30" s="249">
        <v>6.8580740000000002</v>
      </c>
      <c r="G30" s="249">
        <v>0</v>
      </c>
      <c r="H30" s="249">
        <v>85.153000000000006</v>
      </c>
      <c r="I30" s="249">
        <v>20.2</v>
      </c>
      <c r="J30" s="249">
        <v>98.7</v>
      </c>
      <c r="K30" s="249">
        <v>157.19999999999999</v>
      </c>
      <c r="L30" s="249">
        <v>1.0127999999999999</v>
      </c>
      <c r="M30" s="249">
        <v>82.126999999999995</v>
      </c>
      <c r="N30" s="249">
        <v>86.477999999999994</v>
      </c>
      <c r="O30" s="249">
        <v>83.692999999999998</v>
      </c>
      <c r="P30" s="249">
        <v>16.899999999999999</v>
      </c>
      <c r="Q30" s="249">
        <v>25.6</v>
      </c>
      <c r="R30" s="249">
        <v>17.7</v>
      </c>
      <c r="S30" s="249">
        <v>4.8899999999999997</v>
      </c>
      <c r="T30" s="22">
        <v>7</v>
      </c>
      <c r="U30" s="23">
        <f t="shared" si="1"/>
        <v>2360</v>
      </c>
      <c r="V30" s="24">
        <v>8</v>
      </c>
      <c r="W30" s="103"/>
      <c r="X30" s="102"/>
      <c r="Y30" s="239">
        <f t="shared" si="0"/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7645586</v>
      </c>
      <c r="E31" s="249">
        <v>1403188</v>
      </c>
      <c r="F31" s="249">
        <v>6.8488069999999999</v>
      </c>
      <c r="G31" s="249">
        <v>0</v>
      </c>
      <c r="H31" s="249">
        <v>82.448999999999998</v>
      </c>
      <c r="I31" s="249">
        <v>19.5</v>
      </c>
      <c r="J31" s="249">
        <v>131.5</v>
      </c>
      <c r="K31" s="249">
        <v>180</v>
      </c>
      <c r="L31" s="249">
        <v>1.0126999999999999</v>
      </c>
      <c r="M31" s="249">
        <v>79.545000000000002</v>
      </c>
      <c r="N31" s="249">
        <v>85.090999999999994</v>
      </c>
      <c r="O31" s="249">
        <v>83.751000000000005</v>
      </c>
      <c r="P31" s="249">
        <v>16.7</v>
      </c>
      <c r="Q31" s="249">
        <v>24.1</v>
      </c>
      <c r="R31" s="249">
        <v>18.3</v>
      </c>
      <c r="S31" s="249">
        <v>4.88</v>
      </c>
      <c r="T31" s="16">
        <v>6</v>
      </c>
      <c r="U31" s="23">
        <f t="shared" si="1"/>
        <v>3152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7642434</v>
      </c>
      <c r="E32" s="249">
        <v>1402719</v>
      </c>
      <c r="F32" s="249">
        <v>6.6578749999999998</v>
      </c>
      <c r="G32" s="249">
        <v>0</v>
      </c>
      <c r="H32" s="249">
        <v>82.116</v>
      </c>
      <c r="I32" s="249">
        <v>20.8</v>
      </c>
      <c r="J32" s="249">
        <v>132.69999999999999</v>
      </c>
      <c r="K32" s="249">
        <v>177.2</v>
      </c>
      <c r="L32" s="249">
        <v>1.0121</v>
      </c>
      <c r="M32" s="249">
        <v>78.971000000000004</v>
      </c>
      <c r="N32" s="249">
        <v>85.28</v>
      </c>
      <c r="O32" s="249">
        <v>81.468000000000004</v>
      </c>
      <c r="P32" s="249">
        <v>17.399999999999999</v>
      </c>
      <c r="Q32" s="249">
        <v>26.8</v>
      </c>
      <c r="R32" s="249">
        <v>19.3</v>
      </c>
      <c r="S32" s="249">
        <v>4.9000000000000004</v>
      </c>
      <c r="T32" s="16">
        <v>5</v>
      </c>
      <c r="U32" s="23">
        <f t="shared" si="1"/>
        <v>3174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7639260</v>
      </c>
      <c r="E33" s="249">
        <v>1402243</v>
      </c>
      <c r="F33" s="249">
        <v>6.606122</v>
      </c>
      <c r="G33" s="249">
        <v>0</v>
      </c>
      <c r="H33" s="249">
        <v>83.134</v>
      </c>
      <c r="I33" s="249">
        <v>21.3</v>
      </c>
      <c r="J33" s="249">
        <v>136</v>
      </c>
      <c r="K33" s="249">
        <v>167.5</v>
      </c>
      <c r="L33" s="249">
        <v>1.012</v>
      </c>
      <c r="M33" s="249">
        <v>79.875</v>
      </c>
      <c r="N33" s="249">
        <v>86.572999999999993</v>
      </c>
      <c r="O33" s="249">
        <v>80.873999999999995</v>
      </c>
      <c r="P33" s="249">
        <v>18.600000000000001</v>
      </c>
      <c r="Q33" s="249">
        <v>25.3</v>
      </c>
      <c r="R33" s="249">
        <v>19.7</v>
      </c>
      <c r="S33" s="249">
        <v>4.9000000000000004</v>
      </c>
      <c r="T33" s="16">
        <v>4</v>
      </c>
      <c r="U33" s="23">
        <f t="shared" si="1"/>
        <v>3258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7636002</v>
      </c>
      <c r="E34" s="249">
        <v>1401759</v>
      </c>
      <c r="F34" s="249">
        <v>6.8903489999999996</v>
      </c>
      <c r="G34" s="249">
        <v>0</v>
      </c>
      <c r="H34" s="249">
        <v>83.432000000000002</v>
      </c>
      <c r="I34" s="249">
        <v>21.2</v>
      </c>
      <c r="J34" s="249">
        <v>130</v>
      </c>
      <c r="K34" s="249">
        <v>179</v>
      </c>
      <c r="L34" s="249">
        <v>1.0125999999999999</v>
      </c>
      <c r="M34" s="249">
        <v>80.311999999999998</v>
      </c>
      <c r="N34" s="249">
        <v>86.703999999999994</v>
      </c>
      <c r="O34" s="249">
        <v>84.822000000000003</v>
      </c>
      <c r="P34" s="249">
        <v>18.5</v>
      </c>
      <c r="Q34" s="249">
        <v>25.7</v>
      </c>
      <c r="R34" s="249">
        <v>19.7</v>
      </c>
      <c r="S34" s="249">
        <v>4.9000000000000004</v>
      </c>
      <c r="T34" s="16">
        <v>3</v>
      </c>
      <c r="U34" s="23">
        <f t="shared" si="1"/>
        <v>3115</v>
      </c>
      <c r="V34" s="5"/>
      <c r="W34" s="110"/>
      <c r="X34" s="110"/>
      <c r="Y34" s="239">
        <f t="shared" si="0"/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7632887</v>
      </c>
      <c r="E35" s="249">
        <v>1401298</v>
      </c>
      <c r="F35" s="249">
        <v>6.625146</v>
      </c>
      <c r="G35" s="249">
        <v>0</v>
      </c>
      <c r="H35" s="249">
        <v>84.326999999999998</v>
      </c>
      <c r="I35" s="249">
        <v>20.8</v>
      </c>
      <c r="J35" s="249">
        <v>125.1</v>
      </c>
      <c r="K35" s="249">
        <v>179.7</v>
      </c>
      <c r="L35" s="249">
        <v>1.0121</v>
      </c>
      <c r="M35" s="249">
        <v>80.84</v>
      </c>
      <c r="N35" s="249">
        <v>86.944000000000003</v>
      </c>
      <c r="O35" s="249">
        <v>80.923000000000002</v>
      </c>
      <c r="P35" s="249">
        <v>17.5</v>
      </c>
      <c r="Q35" s="249">
        <v>26.5</v>
      </c>
      <c r="R35" s="249">
        <v>19</v>
      </c>
      <c r="S35" s="249">
        <v>4.8899999999999997</v>
      </c>
      <c r="T35" s="16">
        <v>2</v>
      </c>
      <c r="U35" s="23">
        <f t="shared" si="1"/>
        <v>2998</v>
      </c>
      <c r="V35" s="5"/>
      <c r="W35" s="110"/>
      <c r="X35" s="110"/>
      <c r="Y35" s="239">
        <f t="shared" si="0"/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7629889</v>
      </c>
      <c r="E36" s="249">
        <v>1400859</v>
      </c>
      <c r="F36" s="249">
        <v>6.8829960000000003</v>
      </c>
      <c r="G36" s="249">
        <v>0</v>
      </c>
      <c r="H36" s="249">
        <v>85.997</v>
      </c>
      <c r="I36" s="249">
        <v>21.4</v>
      </c>
      <c r="J36" s="249">
        <v>65.599999999999994</v>
      </c>
      <c r="K36" s="249">
        <v>205.2</v>
      </c>
      <c r="L36" s="249">
        <v>1.0126999999999999</v>
      </c>
      <c r="M36" s="249">
        <v>83.338999999999999</v>
      </c>
      <c r="N36" s="249">
        <v>87.912999999999997</v>
      </c>
      <c r="O36" s="249">
        <v>84.242999999999995</v>
      </c>
      <c r="P36" s="249">
        <v>13.2</v>
      </c>
      <c r="Q36" s="249">
        <v>31.9</v>
      </c>
      <c r="R36" s="249">
        <v>18.3</v>
      </c>
      <c r="S36" s="249">
        <v>4.8899999999999997</v>
      </c>
      <c r="T36" s="16">
        <v>1</v>
      </c>
      <c r="U36" s="23">
        <f t="shared" si="1"/>
        <v>1582</v>
      </c>
      <c r="V36" s="5"/>
      <c r="W36" s="110"/>
      <c r="X36" s="110"/>
      <c r="Y36" s="239">
        <f t="shared" si="0"/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7628307</v>
      </c>
      <c r="E37" s="249">
        <v>1400632</v>
      </c>
      <c r="F37" s="249">
        <v>7.2140440000000003</v>
      </c>
      <c r="G37" s="249">
        <v>0</v>
      </c>
      <c r="H37" s="249">
        <v>86.575000000000003</v>
      </c>
      <c r="I37" s="249">
        <v>19.100000000000001</v>
      </c>
      <c r="J37" s="249">
        <v>76.2</v>
      </c>
      <c r="K37" s="249">
        <v>161.69999999999999</v>
      </c>
      <c r="L37" s="249">
        <v>1.0142</v>
      </c>
      <c r="M37" s="249">
        <v>82.805000000000007</v>
      </c>
      <c r="N37" s="249">
        <v>88.56</v>
      </c>
      <c r="O37" s="249">
        <v>86.98</v>
      </c>
      <c r="P37" s="249">
        <v>12.6</v>
      </c>
      <c r="Q37" s="249">
        <v>25.3</v>
      </c>
      <c r="R37" s="249">
        <v>13.3</v>
      </c>
      <c r="S37" s="249">
        <v>4.9000000000000004</v>
      </c>
      <c r="T37" s="1"/>
      <c r="U37" s="26"/>
      <c r="V37" s="5"/>
      <c r="W37" s="103"/>
      <c r="X37" s="102"/>
      <c r="Y37" s="239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1" t="s">
        <v>126</v>
      </c>
      <c r="X1" s="301" t="s">
        <v>127</v>
      </c>
      <c r="Y1" s="30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01"/>
      <c r="X2" s="301"/>
      <c r="Y2" s="302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01"/>
      <c r="X3" s="301"/>
      <c r="Y3" s="302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01"/>
      <c r="X4" s="301"/>
      <c r="Y4" s="302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01"/>
      <c r="X5" s="301"/>
      <c r="Y5" s="302"/>
    </row>
    <row r="6" spans="1:25">
      <c r="A6" s="21">
        <v>32</v>
      </c>
      <c r="D6">
        <v>606008</v>
      </c>
      <c r="T6" s="22">
        <v>31</v>
      </c>
      <c r="U6" s="23">
        <f>D6-D7</f>
        <v>2050</v>
      </c>
      <c r="V6" s="4"/>
      <c r="W6" s="241"/>
      <c r="X6" s="241"/>
      <c r="Y6" s="248"/>
    </row>
    <row r="7" spans="1:25">
      <c r="A7" s="21">
        <v>31</v>
      </c>
      <c r="D7">
        <v>603958</v>
      </c>
      <c r="T7" s="22">
        <v>30</v>
      </c>
      <c r="U7" s="23">
        <f>D7-D8</f>
        <v>2467</v>
      </c>
      <c r="V7" s="24">
        <v>1</v>
      </c>
      <c r="W7" s="123"/>
      <c r="X7" s="123"/>
      <c r="Y7" s="239">
        <f t="shared" ref="Y7:Y27" si="0">((X7*100)/D7)-100</f>
        <v>-100</v>
      </c>
    </row>
    <row r="8" spans="1:25">
      <c r="A8" s="16">
        <v>30</v>
      </c>
      <c r="D8">
        <v>601491</v>
      </c>
      <c r="T8" s="16">
        <v>29</v>
      </c>
      <c r="U8" s="23">
        <f>D8-D9</f>
        <v>1180</v>
      </c>
      <c r="V8" s="4"/>
      <c r="W8" s="102"/>
      <c r="X8" s="102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600311</v>
      </c>
      <c r="E9" s="249">
        <v>85881</v>
      </c>
      <c r="F9" s="249">
        <v>7.1691180000000001</v>
      </c>
      <c r="G9" s="249">
        <v>0</v>
      </c>
      <c r="H9" s="249">
        <v>85.215000000000003</v>
      </c>
      <c r="I9" s="249">
        <v>15.3</v>
      </c>
      <c r="J9" s="249">
        <v>59.4</v>
      </c>
      <c r="K9" s="249">
        <v>233.5</v>
      </c>
      <c r="L9" s="249">
        <v>1.0139</v>
      </c>
      <c r="M9" s="249">
        <v>81.488</v>
      </c>
      <c r="N9" s="249">
        <v>88.164000000000001</v>
      </c>
      <c r="O9" s="249">
        <v>86.881</v>
      </c>
      <c r="P9" s="249">
        <v>11.9</v>
      </c>
      <c r="Q9" s="249">
        <v>20.8</v>
      </c>
      <c r="R9" s="249">
        <v>14.7</v>
      </c>
      <c r="S9" s="249">
        <v>5.66</v>
      </c>
      <c r="T9" s="22">
        <v>28</v>
      </c>
      <c r="U9" s="23">
        <f t="shared" ref="U9:U36" si="1">D9-D10</f>
        <v>1354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598957</v>
      </c>
      <c r="E10" s="249">
        <v>85687</v>
      </c>
      <c r="F10" s="249">
        <v>6.9040590000000002</v>
      </c>
      <c r="G10" s="249">
        <v>0</v>
      </c>
      <c r="H10" s="249">
        <v>82.600999999999999</v>
      </c>
      <c r="I10" s="249">
        <v>16.399999999999999</v>
      </c>
      <c r="J10" s="249">
        <v>95.6</v>
      </c>
      <c r="K10" s="249">
        <v>186.4</v>
      </c>
      <c r="L10" s="249">
        <v>1.0130999999999999</v>
      </c>
      <c r="M10" s="249">
        <v>78.36</v>
      </c>
      <c r="N10" s="249">
        <v>86.325999999999993</v>
      </c>
      <c r="O10" s="249">
        <v>83.716999999999999</v>
      </c>
      <c r="P10" s="249">
        <v>14.4</v>
      </c>
      <c r="Q10" s="249">
        <v>20.2</v>
      </c>
      <c r="R10" s="249">
        <v>15.9</v>
      </c>
      <c r="S10" s="249">
        <v>5.65</v>
      </c>
      <c r="T10" s="16">
        <v>27</v>
      </c>
      <c r="U10" s="23">
        <f t="shared" si="1"/>
        <v>2264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596693</v>
      </c>
      <c r="E11" s="249">
        <v>85355</v>
      </c>
      <c r="F11" s="249">
        <v>6.8562810000000001</v>
      </c>
      <c r="G11" s="249">
        <v>0</v>
      </c>
      <c r="H11" s="249">
        <v>80.888999999999996</v>
      </c>
      <c r="I11" s="249">
        <v>17.7</v>
      </c>
      <c r="J11" s="249">
        <v>98.9</v>
      </c>
      <c r="K11" s="249">
        <v>199</v>
      </c>
      <c r="L11" s="249">
        <v>1.0128999999999999</v>
      </c>
      <c r="M11" s="249">
        <v>78.081000000000003</v>
      </c>
      <c r="N11" s="249">
        <v>85.647999999999996</v>
      </c>
      <c r="O11" s="249">
        <v>83.316999999999993</v>
      </c>
      <c r="P11" s="249">
        <v>15.1</v>
      </c>
      <c r="Q11" s="249">
        <v>22</v>
      </c>
      <c r="R11" s="249">
        <v>16.7</v>
      </c>
      <c r="S11" s="249">
        <v>5.68</v>
      </c>
      <c r="T11" s="16">
        <v>26</v>
      </c>
      <c r="U11" s="23">
        <f t="shared" si="1"/>
        <v>2349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594344</v>
      </c>
      <c r="E12" s="249">
        <v>85002</v>
      </c>
      <c r="F12" s="249">
        <v>6.584714</v>
      </c>
      <c r="G12" s="249">
        <v>0</v>
      </c>
      <c r="H12" s="249">
        <v>80.968000000000004</v>
      </c>
      <c r="I12" s="249">
        <v>17.2</v>
      </c>
      <c r="J12" s="249">
        <v>96.8</v>
      </c>
      <c r="K12" s="249">
        <v>209.4</v>
      </c>
      <c r="L12" s="249">
        <v>1.0123</v>
      </c>
      <c r="M12" s="249">
        <v>78.100999999999999</v>
      </c>
      <c r="N12" s="249">
        <v>84.959000000000003</v>
      </c>
      <c r="O12" s="249">
        <v>79.507999999999996</v>
      </c>
      <c r="P12" s="249">
        <v>14.4</v>
      </c>
      <c r="Q12" s="249">
        <v>21.9</v>
      </c>
      <c r="R12" s="249">
        <v>16.399999999999999</v>
      </c>
      <c r="S12" s="249">
        <v>5.66</v>
      </c>
      <c r="T12" s="16">
        <v>25</v>
      </c>
      <c r="U12" s="23">
        <f t="shared" si="1"/>
        <v>2297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592047</v>
      </c>
      <c r="E13" s="249">
        <v>84657</v>
      </c>
      <c r="F13" s="249">
        <v>6.7500080000000002</v>
      </c>
      <c r="G13" s="249">
        <v>0</v>
      </c>
      <c r="H13" s="249">
        <v>81.183999999999997</v>
      </c>
      <c r="I13" s="249">
        <v>17.5</v>
      </c>
      <c r="J13" s="249">
        <v>96.9</v>
      </c>
      <c r="K13" s="249">
        <v>189.7</v>
      </c>
      <c r="L13" s="249">
        <v>1.0126999999999999</v>
      </c>
      <c r="M13" s="249">
        <v>78.462999999999994</v>
      </c>
      <c r="N13" s="249">
        <v>83.885999999999996</v>
      </c>
      <c r="O13" s="249">
        <v>81.724999999999994</v>
      </c>
      <c r="P13" s="249">
        <v>14.5</v>
      </c>
      <c r="Q13" s="249">
        <v>22</v>
      </c>
      <c r="R13" s="249">
        <v>16.3</v>
      </c>
      <c r="S13" s="249">
        <v>5.66</v>
      </c>
      <c r="T13" s="16">
        <v>24</v>
      </c>
      <c r="U13" s="23">
        <f t="shared" si="1"/>
        <v>2303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589744</v>
      </c>
      <c r="E14" s="249">
        <v>84313</v>
      </c>
      <c r="F14" s="249">
        <v>6.7913040000000002</v>
      </c>
      <c r="G14" s="249">
        <v>0</v>
      </c>
      <c r="H14" s="249">
        <v>81.712999999999994</v>
      </c>
      <c r="I14" s="249">
        <v>17</v>
      </c>
      <c r="J14" s="249">
        <v>97.4</v>
      </c>
      <c r="K14" s="249">
        <v>222.8</v>
      </c>
      <c r="L14" s="249">
        <v>1.0127999999999999</v>
      </c>
      <c r="M14" s="249">
        <v>78.531000000000006</v>
      </c>
      <c r="N14" s="249">
        <v>84.631</v>
      </c>
      <c r="O14" s="249">
        <v>82.251999999999995</v>
      </c>
      <c r="P14" s="249">
        <v>14.4</v>
      </c>
      <c r="Q14" s="249">
        <v>21.9</v>
      </c>
      <c r="R14" s="249">
        <v>16.2</v>
      </c>
      <c r="S14" s="249">
        <v>5.66</v>
      </c>
      <c r="T14" s="16">
        <v>23</v>
      </c>
      <c r="U14" s="23">
        <f t="shared" si="1"/>
        <v>2319</v>
      </c>
      <c r="V14" s="16"/>
      <c r="W14" s="110"/>
      <c r="X14" s="110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587425</v>
      </c>
      <c r="E15" s="249">
        <v>83968</v>
      </c>
      <c r="F15" s="249">
        <v>6.6220739999999996</v>
      </c>
      <c r="G15" s="249">
        <v>0</v>
      </c>
      <c r="H15" s="249">
        <v>84.995000000000005</v>
      </c>
      <c r="I15" s="249">
        <v>19</v>
      </c>
      <c r="J15" s="249">
        <v>48</v>
      </c>
      <c r="K15" s="249">
        <v>264.7</v>
      </c>
      <c r="L15" s="249">
        <v>1.0124</v>
      </c>
      <c r="M15" s="249">
        <v>79.832999999999998</v>
      </c>
      <c r="N15" s="249">
        <v>87.076999999999998</v>
      </c>
      <c r="O15" s="249">
        <v>80.155000000000001</v>
      </c>
      <c r="P15" s="249">
        <v>14.6</v>
      </c>
      <c r="Q15" s="249">
        <v>25.9</v>
      </c>
      <c r="R15" s="249">
        <v>16.8</v>
      </c>
      <c r="S15" s="249">
        <v>5.68</v>
      </c>
      <c r="T15" s="16">
        <v>22</v>
      </c>
      <c r="U15" s="23">
        <f t="shared" si="1"/>
        <v>1062</v>
      </c>
      <c r="V15" s="16"/>
      <c r="W15" s="110"/>
      <c r="X15" s="110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586363</v>
      </c>
      <c r="E16" s="249">
        <v>83814</v>
      </c>
      <c r="F16" s="249">
        <v>7.0365460000000004</v>
      </c>
      <c r="G16" s="249">
        <v>0</v>
      </c>
      <c r="H16" s="249">
        <v>85.236000000000004</v>
      </c>
      <c r="I16" s="249">
        <v>17.399999999999999</v>
      </c>
      <c r="J16" s="249">
        <v>85.6</v>
      </c>
      <c r="K16" s="249">
        <v>203.8</v>
      </c>
      <c r="L16" s="249">
        <v>1.0133000000000001</v>
      </c>
      <c r="M16" s="249">
        <v>82.616</v>
      </c>
      <c r="N16" s="249">
        <v>86.986000000000004</v>
      </c>
      <c r="O16" s="249">
        <v>85.751000000000005</v>
      </c>
      <c r="P16" s="249">
        <v>15.1</v>
      </c>
      <c r="Q16" s="249">
        <v>22.6</v>
      </c>
      <c r="R16" s="249">
        <v>16.600000000000001</v>
      </c>
      <c r="S16" s="249">
        <v>5.67</v>
      </c>
      <c r="T16" s="22">
        <v>21</v>
      </c>
      <c r="U16" s="23">
        <f t="shared" si="1"/>
        <v>2026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584337</v>
      </c>
      <c r="E17" s="249">
        <v>83523</v>
      </c>
      <c r="F17" s="249">
        <v>6.8978849999999996</v>
      </c>
      <c r="G17" s="249">
        <v>0</v>
      </c>
      <c r="H17" s="249">
        <v>82.978999999999999</v>
      </c>
      <c r="I17" s="249">
        <v>17.399999999999999</v>
      </c>
      <c r="J17" s="249">
        <v>100.9</v>
      </c>
      <c r="K17" s="249">
        <v>233.9</v>
      </c>
      <c r="L17" s="249">
        <v>1.0129999999999999</v>
      </c>
      <c r="M17" s="249">
        <v>80.463999999999999</v>
      </c>
      <c r="N17" s="249">
        <v>85.028999999999996</v>
      </c>
      <c r="O17" s="249">
        <v>83.728999999999999</v>
      </c>
      <c r="P17" s="249">
        <v>14.4</v>
      </c>
      <c r="Q17" s="249">
        <v>21.7</v>
      </c>
      <c r="R17" s="249">
        <v>16.2</v>
      </c>
      <c r="S17" s="249">
        <v>5.67</v>
      </c>
      <c r="T17" s="16">
        <v>20</v>
      </c>
      <c r="U17" s="23">
        <f t="shared" si="1"/>
        <v>2401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581936</v>
      </c>
      <c r="E18" s="249">
        <v>83171</v>
      </c>
      <c r="F18" s="249">
        <v>6.8356180000000002</v>
      </c>
      <c r="G18" s="249">
        <v>0</v>
      </c>
      <c r="H18" s="249">
        <v>82.685000000000002</v>
      </c>
      <c r="I18" s="249">
        <v>17.100000000000001</v>
      </c>
      <c r="J18" s="249">
        <v>104.6</v>
      </c>
      <c r="K18" s="249">
        <v>197.9</v>
      </c>
      <c r="L18" s="249">
        <v>1.0129999999999999</v>
      </c>
      <c r="M18" s="249">
        <v>80.069999999999993</v>
      </c>
      <c r="N18" s="249">
        <v>84.971999999999994</v>
      </c>
      <c r="O18" s="249">
        <v>82.724000000000004</v>
      </c>
      <c r="P18" s="249">
        <v>14</v>
      </c>
      <c r="Q18" s="249">
        <v>21.4</v>
      </c>
      <c r="R18" s="249">
        <v>15.8</v>
      </c>
      <c r="S18" s="249">
        <v>5.66</v>
      </c>
      <c r="T18" s="16">
        <v>19</v>
      </c>
      <c r="U18" s="23">
        <f t="shared" si="1"/>
        <v>2487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579449</v>
      </c>
      <c r="E19" s="249">
        <v>82806</v>
      </c>
      <c r="F19" s="249">
        <v>6.9093080000000002</v>
      </c>
      <c r="G19" s="249">
        <v>0</v>
      </c>
      <c r="H19" s="249">
        <v>83.298000000000002</v>
      </c>
      <c r="I19" s="249">
        <v>16.8</v>
      </c>
      <c r="J19" s="249">
        <v>103.6</v>
      </c>
      <c r="K19" s="249">
        <v>227.3</v>
      </c>
      <c r="L19" s="249">
        <v>1.0130999999999999</v>
      </c>
      <c r="M19" s="249">
        <v>80.046999999999997</v>
      </c>
      <c r="N19" s="249">
        <v>85.308000000000007</v>
      </c>
      <c r="O19" s="249">
        <v>83.721000000000004</v>
      </c>
      <c r="P19" s="249">
        <v>14.1</v>
      </c>
      <c r="Q19" s="249">
        <v>20.9</v>
      </c>
      <c r="R19" s="249">
        <v>15.8</v>
      </c>
      <c r="S19" s="249">
        <v>5.66</v>
      </c>
      <c r="T19" s="16">
        <v>18</v>
      </c>
      <c r="U19" s="23">
        <f t="shared" si="1"/>
        <v>2467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576982</v>
      </c>
      <c r="E20" s="249">
        <v>82446</v>
      </c>
      <c r="F20" s="249">
        <v>6.810562</v>
      </c>
      <c r="G20" s="249">
        <v>0</v>
      </c>
      <c r="H20" s="249">
        <v>82.613</v>
      </c>
      <c r="I20" s="249">
        <v>16.399999999999999</v>
      </c>
      <c r="J20" s="249">
        <v>103.1</v>
      </c>
      <c r="K20" s="249">
        <v>204.8</v>
      </c>
      <c r="L20" s="249">
        <v>1.0128999999999999</v>
      </c>
      <c r="M20" s="249">
        <v>79.42</v>
      </c>
      <c r="N20" s="249">
        <v>84.795000000000002</v>
      </c>
      <c r="O20" s="249">
        <v>82.418999999999997</v>
      </c>
      <c r="P20" s="249">
        <v>14.5</v>
      </c>
      <c r="Q20" s="249">
        <v>19.3</v>
      </c>
      <c r="R20" s="249">
        <v>15.9</v>
      </c>
      <c r="S20" s="249">
        <v>5.67</v>
      </c>
      <c r="T20" s="16">
        <v>17</v>
      </c>
      <c r="U20" s="23">
        <f t="shared" si="1"/>
        <v>2456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574526</v>
      </c>
      <c r="E21" s="249">
        <v>82086</v>
      </c>
      <c r="F21" s="249">
        <v>6.86226</v>
      </c>
      <c r="G21" s="249">
        <v>0</v>
      </c>
      <c r="H21" s="249">
        <v>87.855000000000004</v>
      </c>
      <c r="I21" s="249">
        <v>15.6</v>
      </c>
      <c r="J21" s="249">
        <v>42.8</v>
      </c>
      <c r="K21" s="249">
        <v>257.89999999999998</v>
      </c>
      <c r="L21" s="249">
        <v>1.0130999999999999</v>
      </c>
      <c r="M21" s="249">
        <v>82.299000000000007</v>
      </c>
      <c r="N21" s="249">
        <v>90.177000000000007</v>
      </c>
      <c r="O21" s="249">
        <v>83.013000000000005</v>
      </c>
      <c r="P21" s="249">
        <v>12.8</v>
      </c>
      <c r="Q21" s="249">
        <v>21.2</v>
      </c>
      <c r="R21" s="249">
        <v>15.6</v>
      </c>
      <c r="S21" s="249">
        <v>5.66</v>
      </c>
      <c r="T21" s="16">
        <v>16</v>
      </c>
      <c r="U21" s="23">
        <f t="shared" si="1"/>
        <v>1002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573524</v>
      </c>
      <c r="E22" s="249">
        <v>81945</v>
      </c>
      <c r="F22" s="249">
        <v>7.4050950000000002</v>
      </c>
      <c r="G22" s="249">
        <v>0</v>
      </c>
      <c r="H22" s="249">
        <v>87.522000000000006</v>
      </c>
      <c r="I22" s="249">
        <v>11</v>
      </c>
      <c r="J22" s="249">
        <v>4.8</v>
      </c>
      <c r="K22" s="249">
        <v>5.5</v>
      </c>
      <c r="L22" s="249">
        <v>1.0145999999999999</v>
      </c>
      <c r="M22" s="249">
        <v>84.932000000000002</v>
      </c>
      <c r="N22" s="249">
        <v>91.332999999999998</v>
      </c>
      <c r="O22" s="249">
        <v>89.382999999999996</v>
      </c>
      <c r="P22" s="249">
        <v>8.6999999999999993</v>
      </c>
      <c r="Q22" s="249">
        <v>13.7</v>
      </c>
      <c r="R22" s="249">
        <v>12.8</v>
      </c>
      <c r="S22" s="249">
        <v>5.66</v>
      </c>
      <c r="T22" s="16">
        <v>15</v>
      </c>
      <c r="U22" s="23">
        <f t="shared" si="1"/>
        <v>116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573408</v>
      </c>
      <c r="E23" s="249">
        <v>81929</v>
      </c>
      <c r="F23" s="249">
        <v>7.2238550000000004</v>
      </c>
      <c r="G23" s="249">
        <v>0</v>
      </c>
      <c r="H23" s="249">
        <v>85.070999999999998</v>
      </c>
      <c r="I23" s="249">
        <v>12.9</v>
      </c>
      <c r="J23" s="249">
        <v>88.2</v>
      </c>
      <c r="K23" s="249">
        <v>244.8</v>
      </c>
      <c r="L23" s="249">
        <v>1.0147999999999999</v>
      </c>
      <c r="M23" s="249">
        <v>83.138999999999996</v>
      </c>
      <c r="N23" s="249">
        <v>86.837999999999994</v>
      </c>
      <c r="O23" s="249">
        <v>85.474000000000004</v>
      </c>
      <c r="P23" s="249">
        <v>8.6</v>
      </c>
      <c r="Q23" s="249">
        <v>14.9</v>
      </c>
      <c r="R23" s="249">
        <v>8.6999999999999993</v>
      </c>
      <c r="S23" s="249">
        <v>5.67</v>
      </c>
      <c r="T23" s="22">
        <v>14</v>
      </c>
      <c r="U23" s="23">
        <f t="shared" si="1"/>
        <v>2088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571320</v>
      </c>
      <c r="E24" s="249">
        <v>81633</v>
      </c>
      <c r="F24" s="249">
        <v>7.0916420000000002</v>
      </c>
      <c r="G24" s="249">
        <v>0</v>
      </c>
      <c r="H24" s="249">
        <v>82.664000000000001</v>
      </c>
      <c r="I24" s="249">
        <v>15.6</v>
      </c>
      <c r="J24" s="249">
        <v>101.2</v>
      </c>
      <c r="K24" s="249">
        <v>197.4</v>
      </c>
      <c r="L24" s="249">
        <v>1.0138</v>
      </c>
      <c r="M24" s="249">
        <v>78.295000000000002</v>
      </c>
      <c r="N24" s="249">
        <v>86.53</v>
      </c>
      <c r="O24" s="249">
        <v>85.578000000000003</v>
      </c>
      <c r="P24" s="249">
        <v>12.5</v>
      </c>
      <c r="Q24" s="249">
        <v>19.2</v>
      </c>
      <c r="R24" s="249">
        <v>14</v>
      </c>
      <c r="S24" s="249">
        <v>5.66</v>
      </c>
      <c r="T24" s="16">
        <v>13</v>
      </c>
      <c r="U24" s="23">
        <f t="shared" si="1"/>
        <v>2408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568912</v>
      </c>
      <c r="E25" s="249">
        <v>81280</v>
      </c>
      <c r="F25" s="249">
        <v>6.5710069999999998</v>
      </c>
      <c r="G25" s="249">
        <v>0</v>
      </c>
      <c r="H25" s="249">
        <v>82.305000000000007</v>
      </c>
      <c r="I25" s="249">
        <v>16.100000000000001</v>
      </c>
      <c r="J25" s="249">
        <v>115.2</v>
      </c>
      <c r="K25" s="249">
        <v>212.2</v>
      </c>
      <c r="L25" s="249">
        <v>1.0124</v>
      </c>
      <c r="M25" s="249">
        <v>78.33</v>
      </c>
      <c r="N25" s="249">
        <v>86.155000000000001</v>
      </c>
      <c r="O25" s="249">
        <v>79.037000000000006</v>
      </c>
      <c r="P25" s="249">
        <v>12.8</v>
      </c>
      <c r="Q25" s="249">
        <v>19.2</v>
      </c>
      <c r="R25" s="249">
        <v>15.5</v>
      </c>
      <c r="S25" s="249">
        <v>5.67</v>
      </c>
      <c r="T25" s="16">
        <v>12</v>
      </c>
      <c r="U25" s="23">
        <f t="shared" si="1"/>
        <v>2746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566166</v>
      </c>
      <c r="E26" s="249">
        <v>80876</v>
      </c>
      <c r="F26" s="249">
        <v>6.7187400000000004</v>
      </c>
      <c r="G26" s="249">
        <v>0</v>
      </c>
      <c r="H26" s="249">
        <v>82.801000000000002</v>
      </c>
      <c r="I26" s="249">
        <v>15.3</v>
      </c>
      <c r="J26" s="249">
        <v>99.8</v>
      </c>
      <c r="K26" s="249">
        <v>216.9</v>
      </c>
      <c r="L26" s="249">
        <v>1.0127999999999999</v>
      </c>
      <c r="M26" s="249">
        <v>79.251000000000005</v>
      </c>
      <c r="N26" s="249">
        <v>85.95</v>
      </c>
      <c r="O26" s="249">
        <v>80.775999999999996</v>
      </c>
      <c r="P26" s="249">
        <v>12.8</v>
      </c>
      <c r="Q26" s="249">
        <v>19</v>
      </c>
      <c r="R26" s="249">
        <v>14.7</v>
      </c>
      <c r="S26" s="249">
        <v>5.65</v>
      </c>
      <c r="T26" s="16">
        <v>11</v>
      </c>
      <c r="U26" s="23">
        <f t="shared" si="1"/>
        <v>2378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563788</v>
      </c>
      <c r="E27" s="249">
        <v>80529</v>
      </c>
      <c r="F27" s="249">
        <v>6.8451380000000004</v>
      </c>
      <c r="G27" s="249">
        <v>0</v>
      </c>
      <c r="H27" s="249">
        <v>82.045000000000002</v>
      </c>
      <c r="I27" s="249">
        <v>15.4</v>
      </c>
      <c r="J27" s="249">
        <v>109.7</v>
      </c>
      <c r="K27" s="249">
        <v>221.6</v>
      </c>
      <c r="L27" s="249">
        <v>1.0132000000000001</v>
      </c>
      <c r="M27" s="249">
        <v>78.858000000000004</v>
      </c>
      <c r="N27" s="249">
        <v>85.933999999999997</v>
      </c>
      <c r="O27" s="249">
        <v>82.433000000000007</v>
      </c>
      <c r="P27" s="249">
        <v>12.5</v>
      </c>
      <c r="Q27" s="249">
        <v>19.600000000000001</v>
      </c>
      <c r="R27" s="249">
        <v>14.5</v>
      </c>
      <c r="S27" s="249">
        <v>5.67</v>
      </c>
      <c r="T27" s="16">
        <v>10</v>
      </c>
      <c r="U27" s="23">
        <f t="shared" si="1"/>
        <v>2606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561182</v>
      </c>
      <c r="E28" s="249">
        <v>80144</v>
      </c>
      <c r="F28" s="249">
        <v>6.6576599999999999</v>
      </c>
      <c r="G28" s="249">
        <v>0</v>
      </c>
      <c r="H28" s="249">
        <v>82.927000000000007</v>
      </c>
      <c r="I28" s="249">
        <v>16.399999999999999</v>
      </c>
      <c r="J28" s="249">
        <v>100.4</v>
      </c>
      <c r="K28" s="249">
        <v>197.5</v>
      </c>
      <c r="L28" s="249">
        <v>1.0125</v>
      </c>
      <c r="M28" s="249">
        <v>78.474999999999994</v>
      </c>
      <c r="N28" s="249">
        <v>85.284999999999997</v>
      </c>
      <c r="O28" s="249">
        <v>80.397999999999996</v>
      </c>
      <c r="P28" s="249">
        <v>14.2</v>
      </c>
      <c r="Q28" s="249">
        <v>20.6</v>
      </c>
      <c r="R28" s="249">
        <v>16.100000000000001</v>
      </c>
      <c r="S28" s="249">
        <v>5.63</v>
      </c>
      <c r="T28" s="16">
        <v>9</v>
      </c>
      <c r="U28" s="23">
        <f t="shared" si="1"/>
        <v>2390</v>
      </c>
      <c r="V28" s="16"/>
      <c r="W28" s="110"/>
      <c r="X28" s="110"/>
      <c r="Y28" s="239" t="e">
        <f>((X28*100)/#REF!)-100</f>
        <v>#REF!</v>
      </c>
    </row>
    <row r="29" spans="1:25">
      <c r="A29" s="16">
        <v>9</v>
      </c>
      <c r="B29" s="249" t="s">
        <v>197</v>
      </c>
      <c r="C29" s="249" t="s">
        <v>196</v>
      </c>
      <c r="D29" s="249">
        <v>558792</v>
      </c>
      <c r="E29" s="249">
        <v>79794</v>
      </c>
      <c r="F29" s="249">
        <v>6.8793059999999997</v>
      </c>
      <c r="G29" s="249">
        <v>0</v>
      </c>
      <c r="H29" s="249">
        <v>84.745000000000005</v>
      </c>
      <c r="I29" s="249">
        <v>18.5</v>
      </c>
      <c r="J29" s="249">
        <v>36.9</v>
      </c>
      <c r="K29" s="249">
        <v>353.5</v>
      </c>
      <c r="L29" s="249">
        <v>1.0129999999999999</v>
      </c>
      <c r="M29" s="249">
        <v>82.177000000000007</v>
      </c>
      <c r="N29" s="249">
        <v>86.963999999999999</v>
      </c>
      <c r="O29" s="249">
        <v>83.445999999999998</v>
      </c>
      <c r="P29" s="249">
        <v>11.7</v>
      </c>
      <c r="Q29" s="249">
        <v>28.8</v>
      </c>
      <c r="R29" s="249">
        <v>16.100000000000001</v>
      </c>
      <c r="S29" s="249">
        <v>5.62</v>
      </c>
      <c r="T29" s="16">
        <v>8</v>
      </c>
      <c r="U29" s="23">
        <f t="shared" si="1"/>
        <v>880</v>
      </c>
      <c r="V29" s="16"/>
      <c r="W29" s="110"/>
      <c r="X29" s="110"/>
      <c r="Y29" s="239" t="e">
        <f>((X29*100)/#REF!)-100</f>
        <v>#REF!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557912</v>
      </c>
      <c r="E30" s="249">
        <v>79667</v>
      </c>
      <c r="F30" s="249">
        <v>6.8720059999999998</v>
      </c>
      <c r="G30" s="249">
        <v>0</v>
      </c>
      <c r="H30" s="249">
        <v>84.704999999999998</v>
      </c>
      <c r="I30" s="249">
        <v>17</v>
      </c>
      <c r="J30" s="249">
        <v>57.5</v>
      </c>
      <c r="K30" s="249">
        <v>229.2</v>
      </c>
      <c r="L30" s="249">
        <v>1.0130999999999999</v>
      </c>
      <c r="M30" s="249">
        <v>81.433999999999997</v>
      </c>
      <c r="N30" s="249">
        <v>86.322000000000003</v>
      </c>
      <c r="O30" s="249">
        <v>83.183000000000007</v>
      </c>
      <c r="P30" s="249">
        <v>12.8</v>
      </c>
      <c r="Q30" s="249">
        <v>25.3</v>
      </c>
      <c r="R30" s="249">
        <v>15.7</v>
      </c>
      <c r="S30" s="249">
        <v>5.64</v>
      </c>
      <c r="T30" s="22">
        <v>7</v>
      </c>
      <c r="U30" s="23">
        <f t="shared" si="1"/>
        <v>1331</v>
      </c>
      <c r="V30" s="24">
        <v>8</v>
      </c>
      <c r="W30" s="110"/>
      <c r="X30" s="110"/>
      <c r="Y30" s="239" t="e">
        <f>((X30*100)/#REF!)-100</f>
        <v>#REF!</v>
      </c>
    </row>
    <row r="31" spans="1:25">
      <c r="A31" s="16">
        <v>7</v>
      </c>
      <c r="B31" s="249" t="s">
        <v>199</v>
      </c>
      <c r="C31" s="249" t="s">
        <v>196</v>
      </c>
      <c r="D31" s="249">
        <v>556581</v>
      </c>
      <c r="E31" s="249">
        <v>79475</v>
      </c>
      <c r="F31" s="249">
        <v>6.8849640000000001</v>
      </c>
      <c r="G31" s="249">
        <v>0</v>
      </c>
      <c r="H31" s="249">
        <v>81.736000000000004</v>
      </c>
      <c r="I31" s="249">
        <v>15.4</v>
      </c>
      <c r="J31" s="249">
        <v>99.4</v>
      </c>
      <c r="K31" s="249">
        <v>216.5</v>
      </c>
      <c r="L31" s="249">
        <v>1.0132000000000001</v>
      </c>
      <c r="M31" s="249">
        <v>78.611000000000004</v>
      </c>
      <c r="N31" s="249">
        <v>84.57</v>
      </c>
      <c r="O31" s="249">
        <v>82.959000000000003</v>
      </c>
      <c r="P31" s="249">
        <v>11.4</v>
      </c>
      <c r="Q31" s="249">
        <v>20.7</v>
      </c>
      <c r="R31" s="249">
        <v>14.5</v>
      </c>
      <c r="S31" s="249">
        <v>5.61</v>
      </c>
      <c r="T31" s="16">
        <v>6</v>
      </c>
      <c r="U31" s="23">
        <f t="shared" si="1"/>
        <v>2377</v>
      </c>
      <c r="V31" s="5"/>
      <c r="W31" s="110"/>
      <c r="X31" s="110"/>
      <c r="Y31" s="239" t="e">
        <f>((X31*100)/#REF!)-100</f>
        <v>#REF!</v>
      </c>
    </row>
    <row r="32" spans="1:25">
      <c r="A32" s="16">
        <v>6</v>
      </c>
      <c r="B32" s="249" t="s">
        <v>200</v>
      </c>
      <c r="C32" s="249" t="s">
        <v>196</v>
      </c>
      <c r="D32" s="249">
        <v>554204</v>
      </c>
      <c r="E32" s="249">
        <v>79124</v>
      </c>
      <c r="F32" s="249">
        <v>6.683014</v>
      </c>
      <c r="G32" s="249">
        <v>0</v>
      </c>
      <c r="H32" s="249">
        <v>81.400999999999996</v>
      </c>
      <c r="I32" s="249">
        <v>16.899999999999999</v>
      </c>
      <c r="J32" s="249">
        <v>96.5</v>
      </c>
      <c r="K32" s="249">
        <v>181.3</v>
      </c>
      <c r="L32" s="249">
        <v>1.0126999999999999</v>
      </c>
      <c r="M32" s="249">
        <v>78.168000000000006</v>
      </c>
      <c r="N32" s="249">
        <v>84.938000000000002</v>
      </c>
      <c r="O32" s="249">
        <v>80.498999999999995</v>
      </c>
      <c r="P32" s="249">
        <v>13.7</v>
      </c>
      <c r="Q32" s="249">
        <v>21.7</v>
      </c>
      <c r="R32" s="249">
        <v>15.3</v>
      </c>
      <c r="S32" s="249">
        <v>5.62</v>
      </c>
      <c r="T32" s="16">
        <v>5</v>
      </c>
      <c r="U32" s="23">
        <f t="shared" si="1"/>
        <v>2306</v>
      </c>
      <c r="V32" s="5"/>
      <c r="W32" s="110"/>
      <c r="X32" s="110"/>
      <c r="Y32" s="239" t="e">
        <f>((X32*100)/#REF!)-100</f>
        <v>#REF!</v>
      </c>
    </row>
    <row r="33" spans="1:25">
      <c r="A33" s="16">
        <v>5</v>
      </c>
      <c r="B33" s="249" t="s">
        <v>201</v>
      </c>
      <c r="C33" s="249" t="s">
        <v>196</v>
      </c>
      <c r="D33" s="249">
        <v>551898</v>
      </c>
      <c r="E33" s="249">
        <v>78780</v>
      </c>
      <c r="F33" s="249">
        <v>6.6253450000000003</v>
      </c>
      <c r="G33" s="249">
        <v>0</v>
      </c>
      <c r="H33" s="249">
        <v>82.441000000000003</v>
      </c>
      <c r="I33" s="249">
        <v>17.5</v>
      </c>
      <c r="J33" s="249">
        <v>98.8</v>
      </c>
      <c r="K33" s="249">
        <v>199.5</v>
      </c>
      <c r="L33" s="249">
        <v>1.0125</v>
      </c>
      <c r="M33" s="249">
        <v>79.055000000000007</v>
      </c>
      <c r="N33" s="249">
        <v>86.075999999999993</v>
      </c>
      <c r="O33" s="249">
        <v>79.963999999999999</v>
      </c>
      <c r="P33" s="249">
        <v>13.8</v>
      </c>
      <c r="Q33" s="249">
        <v>21.5</v>
      </c>
      <c r="R33" s="249">
        <v>16.100000000000001</v>
      </c>
      <c r="S33" s="249">
        <v>5.62</v>
      </c>
      <c r="T33" s="16">
        <v>4</v>
      </c>
      <c r="U33" s="23">
        <f t="shared" si="1"/>
        <v>2363</v>
      </c>
      <c r="V33" s="5"/>
      <c r="W33" s="110"/>
      <c r="X33" s="110"/>
      <c r="Y33" s="239" t="e">
        <f>((X33*100)/#REF!)-100</f>
        <v>#REF!</v>
      </c>
    </row>
    <row r="34" spans="1:25">
      <c r="A34" s="16">
        <v>4</v>
      </c>
      <c r="B34" s="249" t="s">
        <v>202</v>
      </c>
      <c r="C34" s="249" t="s">
        <v>196</v>
      </c>
      <c r="D34" s="249">
        <v>549535</v>
      </c>
      <c r="E34" s="249">
        <v>78431</v>
      </c>
      <c r="F34" s="249">
        <v>6.9359479999999998</v>
      </c>
      <c r="G34" s="249">
        <v>0</v>
      </c>
      <c r="H34" s="249">
        <v>82.71</v>
      </c>
      <c r="I34" s="249">
        <v>17.3</v>
      </c>
      <c r="J34" s="249">
        <v>100.7</v>
      </c>
      <c r="K34" s="249">
        <v>215.4</v>
      </c>
      <c r="L34" s="249">
        <v>1.0130999999999999</v>
      </c>
      <c r="M34" s="249">
        <v>79.296999999999997</v>
      </c>
      <c r="N34" s="249">
        <v>86.21</v>
      </c>
      <c r="O34" s="249">
        <v>84.263999999999996</v>
      </c>
      <c r="P34" s="249">
        <v>14</v>
      </c>
      <c r="Q34" s="249">
        <v>21</v>
      </c>
      <c r="R34" s="249">
        <v>16.3</v>
      </c>
      <c r="S34" s="249">
        <v>5.62</v>
      </c>
      <c r="T34" s="16">
        <v>3</v>
      </c>
      <c r="U34" s="23">
        <f t="shared" si="1"/>
        <v>2405</v>
      </c>
      <c r="V34" s="5"/>
      <c r="W34" s="103"/>
      <c r="X34" s="102"/>
      <c r="Y34" s="239" t="e">
        <f>((X34*100)/#REF!)-100</f>
        <v>#REF!</v>
      </c>
    </row>
    <row r="35" spans="1:25">
      <c r="A35" s="16">
        <v>3</v>
      </c>
      <c r="B35" s="249" t="s">
        <v>203</v>
      </c>
      <c r="C35" s="249" t="s">
        <v>196</v>
      </c>
      <c r="D35" s="249">
        <v>547130</v>
      </c>
      <c r="E35" s="249">
        <v>78076</v>
      </c>
      <c r="F35" s="249">
        <v>6.6190639999999998</v>
      </c>
      <c r="G35" s="249">
        <v>0</v>
      </c>
      <c r="H35" s="249">
        <v>83.748999999999995</v>
      </c>
      <c r="I35" s="249">
        <v>17.100000000000001</v>
      </c>
      <c r="J35" s="249">
        <v>105.9</v>
      </c>
      <c r="K35" s="249">
        <v>205.3</v>
      </c>
      <c r="L35" s="249">
        <v>1.0125</v>
      </c>
      <c r="M35" s="249">
        <v>79.706999999999994</v>
      </c>
      <c r="N35" s="249">
        <v>86.61</v>
      </c>
      <c r="O35" s="249">
        <v>79.706999999999994</v>
      </c>
      <c r="P35" s="249">
        <v>13.6</v>
      </c>
      <c r="Q35" s="249">
        <v>21.9</v>
      </c>
      <c r="R35" s="249">
        <v>15.6</v>
      </c>
      <c r="S35" s="249">
        <v>5.64</v>
      </c>
      <c r="T35" s="16">
        <v>2</v>
      </c>
      <c r="U35" s="23">
        <f t="shared" si="1"/>
        <v>2533</v>
      </c>
      <c r="V35" s="5"/>
      <c r="W35" s="103"/>
      <c r="X35" s="102"/>
      <c r="Y35" s="239" t="e">
        <f>((X35*100)/#REF!)-100</f>
        <v>#REF!</v>
      </c>
    </row>
    <row r="36" spans="1:25">
      <c r="A36" s="16">
        <v>2</v>
      </c>
      <c r="B36" s="249" t="s">
        <v>204</v>
      </c>
      <c r="C36" s="249" t="s">
        <v>196</v>
      </c>
      <c r="D36" s="249">
        <v>544597</v>
      </c>
      <c r="E36" s="249">
        <v>77708</v>
      </c>
      <c r="F36" s="249">
        <v>6.9231309999999997</v>
      </c>
      <c r="G36" s="249">
        <v>0</v>
      </c>
      <c r="H36" s="249">
        <v>85.643000000000001</v>
      </c>
      <c r="I36" s="249">
        <v>18.7</v>
      </c>
      <c r="J36" s="249">
        <v>39.700000000000003</v>
      </c>
      <c r="K36" s="249">
        <v>253.5</v>
      </c>
      <c r="L36" s="249">
        <v>1.0132000000000001</v>
      </c>
      <c r="M36" s="249">
        <v>82.951999999999998</v>
      </c>
      <c r="N36" s="249">
        <v>87.516000000000005</v>
      </c>
      <c r="O36" s="249">
        <v>83.85</v>
      </c>
      <c r="P36" s="249">
        <v>8.8000000000000007</v>
      </c>
      <c r="Q36" s="249">
        <v>29.8</v>
      </c>
      <c r="R36" s="249">
        <v>15.6</v>
      </c>
      <c r="S36" s="249">
        <v>5.63</v>
      </c>
      <c r="T36" s="16">
        <v>1</v>
      </c>
      <c r="U36" s="23">
        <f t="shared" si="1"/>
        <v>938</v>
      </c>
      <c r="V36" s="5"/>
      <c r="W36" s="103"/>
      <c r="X36" s="102"/>
      <c r="Y36" s="239" t="e">
        <f>((X36*100)/#REF!)-100</f>
        <v>#REF!</v>
      </c>
    </row>
    <row r="37" spans="1:25">
      <c r="A37" s="16">
        <v>1</v>
      </c>
      <c r="B37" s="249" t="s">
        <v>205</v>
      </c>
      <c r="C37" s="249" t="s">
        <v>196</v>
      </c>
      <c r="D37" s="249">
        <v>543659</v>
      </c>
      <c r="E37" s="249">
        <v>77574</v>
      </c>
      <c r="F37" s="249">
        <v>7.1344139999999996</v>
      </c>
      <c r="G37" s="249">
        <v>0</v>
      </c>
      <c r="H37" s="249">
        <v>86.266999999999996</v>
      </c>
      <c r="I37" s="249">
        <v>17</v>
      </c>
      <c r="J37" s="249">
        <v>61.2</v>
      </c>
      <c r="K37" s="249">
        <v>251.1</v>
      </c>
      <c r="L37" s="249">
        <v>1.0137</v>
      </c>
      <c r="M37" s="249">
        <v>81.841999999999999</v>
      </c>
      <c r="N37" s="249">
        <v>88.376000000000005</v>
      </c>
      <c r="O37" s="249">
        <v>86.71</v>
      </c>
      <c r="P37" s="249">
        <v>11</v>
      </c>
      <c r="Q37" s="249">
        <v>25.3</v>
      </c>
      <c r="R37" s="249">
        <v>15.5</v>
      </c>
      <c r="S37" s="249">
        <v>5.62</v>
      </c>
      <c r="T37" s="1"/>
      <c r="U37" s="26"/>
      <c r="V37" s="5"/>
      <c r="W37" s="103"/>
      <c r="X37" s="102"/>
      <c r="Y37" s="239" t="e">
        <f>((X37*100)/#REF!)-100</f>
        <v>#REF!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70" zoomScaleNormal="10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1" t="s">
        <v>126</v>
      </c>
      <c r="X1" s="301" t="s">
        <v>127</v>
      </c>
      <c r="Y1" s="30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01"/>
      <c r="X2" s="301"/>
      <c r="Y2" s="302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01"/>
      <c r="X3" s="301"/>
      <c r="Y3" s="302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01"/>
      <c r="X4" s="301"/>
      <c r="Y4" s="302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01"/>
      <c r="X5" s="301"/>
      <c r="Y5" s="302"/>
    </row>
    <row r="6" spans="1:25">
      <c r="A6" s="21">
        <v>32</v>
      </c>
      <c r="D6" s="249">
        <v>2394044</v>
      </c>
      <c r="T6" s="22">
        <v>31</v>
      </c>
      <c r="U6" s="23">
        <f>D6-D7</f>
        <v>2996</v>
      </c>
      <c r="V6" s="4"/>
      <c r="W6" s="241"/>
      <c r="X6" s="241"/>
      <c r="Y6" s="248"/>
    </row>
    <row r="7" spans="1:25">
      <c r="A7" s="21">
        <v>31</v>
      </c>
      <c r="D7">
        <v>2391048</v>
      </c>
      <c r="T7" s="22">
        <v>30</v>
      </c>
      <c r="U7" s="23">
        <f>D7-D8</f>
        <v>3144</v>
      </c>
      <c r="V7" s="24">
        <v>1</v>
      </c>
      <c r="W7" s="123"/>
      <c r="X7" s="123"/>
      <c r="Y7" s="239">
        <f t="shared" ref="Y7:Y27" si="0">((X7*100)/D7)-100</f>
        <v>-100</v>
      </c>
    </row>
    <row r="8" spans="1:25">
      <c r="A8" s="16">
        <v>30</v>
      </c>
      <c r="D8">
        <v>2387904</v>
      </c>
      <c r="T8" s="16">
        <v>29</v>
      </c>
      <c r="U8" s="23">
        <f>D8-D9</f>
        <v>758</v>
      </c>
      <c r="V8" s="4"/>
      <c r="W8" s="102"/>
      <c r="X8" s="102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2387146</v>
      </c>
      <c r="E9" s="249">
        <v>724323</v>
      </c>
      <c r="F9" s="249">
        <v>7.2616069999999997</v>
      </c>
      <c r="G9" s="249">
        <v>1</v>
      </c>
      <c r="H9" s="249">
        <v>85.503</v>
      </c>
      <c r="I9" s="249">
        <v>17.399999999999999</v>
      </c>
      <c r="J9" s="249">
        <v>48.4</v>
      </c>
      <c r="K9" s="249">
        <v>475.2</v>
      </c>
      <c r="L9" s="249">
        <v>1.0145</v>
      </c>
      <c r="M9" s="249">
        <v>82.195999999999998</v>
      </c>
      <c r="N9" s="249">
        <v>88.287000000000006</v>
      </c>
      <c r="O9" s="249">
        <v>87.007000000000005</v>
      </c>
      <c r="P9" s="249">
        <v>8.9</v>
      </c>
      <c r="Q9" s="249">
        <v>27</v>
      </c>
      <c r="R9" s="249">
        <v>11.6</v>
      </c>
      <c r="S9" s="249">
        <v>4.96</v>
      </c>
      <c r="T9" s="22">
        <v>28</v>
      </c>
      <c r="U9" s="23">
        <f t="shared" ref="U9:U36" si="1">D9-D10</f>
        <v>1126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2386020</v>
      </c>
      <c r="E10" s="249">
        <v>724157</v>
      </c>
      <c r="F10" s="249">
        <v>6.8528370000000001</v>
      </c>
      <c r="G10" s="249">
        <v>1</v>
      </c>
      <c r="H10" s="249">
        <v>82.906000000000006</v>
      </c>
      <c r="I10" s="249">
        <v>20.3</v>
      </c>
      <c r="J10" s="249">
        <v>109.5</v>
      </c>
      <c r="K10" s="249">
        <v>331.2</v>
      </c>
      <c r="L10" s="249">
        <v>1.0125</v>
      </c>
      <c r="M10" s="249">
        <v>78.983000000000004</v>
      </c>
      <c r="N10" s="249">
        <v>86.456000000000003</v>
      </c>
      <c r="O10" s="249">
        <v>84.210999999999999</v>
      </c>
      <c r="P10" s="249">
        <v>12.7</v>
      </c>
      <c r="Q10" s="249">
        <v>25.3</v>
      </c>
      <c r="R10" s="249">
        <v>19.399999999999999</v>
      </c>
      <c r="S10" s="249">
        <v>4.95</v>
      </c>
      <c r="T10" s="16">
        <v>27</v>
      </c>
      <c r="U10" s="23">
        <f t="shared" si="1"/>
        <v>2603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2383417</v>
      </c>
      <c r="E11" s="249">
        <v>723765</v>
      </c>
      <c r="F11" s="249">
        <v>6.7428980000000003</v>
      </c>
      <c r="G11" s="249">
        <v>1</v>
      </c>
      <c r="H11" s="249">
        <v>81.311999999999998</v>
      </c>
      <c r="I11" s="249">
        <v>21.7</v>
      </c>
      <c r="J11" s="249">
        <v>129</v>
      </c>
      <c r="K11" s="249">
        <v>338.8</v>
      </c>
      <c r="L11" s="249">
        <v>1.012</v>
      </c>
      <c r="M11" s="249">
        <v>78.724999999999994</v>
      </c>
      <c r="N11" s="249">
        <v>85.869</v>
      </c>
      <c r="O11" s="249">
        <v>83.53</v>
      </c>
      <c r="P11" s="249">
        <v>14.7</v>
      </c>
      <c r="Q11" s="249">
        <v>25.3</v>
      </c>
      <c r="R11" s="249">
        <v>21.9</v>
      </c>
      <c r="S11" s="249">
        <v>4.97</v>
      </c>
      <c r="T11" s="16">
        <v>26</v>
      </c>
      <c r="U11" s="23">
        <f t="shared" si="1"/>
        <v>3065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2380352</v>
      </c>
      <c r="E12" s="249">
        <v>723296</v>
      </c>
      <c r="F12" s="249">
        <v>6.5018019999999996</v>
      </c>
      <c r="G12" s="249">
        <v>1</v>
      </c>
      <c r="H12" s="249">
        <v>81.296000000000006</v>
      </c>
      <c r="I12" s="249">
        <v>21</v>
      </c>
      <c r="J12" s="249">
        <v>128.5</v>
      </c>
      <c r="K12" s="249">
        <v>363</v>
      </c>
      <c r="L12" s="249">
        <v>1.0115000000000001</v>
      </c>
      <c r="M12" s="249">
        <v>78.558999999999997</v>
      </c>
      <c r="N12" s="249">
        <v>84.885000000000005</v>
      </c>
      <c r="O12" s="249">
        <v>80.179000000000002</v>
      </c>
      <c r="P12" s="249">
        <v>13</v>
      </c>
      <c r="Q12" s="249">
        <v>24.8</v>
      </c>
      <c r="R12" s="249">
        <v>22</v>
      </c>
      <c r="S12" s="249">
        <v>4.96</v>
      </c>
      <c r="T12" s="16">
        <v>25</v>
      </c>
      <c r="U12" s="23">
        <f t="shared" si="1"/>
        <v>3054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2377298</v>
      </c>
      <c r="E13" s="249">
        <v>722831</v>
      </c>
      <c r="F13" s="249">
        <v>6.6206899999999997</v>
      </c>
      <c r="G13" s="249">
        <v>1</v>
      </c>
      <c r="H13" s="249">
        <v>81.504999999999995</v>
      </c>
      <c r="I13" s="249">
        <v>21.7</v>
      </c>
      <c r="J13" s="249">
        <v>118.2</v>
      </c>
      <c r="K13" s="249">
        <v>321</v>
      </c>
      <c r="L13" s="249">
        <v>1.0117</v>
      </c>
      <c r="M13" s="249">
        <v>78.870999999999995</v>
      </c>
      <c r="N13" s="249">
        <v>84.108999999999995</v>
      </c>
      <c r="O13" s="249">
        <v>81.846000000000004</v>
      </c>
      <c r="P13" s="249">
        <v>15.3</v>
      </c>
      <c r="Q13" s="249">
        <v>26.4</v>
      </c>
      <c r="R13" s="249">
        <v>22</v>
      </c>
      <c r="S13" s="249">
        <v>4.96</v>
      </c>
      <c r="T13" s="16">
        <v>24</v>
      </c>
      <c r="U13" s="23">
        <f t="shared" si="1"/>
        <v>2804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2374494</v>
      </c>
      <c r="E14" s="249">
        <v>722404</v>
      </c>
      <c r="F14" s="249">
        <v>6.6588089999999998</v>
      </c>
      <c r="G14" s="249">
        <v>1</v>
      </c>
      <c r="H14" s="249">
        <v>81.977000000000004</v>
      </c>
      <c r="I14" s="249">
        <v>21.2</v>
      </c>
      <c r="J14" s="249">
        <v>126.7</v>
      </c>
      <c r="K14" s="249">
        <v>347</v>
      </c>
      <c r="L14" s="249">
        <v>1.0118</v>
      </c>
      <c r="M14" s="249">
        <v>79.05</v>
      </c>
      <c r="N14" s="249">
        <v>84.88</v>
      </c>
      <c r="O14" s="249">
        <v>82.307000000000002</v>
      </c>
      <c r="P14" s="249">
        <v>13.5</v>
      </c>
      <c r="Q14" s="249">
        <v>25.3</v>
      </c>
      <c r="R14" s="249">
        <v>21.8</v>
      </c>
      <c r="S14" s="249">
        <v>4.9800000000000004</v>
      </c>
      <c r="T14" s="16">
        <v>23</v>
      </c>
      <c r="U14" s="23">
        <f t="shared" si="1"/>
        <v>3022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2371472</v>
      </c>
      <c r="E15" s="249">
        <v>721945</v>
      </c>
      <c r="F15" s="249">
        <v>6.5194919999999996</v>
      </c>
      <c r="G15" s="249">
        <v>1</v>
      </c>
      <c r="H15" s="249">
        <v>85.254999999999995</v>
      </c>
      <c r="I15" s="249">
        <v>23.4</v>
      </c>
      <c r="J15" s="249">
        <v>20.7</v>
      </c>
      <c r="K15" s="249">
        <v>316.5</v>
      </c>
      <c r="L15" s="249">
        <v>1.0115000000000001</v>
      </c>
      <c r="M15" s="249">
        <v>80.195999999999998</v>
      </c>
      <c r="N15" s="249">
        <v>87.180999999999997</v>
      </c>
      <c r="O15" s="249">
        <v>80.468000000000004</v>
      </c>
      <c r="P15" s="249">
        <v>15</v>
      </c>
      <c r="Q15" s="249">
        <v>35</v>
      </c>
      <c r="R15" s="249">
        <v>22.1</v>
      </c>
      <c r="S15" s="249">
        <v>5.0599999999999996</v>
      </c>
      <c r="T15" s="16">
        <v>22</v>
      </c>
      <c r="U15" s="23">
        <f t="shared" si="1"/>
        <v>604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2370868</v>
      </c>
      <c r="E16" s="249">
        <v>721855</v>
      </c>
      <c r="F16" s="249">
        <v>7.0357989999999999</v>
      </c>
      <c r="G16" s="249">
        <v>1</v>
      </c>
      <c r="H16" s="249">
        <v>85.466999999999999</v>
      </c>
      <c r="I16" s="249">
        <v>21.2</v>
      </c>
      <c r="J16" s="249">
        <v>3.2</v>
      </c>
      <c r="K16" s="249">
        <v>24.5</v>
      </c>
      <c r="L16" s="249">
        <v>1.0132000000000001</v>
      </c>
      <c r="M16" s="249">
        <v>83.084000000000003</v>
      </c>
      <c r="N16" s="249">
        <v>87.031000000000006</v>
      </c>
      <c r="O16" s="249">
        <v>85.945999999999998</v>
      </c>
      <c r="P16" s="249">
        <v>13.9</v>
      </c>
      <c r="Q16" s="249">
        <v>35.9</v>
      </c>
      <c r="R16" s="249">
        <v>17.2</v>
      </c>
      <c r="S16" s="249">
        <v>5.0599999999999996</v>
      </c>
      <c r="T16" s="22">
        <v>21</v>
      </c>
      <c r="U16" s="23">
        <f t="shared" si="1"/>
        <v>118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2370750</v>
      </c>
      <c r="E17" s="249">
        <v>721838</v>
      </c>
      <c r="F17" s="249">
        <v>6.9850399999999997</v>
      </c>
      <c r="G17" s="249">
        <v>1</v>
      </c>
      <c r="H17" s="249">
        <v>83.230999999999995</v>
      </c>
      <c r="I17" s="249">
        <v>20.399999999999999</v>
      </c>
      <c r="J17" s="249">
        <v>98.9</v>
      </c>
      <c r="K17" s="249">
        <v>336</v>
      </c>
      <c r="L17" s="249">
        <v>1.0136000000000001</v>
      </c>
      <c r="M17" s="249">
        <v>80.832999999999998</v>
      </c>
      <c r="N17" s="249">
        <v>85.424000000000007</v>
      </c>
      <c r="O17" s="249">
        <v>84.09</v>
      </c>
      <c r="P17" s="249">
        <v>11.3</v>
      </c>
      <c r="Q17" s="249">
        <v>25.7</v>
      </c>
      <c r="R17" s="249">
        <v>13.8</v>
      </c>
      <c r="S17" s="249">
        <v>5.0599999999999996</v>
      </c>
      <c r="T17" s="16">
        <v>20</v>
      </c>
      <c r="U17" s="23">
        <f t="shared" si="1"/>
        <v>2321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2368429</v>
      </c>
      <c r="E18" s="249">
        <v>721490</v>
      </c>
      <c r="F18" s="249">
        <v>6.694369</v>
      </c>
      <c r="G18" s="249">
        <v>1</v>
      </c>
      <c r="H18" s="249">
        <v>82.811000000000007</v>
      </c>
      <c r="I18" s="249">
        <v>21.1</v>
      </c>
      <c r="J18" s="249">
        <v>128.30000000000001</v>
      </c>
      <c r="K18" s="249">
        <v>344.8</v>
      </c>
      <c r="L18" s="249">
        <v>1.0119</v>
      </c>
      <c r="M18" s="249">
        <v>79.995000000000005</v>
      </c>
      <c r="N18" s="249">
        <v>85.165000000000006</v>
      </c>
      <c r="O18" s="249">
        <v>82.781000000000006</v>
      </c>
      <c r="P18" s="249">
        <v>12.2</v>
      </c>
      <c r="Q18" s="249">
        <v>25.3</v>
      </c>
      <c r="R18" s="249">
        <v>21.7</v>
      </c>
      <c r="S18" s="249">
        <v>5.05</v>
      </c>
      <c r="T18" s="16">
        <v>19</v>
      </c>
      <c r="U18" s="23">
        <f t="shared" si="1"/>
        <v>3034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2365395</v>
      </c>
      <c r="E19" s="249">
        <v>721033</v>
      </c>
      <c r="F19" s="249">
        <v>6.7553280000000004</v>
      </c>
      <c r="G19" s="249">
        <v>1</v>
      </c>
      <c r="H19" s="249">
        <v>83.457999999999998</v>
      </c>
      <c r="I19" s="249">
        <v>20.399999999999999</v>
      </c>
      <c r="J19" s="249">
        <v>110.8</v>
      </c>
      <c r="K19" s="249">
        <v>300.10000000000002</v>
      </c>
      <c r="L19" s="249">
        <v>1.012</v>
      </c>
      <c r="M19" s="249">
        <v>80.611999999999995</v>
      </c>
      <c r="N19" s="249">
        <v>85.471000000000004</v>
      </c>
      <c r="O19" s="249">
        <v>83.710999999999999</v>
      </c>
      <c r="P19" s="249">
        <v>11.2</v>
      </c>
      <c r="Q19" s="249">
        <v>25</v>
      </c>
      <c r="R19" s="249">
        <v>22</v>
      </c>
      <c r="S19" s="249">
        <v>5.04</v>
      </c>
      <c r="T19" s="16">
        <v>18</v>
      </c>
      <c r="U19" s="23">
        <f t="shared" si="1"/>
        <v>2649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2362746</v>
      </c>
      <c r="E20" s="249">
        <v>720639</v>
      </c>
      <c r="F20" s="249">
        <v>6.6722299999999999</v>
      </c>
      <c r="G20" s="249">
        <v>1</v>
      </c>
      <c r="H20" s="249">
        <v>82.876000000000005</v>
      </c>
      <c r="I20" s="249">
        <v>21.1</v>
      </c>
      <c r="J20" s="249">
        <v>120</v>
      </c>
      <c r="K20" s="249">
        <v>365.5</v>
      </c>
      <c r="L20" s="249">
        <v>1.0118</v>
      </c>
      <c r="M20" s="249">
        <v>79.561000000000007</v>
      </c>
      <c r="N20" s="249">
        <v>84.864000000000004</v>
      </c>
      <c r="O20" s="249">
        <v>82.616</v>
      </c>
      <c r="P20" s="249">
        <v>14.7</v>
      </c>
      <c r="Q20" s="249">
        <v>24.6</v>
      </c>
      <c r="R20" s="249">
        <v>22.2</v>
      </c>
      <c r="S20" s="249">
        <v>5.05</v>
      </c>
      <c r="T20" s="16">
        <v>17</v>
      </c>
      <c r="U20" s="23">
        <f t="shared" si="1"/>
        <v>2851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2359895</v>
      </c>
      <c r="E21" s="249">
        <v>720212</v>
      </c>
      <c r="F21" s="249">
        <v>6.7127749999999997</v>
      </c>
      <c r="G21" s="249">
        <v>1</v>
      </c>
      <c r="H21" s="249">
        <v>87.908000000000001</v>
      </c>
      <c r="I21" s="249">
        <v>17.100000000000001</v>
      </c>
      <c r="J21" s="249">
        <v>26.3</v>
      </c>
      <c r="K21" s="249">
        <v>315.3</v>
      </c>
      <c r="L21" s="249">
        <v>1.0119</v>
      </c>
      <c r="M21" s="249">
        <v>82.233999999999995</v>
      </c>
      <c r="N21" s="249">
        <v>90.192999999999998</v>
      </c>
      <c r="O21" s="249">
        <v>83.117000000000004</v>
      </c>
      <c r="P21" s="249">
        <v>11.2</v>
      </c>
      <c r="Q21" s="249">
        <v>23.5</v>
      </c>
      <c r="R21" s="249">
        <v>22</v>
      </c>
      <c r="S21" s="249">
        <v>5.03</v>
      </c>
      <c r="T21" s="16">
        <v>16</v>
      </c>
      <c r="U21" s="23">
        <f t="shared" si="1"/>
        <v>646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2359249</v>
      </c>
      <c r="E22" s="249">
        <v>720118</v>
      </c>
      <c r="F22" s="249">
        <v>7.4496399999999996</v>
      </c>
      <c r="G22" s="249">
        <v>1</v>
      </c>
      <c r="H22" s="249">
        <v>87.716999999999999</v>
      </c>
      <c r="I22" s="249">
        <v>11</v>
      </c>
      <c r="J22" s="249">
        <v>1</v>
      </c>
      <c r="K22" s="249">
        <v>19.100000000000001</v>
      </c>
      <c r="L22" s="249">
        <v>1.0149999999999999</v>
      </c>
      <c r="M22" s="249">
        <v>85.158000000000001</v>
      </c>
      <c r="N22" s="249">
        <v>91.373000000000005</v>
      </c>
      <c r="O22" s="249">
        <v>89.396000000000001</v>
      </c>
      <c r="P22" s="249">
        <v>8.4</v>
      </c>
      <c r="Q22" s="249">
        <v>14</v>
      </c>
      <c r="R22" s="249">
        <v>11.2</v>
      </c>
      <c r="S22" s="249">
        <v>5.03</v>
      </c>
      <c r="T22" s="16">
        <v>15</v>
      </c>
      <c r="U22" s="23">
        <f t="shared" si="1"/>
        <v>29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2359220</v>
      </c>
      <c r="E23" s="249">
        <v>720114</v>
      </c>
      <c r="F23" s="249">
        <v>7.1819059999999997</v>
      </c>
      <c r="G23" s="249">
        <v>1</v>
      </c>
      <c r="H23" s="249">
        <v>85.444999999999993</v>
      </c>
      <c r="I23" s="249">
        <v>9.3000000000000007</v>
      </c>
      <c r="J23" s="249">
        <v>0.1</v>
      </c>
      <c r="K23" s="249">
        <v>19.100000000000001</v>
      </c>
      <c r="L23" s="249">
        <v>1.0144</v>
      </c>
      <c r="M23" s="249">
        <v>83.728999999999999</v>
      </c>
      <c r="N23" s="249">
        <v>87.049000000000007</v>
      </c>
      <c r="O23" s="249">
        <v>85.715000000000003</v>
      </c>
      <c r="P23" s="249">
        <v>7.8</v>
      </c>
      <c r="Q23" s="249">
        <v>11.6</v>
      </c>
      <c r="R23" s="249">
        <v>10.9</v>
      </c>
      <c r="S23" s="249">
        <v>5.0199999999999996</v>
      </c>
      <c r="T23" s="22">
        <v>14</v>
      </c>
      <c r="U23" s="23">
        <f t="shared" si="1"/>
        <v>29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2359191</v>
      </c>
      <c r="E24" s="249">
        <v>720110</v>
      </c>
      <c r="F24" s="249">
        <v>7.2371540000000003</v>
      </c>
      <c r="G24" s="249">
        <v>1</v>
      </c>
      <c r="H24" s="249">
        <v>82.98</v>
      </c>
      <c r="I24" s="249">
        <v>19</v>
      </c>
      <c r="J24" s="249">
        <v>102.6</v>
      </c>
      <c r="K24" s="249">
        <v>284.39999999999998</v>
      </c>
      <c r="L24" s="249">
        <v>1.0147999999999999</v>
      </c>
      <c r="M24" s="249">
        <v>78.926000000000002</v>
      </c>
      <c r="N24" s="249">
        <v>86.861999999999995</v>
      </c>
      <c r="O24" s="249">
        <v>85.867999999999995</v>
      </c>
      <c r="P24" s="249">
        <v>9.1</v>
      </c>
      <c r="Q24" s="249">
        <v>24.6</v>
      </c>
      <c r="R24" s="249">
        <v>9.3000000000000007</v>
      </c>
      <c r="S24" s="249">
        <v>5.03</v>
      </c>
      <c r="T24" s="16">
        <v>13</v>
      </c>
      <c r="U24" s="23">
        <f t="shared" si="1"/>
        <v>2423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2356768</v>
      </c>
      <c r="E25" s="249">
        <v>719746</v>
      </c>
      <c r="F25" s="249">
        <v>6.4556399999999998</v>
      </c>
      <c r="G25" s="249">
        <v>1</v>
      </c>
      <c r="H25" s="249">
        <v>82.584999999999994</v>
      </c>
      <c r="I25" s="249">
        <v>20.5</v>
      </c>
      <c r="J25" s="249">
        <v>129.19999999999999</v>
      </c>
      <c r="K25" s="249">
        <v>352.3</v>
      </c>
      <c r="L25" s="249">
        <v>1.0114000000000001</v>
      </c>
      <c r="M25" s="249">
        <v>78.771000000000001</v>
      </c>
      <c r="N25" s="249">
        <v>86.307000000000002</v>
      </c>
      <c r="O25" s="249">
        <v>79.444000000000003</v>
      </c>
      <c r="P25" s="249">
        <v>10.4</v>
      </c>
      <c r="Q25" s="249">
        <v>25.1</v>
      </c>
      <c r="R25" s="249">
        <v>21.7</v>
      </c>
      <c r="S25" s="249">
        <v>5.03</v>
      </c>
      <c r="T25" s="16">
        <v>12</v>
      </c>
      <c r="U25" s="23">
        <f t="shared" si="1"/>
        <v>3069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2353699</v>
      </c>
      <c r="E26" s="249">
        <v>719284</v>
      </c>
      <c r="F26" s="249">
        <v>6.57951</v>
      </c>
      <c r="G26" s="249">
        <v>1</v>
      </c>
      <c r="H26" s="249">
        <v>83.043000000000006</v>
      </c>
      <c r="I26" s="249">
        <v>20.100000000000001</v>
      </c>
      <c r="J26" s="249">
        <v>128.80000000000001</v>
      </c>
      <c r="K26" s="249">
        <v>343.1</v>
      </c>
      <c r="L26" s="249">
        <v>1.0117</v>
      </c>
      <c r="M26" s="249">
        <v>79.635000000000005</v>
      </c>
      <c r="N26" s="249">
        <v>86.119</v>
      </c>
      <c r="O26" s="249">
        <v>81.158000000000001</v>
      </c>
      <c r="P26" s="249">
        <v>9.9</v>
      </c>
      <c r="Q26" s="249">
        <v>24.2</v>
      </c>
      <c r="R26" s="249">
        <v>21.7</v>
      </c>
      <c r="S26" s="249">
        <v>5.0199999999999996</v>
      </c>
      <c r="T26" s="16">
        <v>11</v>
      </c>
      <c r="U26" s="23">
        <f t="shared" si="1"/>
        <v>3072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2350627</v>
      </c>
      <c r="E27" s="249">
        <v>718824</v>
      </c>
      <c r="F27" s="249">
        <v>6.7028270000000001</v>
      </c>
      <c r="G27" s="249">
        <v>1</v>
      </c>
      <c r="H27" s="249">
        <v>82.423000000000002</v>
      </c>
      <c r="I27" s="249">
        <v>20</v>
      </c>
      <c r="J27" s="249">
        <v>118.3</v>
      </c>
      <c r="K27" s="249">
        <v>313</v>
      </c>
      <c r="L27" s="249">
        <v>1.012</v>
      </c>
      <c r="M27" s="249">
        <v>79.412000000000006</v>
      </c>
      <c r="N27" s="249">
        <v>86.075999999999993</v>
      </c>
      <c r="O27" s="249">
        <v>82.725999999999999</v>
      </c>
      <c r="P27" s="249">
        <v>11.5</v>
      </c>
      <c r="Q27" s="249">
        <v>24.1</v>
      </c>
      <c r="R27" s="249">
        <v>21.2</v>
      </c>
      <c r="S27" s="249">
        <v>5.01</v>
      </c>
      <c r="T27" s="16">
        <v>10</v>
      </c>
      <c r="U27" s="23">
        <f t="shared" si="1"/>
        <v>2813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2347814</v>
      </c>
      <c r="E28" s="249">
        <v>718400</v>
      </c>
      <c r="F28" s="249">
        <v>6.5420480000000003</v>
      </c>
      <c r="G28" s="249">
        <v>1</v>
      </c>
      <c r="H28" s="249">
        <v>83.08</v>
      </c>
      <c r="I28" s="249">
        <v>20.9</v>
      </c>
      <c r="J28" s="249">
        <v>123.1</v>
      </c>
      <c r="K28" s="249">
        <v>364.8</v>
      </c>
      <c r="L28" s="249">
        <v>1.0115000000000001</v>
      </c>
      <c r="M28" s="249">
        <v>78.888000000000005</v>
      </c>
      <c r="N28" s="249">
        <v>85.53</v>
      </c>
      <c r="O28" s="249">
        <v>80.832999999999998</v>
      </c>
      <c r="P28" s="249">
        <v>13.4</v>
      </c>
      <c r="Q28" s="249">
        <v>25.1</v>
      </c>
      <c r="R28" s="249">
        <v>22.3</v>
      </c>
      <c r="S28" s="249">
        <v>4.93</v>
      </c>
      <c r="T28" s="16">
        <v>9</v>
      </c>
      <c r="U28" s="23">
        <f t="shared" si="1"/>
        <v>2935</v>
      </c>
      <c r="V28" s="16"/>
      <c r="W28" s="110"/>
      <c r="X28" s="110"/>
      <c r="Y28" s="239" t="e">
        <f>((X28*100)/#REF!)-100</f>
        <v>#REF!</v>
      </c>
    </row>
    <row r="29" spans="1:25">
      <c r="A29" s="16">
        <v>9</v>
      </c>
      <c r="B29" s="249" t="s">
        <v>197</v>
      </c>
      <c r="C29" s="249" t="s">
        <v>196</v>
      </c>
      <c r="D29" s="249">
        <v>2344879</v>
      </c>
      <c r="E29" s="249">
        <v>717961</v>
      </c>
      <c r="F29" s="249">
        <v>6.7318439999999997</v>
      </c>
      <c r="G29" s="249">
        <v>1</v>
      </c>
      <c r="H29" s="249">
        <v>85.007999999999996</v>
      </c>
      <c r="I29" s="249">
        <v>21.5</v>
      </c>
      <c r="J29" s="249">
        <v>20.6</v>
      </c>
      <c r="K29" s="249">
        <v>322.39999999999998</v>
      </c>
      <c r="L29" s="249">
        <v>1.0119</v>
      </c>
      <c r="M29" s="249">
        <v>81.972999999999999</v>
      </c>
      <c r="N29" s="249">
        <v>87.114999999999995</v>
      </c>
      <c r="O29" s="249">
        <v>83.47</v>
      </c>
      <c r="P29" s="249">
        <v>13.6</v>
      </c>
      <c r="Q29" s="249">
        <v>32</v>
      </c>
      <c r="R29" s="249">
        <v>22.2</v>
      </c>
      <c r="S29" s="249">
        <v>4.92</v>
      </c>
      <c r="T29" s="16">
        <v>8</v>
      </c>
      <c r="U29" s="23">
        <f t="shared" si="1"/>
        <v>545</v>
      </c>
      <c r="V29" s="16"/>
      <c r="W29" s="110"/>
      <c r="X29" s="110"/>
      <c r="Y29" s="239" t="e">
        <f>((X29*100)/#REF!)-100</f>
        <v>#REF!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2344334</v>
      </c>
      <c r="E30" s="249">
        <v>717881</v>
      </c>
      <c r="F30" s="249">
        <v>6.9493280000000004</v>
      </c>
      <c r="G30" s="249">
        <v>1</v>
      </c>
      <c r="H30" s="249">
        <v>84.988</v>
      </c>
      <c r="I30" s="249">
        <v>20.100000000000001</v>
      </c>
      <c r="J30" s="249">
        <v>0</v>
      </c>
      <c r="K30" s="249">
        <v>0</v>
      </c>
      <c r="L30" s="249">
        <v>1.0135000000000001</v>
      </c>
      <c r="M30" s="249">
        <v>81.95</v>
      </c>
      <c r="N30" s="249">
        <v>86.344999999999999</v>
      </c>
      <c r="O30" s="249">
        <v>83.531999999999996</v>
      </c>
      <c r="P30" s="249">
        <v>8.3000000000000007</v>
      </c>
      <c r="Q30" s="249">
        <v>37.4</v>
      </c>
      <c r="R30" s="249">
        <v>13.6</v>
      </c>
      <c r="S30" s="249">
        <v>4.92</v>
      </c>
      <c r="T30" s="22">
        <v>7</v>
      </c>
      <c r="U30" s="23">
        <f t="shared" si="1"/>
        <v>7</v>
      </c>
      <c r="V30" s="24">
        <v>8</v>
      </c>
      <c r="W30" s="110"/>
      <c r="X30" s="110"/>
      <c r="Y30" s="239" t="e">
        <f>((X30*100)/#REF!)-100</f>
        <v>#REF!</v>
      </c>
    </row>
    <row r="31" spans="1:25">
      <c r="A31" s="16">
        <v>7</v>
      </c>
      <c r="B31" s="249" t="s">
        <v>199</v>
      </c>
      <c r="C31" s="249" t="s">
        <v>196</v>
      </c>
      <c r="D31" s="249">
        <v>2344327</v>
      </c>
      <c r="E31" s="249">
        <v>717880</v>
      </c>
      <c r="F31" s="249">
        <v>7.0885009999999999</v>
      </c>
      <c r="G31" s="249">
        <v>1</v>
      </c>
      <c r="H31" s="249">
        <v>82.147000000000006</v>
      </c>
      <c r="I31" s="249">
        <v>19</v>
      </c>
      <c r="J31" s="249">
        <v>98.2</v>
      </c>
      <c r="K31" s="249">
        <v>245.3</v>
      </c>
      <c r="L31" s="249">
        <v>1.0145999999999999</v>
      </c>
      <c r="M31" s="249">
        <v>79.340999999999994</v>
      </c>
      <c r="N31" s="249">
        <v>84.86</v>
      </c>
      <c r="O31" s="249">
        <v>83.533000000000001</v>
      </c>
      <c r="P31" s="249">
        <v>7</v>
      </c>
      <c r="Q31" s="249">
        <v>26.8</v>
      </c>
      <c r="R31" s="249">
        <v>8.3000000000000007</v>
      </c>
      <c r="S31" s="249">
        <v>4.8899999999999997</v>
      </c>
      <c r="T31" s="16">
        <v>6</v>
      </c>
      <c r="U31" s="23">
        <f t="shared" si="1"/>
        <v>2313</v>
      </c>
      <c r="V31" s="5"/>
      <c r="W31" s="110"/>
      <c r="X31" s="110"/>
      <c r="Y31" s="239" t="e">
        <f>((X31*100)/#REF!)-100</f>
        <v>#REF!</v>
      </c>
    </row>
    <row r="32" spans="1:25">
      <c r="A32" s="16">
        <v>6</v>
      </c>
      <c r="B32" s="249" t="s">
        <v>200</v>
      </c>
      <c r="C32" s="249" t="s">
        <v>196</v>
      </c>
      <c r="D32" s="249">
        <v>2342014</v>
      </c>
      <c r="E32" s="249">
        <v>717530</v>
      </c>
      <c r="F32" s="249">
        <v>6.5819460000000003</v>
      </c>
      <c r="G32" s="249">
        <v>1</v>
      </c>
      <c r="H32" s="249">
        <v>81.796000000000006</v>
      </c>
      <c r="I32" s="249">
        <v>20.9</v>
      </c>
      <c r="J32" s="249">
        <v>119.1</v>
      </c>
      <c r="K32" s="249">
        <v>300.39999999999998</v>
      </c>
      <c r="L32" s="249">
        <v>1.0117</v>
      </c>
      <c r="M32" s="249">
        <v>78.662999999999997</v>
      </c>
      <c r="N32" s="249">
        <v>84.878</v>
      </c>
      <c r="O32" s="249">
        <v>81.007999999999996</v>
      </c>
      <c r="P32" s="249">
        <v>13</v>
      </c>
      <c r="Q32" s="249">
        <v>25.5</v>
      </c>
      <c r="R32" s="249">
        <v>21.1</v>
      </c>
      <c r="S32" s="249">
        <v>4.91</v>
      </c>
      <c r="T32" s="16">
        <v>5</v>
      </c>
      <c r="U32" s="23">
        <f t="shared" si="1"/>
        <v>2845</v>
      </c>
      <c r="V32" s="5"/>
      <c r="W32" s="110"/>
      <c r="X32" s="110"/>
      <c r="Y32" s="239" t="e">
        <f>((X32*100)/#REF!)-100</f>
        <v>#REF!</v>
      </c>
    </row>
    <row r="33" spans="1:25">
      <c r="A33" s="16">
        <v>5</v>
      </c>
      <c r="B33" s="249" t="s">
        <v>201</v>
      </c>
      <c r="C33" s="249" t="s">
        <v>196</v>
      </c>
      <c r="D33" s="249">
        <v>2339169</v>
      </c>
      <c r="E33" s="249">
        <v>717099</v>
      </c>
      <c r="F33" s="249">
        <v>6.5151339999999998</v>
      </c>
      <c r="G33" s="249">
        <v>1</v>
      </c>
      <c r="H33" s="249">
        <v>82.834999999999994</v>
      </c>
      <c r="I33" s="249">
        <v>22.3</v>
      </c>
      <c r="J33" s="249">
        <v>114.2</v>
      </c>
      <c r="K33" s="249">
        <v>317.5</v>
      </c>
      <c r="L33" s="249">
        <v>1.0115000000000001</v>
      </c>
      <c r="M33" s="249">
        <v>79.366</v>
      </c>
      <c r="N33" s="249">
        <v>86.423000000000002</v>
      </c>
      <c r="O33" s="249">
        <v>80.435000000000002</v>
      </c>
      <c r="P33" s="249">
        <v>15.6</v>
      </c>
      <c r="Q33" s="249">
        <v>28.2</v>
      </c>
      <c r="R33" s="249">
        <v>22.2</v>
      </c>
      <c r="S33" s="249">
        <v>4.93</v>
      </c>
      <c r="T33" s="16">
        <v>4</v>
      </c>
      <c r="U33" s="23">
        <f t="shared" si="1"/>
        <v>2703</v>
      </c>
      <c r="V33" s="5"/>
      <c r="W33" s="110"/>
      <c r="X33" s="110"/>
      <c r="Y33" s="239" t="e">
        <f>((X33*100)/#REF!)-100</f>
        <v>#REF!</v>
      </c>
    </row>
    <row r="34" spans="1:25">
      <c r="A34" s="16">
        <v>4</v>
      </c>
      <c r="B34" s="249" t="s">
        <v>202</v>
      </c>
      <c r="C34" s="249" t="s">
        <v>196</v>
      </c>
      <c r="D34" s="249">
        <v>2336466</v>
      </c>
      <c r="E34" s="249">
        <v>716692</v>
      </c>
      <c r="F34" s="249">
        <v>6.814527</v>
      </c>
      <c r="G34" s="249">
        <v>1</v>
      </c>
      <c r="H34" s="249">
        <v>83.11</v>
      </c>
      <c r="I34" s="249">
        <v>21.8</v>
      </c>
      <c r="J34" s="249">
        <v>113.9</v>
      </c>
      <c r="K34" s="249">
        <v>288</v>
      </c>
      <c r="L34" s="249">
        <v>1.0121</v>
      </c>
      <c r="M34" s="249">
        <v>79.91</v>
      </c>
      <c r="N34" s="249">
        <v>86.54</v>
      </c>
      <c r="O34" s="249">
        <v>84.537000000000006</v>
      </c>
      <c r="P34" s="249">
        <v>13.8</v>
      </c>
      <c r="Q34" s="249">
        <v>27.1</v>
      </c>
      <c r="R34" s="249">
        <v>22</v>
      </c>
      <c r="S34" s="249">
        <v>4.9400000000000004</v>
      </c>
      <c r="T34" s="16">
        <v>3</v>
      </c>
      <c r="U34" s="23">
        <f t="shared" si="1"/>
        <v>2694</v>
      </c>
      <c r="V34" s="5"/>
      <c r="W34" s="238"/>
      <c r="X34" s="136"/>
      <c r="Y34" s="239" t="e">
        <f>((X34*100)/#REF!)-100</f>
        <v>#REF!</v>
      </c>
    </row>
    <row r="35" spans="1:25">
      <c r="A35" s="16">
        <v>3</v>
      </c>
      <c r="B35" s="249" t="s">
        <v>203</v>
      </c>
      <c r="C35" s="249" t="s">
        <v>196</v>
      </c>
      <c r="D35" s="249">
        <v>2333772</v>
      </c>
      <c r="E35" s="249">
        <v>716288</v>
      </c>
      <c r="F35" s="249">
        <v>6.5377390000000002</v>
      </c>
      <c r="G35" s="249">
        <v>1</v>
      </c>
      <c r="H35" s="249">
        <v>84.019000000000005</v>
      </c>
      <c r="I35" s="249">
        <v>21.1</v>
      </c>
      <c r="J35" s="249">
        <v>117.6</v>
      </c>
      <c r="K35" s="249">
        <v>333</v>
      </c>
      <c r="L35" s="249">
        <v>1.0116000000000001</v>
      </c>
      <c r="M35" s="249">
        <v>80.376000000000005</v>
      </c>
      <c r="N35" s="249">
        <v>86.838999999999999</v>
      </c>
      <c r="O35" s="249">
        <v>80.491</v>
      </c>
      <c r="P35" s="249">
        <v>11.8</v>
      </c>
      <c r="Q35" s="249">
        <v>26.5</v>
      </c>
      <c r="R35" s="249">
        <v>21.4</v>
      </c>
      <c r="S35" s="249">
        <v>4.95</v>
      </c>
      <c r="T35" s="16">
        <v>2</v>
      </c>
      <c r="U35" s="23">
        <f t="shared" si="1"/>
        <v>2792</v>
      </c>
      <c r="V35" s="5"/>
      <c r="W35" s="103"/>
      <c r="X35" s="102"/>
      <c r="Y35" s="239" t="e">
        <f>((X35*100)/#REF!)-100</f>
        <v>#REF!</v>
      </c>
    </row>
    <row r="36" spans="1:25">
      <c r="A36" s="16">
        <v>2</v>
      </c>
      <c r="B36" s="249" t="s">
        <v>204</v>
      </c>
      <c r="C36" s="249" t="s">
        <v>196</v>
      </c>
      <c r="D36" s="249">
        <v>2330980</v>
      </c>
      <c r="E36" s="249">
        <v>715874</v>
      </c>
      <c r="F36" s="249">
        <v>6.7826630000000003</v>
      </c>
      <c r="G36" s="249">
        <v>1</v>
      </c>
      <c r="H36" s="249">
        <v>85.822999999999993</v>
      </c>
      <c r="I36" s="249">
        <v>21.8</v>
      </c>
      <c r="J36" s="249">
        <v>35.6</v>
      </c>
      <c r="K36" s="249">
        <v>270.3</v>
      </c>
      <c r="L36" s="249">
        <v>1.0121</v>
      </c>
      <c r="M36" s="249">
        <v>82.951999999999998</v>
      </c>
      <c r="N36" s="249">
        <v>87.739000000000004</v>
      </c>
      <c r="O36" s="249">
        <v>83.932000000000002</v>
      </c>
      <c r="P36" s="249">
        <v>11.2</v>
      </c>
      <c r="Q36" s="249">
        <v>34.200000000000003</v>
      </c>
      <c r="R36" s="249">
        <v>21.5</v>
      </c>
      <c r="S36" s="249">
        <v>4.9800000000000004</v>
      </c>
      <c r="T36" s="16">
        <v>1</v>
      </c>
      <c r="U36" s="23">
        <f t="shared" si="1"/>
        <v>851</v>
      </c>
      <c r="V36" s="5"/>
      <c r="W36" s="103"/>
      <c r="X36" s="102"/>
      <c r="Y36" s="239" t="e">
        <f>((X36*100)/#REF!)-100</f>
        <v>#REF!</v>
      </c>
    </row>
    <row r="37" spans="1:25">
      <c r="A37" s="16">
        <v>1</v>
      </c>
      <c r="B37" s="249" t="s">
        <v>205</v>
      </c>
      <c r="C37" s="249" t="s">
        <v>196</v>
      </c>
      <c r="D37" s="249">
        <v>2330129</v>
      </c>
      <c r="E37" s="249">
        <v>715750</v>
      </c>
      <c r="F37" s="249">
        <v>7.0626009999999999</v>
      </c>
      <c r="G37" s="249">
        <v>1</v>
      </c>
      <c r="H37" s="249">
        <v>86.436000000000007</v>
      </c>
      <c r="I37" s="249">
        <v>20.9</v>
      </c>
      <c r="J37" s="249">
        <v>1.9</v>
      </c>
      <c r="K37" s="249">
        <v>69.2</v>
      </c>
      <c r="L37" s="249">
        <v>1.0130999999999999</v>
      </c>
      <c r="M37" s="249">
        <v>82.572000000000003</v>
      </c>
      <c r="N37" s="249">
        <v>88.430999999999997</v>
      </c>
      <c r="O37" s="249">
        <v>86.772000000000006</v>
      </c>
      <c r="P37" s="249">
        <v>9.6</v>
      </c>
      <c r="Q37" s="249">
        <v>37</v>
      </c>
      <c r="R37" s="249">
        <v>18.5</v>
      </c>
      <c r="S37" s="249">
        <v>5</v>
      </c>
      <c r="T37" s="1"/>
      <c r="U37" s="26"/>
      <c r="V37" s="5"/>
      <c r="W37" s="103"/>
      <c r="X37" s="102"/>
      <c r="Y37" s="239" t="e">
        <f>((X37*100)/#REF!)-100</f>
        <v>#REF!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70" zoomScaleNormal="10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6" sqref="H1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1" t="s">
        <v>126</v>
      </c>
      <c r="X1" s="301" t="s">
        <v>127</v>
      </c>
      <c r="Y1" s="30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01"/>
      <c r="X2" s="301"/>
      <c r="Y2" s="302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01"/>
      <c r="X3" s="301"/>
      <c r="Y3" s="302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01"/>
      <c r="X4" s="301"/>
      <c r="Y4" s="302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01"/>
      <c r="X5" s="301"/>
      <c r="Y5" s="302"/>
    </row>
    <row r="6" spans="1:25">
      <c r="A6" s="21">
        <v>32</v>
      </c>
      <c r="D6">
        <v>638913</v>
      </c>
      <c r="T6" s="22">
        <v>31</v>
      </c>
      <c r="U6" s="23">
        <f>D6-D7</f>
        <v>998</v>
      </c>
      <c r="V6" s="4"/>
      <c r="W6" s="241"/>
      <c r="X6" s="241"/>
      <c r="Y6" s="248"/>
    </row>
    <row r="7" spans="1:25">
      <c r="A7" s="21">
        <v>31</v>
      </c>
      <c r="D7">
        <v>637915</v>
      </c>
      <c r="T7" s="22">
        <v>30</v>
      </c>
      <c r="U7" s="23">
        <f>D7-D8</f>
        <v>928</v>
      </c>
      <c r="V7" s="24">
        <v>1</v>
      </c>
      <c r="W7" s="123"/>
      <c r="X7" s="123"/>
      <c r="Y7" s="239">
        <f t="shared" ref="Y7:Y36" si="0">((X7*100)/D7)-100</f>
        <v>-100</v>
      </c>
    </row>
    <row r="8" spans="1:25">
      <c r="A8" s="16">
        <v>30</v>
      </c>
      <c r="D8">
        <v>636987</v>
      </c>
      <c r="T8" s="16">
        <v>29</v>
      </c>
      <c r="U8" s="23">
        <f>D8-D9</f>
        <v>445</v>
      </c>
      <c r="V8" s="4"/>
      <c r="W8" s="102"/>
      <c r="X8" s="102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636542</v>
      </c>
      <c r="E9" s="249">
        <v>228409</v>
      </c>
      <c r="F9" s="249">
        <v>7.2049250000000002</v>
      </c>
      <c r="G9" s="249">
        <v>0</v>
      </c>
      <c r="H9" s="249">
        <v>84.91</v>
      </c>
      <c r="I9" s="249">
        <v>16.600000000000001</v>
      </c>
      <c r="J9" s="249">
        <v>29.2</v>
      </c>
      <c r="K9" s="249">
        <v>143</v>
      </c>
      <c r="L9" s="249">
        <v>1.0142</v>
      </c>
      <c r="M9" s="249">
        <v>81.076999999999998</v>
      </c>
      <c r="N9" s="249">
        <v>87.894999999999996</v>
      </c>
      <c r="O9" s="249">
        <v>86.745000000000005</v>
      </c>
      <c r="P9" s="249">
        <v>8.8000000000000007</v>
      </c>
      <c r="Q9" s="249">
        <v>25.3</v>
      </c>
      <c r="R9" s="249">
        <v>12.8</v>
      </c>
      <c r="S9" s="249">
        <v>4.93</v>
      </c>
      <c r="T9" s="22">
        <v>28</v>
      </c>
      <c r="U9" s="23">
        <f t="shared" ref="U9:U36" si="1">D9-D10</f>
        <v>689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635853</v>
      </c>
      <c r="E10" s="249">
        <v>228309</v>
      </c>
      <c r="F10" s="249">
        <v>6.8576319999999997</v>
      </c>
      <c r="G10" s="249">
        <v>0</v>
      </c>
      <c r="H10" s="249">
        <v>82.308999999999997</v>
      </c>
      <c r="I10" s="249">
        <v>18.899999999999999</v>
      </c>
      <c r="J10" s="249">
        <v>47.7</v>
      </c>
      <c r="K10" s="249">
        <v>142.80000000000001</v>
      </c>
      <c r="L10" s="249">
        <v>1.0127999999999999</v>
      </c>
      <c r="M10" s="249">
        <v>78.113</v>
      </c>
      <c r="N10" s="249">
        <v>86.045000000000002</v>
      </c>
      <c r="O10" s="249">
        <v>83.617000000000004</v>
      </c>
      <c r="P10" s="249">
        <v>15.6</v>
      </c>
      <c r="Q10" s="249">
        <v>26</v>
      </c>
      <c r="R10" s="249">
        <v>17.3</v>
      </c>
      <c r="S10" s="249">
        <v>4.9400000000000004</v>
      </c>
      <c r="T10" s="16">
        <v>27</v>
      </c>
      <c r="U10" s="23">
        <f t="shared" si="1"/>
        <v>1135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634718</v>
      </c>
      <c r="E11" s="249">
        <v>228140</v>
      </c>
      <c r="F11" s="249">
        <v>6.7583589999999996</v>
      </c>
      <c r="G11" s="249">
        <v>0</v>
      </c>
      <c r="H11" s="249">
        <v>80.596000000000004</v>
      </c>
      <c r="I11" s="249">
        <v>21.3</v>
      </c>
      <c r="J11" s="249">
        <v>51</v>
      </c>
      <c r="K11" s="249">
        <v>141.80000000000001</v>
      </c>
      <c r="L11" s="249">
        <v>1.0122</v>
      </c>
      <c r="M11" s="249">
        <v>77.884</v>
      </c>
      <c r="N11" s="249">
        <v>85.331999999999994</v>
      </c>
      <c r="O11" s="249">
        <v>83.284999999999997</v>
      </c>
      <c r="P11" s="249">
        <v>16.7</v>
      </c>
      <c r="Q11" s="249">
        <v>26.8</v>
      </c>
      <c r="R11" s="249">
        <v>20.399999999999999</v>
      </c>
      <c r="S11" s="249">
        <v>4.95</v>
      </c>
      <c r="T11" s="16">
        <v>26</v>
      </c>
      <c r="U11" s="23">
        <f t="shared" si="1"/>
        <v>1209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633509</v>
      </c>
      <c r="E12" s="249">
        <v>227955</v>
      </c>
      <c r="F12" s="249">
        <v>6.4591719999999997</v>
      </c>
      <c r="G12" s="249">
        <v>0</v>
      </c>
      <c r="H12" s="249">
        <v>80.677000000000007</v>
      </c>
      <c r="I12" s="249">
        <v>20.3</v>
      </c>
      <c r="J12" s="249">
        <v>55.5</v>
      </c>
      <c r="K12" s="249">
        <v>143.80000000000001</v>
      </c>
      <c r="L12" s="249">
        <v>1.0115000000000001</v>
      </c>
      <c r="M12" s="249">
        <v>77.875</v>
      </c>
      <c r="N12" s="249">
        <v>84.540999999999997</v>
      </c>
      <c r="O12" s="249">
        <v>79.38</v>
      </c>
      <c r="P12" s="249">
        <v>16</v>
      </c>
      <c r="Q12" s="249">
        <v>26.9</v>
      </c>
      <c r="R12" s="249">
        <v>21.2</v>
      </c>
      <c r="S12" s="249">
        <v>4.95</v>
      </c>
      <c r="T12" s="16">
        <v>25</v>
      </c>
      <c r="U12" s="23">
        <f t="shared" si="1"/>
        <v>1321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632188</v>
      </c>
      <c r="E13" s="249">
        <v>227754</v>
      </c>
      <c r="F13" s="249">
        <v>6.6295460000000004</v>
      </c>
      <c r="G13" s="249">
        <v>0</v>
      </c>
      <c r="H13" s="249">
        <v>80.894000000000005</v>
      </c>
      <c r="I13" s="249">
        <v>20.9</v>
      </c>
      <c r="J13" s="249">
        <v>52.3</v>
      </c>
      <c r="K13" s="249">
        <v>141.6</v>
      </c>
      <c r="L13" s="249">
        <v>1.0119</v>
      </c>
      <c r="M13" s="249">
        <v>78.2</v>
      </c>
      <c r="N13" s="249">
        <v>83.563000000000002</v>
      </c>
      <c r="O13" s="249">
        <v>81.525000000000006</v>
      </c>
      <c r="P13" s="249">
        <v>16.100000000000001</v>
      </c>
      <c r="Q13" s="249">
        <v>27.2</v>
      </c>
      <c r="R13" s="249">
        <v>20.5</v>
      </c>
      <c r="S13" s="249">
        <v>4.95</v>
      </c>
      <c r="T13" s="16">
        <v>24</v>
      </c>
      <c r="U13" s="23">
        <f t="shared" si="1"/>
        <v>1241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630947</v>
      </c>
      <c r="E14" s="249">
        <v>227565</v>
      </c>
      <c r="F14" s="249">
        <v>6.6563090000000003</v>
      </c>
      <c r="G14" s="249">
        <v>0</v>
      </c>
      <c r="H14" s="249">
        <v>81.421000000000006</v>
      </c>
      <c r="I14" s="249">
        <v>20.100000000000001</v>
      </c>
      <c r="J14" s="249">
        <v>51.3</v>
      </c>
      <c r="K14" s="249">
        <v>140.69999999999999</v>
      </c>
      <c r="L14" s="249">
        <v>1.012</v>
      </c>
      <c r="M14" s="249">
        <v>78.33</v>
      </c>
      <c r="N14" s="249">
        <v>84.331000000000003</v>
      </c>
      <c r="O14" s="249">
        <v>81.861000000000004</v>
      </c>
      <c r="P14" s="249">
        <v>16.2</v>
      </c>
      <c r="Q14" s="249">
        <v>27.1</v>
      </c>
      <c r="R14" s="249">
        <v>20.399999999999999</v>
      </c>
      <c r="S14" s="249">
        <v>4.95</v>
      </c>
      <c r="T14" s="16">
        <v>23</v>
      </c>
      <c r="U14" s="23">
        <f t="shared" si="1"/>
        <v>1226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629721</v>
      </c>
      <c r="E15" s="249">
        <v>227380</v>
      </c>
      <c r="F15" s="249">
        <v>6.5405899999999999</v>
      </c>
      <c r="G15" s="249">
        <v>0</v>
      </c>
      <c r="H15" s="249">
        <v>84.698999999999998</v>
      </c>
      <c r="I15" s="249">
        <v>23.3</v>
      </c>
      <c r="J15" s="249">
        <v>24</v>
      </c>
      <c r="K15" s="249">
        <v>140.4</v>
      </c>
      <c r="L15" s="249">
        <v>1.0118</v>
      </c>
      <c r="M15" s="249">
        <v>79.581999999999994</v>
      </c>
      <c r="N15" s="249">
        <v>86.778000000000006</v>
      </c>
      <c r="O15" s="249">
        <v>80.048000000000002</v>
      </c>
      <c r="P15" s="249">
        <v>17</v>
      </c>
      <c r="Q15" s="249">
        <v>33</v>
      </c>
      <c r="R15" s="249">
        <v>19.7</v>
      </c>
      <c r="S15" s="249">
        <v>4.95</v>
      </c>
      <c r="T15" s="16">
        <v>22</v>
      </c>
      <c r="U15" s="23">
        <f t="shared" si="1"/>
        <v>573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629148</v>
      </c>
      <c r="E16" s="249">
        <v>227296</v>
      </c>
      <c r="F16" s="249">
        <v>7.0001550000000003</v>
      </c>
      <c r="G16" s="249">
        <v>0</v>
      </c>
      <c r="H16" s="249">
        <v>84.965999999999994</v>
      </c>
      <c r="I16" s="249">
        <v>20.7</v>
      </c>
      <c r="J16" s="249">
        <v>0.2</v>
      </c>
      <c r="K16" s="249">
        <v>2.2000000000000002</v>
      </c>
      <c r="L16" s="249">
        <v>1.0132000000000001</v>
      </c>
      <c r="M16" s="249">
        <v>82.441999999999993</v>
      </c>
      <c r="N16" s="249">
        <v>86.644999999999996</v>
      </c>
      <c r="O16" s="249">
        <v>85.48</v>
      </c>
      <c r="P16" s="249">
        <v>13.8</v>
      </c>
      <c r="Q16" s="249">
        <v>31.3</v>
      </c>
      <c r="R16" s="249">
        <v>17.100000000000001</v>
      </c>
      <c r="S16" s="249">
        <v>4.95</v>
      </c>
      <c r="T16" s="22">
        <v>21</v>
      </c>
      <c r="U16" s="23">
        <f t="shared" si="1"/>
        <v>4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629144</v>
      </c>
      <c r="E17" s="249">
        <v>227296</v>
      </c>
      <c r="F17" s="249">
        <v>6.8618439999999996</v>
      </c>
      <c r="G17" s="249">
        <v>0</v>
      </c>
      <c r="H17" s="249">
        <v>82.697999999999993</v>
      </c>
      <c r="I17" s="249">
        <v>20.2</v>
      </c>
      <c r="J17" s="249">
        <v>42.7</v>
      </c>
      <c r="K17" s="249">
        <v>142.19999999999999</v>
      </c>
      <c r="L17" s="249">
        <v>1.0129999999999999</v>
      </c>
      <c r="M17" s="249">
        <v>80.153000000000006</v>
      </c>
      <c r="N17" s="249">
        <v>84.781000000000006</v>
      </c>
      <c r="O17" s="249">
        <v>83.319000000000003</v>
      </c>
      <c r="P17" s="249">
        <v>13.2</v>
      </c>
      <c r="Q17" s="249">
        <v>28</v>
      </c>
      <c r="R17" s="249">
        <v>16.3</v>
      </c>
      <c r="S17" s="249">
        <v>4.95</v>
      </c>
      <c r="T17" s="16">
        <v>20</v>
      </c>
      <c r="U17" s="23">
        <f t="shared" si="1"/>
        <v>1017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628127</v>
      </c>
      <c r="E18" s="249">
        <v>227144</v>
      </c>
      <c r="F18" s="249">
        <v>6.724774</v>
      </c>
      <c r="G18" s="249">
        <v>0</v>
      </c>
      <c r="H18" s="249">
        <v>82.4</v>
      </c>
      <c r="I18" s="249">
        <v>20.3</v>
      </c>
      <c r="J18" s="249">
        <v>53.5</v>
      </c>
      <c r="K18" s="249">
        <v>143</v>
      </c>
      <c r="L18" s="249">
        <v>1.0122</v>
      </c>
      <c r="M18" s="249">
        <v>79.843999999999994</v>
      </c>
      <c r="N18" s="249">
        <v>84.682000000000002</v>
      </c>
      <c r="O18" s="249">
        <v>82.606999999999999</v>
      </c>
      <c r="P18" s="249">
        <v>15.9</v>
      </c>
      <c r="Q18" s="249">
        <v>27</v>
      </c>
      <c r="R18" s="249">
        <v>19.7</v>
      </c>
      <c r="S18" s="249">
        <v>4.9400000000000004</v>
      </c>
      <c r="T18" s="16">
        <v>19</v>
      </c>
      <c r="U18" s="23">
        <f t="shared" si="1"/>
        <v>1275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626852</v>
      </c>
      <c r="E19" s="249">
        <v>226954</v>
      </c>
      <c r="F19" s="249">
        <v>6.792624</v>
      </c>
      <c r="G19" s="249">
        <v>0</v>
      </c>
      <c r="H19" s="249">
        <v>83.013999999999996</v>
      </c>
      <c r="I19" s="249">
        <v>19.8</v>
      </c>
      <c r="J19" s="249">
        <v>49.7</v>
      </c>
      <c r="K19" s="249">
        <v>142.19999999999999</v>
      </c>
      <c r="L19" s="249">
        <v>1.0124</v>
      </c>
      <c r="M19" s="249">
        <v>79.725999999999999</v>
      </c>
      <c r="N19" s="249">
        <v>84.981999999999999</v>
      </c>
      <c r="O19" s="249">
        <v>83.525000000000006</v>
      </c>
      <c r="P19" s="249">
        <v>15.3</v>
      </c>
      <c r="Q19" s="249">
        <v>25.3</v>
      </c>
      <c r="R19" s="249">
        <v>19.7</v>
      </c>
      <c r="S19" s="249">
        <v>4.9400000000000004</v>
      </c>
      <c r="T19" s="16">
        <v>18</v>
      </c>
      <c r="U19" s="23">
        <f t="shared" si="1"/>
        <v>1189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625663</v>
      </c>
      <c r="E20" s="249">
        <v>226778</v>
      </c>
      <c r="F20" s="249">
        <v>6.6883119999999998</v>
      </c>
      <c r="G20" s="249">
        <v>0</v>
      </c>
      <c r="H20" s="249">
        <v>82.328999999999994</v>
      </c>
      <c r="I20" s="249">
        <v>19</v>
      </c>
      <c r="J20" s="249">
        <v>47.8</v>
      </c>
      <c r="K20" s="249">
        <v>139.80000000000001</v>
      </c>
      <c r="L20" s="249">
        <v>1.0122</v>
      </c>
      <c r="M20" s="249">
        <v>79.122</v>
      </c>
      <c r="N20" s="249">
        <v>84.486999999999995</v>
      </c>
      <c r="O20" s="249">
        <v>82.001000000000005</v>
      </c>
      <c r="P20" s="249">
        <v>16.100000000000001</v>
      </c>
      <c r="Q20" s="249">
        <v>23</v>
      </c>
      <c r="R20" s="249">
        <v>19.399999999999999</v>
      </c>
      <c r="S20" s="249">
        <v>4.9400000000000004</v>
      </c>
      <c r="T20" s="16">
        <v>17</v>
      </c>
      <c r="U20" s="23">
        <f t="shared" si="1"/>
        <v>1144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624519</v>
      </c>
      <c r="E21" s="249">
        <v>226607</v>
      </c>
      <c r="F21" s="249">
        <v>6.786543</v>
      </c>
      <c r="G21" s="249">
        <v>0</v>
      </c>
      <c r="H21" s="249">
        <v>87.558999999999997</v>
      </c>
      <c r="I21" s="249">
        <v>16.600000000000001</v>
      </c>
      <c r="J21" s="249">
        <v>23.8</v>
      </c>
      <c r="K21" s="249">
        <v>141.69999999999999</v>
      </c>
      <c r="L21" s="249">
        <v>1.0125999999999999</v>
      </c>
      <c r="M21" s="249">
        <v>82.105999999999995</v>
      </c>
      <c r="N21" s="249">
        <v>89.867000000000004</v>
      </c>
      <c r="O21" s="249">
        <v>82.692999999999998</v>
      </c>
      <c r="P21" s="249">
        <v>11.5</v>
      </c>
      <c r="Q21" s="249">
        <v>20.9</v>
      </c>
      <c r="R21" s="249">
        <v>17.5</v>
      </c>
      <c r="S21" s="249">
        <v>4.9400000000000004</v>
      </c>
      <c r="T21" s="16">
        <v>16</v>
      </c>
      <c r="U21" s="23">
        <f t="shared" si="1"/>
        <v>566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623953</v>
      </c>
      <c r="E22" s="249">
        <v>226527</v>
      </c>
      <c r="F22" s="249">
        <v>7.4130609999999999</v>
      </c>
      <c r="G22" s="249">
        <v>0</v>
      </c>
      <c r="H22" s="249">
        <v>87.224999999999994</v>
      </c>
      <c r="I22" s="249">
        <v>10.3</v>
      </c>
      <c r="J22" s="249">
        <v>0</v>
      </c>
      <c r="K22" s="249">
        <v>1.9</v>
      </c>
      <c r="L22" s="249">
        <v>1.0148999999999999</v>
      </c>
      <c r="M22" s="249">
        <v>84.638999999999996</v>
      </c>
      <c r="N22" s="249">
        <v>91.046000000000006</v>
      </c>
      <c r="O22" s="249">
        <v>89.084000000000003</v>
      </c>
      <c r="P22" s="249">
        <v>7.9</v>
      </c>
      <c r="Q22" s="249">
        <v>12.8</v>
      </c>
      <c r="R22" s="249">
        <v>11.5</v>
      </c>
      <c r="S22" s="249">
        <v>4.93</v>
      </c>
      <c r="T22" s="16">
        <v>15</v>
      </c>
      <c r="U22" s="23">
        <f t="shared" si="1"/>
        <v>2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623951</v>
      </c>
      <c r="E23" s="249">
        <v>226527</v>
      </c>
      <c r="F23" s="249">
        <v>7.221679</v>
      </c>
      <c r="G23" s="249">
        <v>0</v>
      </c>
      <c r="H23" s="249">
        <v>84.814999999999998</v>
      </c>
      <c r="I23" s="249">
        <v>8.5</v>
      </c>
      <c r="J23" s="249">
        <v>0.1</v>
      </c>
      <c r="K23" s="249">
        <v>2.5</v>
      </c>
      <c r="L23" s="249">
        <v>1.0149999999999999</v>
      </c>
      <c r="M23" s="249">
        <v>82.930999999999997</v>
      </c>
      <c r="N23" s="249">
        <v>86.552000000000007</v>
      </c>
      <c r="O23" s="249">
        <v>85.212000000000003</v>
      </c>
      <c r="P23" s="249">
        <v>7.3</v>
      </c>
      <c r="Q23" s="249">
        <v>9.5</v>
      </c>
      <c r="R23" s="249">
        <v>7.9</v>
      </c>
      <c r="S23" s="249">
        <v>4.93</v>
      </c>
      <c r="T23" s="22">
        <v>14</v>
      </c>
      <c r="U23" s="23">
        <f t="shared" si="1"/>
        <v>2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623949</v>
      </c>
      <c r="E24" s="249">
        <v>226527</v>
      </c>
      <c r="F24" s="249">
        <v>7.1865439999999996</v>
      </c>
      <c r="G24" s="249">
        <v>0</v>
      </c>
      <c r="H24" s="249">
        <v>82.385000000000005</v>
      </c>
      <c r="I24" s="249">
        <v>17</v>
      </c>
      <c r="J24" s="249">
        <v>36.700000000000003</v>
      </c>
      <c r="K24" s="249">
        <v>54.3</v>
      </c>
      <c r="L24" s="249">
        <v>1.0145999999999999</v>
      </c>
      <c r="M24" s="249">
        <v>78.111000000000004</v>
      </c>
      <c r="N24" s="249">
        <v>86.272000000000006</v>
      </c>
      <c r="O24" s="249">
        <v>85.33</v>
      </c>
      <c r="P24" s="249">
        <v>9.4</v>
      </c>
      <c r="Q24" s="249">
        <v>22.5</v>
      </c>
      <c r="R24" s="249">
        <v>9.5</v>
      </c>
      <c r="S24" s="249">
        <v>4.9400000000000004</v>
      </c>
      <c r="T24" s="16">
        <v>13</v>
      </c>
      <c r="U24" s="23">
        <f t="shared" si="1"/>
        <v>873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623076</v>
      </c>
      <c r="E25" s="249">
        <v>226397</v>
      </c>
      <c r="F25" s="249">
        <v>6.4809840000000003</v>
      </c>
      <c r="G25" s="249">
        <v>0</v>
      </c>
      <c r="H25" s="249">
        <v>82.037000000000006</v>
      </c>
      <c r="I25" s="249">
        <v>18.7</v>
      </c>
      <c r="J25" s="249">
        <v>45.5</v>
      </c>
      <c r="K25" s="249">
        <v>52.3</v>
      </c>
      <c r="L25" s="249">
        <v>1.0119</v>
      </c>
      <c r="M25" s="249">
        <v>78.132999999999996</v>
      </c>
      <c r="N25" s="249">
        <v>85.869</v>
      </c>
      <c r="O25" s="249">
        <v>78.774000000000001</v>
      </c>
      <c r="P25" s="249">
        <v>11.8</v>
      </c>
      <c r="Q25" s="249">
        <v>23.9</v>
      </c>
      <c r="R25" s="249">
        <v>18.3</v>
      </c>
      <c r="S25" s="249">
        <v>4.9400000000000004</v>
      </c>
      <c r="T25" s="16">
        <v>12</v>
      </c>
      <c r="U25" s="23">
        <f t="shared" si="1"/>
        <v>1090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621986</v>
      </c>
      <c r="E26" s="249">
        <v>226234</v>
      </c>
      <c r="F26" s="249">
        <v>6.6350100000000003</v>
      </c>
      <c r="G26" s="249">
        <v>0</v>
      </c>
      <c r="H26" s="249">
        <v>82.519000000000005</v>
      </c>
      <c r="I26" s="249">
        <v>17.399999999999999</v>
      </c>
      <c r="J26" s="249">
        <v>47.2</v>
      </c>
      <c r="K26" s="249">
        <v>51.6</v>
      </c>
      <c r="L26" s="249">
        <v>1.0123</v>
      </c>
      <c r="M26" s="249">
        <v>79.078000000000003</v>
      </c>
      <c r="N26" s="249">
        <v>85.66</v>
      </c>
      <c r="O26" s="249">
        <v>80.59</v>
      </c>
      <c r="P26" s="249">
        <v>13.8</v>
      </c>
      <c r="Q26" s="249">
        <v>23</v>
      </c>
      <c r="R26" s="249">
        <v>17.399999999999999</v>
      </c>
      <c r="S26" s="249">
        <v>4.9400000000000004</v>
      </c>
      <c r="T26" s="16">
        <v>11</v>
      </c>
      <c r="U26" s="23">
        <f t="shared" si="1"/>
        <v>1133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620853</v>
      </c>
      <c r="E27" s="249">
        <v>226067</v>
      </c>
      <c r="F27" s="249">
        <v>6.7478999999999996</v>
      </c>
      <c r="G27" s="249">
        <v>0</v>
      </c>
      <c r="H27" s="249">
        <v>81.766999999999996</v>
      </c>
      <c r="I27" s="249">
        <v>17.3</v>
      </c>
      <c r="J27" s="249">
        <v>47.9</v>
      </c>
      <c r="K27" s="249">
        <v>52.9</v>
      </c>
      <c r="L27" s="249">
        <v>1.0125</v>
      </c>
      <c r="M27" s="249">
        <v>78.629000000000005</v>
      </c>
      <c r="N27" s="249">
        <v>85.578999999999994</v>
      </c>
      <c r="O27" s="249">
        <v>82.212999999999994</v>
      </c>
      <c r="P27" s="249">
        <v>14.7</v>
      </c>
      <c r="Q27" s="249">
        <v>23.2</v>
      </c>
      <c r="R27" s="249">
        <v>17.600000000000001</v>
      </c>
      <c r="S27" s="249">
        <v>4.95</v>
      </c>
      <c r="T27" s="16">
        <v>10</v>
      </c>
      <c r="U27" s="23">
        <f t="shared" si="1"/>
        <v>1152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619701</v>
      </c>
      <c r="E28" s="249">
        <v>225895</v>
      </c>
      <c r="F28" s="249">
        <v>6.5323500000000001</v>
      </c>
      <c r="G28" s="249">
        <v>0</v>
      </c>
      <c r="H28" s="249">
        <v>82.671999999999997</v>
      </c>
      <c r="I28" s="249">
        <v>18.7</v>
      </c>
      <c r="J28" s="249">
        <v>23.3</v>
      </c>
      <c r="K28" s="249">
        <v>141.4</v>
      </c>
      <c r="L28" s="249">
        <v>1.012</v>
      </c>
      <c r="M28" s="249">
        <v>78.259</v>
      </c>
      <c r="N28" s="249">
        <v>85.013999999999996</v>
      </c>
      <c r="O28" s="249">
        <v>79.384</v>
      </c>
      <c r="P28" s="249">
        <v>13.8</v>
      </c>
      <c r="Q28" s="249">
        <v>27.5</v>
      </c>
      <c r="R28" s="249">
        <v>18</v>
      </c>
      <c r="S28" s="249">
        <v>4.95</v>
      </c>
      <c r="T28" s="16">
        <v>9</v>
      </c>
      <c r="U28" s="23">
        <f t="shared" si="1"/>
        <v>552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619149</v>
      </c>
      <c r="E29" s="249">
        <v>225814</v>
      </c>
      <c r="F29" s="249">
        <v>6.9238249999999999</v>
      </c>
      <c r="G29" s="249">
        <v>0</v>
      </c>
      <c r="H29" s="249">
        <v>84.463999999999999</v>
      </c>
      <c r="I29" s="249">
        <v>19.2</v>
      </c>
      <c r="J29" s="249">
        <v>0.5</v>
      </c>
      <c r="K29" s="249">
        <v>6.8</v>
      </c>
      <c r="L29" s="249">
        <v>1.0134000000000001</v>
      </c>
      <c r="M29" s="249">
        <v>81.933000000000007</v>
      </c>
      <c r="N29" s="249">
        <v>86.706000000000003</v>
      </c>
      <c r="O29" s="249">
        <v>83.3</v>
      </c>
      <c r="P29" s="249">
        <v>11</v>
      </c>
      <c r="Q29" s="249">
        <v>29.7</v>
      </c>
      <c r="R29" s="249">
        <v>13.8</v>
      </c>
      <c r="S29" s="249">
        <v>4.96</v>
      </c>
      <c r="T29" s="16">
        <v>8</v>
      </c>
      <c r="U29" s="23">
        <f t="shared" si="1"/>
        <v>14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619135</v>
      </c>
      <c r="E30" s="249">
        <v>225812</v>
      </c>
      <c r="F30" s="249">
        <v>6.9691039999999997</v>
      </c>
      <c r="G30" s="249">
        <v>0</v>
      </c>
      <c r="H30" s="249">
        <v>84.426000000000002</v>
      </c>
      <c r="I30" s="249">
        <v>17.8</v>
      </c>
      <c r="J30" s="249">
        <v>0.2</v>
      </c>
      <c r="K30" s="249">
        <v>3.3</v>
      </c>
      <c r="L30" s="249">
        <v>1.0137</v>
      </c>
      <c r="M30" s="249">
        <v>81.245000000000005</v>
      </c>
      <c r="N30" s="249">
        <v>86.03</v>
      </c>
      <c r="O30" s="249">
        <v>83.53</v>
      </c>
      <c r="P30" s="249">
        <v>7.9</v>
      </c>
      <c r="Q30" s="249">
        <v>31.1</v>
      </c>
      <c r="R30" s="249">
        <v>12.7</v>
      </c>
      <c r="S30" s="249">
        <v>4.95</v>
      </c>
      <c r="T30" s="22">
        <v>7</v>
      </c>
      <c r="U30" s="23">
        <f t="shared" si="1"/>
        <v>4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619131</v>
      </c>
      <c r="E31" s="249">
        <v>225812</v>
      </c>
      <c r="F31" s="249">
        <v>7.0183989999999996</v>
      </c>
      <c r="G31" s="249">
        <v>0</v>
      </c>
      <c r="H31" s="249">
        <v>81.454999999999998</v>
      </c>
      <c r="I31" s="249">
        <v>16.399999999999999</v>
      </c>
      <c r="J31" s="249">
        <v>34.6</v>
      </c>
      <c r="K31" s="249">
        <v>53.7</v>
      </c>
      <c r="L31" s="249">
        <v>1.0145</v>
      </c>
      <c r="M31" s="249">
        <v>78.361000000000004</v>
      </c>
      <c r="N31" s="249">
        <v>84.275999999999996</v>
      </c>
      <c r="O31" s="249">
        <v>82.554000000000002</v>
      </c>
      <c r="P31" s="249">
        <v>6.5</v>
      </c>
      <c r="Q31" s="249">
        <v>25.3</v>
      </c>
      <c r="R31" s="249">
        <v>8</v>
      </c>
      <c r="S31" s="249">
        <v>4.95</v>
      </c>
      <c r="T31" s="16">
        <v>6</v>
      </c>
      <c r="U31" s="23">
        <f t="shared" si="1"/>
        <v>825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618306</v>
      </c>
      <c r="E32" s="249">
        <v>225688</v>
      </c>
      <c r="F32" s="249">
        <v>6.612787</v>
      </c>
      <c r="G32" s="249">
        <v>0</v>
      </c>
      <c r="H32" s="249">
        <v>81.119</v>
      </c>
      <c r="I32" s="249">
        <v>19.8</v>
      </c>
      <c r="J32" s="249">
        <v>41.6</v>
      </c>
      <c r="K32" s="249">
        <v>142</v>
      </c>
      <c r="L32" s="249">
        <v>1.0122</v>
      </c>
      <c r="M32" s="249">
        <v>77.909000000000006</v>
      </c>
      <c r="N32" s="249">
        <v>84.617999999999995</v>
      </c>
      <c r="O32" s="249">
        <v>80.534000000000006</v>
      </c>
      <c r="P32" s="249">
        <v>14.7</v>
      </c>
      <c r="Q32" s="249">
        <v>27.2</v>
      </c>
      <c r="R32" s="249">
        <v>18.2</v>
      </c>
      <c r="S32" s="249">
        <v>4.96</v>
      </c>
      <c r="T32" s="16">
        <v>5</v>
      </c>
      <c r="U32" s="23">
        <f t="shared" si="1"/>
        <v>991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617315</v>
      </c>
      <c r="E33" s="249">
        <v>225537</v>
      </c>
      <c r="F33" s="249">
        <v>6.4808729999999999</v>
      </c>
      <c r="G33" s="249">
        <v>0</v>
      </c>
      <c r="H33" s="249">
        <v>82.165999999999997</v>
      </c>
      <c r="I33" s="249">
        <v>21.5</v>
      </c>
      <c r="J33" s="249">
        <v>54</v>
      </c>
      <c r="K33" s="249">
        <v>138.80000000000001</v>
      </c>
      <c r="L33" s="249">
        <v>1.0116000000000001</v>
      </c>
      <c r="M33" s="249">
        <v>78.796999999999997</v>
      </c>
      <c r="N33" s="249">
        <v>85.811000000000007</v>
      </c>
      <c r="O33" s="249">
        <v>79.34</v>
      </c>
      <c r="P33" s="249">
        <v>16.5</v>
      </c>
      <c r="Q33" s="249">
        <v>28.2</v>
      </c>
      <c r="R33" s="249">
        <v>20.100000000000001</v>
      </c>
      <c r="S33" s="249">
        <v>4.96</v>
      </c>
      <c r="T33" s="16">
        <v>4</v>
      </c>
      <c r="U33" s="23">
        <f t="shared" si="1"/>
        <v>1291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616024</v>
      </c>
      <c r="E34" s="249">
        <v>225343</v>
      </c>
      <c r="F34" s="249">
        <v>6.7557919999999996</v>
      </c>
      <c r="G34" s="249">
        <v>0</v>
      </c>
      <c r="H34" s="249">
        <v>82.406999999999996</v>
      </c>
      <c r="I34" s="249">
        <v>21.2</v>
      </c>
      <c r="J34" s="249">
        <v>54.2</v>
      </c>
      <c r="K34" s="249">
        <v>138.5</v>
      </c>
      <c r="L34" s="249">
        <v>1.0122</v>
      </c>
      <c r="M34" s="249">
        <v>79.027000000000001</v>
      </c>
      <c r="N34" s="249">
        <v>85.936000000000007</v>
      </c>
      <c r="O34" s="249">
        <v>83.271000000000001</v>
      </c>
      <c r="P34" s="249">
        <v>16.7</v>
      </c>
      <c r="Q34" s="249">
        <v>27.2</v>
      </c>
      <c r="R34" s="249">
        <v>20.399999999999999</v>
      </c>
      <c r="S34" s="249">
        <v>4.96</v>
      </c>
      <c r="T34" s="16">
        <v>3</v>
      </c>
      <c r="U34" s="23">
        <f t="shared" si="1"/>
        <v>1296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614728</v>
      </c>
      <c r="E35" s="249">
        <v>225149</v>
      </c>
      <c r="F35" s="249">
        <v>6.538316</v>
      </c>
      <c r="G35" s="249">
        <v>0</v>
      </c>
      <c r="H35" s="249">
        <v>83.48</v>
      </c>
      <c r="I35" s="249">
        <v>20.5</v>
      </c>
      <c r="J35" s="249">
        <v>50.5</v>
      </c>
      <c r="K35" s="249">
        <v>147.6</v>
      </c>
      <c r="L35" s="249">
        <v>1.0119</v>
      </c>
      <c r="M35" s="249">
        <v>79.506</v>
      </c>
      <c r="N35" s="249">
        <v>86.338999999999999</v>
      </c>
      <c r="O35" s="249">
        <v>79.805000000000007</v>
      </c>
      <c r="P35" s="249">
        <v>11.9</v>
      </c>
      <c r="Q35" s="249">
        <v>28.3</v>
      </c>
      <c r="R35" s="249">
        <v>19.100000000000001</v>
      </c>
      <c r="S35" s="249">
        <v>4.96</v>
      </c>
      <c r="T35" s="16">
        <v>2</v>
      </c>
      <c r="U35" s="23">
        <f t="shared" si="1"/>
        <v>1199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613529</v>
      </c>
      <c r="E36" s="249">
        <v>224971</v>
      </c>
      <c r="F36" s="249">
        <v>6.7820340000000003</v>
      </c>
      <c r="G36" s="249">
        <v>0</v>
      </c>
      <c r="H36" s="249">
        <v>85.356999999999999</v>
      </c>
      <c r="I36" s="249">
        <v>22.7</v>
      </c>
      <c r="J36" s="249">
        <v>27</v>
      </c>
      <c r="K36" s="249">
        <v>141.19999999999999</v>
      </c>
      <c r="L36" s="249">
        <v>1.0124</v>
      </c>
      <c r="M36" s="249">
        <v>82.71</v>
      </c>
      <c r="N36" s="249">
        <v>87.311000000000007</v>
      </c>
      <c r="O36" s="249">
        <v>83.122</v>
      </c>
      <c r="P36" s="249">
        <v>15.3</v>
      </c>
      <c r="Q36" s="249">
        <v>34.799999999999997</v>
      </c>
      <c r="R36" s="249">
        <v>18.899999999999999</v>
      </c>
      <c r="S36" s="249">
        <v>4.96</v>
      </c>
      <c r="T36" s="16">
        <v>1</v>
      </c>
      <c r="U36" s="23">
        <f t="shared" si="1"/>
        <v>635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612894</v>
      </c>
      <c r="E37" s="249">
        <v>224880</v>
      </c>
      <c r="F37" s="249">
        <v>6.9877010000000004</v>
      </c>
      <c r="G37" s="249">
        <v>0</v>
      </c>
      <c r="H37" s="249">
        <v>85.954999999999998</v>
      </c>
      <c r="I37" s="249">
        <v>20.399999999999999</v>
      </c>
      <c r="J37" s="249">
        <v>43.5</v>
      </c>
      <c r="K37" s="249">
        <v>139.6</v>
      </c>
      <c r="L37" s="249">
        <v>1.0128999999999999</v>
      </c>
      <c r="M37" s="249">
        <v>81.637</v>
      </c>
      <c r="N37" s="249">
        <v>88.05</v>
      </c>
      <c r="O37" s="249">
        <v>85.99</v>
      </c>
      <c r="P37" s="249">
        <v>13.3</v>
      </c>
      <c r="Q37" s="249">
        <v>29.9</v>
      </c>
      <c r="R37" s="249">
        <v>19</v>
      </c>
      <c r="S37" s="249">
        <v>4.96</v>
      </c>
      <c r="T37" s="1"/>
      <c r="U37" s="26"/>
      <c r="V37" s="5"/>
      <c r="W37" s="103"/>
      <c r="X37" s="102"/>
      <c r="Y37" s="239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21" sqref="K21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1" t="s">
        <v>126</v>
      </c>
      <c r="X1" s="301" t="s">
        <v>127</v>
      </c>
      <c r="Y1" s="30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01"/>
      <c r="X2" s="301"/>
      <c r="Y2" s="302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01"/>
      <c r="X3" s="301"/>
      <c r="Y3" s="302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01"/>
      <c r="X4" s="301"/>
      <c r="Y4" s="302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01"/>
      <c r="X5" s="301"/>
      <c r="Y5" s="302"/>
    </row>
    <row r="6" spans="1:25">
      <c r="A6" s="21">
        <v>32</v>
      </c>
      <c r="B6" s="249" t="s">
        <v>258</v>
      </c>
      <c r="C6" s="249" t="s">
        <v>196</v>
      </c>
      <c r="D6" s="249">
        <v>42556</v>
      </c>
      <c r="E6" s="249">
        <v>5993</v>
      </c>
      <c r="F6" s="249">
        <v>6.6316680000000003</v>
      </c>
      <c r="G6" s="249">
        <v>0</v>
      </c>
      <c r="H6" s="249">
        <v>82.22</v>
      </c>
      <c r="I6" s="249">
        <v>20.5</v>
      </c>
      <c r="J6" s="249">
        <v>2.8</v>
      </c>
      <c r="K6" s="249">
        <v>18.7</v>
      </c>
      <c r="L6" s="249">
        <v>1.0119</v>
      </c>
      <c r="M6" s="249">
        <v>79.882999999999996</v>
      </c>
      <c r="N6" s="249">
        <v>85.322000000000003</v>
      </c>
      <c r="O6" s="249">
        <v>81.606999999999999</v>
      </c>
      <c r="P6" s="249">
        <v>11.6</v>
      </c>
      <c r="Q6" s="249">
        <v>31.3</v>
      </c>
      <c r="R6" s="249">
        <v>20.8</v>
      </c>
      <c r="S6" s="249">
        <v>5.51</v>
      </c>
      <c r="T6" s="22">
        <v>31</v>
      </c>
      <c r="U6" s="23">
        <f>D6-D7</f>
        <v>64</v>
      </c>
      <c r="V6" s="4"/>
      <c r="W6" s="241"/>
      <c r="X6" s="241"/>
      <c r="Y6" s="248"/>
    </row>
    <row r="7" spans="1:25">
      <c r="A7" s="21">
        <v>31</v>
      </c>
      <c r="B7" s="249" t="s">
        <v>253</v>
      </c>
      <c r="C7" s="249" t="s">
        <v>196</v>
      </c>
      <c r="D7" s="249">
        <v>42492</v>
      </c>
      <c r="E7" s="249">
        <v>5983</v>
      </c>
      <c r="F7" s="249">
        <v>6.7329400000000001</v>
      </c>
      <c r="G7" s="249">
        <v>0</v>
      </c>
      <c r="H7" s="249">
        <v>82.503</v>
      </c>
      <c r="I7" s="249">
        <v>19.3</v>
      </c>
      <c r="J7" s="249">
        <v>2.2999999999999998</v>
      </c>
      <c r="K7" s="249">
        <v>18.8</v>
      </c>
      <c r="L7" s="249">
        <v>1.0128999999999999</v>
      </c>
      <c r="M7" s="249">
        <v>79.022999999999996</v>
      </c>
      <c r="N7" s="249">
        <v>86.287999999999997</v>
      </c>
      <c r="O7" s="249">
        <v>80.92</v>
      </c>
      <c r="P7" s="249">
        <v>6.5</v>
      </c>
      <c r="Q7" s="249">
        <v>31.5</v>
      </c>
      <c r="R7" s="249">
        <v>14.6</v>
      </c>
      <c r="S7" s="249">
        <v>5.52</v>
      </c>
      <c r="T7" s="22">
        <v>30</v>
      </c>
      <c r="U7" s="23">
        <f>D7-D8</f>
        <v>54</v>
      </c>
      <c r="V7" s="24">
        <v>1</v>
      </c>
      <c r="W7" s="123"/>
      <c r="X7" s="123"/>
      <c r="Y7" s="239">
        <f t="shared" ref="Y7:Y36" si="0">((X7*100)/D7)-100</f>
        <v>-100</v>
      </c>
    </row>
    <row r="8" spans="1:25">
      <c r="A8" s="16">
        <v>30</v>
      </c>
      <c r="B8" s="249" t="s">
        <v>254</v>
      </c>
      <c r="C8" s="249" t="s">
        <v>196</v>
      </c>
      <c r="D8" s="249">
        <v>42438</v>
      </c>
      <c r="E8" s="249">
        <v>5975</v>
      </c>
      <c r="F8" s="249">
        <v>6.9395920000000002</v>
      </c>
      <c r="G8" s="249">
        <v>0</v>
      </c>
      <c r="H8" s="249">
        <v>85.436999999999998</v>
      </c>
      <c r="I8" s="249">
        <v>18.100000000000001</v>
      </c>
      <c r="J8" s="249">
        <v>0</v>
      </c>
      <c r="K8" s="249">
        <v>0</v>
      </c>
      <c r="L8" s="249">
        <v>1.0134000000000001</v>
      </c>
      <c r="M8" s="249">
        <v>81.12</v>
      </c>
      <c r="N8" s="249">
        <v>87.653000000000006</v>
      </c>
      <c r="O8" s="249">
        <v>83.731999999999999</v>
      </c>
      <c r="P8" s="249">
        <v>6.3</v>
      </c>
      <c r="Q8" s="249">
        <v>31.7</v>
      </c>
      <c r="R8" s="249">
        <v>14.6</v>
      </c>
      <c r="S8" s="249">
        <v>5.52</v>
      </c>
      <c r="T8" s="16">
        <v>29</v>
      </c>
      <c r="U8" s="23">
        <f>D8-D9</f>
        <v>0</v>
      </c>
      <c r="V8" s="4"/>
      <c r="W8" s="102"/>
      <c r="X8" s="102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42438</v>
      </c>
      <c r="E9" s="249">
        <v>5975</v>
      </c>
      <c r="F9" s="249">
        <v>7.1753159999999996</v>
      </c>
      <c r="G9" s="249">
        <v>0</v>
      </c>
      <c r="H9" s="249">
        <v>85.337000000000003</v>
      </c>
      <c r="I9" s="249">
        <v>15</v>
      </c>
      <c r="J9" s="249">
        <v>0</v>
      </c>
      <c r="K9" s="249">
        <v>0</v>
      </c>
      <c r="L9" s="249">
        <v>1.0139</v>
      </c>
      <c r="M9" s="249">
        <v>81.611000000000004</v>
      </c>
      <c r="N9" s="249">
        <v>88.293999999999997</v>
      </c>
      <c r="O9" s="249">
        <v>86.983000000000004</v>
      </c>
      <c r="P9" s="249">
        <v>8</v>
      </c>
      <c r="Q9" s="249">
        <v>26.3</v>
      </c>
      <c r="R9" s="249">
        <v>14.7</v>
      </c>
      <c r="S9" s="249">
        <v>5.52</v>
      </c>
      <c r="T9" s="22">
        <v>28</v>
      </c>
      <c r="U9" s="23">
        <f t="shared" ref="U9:U36" si="1">D9-D10</f>
        <v>0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42438</v>
      </c>
      <c r="E10" s="249">
        <v>5975</v>
      </c>
      <c r="F10" s="249">
        <v>7.0257269999999998</v>
      </c>
      <c r="G10" s="249">
        <v>0</v>
      </c>
      <c r="H10" s="249">
        <v>82.741</v>
      </c>
      <c r="I10" s="249">
        <v>15.9</v>
      </c>
      <c r="J10" s="249">
        <v>5.2</v>
      </c>
      <c r="K10" s="249">
        <v>18.2</v>
      </c>
      <c r="L10" s="249">
        <v>1.0139</v>
      </c>
      <c r="M10" s="249">
        <v>78.528999999999996</v>
      </c>
      <c r="N10" s="249">
        <v>86.491</v>
      </c>
      <c r="O10" s="249">
        <v>83.902000000000001</v>
      </c>
      <c r="P10" s="249">
        <v>9.8000000000000007</v>
      </c>
      <c r="Q10" s="249">
        <v>26.1</v>
      </c>
      <c r="R10" s="249">
        <v>11.7</v>
      </c>
      <c r="S10" s="249">
        <v>5.5</v>
      </c>
      <c r="T10" s="16">
        <v>27</v>
      </c>
      <c r="U10" s="23">
        <f t="shared" si="1"/>
        <v>122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42316</v>
      </c>
      <c r="E11" s="249">
        <v>5957</v>
      </c>
      <c r="F11" s="249">
        <v>6.8762230000000004</v>
      </c>
      <c r="G11" s="249">
        <v>0</v>
      </c>
      <c r="H11" s="249">
        <v>81.028000000000006</v>
      </c>
      <c r="I11" s="249">
        <v>19.7</v>
      </c>
      <c r="J11" s="249">
        <v>5.2</v>
      </c>
      <c r="K11" s="249">
        <v>18.3</v>
      </c>
      <c r="L11" s="249">
        <v>1.0129999999999999</v>
      </c>
      <c r="M11" s="249">
        <v>78.271000000000001</v>
      </c>
      <c r="N11" s="249">
        <v>85.774000000000001</v>
      </c>
      <c r="O11" s="249">
        <v>83.472999999999999</v>
      </c>
      <c r="P11" s="249">
        <v>11</v>
      </c>
      <c r="Q11" s="249">
        <v>30.2</v>
      </c>
      <c r="R11" s="249">
        <v>16.3</v>
      </c>
      <c r="S11" s="249">
        <v>5.51</v>
      </c>
      <c r="T11" s="16">
        <v>26</v>
      </c>
      <c r="U11" s="23">
        <f t="shared" si="1"/>
        <v>121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42195</v>
      </c>
      <c r="E12" s="249">
        <v>5939</v>
      </c>
      <c r="F12" s="249">
        <v>6.5316619999999999</v>
      </c>
      <c r="G12" s="249">
        <v>0</v>
      </c>
      <c r="H12" s="249">
        <v>81.105000000000004</v>
      </c>
      <c r="I12" s="249">
        <v>18.3</v>
      </c>
      <c r="J12" s="249">
        <v>6</v>
      </c>
      <c r="K12" s="249">
        <v>18.100000000000001</v>
      </c>
      <c r="L12" s="249">
        <v>1.0119</v>
      </c>
      <c r="M12" s="249">
        <v>78.263999999999996</v>
      </c>
      <c r="N12" s="249">
        <v>85.051000000000002</v>
      </c>
      <c r="O12" s="249">
        <v>79.707999999999998</v>
      </c>
      <c r="P12" s="249">
        <v>8.8000000000000007</v>
      </c>
      <c r="Q12" s="249">
        <v>29.4</v>
      </c>
      <c r="R12" s="249">
        <v>19.3</v>
      </c>
      <c r="S12" s="249">
        <v>5.53</v>
      </c>
      <c r="T12" s="16">
        <v>25</v>
      </c>
      <c r="U12" s="23">
        <f t="shared" si="1"/>
        <v>140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42055</v>
      </c>
      <c r="E13" s="249">
        <v>5917</v>
      </c>
      <c r="F13" s="249">
        <v>6.7125329999999996</v>
      </c>
      <c r="G13" s="249">
        <v>0</v>
      </c>
      <c r="H13" s="249">
        <v>81.320999999999998</v>
      </c>
      <c r="I13" s="249">
        <v>20</v>
      </c>
      <c r="J13" s="249">
        <v>3.9</v>
      </c>
      <c r="K13" s="249">
        <v>18.600000000000001</v>
      </c>
      <c r="L13" s="249">
        <v>1.0124</v>
      </c>
      <c r="M13" s="249">
        <v>78.587000000000003</v>
      </c>
      <c r="N13" s="249">
        <v>84.03</v>
      </c>
      <c r="O13" s="249">
        <v>81.852999999999994</v>
      </c>
      <c r="P13" s="249">
        <v>9.6999999999999993</v>
      </c>
      <c r="Q13" s="249">
        <v>31.6</v>
      </c>
      <c r="R13" s="249">
        <v>18.2</v>
      </c>
      <c r="S13" s="249">
        <v>5.53</v>
      </c>
      <c r="T13" s="16">
        <v>24</v>
      </c>
      <c r="U13" s="23">
        <f t="shared" si="1"/>
        <v>91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41964</v>
      </c>
      <c r="E14" s="249">
        <v>5903</v>
      </c>
      <c r="F14" s="249">
        <v>6.7400529999999996</v>
      </c>
      <c r="G14" s="249">
        <v>0</v>
      </c>
      <c r="H14" s="249">
        <v>81.850999999999999</v>
      </c>
      <c r="I14" s="249">
        <v>18.5</v>
      </c>
      <c r="J14" s="249">
        <v>3.6</v>
      </c>
      <c r="K14" s="249">
        <v>18.600000000000001</v>
      </c>
      <c r="L14" s="249">
        <v>1.0124</v>
      </c>
      <c r="M14" s="249">
        <v>78.742000000000004</v>
      </c>
      <c r="N14" s="249">
        <v>84.787999999999997</v>
      </c>
      <c r="O14" s="249">
        <v>82.355000000000004</v>
      </c>
      <c r="P14" s="249">
        <v>9.9</v>
      </c>
      <c r="Q14" s="249">
        <v>30.5</v>
      </c>
      <c r="R14" s="249">
        <v>18.600000000000001</v>
      </c>
      <c r="S14" s="249">
        <v>5.52</v>
      </c>
      <c r="T14" s="16">
        <v>23</v>
      </c>
      <c r="U14" s="23">
        <f t="shared" si="1"/>
        <v>87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41877</v>
      </c>
      <c r="E15" s="249">
        <v>5890</v>
      </c>
      <c r="F15" s="249">
        <v>6.6012449999999996</v>
      </c>
      <c r="G15" s="249">
        <v>0</v>
      </c>
      <c r="H15" s="249">
        <v>85.106999999999999</v>
      </c>
      <c r="I15" s="249">
        <v>22.1</v>
      </c>
      <c r="J15" s="249">
        <v>0.3</v>
      </c>
      <c r="K15" s="249">
        <v>18.7</v>
      </c>
      <c r="L15" s="249">
        <v>1.0122</v>
      </c>
      <c r="M15" s="249">
        <v>80.018000000000001</v>
      </c>
      <c r="N15" s="249">
        <v>87.174000000000007</v>
      </c>
      <c r="O15" s="249">
        <v>80.278000000000006</v>
      </c>
      <c r="P15" s="249">
        <v>13.6</v>
      </c>
      <c r="Q15" s="249">
        <v>33.6</v>
      </c>
      <c r="R15" s="249">
        <v>18.100000000000001</v>
      </c>
      <c r="S15" s="249">
        <v>5.52</v>
      </c>
      <c r="T15" s="16">
        <v>22</v>
      </c>
      <c r="U15" s="23">
        <f t="shared" si="1"/>
        <v>6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41871</v>
      </c>
      <c r="E16" s="249">
        <v>5889</v>
      </c>
      <c r="F16" s="249">
        <v>6.9865349999999999</v>
      </c>
      <c r="G16" s="249">
        <v>0</v>
      </c>
      <c r="H16" s="249">
        <v>85.361999999999995</v>
      </c>
      <c r="I16" s="249">
        <v>20.2</v>
      </c>
      <c r="J16" s="249">
        <v>0</v>
      </c>
      <c r="K16" s="249">
        <v>0</v>
      </c>
      <c r="L16" s="249">
        <v>1.0128999999999999</v>
      </c>
      <c r="M16" s="249">
        <v>82.807000000000002</v>
      </c>
      <c r="N16" s="249">
        <v>87.072000000000003</v>
      </c>
      <c r="O16" s="249">
        <v>85.825000000000003</v>
      </c>
      <c r="P16" s="249">
        <v>12.7</v>
      </c>
      <c r="Q16" s="249">
        <v>31.9</v>
      </c>
      <c r="R16" s="249">
        <v>18.8</v>
      </c>
      <c r="S16" s="249">
        <v>5.54</v>
      </c>
      <c r="T16" s="22">
        <v>21</v>
      </c>
      <c r="U16" s="23">
        <f t="shared" si="1"/>
        <v>0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41871</v>
      </c>
      <c r="E17" s="249">
        <v>5889</v>
      </c>
      <c r="F17" s="249">
        <v>6.9064139999999998</v>
      </c>
      <c r="G17" s="249">
        <v>0</v>
      </c>
      <c r="H17" s="249">
        <v>83.117000000000004</v>
      </c>
      <c r="I17" s="249">
        <v>19.8</v>
      </c>
      <c r="J17" s="249">
        <v>1.9</v>
      </c>
      <c r="K17" s="249">
        <v>17.899999999999999</v>
      </c>
      <c r="L17" s="249">
        <v>1.0130999999999999</v>
      </c>
      <c r="M17" s="249">
        <v>80.581999999999994</v>
      </c>
      <c r="N17" s="249">
        <v>85.228999999999999</v>
      </c>
      <c r="O17" s="249">
        <v>83.870999999999995</v>
      </c>
      <c r="P17" s="249">
        <v>10.1</v>
      </c>
      <c r="Q17" s="249">
        <v>30.6</v>
      </c>
      <c r="R17" s="249">
        <v>16.3</v>
      </c>
      <c r="S17" s="249">
        <v>5.52</v>
      </c>
      <c r="T17" s="16">
        <v>20</v>
      </c>
      <c r="U17" s="23">
        <f t="shared" si="1"/>
        <v>44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41827</v>
      </c>
      <c r="E18" s="249">
        <v>5883</v>
      </c>
      <c r="F18" s="249">
        <v>6.8568389999999999</v>
      </c>
      <c r="G18" s="249">
        <v>0</v>
      </c>
      <c r="H18" s="249">
        <v>82.825000000000003</v>
      </c>
      <c r="I18" s="249">
        <v>19.100000000000001</v>
      </c>
      <c r="J18" s="249">
        <v>3.6</v>
      </c>
      <c r="K18" s="249">
        <v>18.7</v>
      </c>
      <c r="L18" s="249">
        <v>1.0130999999999999</v>
      </c>
      <c r="M18" s="249">
        <v>80.233000000000004</v>
      </c>
      <c r="N18" s="249">
        <v>85.147999999999996</v>
      </c>
      <c r="O18" s="249">
        <v>82.882999999999996</v>
      </c>
      <c r="P18" s="249">
        <v>9</v>
      </c>
      <c r="Q18" s="249">
        <v>29.2</v>
      </c>
      <c r="R18" s="249">
        <v>15.4</v>
      </c>
      <c r="S18" s="249">
        <v>5.53</v>
      </c>
      <c r="T18" s="16">
        <v>19</v>
      </c>
      <c r="U18" s="23">
        <f t="shared" si="1"/>
        <v>85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41742</v>
      </c>
      <c r="E19" s="249">
        <v>5870</v>
      </c>
      <c r="F19" s="249">
        <v>6.9124369999999997</v>
      </c>
      <c r="G19" s="249">
        <v>0</v>
      </c>
      <c r="H19" s="249">
        <v>83.438999999999993</v>
      </c>
      <c r="I19" s="249">
        <v>18.899999999999999</v>
      </c>
      <c r="J19" s="249">
        <v>1</v>
      </c>
      <c r="K19" s="249">
        <v>9</v>
      </c>
      <c r="L19" s="249">
        <v>1.0130999999999999</v>
      </c>
      <c r="M19" s="249">
        <v>80.180000000000007</v>
      </c>
      <c r="N19" s="249">
        <v>85.435000000000002</v>
      </c>
      <c r="O19" s="249">
        <v>83.863</v>
      </c>
      <c r="P19" s="249">
        <v>8.6999999999999993</v>
      </c>
      <c r="Q19" s="249">
        <v>28.7</v>
      </c>
      <c r="R19" s="249">
        <v>16</v>
      </c>
      <c r="S19" s="249">
        <v>5.53</v>
      </c>
      <c r="T19" s="16">
        <v>18</v>
      </c>
      <c r="U19" s="23">
        <f t="shared" si="1"/>
        <v>21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41721</v>
      </c>
      <c r="E20" s="249">
        <v>5867</v>
      </c>
      <c r="F20" s="249">
        <v>6.7535360000000004</v>
      </c>
      <c r="G20" s="249">
        <v>0</v>
      </c>
      <c r="H20" s="249">
        <v>82.757000000000005</v>
      </c>
      <c r="I20" s="249">
        <v>16.899999999999999</v>
      </c>
      <c r="J20" s="249">
        <v>2.6</v>
      </c>
      <c r="K20" s="249">
        <v>19.100000000000001</v>
      </c>
      <c r="L20" s="249">
        <v>1.0124</v>
      </c>
      <c r="M20" s="249">
        <v>79.558999999999997</v>
      </c>
      <c r="N20" s="249">
        <v>84.912000000000006</v>
      </c>
      <c r="O20" s="249">
        <v>82.519000000000005</v>
      </c>
      <c r="P20" s="249">
        <v>10.4</v>
      </c>
      <c r="Q20" s="249">
        <v>26.1</v>
      </c>
      <c r="R20" s="249">
        <v>18.5</v>
      </c>
      <c r="S20" s="249">
        <v>5.52</v>
      </c>
      <c r="T20" s="16">
        <v>17</v>
      </c>
      <c r="U20" s="23">
        <f t="shared" si="1"/>
        <v>59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41662</v>
      </c>
      <c r="E21" s="249">
        <v>5858</v>
      </c>
      <c r="F21" s="249">
        <v>6.9066879999999999</v>
      </c>
      <c r="G21" s="249">
        <v>0</v>
      </c>
      <c r="H21" s="249">
        <v>87.98</v>
      </c>
      <c r="I21" s="249">
        <v>14.2</v>
      </c>
      <c r="J21" s="249">
        <v>0</v>
      </c>
      <c r="K21" s="249">
        <v>19</v>
      </c>
      <c r="L21" s="249">
        <v>1.0133000000000001</v>
      </c>
      <c r="M21" s="249">
        <v>82.516999999999996</v>
      </c>
      <c r="N21" s="249">
        <v>90.287000000000006</v>
      </c>
      <c r="O21" s="249">
        <v>83.144000000000005</v>
      </c>
      <c r="P21" s="249">
        <v>10.1</v>
      </c>
      <c r="Q21" s="249">
        <v>21.7</v>
      </c>
      <c r="R21" s="249">
        <v>14.2</v>
      </c>
      <c r="S21" s="249">
        <v>5.51</v>
      </c>
      <c r="T21" s="16">
        <v>16</v>
      </c>
      <c r="U21" s="23">
        <f t="shared" si="1"/>
        <v>1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41661</v>
      </c>
      <c r="E22" s="249">
        <v>5858</v>
      </c>
      <c r="F22" s="249">
        <v>7.4321070000000002</v>
      </c>
      <c r="G22" s="249">
        <v>0</v>
      </c>
      <c r="H22" s="249">
        <v>87.638999999999996</v>
      </c>
      <c r="I22" s="249">
        <v>10.5</v>
      </c>
      <c r="J22" s="249">
        <v>0</v>
      </c>
      <c r="K22" s="249">
        <v>0</v>
      </c>
      <c r="L22" s="249">
        <v>1.0147999999999999</v>
      </c>
      <c r="M22" s="249">
        <v>85.052999999999997</v>
      </c>
      <c r="N22" s="249">
        <v>91.459000000000003</v>
      </c>
      <c r="O22" s="249">
        <v>89.501000000000005</v>
      </c>
      <c r="P22" s="249">
        <v>7.8</v>
      </c>
      <c r="Q22" s="249">
        <v>13.3</v>
      </c>
      <c r="R22" s="249">
        <v>12.1</v>
      </c>
      <c r="S22" s="249">
        <v>5.51</v>
      </c>
      <c r="T22" s="16">
        <v>15</v>
      </c>
      <c r="U22" s="23">
        <f t="shared" si="1"/>
        <v>0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41661</v>
      </c>
      <c r="E23" s="249">
        <v>5858</v>
      </c>
      <c r="F23" s="249">
        <v>7.2563300000000002</v>
      </c>
      <c r="G23" s="249">
        <v>0</v>
      </c>
      <c r="H23" s="249">
        <v>85.221000000000004</v>
      </c>
      <c r="I23" s="249">
        <v>8.5</v>
      </c>
      <c r="J23" s="249">
        <v>2.1</v>
      </c>
      <c r="K23" s="249">
        <v>7.4</v>
      </c>
      <c r="L23" s="249">
        <v>1.0149999999999999</v>
      </c>
      <c r="M23" s="249">
        <v>83.341999999999999</v>
      </c>
      <c r="N23" s="249">
        <v>86.956000000000003</v>
      </c>
      <c r="O23" s="249">
        <v>85.593000000000004</v>
      </c>
      <c r="P23" s="249">
        <v>7.2</v>
      </c>
      <c r="Q23" s="249">
        <v>9.6</v>
      </c>
      <c r="R23" s="249">
        <v>7.8</v>
      </c>
      <c r="S23" s="249">
        <v>5.51</v>
      </c>
      <c r="T23" s="22">
        <v>14</v>
      </c>
      <c r="U23" s="23">
        <f t="shared" si="1"/>
        <v>50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41611</v>
      </c>
      <c r="E24" s="249">
        <v>5851</v>
      </c>
      <c r="F24" s="249">
        <v>7.2308649999999997</v>
      </c>
      <c r="G24" s="249">
        <v>0</v>
      </c>
      <c r="H24" s="249">
        <v>82.811999999999998</v>
      </c>
      <c r="I24" s="249">
        <v>13.6</v>
      </c>
      <c r="J24" s="249">
        <v>1.1000000000000001</v>
      </c>
      <c r="K24" s="249">
        <v>19.100000000000001</v>
      </c>
      <c r="L24" s="249">
        <v>1.0147999999999999</v>
      </c>
      <c r="M24" s="249">
        <v>78.497</v>
      </c>
      <c r="N24" s="249">
        <v>86.703000000000003</v>
      </c>
      <c r="O24" s="249">
        <v>85.748999999999995</v>
      </c>
      <c r="P24" s="249">
        <v>5.9</v>
      </c>
      <c r="Q24" s="249">
        <v>24.2</v>
      </c>
      <c r="R24" s="249">
        <v>9.1999999999999993</v>
      </c>
      <c r="S24" s="249">
        <v>5.5</v>
      </c>
      <c r="T24" s="16">
        <v>13</v>
      </c>
      <c r="U24" s="23">
        <f t="shared" si="1"/>
        <v>25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41586</v>
      </c>
      <c r="E25" s="249">
        <v>5847</v>
      </c>
      <c r="F25" s="249">
        <v>6.7059699999999998</v>
      </c>
      <c r="G25" s="249">
        <v>0</v>
      </c>
      <c r="H25" s="249">
        <v>82.46</v>
      </c>
      <c r="I25" s="249">
        <v>14.6</v>
      </c>
      <c r="J25" s="249">
        <v>1.4</v>
      </c>
      <c r="K25" s="249">
        <v>18</v>
      </c>
      <c r="L25" s="249">
        <v>1.0134000000000001</v>
      </c>
      <c r="M25" s="249">
        <v>78.52</v>
      </c>
      <c r="N25" s="249">
        <v>86.319000000000003</v>
      </c>
      <c r="O25" s="249">
        <v>79.191999999999993</v>
      </c>
      <c r="P25" s="249">
        <v>4.9000000000000004</v>
      </c>
      <c r="Q25" s="249">
        <v>26.1</v>
      </c>
      <c r="R25" s="249">
        <v>10.5</v>
      </c>
      <c r="S25" s="249">
        <v>5.52</v>
      </c>
      <c r="T25" s="16">
        <v>12</v>
      </c>
      <c r="U25" s="23">
        <f t="shared" si="1"/>
        <v>31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41555</v>
      </c>
      <c r="E26" s="249">
        <v>5843</v>
      </c>
      <c r="F26" s="249">
        <v>6.8836870000000001</v>
      </c>
      <c r="G26" s="249">
        <v>0</v>
      </c>
      <c r="H26" s="249">
        <v>82.947000000000003</v>
      </c>
      <c r="I26" s="249">
        <v>12.5</v>
      </c>
      <c r="J26" s="249">
        <v>3.6</v>
      </c>
      <c r="K26" s="249">
        <v>9.1999999999999993</v>
      </c>
      <c r="L26" s="249">
        <v>1.014</v>
      </c>
      <c r="M26" s="249">
        <v>79.453000000000003</v>
      </c>
      <c r="N26" s="249">
        <v>86.090999999999994</v>
      </c>
      <c r="O26" s="249">
        <v>80.929000000000002</v>
      </c>
      <c r="P26" s="249">
        <v>3.8</v>
      </c>
      <c r="Q26" s="249">
        <v>23.5</v>
      </c>
      <c r="R26" s="249">
        <v>8.6</v>
      </c>
      <c r="S26" s="249">
        <v>5.53</v>
      </c>
      <c r="T26" s="16">
        <v>11</v>
      </c>
      <c r="U26" s="23">
        <f t="shared" si="1"/>
        <v>84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41471</v>
      </c>
      <c r="E27" s="249">
        <v>5830</v>
      </c>
      <c r="F27" s="249">
        <v>6.9071829999999999</v>
      </c>
      <c r="G27" s="249">
        <v>0</v>
      </c>
      <c r="H27" s="249">
        <v>82.197000000000003</v>
      </c>
      <c r="I27" s="249">
        <v>12.8</v>
      </c>
      <c r="J27" s="249">
        <v>1.9</v>
      </c>
      <c r="K27" s="249">
        <v>19.2</v>
      </c>
      <c r="L27" s="249">
        <v>1.0135000000000001</v>
      </c>
      <c r="M27" s="249">
        <v>79.045000000000002</v>
      </c>
      <c r="N27" s="249">
        <v>86.04</v>
      </c>
      <c r="O27" s="249">
        <v>82.608000000000004</v>
      </c>
      <c r="P27" s="249">
        <v>6.2</v>
      </c>
      <c r="Q27" s="249">
        <v>24.5</v>
      </c>
      <c r="R27" s="249">
        <v>12.6</v>
      </c>
      <c r="S27" s="249">
        <v>5.52</v>
      </c>
      <c r="T27" s="16">
        <v>10</v>
      </c>
      <c r="U27" s="23">
        <f t="shared" si="1"/>
        <v>45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41426</v>
      </c>
      <c r="E28" s="249">
        <v>5824</v>
      </c>
      <c r="F28" s="249">
        <v>6.7756959999999999</v>
      </c>
      <c r="G28" s="249">
        <v>0</v>
      </c>
      <c r="H28" s="249">
        <v>83.076999999999998</v>
      </c>
      <c r="I28" s="249">
        <v>15.9</v>
      </c>
      <c r="J28" s="249">
        <v>2.2999999999999998</v>
      </c>
      <c r="K28" s="249">
        <v>18.399999999999999</v>
      </c>
      <c r="L28" s="249">
        <v>1.0134000000000001</v>
      </c>
      <c r="M28" s="249">
        <v>78.69</v>
      </c>
      <c r="N28" s="249">
        <v>85.444999999999993</v>
      </c>
      <c r="O28" s="249">
        <v>80.400000000000006</v>
      </c>
      <c r="P28" s="249">
        <v>9.5</v>
      </c>
      <c r="Q28" s="249">
        <v>28.3</v>
      </c>
      <c r="R28" s="249">
        <v>11.3</v>
      </c>
      <c r="S28" s="249">
        <v>5.53</v>
      </c>
      <c r="T28" s="16">
        <v>9</v>
      </c>
      <c r="U28" s="23">
        <f t="shared" si="1"/>
        <v>52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41374</v>
      </c>
      <c r="E29" s="249">
        <v>5816</v>
      </c>
      <c r="F29" s="249">
        <v>6.9424739999999998</v>
      </c>
      <c r="G29" s="249">
        <v>0</v>
      </c>
      <c r="H29" s="249">
        <v>84.864000000000004</v>
      </c>
      <c r="I29" s="249">
        <v>19.399999999999999</v>
      </c>
      <c r="J29" s="249">
        <v>0</v>
      </c>
      <c r="K29" s="249">
        <v>0</v>
      </c>
      <c r="L29" s="249">
        <v>1.0134000000000001</v>
      </c>
      <c r="M29" s="249">
        <v>82.338999999999999</v>
      </c>
      <c r="N29" s="249">
        <v>87.1</v>
      </c>
      <c r="O29" s="249">
        <v>83.599000000000004</v>
      </c>
      <c r="P29" s="249">
        <v>10.199999999999999</v>
      </c>
      <c r="Q29" s="249">
        <v>29.7</v>
      </c>
      <c r="R29" s="249">
        <v>14.1</v>
      </c>
      <c r="S29" s="249">
        <v>5.52</v>
      </c>
      <c r="T29" s="16">
        <v>8</v>
      </c>
      <c r="U29" s="23">
        <f t="shared" si="1"/>
        <v>0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41374</v>
      </c>
      <c r="E30" s="249">
        <v>5816</v>
      </c>
      <c r="F30" s="249">
        <v>6.9233359999999999</v>
      </c>
      <c r="G30" s="249">
        <v>0</v>
      </c>
      <c r="H30" s="249">
        <v>84.826999999999998</v>
      </c>
      <c r="I30" s="249">
        <v>18.100000000000001</v>
      </c>
      <c r="J30" s="249">
        <v>1.9</v>
      </c>
      <c r="K30" s="249">
        <v>7.7</v>
      </c>
      <c r="L30" s="249">
        <v>1.0133000000000001</v>
      </c>
      <c r="M30" s="249">
        <v>81.605999999999995</v>
      </c>
      <c r="N30" s="249">
        <v>86.406999999999996</v>
      </c>
      <c r="O30" s="249">
        <v>83.444999999999993</v>
      </c>
      <c r="P30" s="249">
        <v>9.9</v>
      </c>
      <c r="Q30" s="249">
        <v>30.5</v>
      </c>
      <c r="R30" s="249">
        <v>14.4</v>
      </c>
      <c r="S30" s="249">
        <v>5.53</v>
      </c>
      <c r="T30" s="22">
        <v>7</v>
      </c>
      <c r="U30" s="23">
        <f t="shared" si="1"/>
        <v>44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41330</v>
      </c>
      <c r="E31" s="249">
        <v>5809</v>
      </c>
      <c r="F31" s="249">
        <v>6.9826449999999998</v>
      </c>
      <c r="G31" s="249">
        <v>0</v>
      </c>
      <c r="H31" s="249">
        <v>81.879000000000005</v>
      </c>
      <c r="I31" s="249">
        <v>14.1</v>
      </c>
      <c r="J31" s="249">
        <v>1.2</v>
      </c>
      <c r="K31" s="249">
        <v>19.600000000000001</v>
      </c>
      <c r="L31" s="249">
        <v>1.0139</v>
      </c>
      <c r="M31" s="249">
        <v>78.792000000000002</v>
      </c>
      <c r="N31" s="249">
        <v>84.691999999999993</v>
      </c>
      <c r="O31" s="249">
        <v>83.084000000000003</v>
      </c>
      <c r="P31" s="249">
        <v>4.7</v>
      </c>
      <c r="Q31" s="249">
        <v>28.4</v>
      </c>
      <c r="R31" s="249">
        <v>11</v>
      </c>
      <c r="S31" s="249">
        <v>5.53</v>
      </c>
      <c r="T31" s="16">
        <v>6</v>
      </c>
      <c r="U31" s="23">
        <f t="shared" si="1"/>
        <v>28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41302</v>
      </c>
      <c r="E32" s="249">
        <v>5805</v>
      </c>
      <c r="F32" s="249">
        <v>6.8084860000000003</v>
      </c>
      <c r="G32" s="249">
        <v>0</v>
      </c>
      <c r="H32" s="249">
        <v>81.540000000000006</v>
      </c>
      <c r="I32" s="249">
        <v>17.899999999999999</v>
      </c>
      <c r="J32" s="249">
        <v>2.2000000000000002</v>
      </c>
      <c r="K32" s="249">
        <v>7.1</v>
      </c>
      <c r="L32" s="249">
        <v>1.0134000000000001</v>
      </c>
      <c r="M32" s="249">
        <v>78.314999999999998</v>
      </c>
      <c r="N32" s="249">
        <v>85.049000000000007</v>
      </c>
      <c r="O32" s="249">
        <v>81.125</v>
      </c>
      <c r="P32" s="249">
        <v>9.9</v>
      </c>
      <c r="Q32" s="249">
        <v>28.7</v>
      </c>
      <c r="R32" s="249">
        <v>12.1</v>
      </c>
      <c r="S32" s="249">
        <v>5.52</v>
      </c>
      <c r="T32" s="16">
        <v>5</v>
      </c>
      <c r="U32" s="23">
        <f t="shared" si="1"/>
        <v>51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41251</v>
      </c>
      <c r="E33" s="249">
        <v>5798</v>
      </c>
      <c r="F33" s="249">
        <v>6.5901529999999999</v>
      </c>
      <c r="G33" s="249">
        <v>0</v>
      </c>
      <c r="H33" s="249">
        <v>82.582999999999998</v>
      </c>
      <c r="I33" s="249">
        <v>20.8</v>
      </c>
      <c r="J33" s="249">
        <v>3</v>
      </c>
      <c r="K33" s="249">
        <v>18.899999999999999</v>
      </c>
      <c r="L33" s="249">
        <v>1.0122</v>
      </c>
      <c r="M33" s="249">
        <v>79.177999999999997</v>
      </c>
      <c r="N33" s="249">
        <v>86.238</v>
      </c>
      <c r="O33" s="249">
        <v>80.054000000000002</v>
      </c>
      <c r="P33" s="249">
        <v>8.9</v>
      </c>
      <c r="Q33" s="249">
        <v>31.1</v>
      </c>
      <c r="R33" s="249">
        <v>17.8</v>
      </c>
      <c r="S33" s="249">
        <v>5.54</v>
      </c>
      <c r="T33" s="16">
        <v>4</v>
      </c>
      <c r="U33" s="23">
        <f t="shared" si="1"/>
        <v>70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41181</v>
      </c>
      <c r="E34" s="249">
        <v>5787</v>
      </c>
      <c r="F34" s="249">
        <v>6.9090239999999996</v>
      </c>
      <c r="G34" s="249">
        <v>0</v>
      </c>
      <c r="H34" s="249">
        <v>82.84</v>
      </c>
      <c r="I34" s="249">
        <v>20.7</v>
      </c>
      <c r="J34" s="249">
        <v>2.2999999999999998</v>
      </c>
      <c r="K34" s="249">
        <v>18.899999999999999</v>
      </c>
      <c r="L34" s="249">
        <v>1.0128999999999999</v>
      </c>
      <c r="M34" s="249">
        <v>79.474000000000004</v>
      </c>
      <c r="N34" s="249">
        <v>86.367999999999995</v>
      </c>
      <c r="O34" s="249">
        <v>84.338999999999999</v>
      </c>
      <c r="P34" s="249">
        <v>8.6999999999999993</v>
      </c>
      <c r="Q34" s="249">
        <v>33.799999999999997</v>
      </c>
      <c r="R34" s="249">
        <v>17.600000000000001</v>
      </c>
      <c r="S34" s="249">
        <v>5.53</v>
      </c>
      <c r="T34" s="16">
        <v>3</v>
      </c>
      <c r="U34" s="23">
        <f t="shared" si="1"/>
        <v>53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41128</v>
      </c>
      <c r="E35" s="249">
        <v>5779</v>
      </c>
      <c r="F35" s="249">
        <v>6.6427820000000004</v>
      </c>
      <c r="G35" s="249">
        <v>0</v>
      </c>
      <c r="H35" s="249">
        <v>83.894999999999996</v>
      </c>
      <c r="I35" s="249">
        <v>19</v>
      </c>
      <c r="J35" s="249">
        <v>4.2</v>
      </c>
      <c r="K35" s="249">
        <v>18.899999999999999</v>
      </c>
      <c r="L35" s="249">
        <v>1.0125999999999999</v>
      </c>
      <c r="M35" s="249">
        <v>79.885999999999996</v>
      </c>
      <c r="N35" s="249">
        <v>86.757999999999996</v>
      </c>
      <c r="O35" s="249">
        <v>80.075000000000003</v>
      </c>
      <c r="P35" s="249">
        <v>8.1999999999999993</v>
      </c>
      <c r="Q35" s="249">
        <v>32.1</v>
      </c>
      <c r="R35" s="249">
        <v>15.7</v>
      </c>
      <c r="S35" s="249">
        <v>5.53</v>
      </c>
      <c r="T35" s="16">
        <v>2</v>
      </c>
      <c r="U35" s="23">
        <f t="shared" si="1"/>
        <v>99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41029</v>
      </c>
      <c r="E36" s="249">
        <v>5764</v>
      </c>
      <c r="F36" s="249">
        <v>6.8927310000000004</v>
      </c>
      <c r="G36" s="249">
        <v>0</v>
      </c>
      <c r="H36" s="249">
        <v>85.762</v>
      </c>
      <c r="I36" s="249">
        <v>20.9</v>
      </c>
      <c r="J36" s="249">
        <v>0.4</v>
      </c>
      <c r="K36" s="249">
        <v>19.3</v>
      </c>
      <c r="L36" s="249">
        <v>1.0129999999999999</v>
      </c>
      <c r="M36" s="249">
        <v>83.123999999999995</v>
      </c>
      <c r="N36" s="249">
        <v>87.741</v>
      </c>
      <c r="O36" s="249">
        <v>83.78</v>
      </c>
      <c r="P36" s="249">
        <v>8.1999999999999993</v>
      </c>
      <c r="Q36" s="249">
        <v>36.4</v>
      </c>
      <c r="R36" s="249">
        <v>16.600000000000001</v>
      </c>
      <c r="S36" s="249">
        <v>5.55</v>
      </c>
      <c r="T36" s="16">
        <v>1</v>
      </c>
      <c r="U36" s="23">
        <f t="shared" si="1"/>
        <v>12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41017</v>
      </c>
      <c r="E37" s="249">
        <v>5763</v>
      </c>
      <c r="F37" s="249">
        <v>7.1773259999999999</v>
      </c>
      <c r="G37" s="249">
        <v>0</v>
      </c>
      <c r="H37" s="249">
        <v>86.381</v>
      </c>
      <c r="I37" s="249">
        <v>18.899999999999999</v>
      </c>
      <c r="J37" s="249">
        <v>0</v>
      </c>
      <c r="K37" s="249">
        <v>0</v>
      </c>
      <c r="L37" s="249">
        <v>1.0141</v>
      </c>
      <c r="M37" s="249">
        <v>82.019000000000005</v>
      </c>
      <c r="N37" s="249">
        <v>88.5</v>
      </c>
      <c r="O37" s="249">
        <v>86.36</v>
      </c>
      <c r="P37" s="249">
        <v>6.2</v>
      </c>
      <c r="Q37" s="249">
        <v>34.1</v>
      </c>
      <c r="R37" s="249">
        <v>12.9</v>
      </c>
      <c r="S37" s="249">
        <v>5.54</v>
      </c>
      <c r="T37" s="1"/>
      <c r="U37" s="26"/>
      <c r="V37" s="5"/>
      <c r="W37" s="103"/>
      <c r="X37" s="102"/>
      <c r="Y37" s="239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0" sqref="H10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1" t="s">
        <v>126</v>
      </c>
      <c r="X1" s="301" t="s">
        <v>127</v>
      </c>
      <c r="Y1" s="30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01"/>
      <c r="X2" s="301"/>
      <c r="Y2" s="302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01"/>
      <c r="X3" s="301"/>
      <c r="Y3" s="302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01"/>
      <c r="X4" s="301"/>
      <c r="Y4" s="302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01"/>
      <c r="X5" s="301"/>
      <c r="Y5" s="302"/>
    </row>
    <row r="6" spans="1:25">
      <c r="A6" s="21">
        <v>32</v>
      </c>
      <c r="D6">
        <v>62292</v>
      </c>
      <c r="T6" s="22">
        <v>31</v>
      </c>
      <c r="U6" s="23">
        <f>D6-D7</f>
        <v>131</v>
      </c>
      <c r="V6" s="4"/>
      <c r="W6" s="241"/>
      <c r="X6" s="241"/>
      <c r="Y6" s="248"/>
    </row>
    <row r="7" spans="1:25">
      <c r="A7" s="21">
        <v>31</v>
      </c>
      <c r="D7">
        <v>62161</v>
      </c>
      <c r="T7" s="22">
        <v>30</v>
      </c>
      <c r="U7" s="23">
        <f>D7-D8</f>
        <v>391</v>
      </c>
      <c r="V7" s="24">
        <v>1</v>
      </c>
      <c r="W7" s="123"/>
      <c r="X7" s="123"/>
      <c r="Y7" s="239">
        <f t="shared" ref="Y7:Y36" si="0">((X7*100)/D7)-100</f>
        <v>-100</v>
      </c>
    </row>
    <row r="8" spans="1:25">
      <c r="A8" s="16">
        <v>30</v>
      </c>
      <c r="D8">
        <v>61770</v>
      </c>
      <c r="T8" s="16">
        <v>29</v>
      </c>
      <c r="U8" s="23">
        <f>D8-D9</f>
        <v>136</v>
      </c>
      <c r="V8" s="4"/>
      <c r="W8" s="110"/>
      <c r="X8" s="110"/>
      <c r="Y8" s="239">
        <f t="shared" si="0"/>
        <v>-100</v>
      </c>
    </row>
    <row r="9" spans="1:25" s="25" customFormat="1">
      <c r="A9" s="21">
        <v>29</v>
      </c>
      <c r="B9"/>
      <c r="C9"/>
      <c r="D9">
        <v>61634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 s="22">
        <v>28</v>
      </c>
      <c r="U9" s="23">
        <f t="shared" ref="U9:U36" si="1">D9-D10</f>
        <v>0</v>
      </c>
      <c r="V9" s="24">
        <v>29</v>
      </c>
      <c r="W9" s="110"/>
      <c r="X9" s="110"/>
      <c r="Y9" s="239">
        <f t="shared" si="0"/>
        <v>-100</v>
      </c>
    </row>
    <row r="10" spans="1:25">
      <c r="A10" s="16">
        <v>28</v>
      </c>
      <c r="D10">
        <v>61634</v>
      </c>
      <c r="T10" s="16">
        <v>27</v>
      </c>
      <c r="U10" s="23">
        <f t="shared" si="1"/>
        <v>40</v>
      </c>
      <c r="V10" s="16"/>
      <c r="W10" s="110"/>
      <c r="X10" s="110"/>
      <c r="Y10" s="239">
        <f t="shared" si="0"/>
        <v>-100</v>
      </c>
    </row>
    <row r="11" spans="1:25">
      <c r="A11" s="16">
        <v>27</v>
      </c>
      <c r="D11">
        <v>61594</v>
      </c>
      <c r="T11" s="16">
        <v>26</v>
      </c>
      <c r="U11" s="23">
        <f t="shared" si="1"/>
        <v>374</v>
      </c>
      <c r="V11" s="16"/>
      <c r="W11" s="110"/>
      <c r="X11" s="110"/>
      <c r="Y11" s="239">
        <f t="shared" si="0"/>
        <v>-100</v>
      </c>
    </row>
    <row r="12" spans="1:25">
      <c r="A12" s="16">
        <v>26</v>
      </c>
      <c r="D12">
        <v>61220</v>
      </c>
      <c r="T12" s="16">
        <v>25</v>
      </c>
      <c r="U12" s="23">
        <f t="shared" si="1"/>
        <v>438</v>
      </c>
      <c r="V12" s="16"/>
      <c r="W12" s="137"/>
      <c r="X12" s="137"/>
      <c r="Y12" s="239">
        <f t="shared" si="0"/>
        <v>-100</v>
      </c>
    </row>
    <row r="13" spans="1:25">
      <c r="A13" s="16">
        <v>25</v>
      </c>
      <c r="D13">
        <v>60782</v>
      </c>
      <c r="T13" s="16">
        <v>24</v>
      </c>
      <c r="U13" s="23">
        <f t="shared" si="1"/>
        <v>288</v>
      </c>
      <c r="V13" s="16"/>
      <c r="W13" s="110"/>
      <c r="X13" s="110"/>
      <c r="Y13" s="239">
        <f t="shared" si="0"/>
        <v>-100</v>
      </c>
    </row>
    <row r="14" spans="1:25">
      <c r="A14" s="16">
        <v>24</v>
      </c>
      <c r="D14">
        <v>60494</v>
      </c>
      <c r="T14" s="16">
        <v>23</v>
      </c>
      <c r="U14" s="23">
        <f t="shared" si="1"/>
        <v>589</v>
      </c>
      <c r="V14" s="16"/>
      <c r="W14" s="110"/>
      <c r="X14" s="110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59905</v>
      </c>
      <c r="E15" s="249">
        <v>8620</v>
      </c>
      <c r="F15" s="249">
        <v>6.5521589999999996</v>
      </c>
      <c r="G15" s="249">
        <v>0</v>
      </c>
      <c r="H15" s="249">
        <v>84.671999999999997</v>
      </c>
      <c r="I15" s="249">
        <v>23.1</v>
      </c>
      <c r="J15" s="249">
        <v>5.5</v>
      </c>
      <c r="K15" s="249">
        <v>98.8</v>
      </c>
      <c r="L15" s="249">
        <v>1.0118</v>
      </c>
      <c r="M15" s="249">
        <v>79.947999999999993</v>
      </c>
      <c r="N15" s="249">
        <v>86.53</v>
      </c>
      <c r="O15" s="249">
        <v>80.287999999999997</v>
      </c>
      <c r="P15" s="249">
        <v>13.5</v>
      </c>
      <c r="Q15" s="249">
        <v>34.700000000000003</v>
      </c>
      <c r="R15" s="249">
        <v>20.2</v>
      </c>
      <c r="S15" s="249">
        <v>5.34</v>
      </c>
      <c r="T15" s="16">
        <v>22</v>
      </c>
      <c r="U15" s="23">
        <f t="shared" si="1"/>
        <v>131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59774</v>
      </c>
      <c r="E16" s="249">
        <v>8600</v>
      </c>
      <c r="F16" s="249">
        <v>6.88713</v>
      </c>
      <c r="G16" s="249">
        <v>0</v>
      </c>
      <c r="H16" s="249">
        <v>84.858999999999995</v>
      </c>
      <c r="I16" s="249">
        <v>21.2</v>
      </c>
      <c r="J16" s="249">
        <v>0</v>
      </c>
      <c r="K16" s="249">
        <v>0</v>
      </c>
      <c r="L16" s="249">
        <v>1.0123</v>
      </c>
      <c r="M16" s="249">
        <v>82.481999999999999</v>
      </c>
      <c r="N16" s="249">
        <v>86.406000000000006</v>
      </c>
      <c r="O16" s="249">
        <v>85.355999999999995</v>
      </c>
      <c r="P16" s="249">
        <v>13</v>
      </c>
      <c r="Q16" s="249">
        <v>34</v>
      </c>
      <c r="R16" s="249">
        <v>21.4</v>
      </c>
      <c r="S16" s="249">
        <v>5.35</v>
      </c>
      <c r="T16" s="22">
        <v>21</v>
      </c>
      <c r="U16" s="23">
        <f t="shared" si="1"/>
        <v>0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59774</v>
      </c>
      <c r="E17" s="249">
        <v>8600</v>
      </c>
      <c r="F17" s="249">
        <v>6.8005139999999997</v>
      </c>
      <c r="G17" s="249">
        <v>0</v>
      </c>
      <c r="H17" s="249">
        <v>82.731999999999999</v>
      </c>
      <c r="I17" s="249">
        <v>19.8</v>
      </c>
      <c r="J17" s="249">
        <v>7.6</v>
      </c>
      <c r="K17" s="249">
        <v>64.8</v>
      </c>
      <c r="L17" s="249">
        <v>1.0124</v>
      </c>
      <c r="M17" s="249">
        <v>80.364000000000004</v>
      </c>
      <c r="N17" s="249">
        <v>84.796000000000006</v>
      </c>
      <c r="O17" s="249">
        <v>83.43</v>
      </c>
      <c r="P17" s="249">
        <v>10.199999999999999</v>
      </c>
      <c r="Q17" s="249">
        <v>30.9</v>
      </c>
      <c r="R17" s="249">
        <v>19.3</v>
      </c>
      <c r="S17" s="249">
        <v>5.34</v>
      </c>
      <c r="T17" s="16">
        <v>20</v>
      </c>
      <c r="U17" s="23">
        <f t="shared" si="1"/>
        <v>168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59606</v>
      </c>
      <c r="E18" s="249">
        <v>8575</v>
      </c>
      <c r="F18" s="249">
        <v>6.6938510000000004</v>
      </c>
      <c r="G18" s="249">
        <v>0</v>
      </c>
      <c r="H18" s="249">
        <v>82.366</v>
      </c>
      <c r="I18" s="249">
        <v>19.3</v>
      </c>
      <c r="J18" s="249">
        <v>19.5</v>
      </c>
      <c r="K18" s="249">
        <v>93</v>
      </c>
      <c r="L18" s="249">
        <v>1.012</v>
      </c>
      <c r="M18" s="249">
        <v>79.954999999999998</v>
      </c>
      <c r="N18" s="249">
        <v>84.542000000000002</v>
      </c>
      <c r="O18" s="249">
        <v>82.462999999999994</v>
      </c>
      <c r="P18" s="249">
        <v>9.9</v>
      </c>
      <c r="Q18" s="249">
        <v>28.3</v>
      </c>
      <c r="R18" s="249">
        <v>20.8</v>
      </c>
      <c r="S18" s="249">
        <v>5.33</v>
      </c>
      <c r="T18" s="16">
        <v>19</v>
      </c>
      <c r="U18" s="23">
        <f t="shared" si="1"/>
        <v>455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59151</v>
      </c>
      <c r="E19" s="249">
        <v>8506</v>
      </c>
      <c r="F19" s="249">
        <v>6.7608090000000001</v>
      </c>
      <c r="G19" s="249">
        <v>0</v>
      </c>
      <c r="H19" s="249">
        <v>82.977999999999994</v>
      </c>
      <c r="I19" s="249">
        <v>18.399999999999999</v>
      </c>
      <c r="J19" s="249">
        <v>16.8</v>
      </c>
      <c r="K19" s="249">
        <v>94.2</v>
      </c>
      <c r="L19" s="249">
        <v>1.0121</v>
      </c>
      <c r="M19" s="249">
        <v>80.013999999999996</v>
      </c>
      <c r="N19" s="249">
        <v>84.891000000000005</v>
      </c>
      <c r="O19" s="249">
        <v>83.370999999999995</v>
      </c>
      <c r="P19" s="249">
        <v>9.5</v>
      </c>
      <c r="Q19" s="249">
        <v>26</v>
      </c>
      <c r="R19" s="249">
        <v>20.7</v>
      </c>
      <c r="S19" s="249">
        <v>5.33</v>
      </c>
      <c r="T19" s="16">
        <v>18</v>
      </c>
      <c r="U19" s="23">
        <f t="shared" si="1"/>
        <v>386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58765</v>
      </c>
      <c r="E20" s="249">
        <v>8449</v>
      </c>
      <c r="F20" s="249">
        <v>6.6635679999999997</v>
      </c>
      <c r="G20" s="249">
        <v>0</v>
      </c>
      <c r="H20" s="249">
        <v>82.412000000000006</v>
      </c>
      <c r="I20" s="249">
        <v>17.5</v>
      </c>
      <c r="J20" s="249">
        <v>22.2</v>
      </c>
      <c r="K20" s="249">
        <v>92.7</v>
      </c>
      <c r="L20" s="249">
        <v>1.0119</v>
      </c>
      <c r="M20" s="249">
        <v>79.394000000000005</v>
      </c>
      <c r="N20" s="249">
        <v>84.412999999999997</v>
      </c>
      <c r="O20" s="249">
        <v>82.15</v>
      </c>
      <c r="P20" s="249">
        <v>10.9</v>
      </c>
      <c r="Q20" s="249">
        <v>24.9</v>
      </c>
      <c r="R20" s="249">
        <v>21.1</v>
      </c>
      <c r="S20" s="249">
        <v>5.33</v>
      </c>
      <c r="T20" s="16">
        <v>17</v>
      </c>
      <c r="U20" s="23">
        <f t="shared" si="1"/>
        <v>515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58250</v>
      </c>
      <c r="E21" s="249">
        <v>8373</v>
      </c>
      <c r="F21" s="249">
        <v>6.7575079999999996</v>
      </c>
      <c r="G21" s="249">
        <v>0</v>
      </c>
      <c r="H21" s="249">
        <v>87.32</v>
      </c>
      <c r="I21" s="249">
        <v>15</v>
      </c>
      <c r="J21" s="249">
        <v>9.1999999999999993</v>
      </c>
      <c r="K21" s="249">
        <v>159.30000000000001</v>
      </c>
      <c r="L21" s="249">
        <v>1.0124</v>
      </c>
      <c r="M21" s="249">
        <v>82.174000000000007</v>
      </c>
      <c r="N21" s="249">
        <v>89.561000000000007</v>
      </c>
      <c r="O21" s="249">
        <v>82.646000000000001</v>
      </c>
      <c r="P21" s="249">
        <v>10.6</v>
      </c>
      <c r="Q21" s="249">
        <v>23.1</v>
      </c>
      <c r="R21" s="249">
        <v>18.7</v>
      </c>
      <c r="S21" s="249">
        <v>5.33</v>
      </c>
      <c r="T21" s="16">
        <v>16</v>
      </c>
      <c r="U21" s="23">
        <f t="shared" si="1"/>
        <v>221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58029</v>
      </c>
      <c r="E22" s="249">
        <v>8341</v>
      </c>
      <c r="F22" s="249">
        <v>7.3930389999999999</v>
      </c>
      <c r="G22" s="249">
        <v>0</v>
      </c>
      <c r="H22" s="249">
        <v>87.097999999999999</v>
      </c>
      <c r="I22" s="249">
        <v>10.3</v>
      </c>
      <c r="J22" s="249">
        <v>0</v>
      </c>
      <c r="K22" s="249">
        <v>0</v>
      </c>
      <c r="L22" s="249">
        <v>1.0147999999999999</v>
      </c>
      <c r="M22" s="249">
        <v>84.569000000000003</v>
      </c>
      <c r="N22" s="249">
        <v>90.738</v>
      </c>
      <c r="O22" s="249">
        <v>88.793000000000006</v>
      </c>
      <c r="P22" s="249">
        <v>8.1</v>
      </c>
      <c r="Q22" s="249">
        <v>13.7</v>
      </c>
      <c r="R22" s="249">
        <v>11.6</v>
      </c>
      <c r="S22" s="249">
        <v>5.33</v>
      </c>
      <c r="T22" s="16">
        <v>15</v>
      </c>
      <c r="U22" s="23">
        <f>D22-D23</f>
        <v>0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58029</v>
      </c>
      <c r="E23" s="249">
        <v>8341</v>
      </c>
      <c r="F23" s="249">
        <v>7.2121399999999998</v>
      </c>
      <c r="G23" s="249">
        <v>0</v>
      </c>
      <c r="H23" s="249">
        <v>84.850999999999999</v>
      </c>
      <c r="I23" s="249">
        <v>8.5</v>
      </c>
      <c r="J23" s="249">
        <v>0</v>
      </c>
      <c r="K23" s="249">
        <v>0</v>
      </c>
      <c r="L23" s="249">
        <v>1.0148999999999999</v>
      </c>
      <c r="M23" s="249">
        <v>83.161000000000001</v>
      </c>
      <c r="N23" s="249">
        <v>86.450999999999993</v>
      </c>
      <c r="O23" s="249">
        <v>85.111000000000004</v>
      </c>
      <c r="P23" s="249">
        <v>7.2</v>
      </c>
      <c r="Q23" s="249">
        <v>9.4</v>
      </c>
      <c r="R23" s="249">
        <v>8.1</v>
      </c>
      <c r="S23" s="249">
        <v>5.32</v>
      </c>
      <c r="T23" s="22">
        <v>14</v>
      </c>
      <c r="U23" s="23">
        <f t="shared" si="1"/>
        <v>0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49"/>
      <c r="C24" s="249"/>
      <c r="D24" s="249">
        <v>58029</v>
      </c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16">
        <v>13</v>
      </c>
      <c r="U24" s="23">
        <f>D24-D25</f>
        <v>44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49"/>
      <c r="C25" s="249"/>
      <c r="D25" s="249">
        <v>57985</v>
      </c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16">
        <v>12</v>
      </c>
      <c r="U25" s="23">
        <f t="shared" si="1"/>
        <v>422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49"/>
      <c r="C26" s="249"/>
      <c r="D26" s="249">
        <v>57563</v>
      </c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16">
        <v>11</v>
      </c>
      <c r="U26" s="23">
        <f t="shared" si="1"/>
        <v>409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49"/>
      <c r="C27" s="249"/>
      <c r="D27" s="249">
        <v>57154</v>
      </c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16">
        <v>10</v>
      </c>
      <c r="U27" s="23">
        <f t="shared" si="1"/>
        <v>488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56666</v>
      </c>
      <c r="E28" s="249">
        <v>8136</v>
      </c>
      <c r="F28" s="249">
        <v>6.5287319999999998</v>
      </c>
      <c r="G28" s="249">
        <v>0</v>
      </c>
      <c r="H28" s="249">
        <v>82.63</v>
      </c>
      <c r="I28" s="249">
        <v>16.399999999999999</v>
      </c>
      <c r="J28" s="249">
        <v>20.100000000000001</v>
      </c>
      <c r="K28" s="249">
        <v>94.7</v>
      </c>
      <c r="L28" s="249">
        <v>1.0118</v>
      </c>
      <c r="M28" s="249">
        <v>78.536000000000001</v>
      </c>
      <c r="N28" s="249">
        <v>84.887</v>
      </c>
      <c r="O28" s="249">
        <v>79.744</v>
      </c>
      <c r="P28" s="249">
        <v>10.5</v>
      </c>
      <c r="Q28" s="249">
        <v>26.1</v>
      </c>
      <c r="R28" s="249">
        <v>19.5</v>
      </c>
      <c r="S28" s="249">
        <v>5.35</v>
      </c>
      <c r="T28" s="16">
        <v>9</v>
      </c>
      <c r="U28" s="23">
        <f t="shared" si="1"/>
        <v>472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56194</v>
      </c>
      <c r="E29" s="249">
        <v>8065</v>
      </c>
      <c r="F29" s="249">
        <v>6.833774</v>
      </c>
      <c r="G29" s="249">
        <v>0</v>
      </c>
      <c r="H29" s="249">
        <v>84.421000000000006</v>
      </c>
      <c r="I29" s="249">
        <v>20.8</v>
      </c>
      <c r="J29" s="249">
        <v>1.2</v>
      </c>
      <c r="K29" s="249">
        <v>35.6</v>
      </c>
      <c r="L29" s="249">
        <v>1.0127999999999999</v>
      </c>
      <c r="M29" s="249">
        <v>81.814999999999998</v>
      </c>
      <c r="N29" s="249">
        <v>86.506</v>
      </c>
      <c r="O29" s="249">
        <v>83.254000000000005</v>
      </c>
      <c r="P29" s="249">
        <v>10.7</v>
      </c>
      <c r="Q29" s="249">
        <v>35.299999999999997</v>
      </c>
      <c r="R29" s="249">
        <v>17.399999999999999</v>
      </c>
      <c r="S29" s="249">
        <v>5.36</v>
      </c>
      <c r="T29" s="16">
        <v>8</v>
      </c>
      <c r="U29" s="23">
        <f t="shared" si="1"/>
        <v>28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56166</v>
      </c>
      <c r="E30" s="249">
        <v>8061</v>
      </c>
      <c r="F30" s="249">
        <v>6.8665269999999996</v>
      </c>
      <c r="G30" s="249">
        <v>0</v>
      </c>
      <c r="H30" s="249">
        <v>84.385999999999996</v>
      </c>
      <c r="I30" s="249">
        <v>18.899999999999999</v>
      </c>
      <c r="J30" s="249">
        <v>0</v>
      </c>
      <c r="K30" s="249">
        <v>0</v>
      </c>
      <c r="L30" s="249">
        <v>1.0128999999999999</v>
      </c>
      <c r="M30" s="249">
        <v>81.409000000000006</v>
      </c>
      <c r="N30" s="249">
        <v>85.781000000000006</v>
      </c>
      <c r="O30" s="249">
        <v>83.442999999999998</v>
      </c>
      <c r="P30" s="249">
        <v>10</v>
      </c>
      <c r="Q30" s="249">
        <v>33.6</v>
      </c>
      <c r="R30" s="249">
        <v>16.600000000000001</v>
      </c>
      <c r="S30" s="249">
        <v>5.36</v>
      </c>
      <c r="T30" s="22">
        <v>7</v>
      </c>
      <c r="U30" s="23">
        <f t="shared" si="1"/>
        <v>0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56166</v>
      </c>
      <c r="E31" s="249">
        <v>8061</v>
      </c>
      <c r="F31" s="249">
        <v>6.9783059999999999</v>
      </c>
      <c r="G31" s="249">
        <v>0</v>
      </c>
      <c r="H31" s="249">
        <v>81.653999999999996</v>
      </c>
      <c r="I31" s="249">
        <v>14.3</v>
      </c>
      <c r="J31" s="249">
        <v>2.2000000000000002</v>
      </c>
      <c r="K31" s="249">
        <v>37.1</v>
      </c>
      <c r="L31" s="249">
        <v>1.014</v>
      </c>
      <c r="M31" s="249">
        <v>78.760000000000005</v>
      </c>
      <c r="N31" s="249">
        <v>84.311999999999998</v>
      </c>
      <c r="O31" s="249">
        <v>82.748000000000005</v>
      </c>
      <c r="P31" s="249">
        <v>4.5999999999999996</v>
      </c>
      <c r="Q31" s="249">
        <v>28.9</v>
      </c>
      <c r="R31" s="249">
        <v>10.199999999999999</v>
      </c>
      <c r="S31" s="249">
        <v>5.35</v>
      </c>
      <c r="T31" s="16">
        <v>6</v>
      </c>
      <c r="U31" s="23">
        <f t="shared" si="1"/>
        <v>52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56114</v>
      </c>
      <c r="E32" s="249">
        <v>8053</v>
      </c>
      <c r="F32" s="249">
        <v>6.7306569999999999</v>
      </c>
      <c r="G32" s="249">
        <v>0</v>
      </c>
      <c r="H32" s="249">
        <v>81.322999999999993</v>
      </c>
      <c r="I32" s="249">
        <v>17.5</v>
      </c>
      <c r="J32" s="249">
        <v>17.7</v>
      </c>
      <c r="K32" s="249">
        <v>65.8</v>
      </c>
      <c r="L32" s="249">
        <v>1.0128999999999999</v>
      </c>
      <c r="M32" s="249">
        <v>78.212000000000003</v>
      </c>
      <c r="N32" s="249">
        <v>84.484999999999999</v>
      </c>
      <c r="O32" s="249">
        <v>80.91</v>
      </c>
      <c r="P32" s="249">
        <v>10.4</v>
      </c>
      <c r="Q32" s="249">
        <v>27.1</v>
      </c>
      <c r="R32" s="249">
        <v>14.6</v>
      </c>
      <c r="S32" s="249">
        <v>5.35</v>
      </c>
      <c r="T32" s="16">
        <v>5</v>
      </c>
      <c r="U32" s="23">
        <f t="shared" si="1"/>
        <v>405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55709</v>
      </c>
      <c r="E33" s="249">
        <v>7991</v>
      </c>
      <c r="F33" s="249">
        <v>6.4895750000000003</v>
      </c>
      <c r="G33" s="249">
        <v>0</v>
      </c>
      <c r="H33" s="249">
        <v>82.369</v>
      </c>
      <c r="I33" s="249">
        <v>20.100000000000001</v>
      </c>
      <c r="J33" s="249">
        <v>18.899999999999999</v>
      </c>
      <c r="K33" s="249">
        <v>94.3</v>
      </c>
      <c r="L33" s="249">
        <v>1.0115000000000001</v>
      </c>
      <c r="M33" s="249">
        <v>79.043999999999997</v>
      </c>
      <c r="N33" s="249">
        <v>85.781999999999996</v>
      </c>
      <c r="O33" s="249">
        <v>79.706999999999994</v>
      </c>
      <c r="P33" s="249">
        <v>9.9</v>
      </c>
      <c r="Q33" s="249">
        <v>28.3</v>
      </c>
      <c r="R33" s="249">
        <v>21.1</v>
      </c>
      <c r="S33" s="249">
        <v>5.36</v>
      </c>
      <c r="T33" s="16">
        <v>4</v>
      </c>
      <c r="U33" s="23">
        <f t="shared" si="1"/>
        <v>438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55271</v>
      </c>
      <c r="E34" s="249">
        <v>7925</v>
      </c>
      <c r="F34" s="249">
        <v>6.7552050000000001</v>
      </c>
      <c r="G34" s="249">
        <v>0</v>
      </c>
      <c r="H34" s="249">
        <v>82.622</v>
      </c>
      <c r="I34" s="249">
        <v>21.2</v>
      </c>
      <c r="J34" s="249">
        <v>9.3000000000000007</v>
      </c>
      <c r="K34" s="249">
        <v>65.7</v>
      </c>
      <c r="L34" s="249">
        <v>1.0121</v>
      </c>
      <c r="M34" s="249">
        <v>79.53</v>
      </c>
      <c r="N34" s="249">
        <v>85.947999999999993</v>
      </c>
      <c r="O34" s="249">
        <v>83.381</v>
      </c>
      <c r="P34" s="249">
        <v>10.4</v>
      </c>
      <c r="Q34" s="249">
        <v>33.1</v>
      </c>
      <c r="R34" s="249">
        <v>21</v>
      </c>
      <c r="S34" s="249">
        <v>5.36</v>
      </c>
      <c r="T34" s="16">
        <v>3</v>
      </c>
      <c r="U34" s="23">
        <f t="shared" si="1"/>
        <v>224</v>
      </c>
      <c r="V34" s="5"/>
      <c r="W34" s="110"/>
      <c r="X34" s="110"/>
      <c r="Y34" s="239">
        <f t="shared" si="0"/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55047</v>
      </c>
      <c r="E35" s="249">
        <v>7892</v>
      </c>
      <c r="F35" s="249">
        <v>6.6242910000000004</v>
      </c>
      <c r="G35" s="249">
        <v>0</v>
      </c>
      <c r="H35" s="249">
        <v>83.554000000000002</v>
      </c>
      <c r="I35" s="249">
        <v>18.2</v>
      </c>
      <c r="J35" s="249">
        <v>18.3</v>
      </c>
      <c r="K35" s="249">
        <v>66.900000000000006</v>
      </c>
      <c r="L35" s="249">
        <v>1.0124</v>
      </c>
      <c r="M35" s="249">
        <v>80.08</v>
      </c>
      <c r="N35" s="249">
        <v>86.206000000000003</v>
      </c>
      <c r="O35" s="249">
        <v>80.236000000000004</v>
      </c>
      <c r="P35" s="249">
        <v>8.8000000000000007</v>
      </c>
      <c r="Q35" s="249">
        <v>29.5</v>
      </c>
      <c r="R35" s="249">
        <v>17</v>
      </c>
      <c r="S35" s="249">
        <v>5.35</v>
      </c>
      <c r="T35" s="16">
        <v>2</v>
      </c>
      <c r="U35" s="23">
        <f t="shared" si="1"/>
        <v>418</v>
      </c>
      <c r="V35" s="5"/>
      <c r="W35" s="240"/>
      <c r="X35" s="137"/>
      <c r="Y35" s="239">
        <f t="shared" si="0"/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54629</v>
      </c>
      <c r="E36" s="249">
        <v>7830</v>
      </c>
      <c r="F36" s="249">
        <v>6.7624029999999999</v>
      </c>
      <c r="G36" s="249">
        <v>0</v>
      </c>
      <c r="H36" s="249">
        <v>85.25</v>
      </c>
      <c r="I36" s="249">
        <v>21.6</v>
      </c>
      <c r="J36" s="249">
        <v>10.4</v>
      </c>
      <c r="K36" s="249">
        <v>93.2</v>
      </c>
      <c r="L36" s="249">
        <v>1.0123</v>
      </c>
      <c r="M36" s="249">
        <v>82.587000000000003</v>
      </c>
      <c r="N36" s="249">
        <v>87.177000000000007</v>
      </c>
      <c r="O36" s="249">
        <v>83.078999999999994</v>
      </c>
      <c r="P36" s="249">
        <v>8.8000000000000007</v>
      </c>
      <c r="Q36" s="249">
        <v>36.200000000000003</v>
      </c>
      <c r="R36" s="249">
        <v>19.8</v>
      </c>
      <c r="S36" s="249">
        <v>5.35</v>
      </c>
      <c r="T36" s="16">
        <v>1</v>
      </c>
      <c r="U36" s="23">
        <f t="shared" si="1"/>
        <v>251</v>
      </c>
      <c r="V36" s="5"/>
      <c r="W36" s="121"/>
      <c r="X36" s="110"/>
      <c r="Y36" s="239">
        <f t="shared" si="0"/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54378</v>
      </c>
      <c r="E37" s="249">
        <v>7793</v>
      </c>
      <c r="F37" s="249">
        <v>7.0392409999999996</v>
      </c>
      <c r="G37" s="249">
        <v>0</v>
      </c>
      <c r="H37" s="249">
        <v>85.822999999999993</v>
      </c>
      <c r="I37" s="249">
        <v>19.600000000000001</v>
      </c>
      <c r="J37" s="249">
        <v>4.4000000000000004</v>
      </c>
      <c r="K37" s="249">
        <v>4.5999999999999996</v>
      </c>
      <c r="L37" s="249">
        <v>1.0133000000000001</v>
      </c>
      <c r="M37" s="249">
        <v>81.988</v>
      </c>
      <c r="N37" s="249">
        <v>87.799000000000007</v>
      </c>
      <c r="O37" s="249">
        <v>85.903000000000006</v>
      </c>
      <c r="P37" s="249">
        <v>8.3000000000000007</v>
      </c>
      <c r="Q37" s="249">
        <v>33.799999999999997</v>
      </c>
      <c r="R37" s="249">
        <v>16.899999999999999</v>
      </c>
      <c r="S37" s="249">
        <v>5.35</v>
      </c>
      <c r="T37" s="1"/>
      <c r="U37" s="26"/>
      <c r="V37" s="5"/>
      <c r="W37" s="121"/>
      <c r="X37" s="110"/>
      <c r="Y37" s="239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7" sqref="G17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1" t="s">
        <v>126</v>
      </c>
      <c r="X1" s="301" t="s">
        <v>127</v>
      </c>
      <c r="Y1" s="30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01"/>
      <c r="X2" s="301"/>
      <c r="Y2" s="302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01"/>
      <c r="X3" s="301"/>
      <c r="Y3" s="302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01"/>
      <c r="X4" s="301"/>
      <c r="Y4" s="302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01"/>
      <c r="X5" s="301"/>
      <c r="Y5" s="302"/>
    </row>
    <row r="6" spans="1:25">
      <c r="A6" s="21">
        <v>32</v>
      </c>
      <c r="D6">
        <v>928783</v>
      </c>
      <c r="T6" s="22">
        <v>31</v>
      </c>
      <c r="U6" s="23">
        <f>D6-D7</f>
        <v>1005</v>
      </c>
      <c r="V6" s="4"/>
      <c r="W6" s="241"/>
      <c r="X6" s="241"/>
      <c r="Y6" s="248"/>
    </row>
    <row r="7" spans="1:25">
      <c r="A7" s="21">
        <v>31</v>
      </c>
      <c r="D7">
        <v>927778</v>
      </c>
      <c r="T7" s="22">
        <v>30</v>
      </c>
      <c r="U7" s="23">
        <f>D7-D8</f>
        <v>1135</v>
      </c>
      <c r="V7" s="24">
        <v>1</v>
      </c>
      <c r="W7" s="123"/>
      <c r="X7" s="123"/>
      <c r="Y7" s="239">
        <f t="shared" ref="Y7:Y36" si="0">((X7*100)/D7)-100</f>
        <v>-100</v>
      </c>
    </row>
    <row r="8" spans="1:25">
      <c r="A8" s="16">
        <v>30</v>
      </c>
      <c r="D8">
        <v>926643</v>
      </c>
      <c r="T8" s="16">
        <v>29</v>
      </c>
      <c r="U8" s="23">
        <f>D8-D9</f>
        <v>924</v>
      </c>
      <c r="V8" s="4"/>
      <c r="W8" s="102"/>
      <c r="X8" s="102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925719</v>
      </c>
      <c r="E9" s="249">
        <v>267331</v>
      </c>
      <c r="F9" s="249">
        <v>7.083164</v>
      </c>
      <c r="G9" s="249">
        <v>0</v>
      </c>
      <c r="H9" s="249">
        <v>85.456000000000003</v>
      </c>
      <c r="I9" s="249">
        <v>18.2</v>
      </c>
      <c r="J9" s="249">
        <v>39.799999999999997</v>
      </c>
      <c r="K9" s="249">
        <v>77.099999999999994</v>
      </c>
      <c r="L9" s="249">
        <v>1.0130999999999999</v>
      </c>
      <c r="M9" s="249">
        <v>82.100999999999999</v>
      </c>
      <c r="N9" s="249">
        <v>88.224999999999994</v>
      </c>
      <c r="O9" s="249">
        <v>87.152000000000001</v>
      </c>
      <c r="P9" s="249">
        <v>14.1</v>
      </c>
      <c r="Q9" s="249">
        <v>26.7</v>
      </c>
      <c r="R9" s="249">
        <v>18.8</v>
      </c>
      <c r="S9" s="249">
        <v>4.7699999999999996</v>
      </c>
      <c r="T9" s="22">
        <v>28</v>
      </c>
      <c r="U9" s="23">
        <f t="shared" ref="U9:U36" si="1">D9-D10</f>
        <v>945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924774</v>
      </c>
      <c r="E10" s="249">
        <v>267195</v>
      </c>
      <c r="F10" s="249">
        <v>6.9129129999999996</v>
      </c>
      <c r="G10" s="249">
        <v>0</v>
      </c>
      <c r="H10" s="249">
        <v>82.929000000000002</v>
      </c>
      <c r="I10" s="249">
        <v>19.100000000000001</v>
      </c>
      <c r="J10" s="249">
        <v>41.4</v>
      </c>
      <c r="K10" s="249">
        <v>72.900000000000006</v>
      </c>
      <c r="L10" s="249">
        <v>1.0128999999999999</v>
      </c>
      <c r="M10" s="249">
        <v>78.972999999999999</v>
      </c>
      <c r="N10" s="249">
        <v>86.468999999999994</v>
      </c>
      <c r="O10" s="249">
        <v>84.296000000000006</v>
      </c>
      <c r="P10" s="249">
        <v>14.9</v>
      </c>
      <c r="Q10" s="249">
        <v>27.8</v>
      </c>
      <c r="R10" s="249">
        <v>17.3</v>
      </c>
      <c r="S10" s="249">
        <v>4.7699999999999996</v>
      </c>
      <c r="T10" s="16">
        <v>27</v>
      </c>
      <c r="U10" s="23">
        <f t="shared" si="1"/>
        <v>981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923793</v>
      </c>
      <c r="E11" s="249">
        <v>267050</v>
      </c>
      <c r="F11" s="249">
        <v>6.8353419999999998</v>
      </c>
      <c r="G11" s="249">
        <v>0</v>
      </c>
      <c r="H11" s="249">
        <v>81.349999999999994</v>
      </c>
      <c r="I11" s="249">
        <v>21.2</v>
      </c>
      <c r="J11" s="249">
        <v>40.1</v>
      </c>
      <c r="K11" s="249">
        <v>79.2</v>
      </c>
      <c r="L11" s="249">
        <v>1.0125</v>
      </c>
      <c r="M11" s="249">
        <v>78.814999999999998</v>
      </c>
      <c r="N11" s="249">
        <v>85.843999999999994</v>
      </c>
      <c r="O11" s="249">
        <v>83.991</v>
      </c>
      <c r="P11" s="249">
        <v>16.2</v>
      </c>
      <c r="Q11" s="249">
        <v>28.9</v>
      </c>
      <c r="R11" s="249">
        <v>19.5</v>
      </c>
      <c r="S11" s="249">
        <v>4.78</v>
      </c>
      <c r="T11" s="16">
        <v>26</v>
      </c>
      <c r="U11" s="23">
        <f t="shared" si="1"/>
        <v>953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922840</v>
      </c>
      <c r="E12" s="249">
        <v>266906</v>
      </c>
      <c r="F12" s="249">
        <v>6.5475009999999996</v>
      </c>
      <c r="G12" s="249">
        <v>0</v>
      </c>
      <c r="H12" s="249">
        <v>81.352000000000004</v>
      </c>
      <c r="I12" s="249">
        <v>20.2</v>
      </c>
      <c r="J12" s="249">
        <v>42.2</v>
      </c>
      <c r="K12" s="249">
        <v>72.7</v>
      </c>
      <c r="L12" s="249">
        <v>1.0118</v>
      </c>
      <c r="M12" s="249">
        <v>78.619</v>
      </c>
      <c r="N12" s="249">
        <v>85.076999999999998</v>
      </c>
      <c r="O12" s="249">
        <v>80.2</v>
      </c>
      <c r="P12" s="249">
        <v>15</v>
      </c>
      <c r="Q12" s="249">
        <v>27.8</v>
      </c>
      <c r="R12" s="249">
        <v>20.100000000000001</v>
      </c>
      <c r="S12" s="249">
        <v>4.78</v>
      </c>
      <c r="T12" s="16">
        <v>25</v>
      </c>
      <c r="U12" s="23">
        <f t="shared" si="1"/>
        <v>997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921843</v>
      </c>
      <c r="E13" s="249">
        <v>266755</v>
      </c>
      <c r="F13" s="249">
        <v>6.6999769999999996</v>
      </c>
      <c r="G13" s="249">
        <v>0</v>
      </c>
      <c r="H13" s="249">
        <v>81.531000000000006</v>
      </c>
      <c r="I13" s="249">
        <v>20.9</v>
      </c>
      <c r="J13" s="249">
        <v>41.8</v>
      </c>
      <c r="K13" s="249">
        <v>73.8</v>
      </c>
      <c r="L13" s="249">
        <v>1.0121</v>
      </c>
      <c r="M13" s="249">
        <v>79.012</v>
      </c>
      <c r="N13" s="249">
        <v>84.084999999999994</v>
      </c>
      <c r="O13" s="249">
        <v>82.194000000000003</v>
      </c>
      <c r="P13" s="249">
        <v>15.4</v>
      </c>
      <c r="Q13" s="249">
        <v>29.5</v>
      </c>
      <c r="R13" s="249">
        <v>19.7</v>
      </c>
      <c r="S13" s="249">
        <v>4.78</v>
      </c>
      <c r="T13" s="16">
        <v>24</v>
      </c>
      <c r="U13" s="23">
        <f t="shared" si="1"/>
        <v>992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920851</v>
      </c>
      <c r="E14" s="249">
        <v>266606</v>
      </c>
      <c r="F14" s="249">
        <v>6.7006030000000001</v>
      </c>
      <c r="G14" s="249">
        <v>0</v>
      </c>
      <c r="H14" s="249">
        <v>82.03</v>
      </c>
      <c r="I14" s="249">
        <v>20.399999999999999</v>
      </c>
      <c r="J14" s="249">
        <v>42.1</v>
      </c>
      <c r="K14" s="249">
        <v>73.7</v>
      </c>
      <c r="L14" s="249">
        <v>1.0121</v>
      </c>
      <c r="M14" s="249">
        <v>79.129000000000005</v>
      </c>
      <c r="N14" s="249">
        <v>84.801000000000002</v>
      </c>
      <c r="O14" s="249">
        <v>82.284999999999997</v>
      </c>
      <c r="P14" s="249">
        <v>15.5</v>
      </c>
      <c r="Q14" s="249">
        <v>28.9</v>
      </c>
      <c r="R14" s="249">
        <v>20</v>
      </c>
      <c r="S14" s="249">
        <v>4.78</v>
      </c>
      <c r="T14" s="16">
        <v>23</v>
      </c>
      <c r="U14" s="23">
        <f t="shared" si="1"/>
        <v>996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919855</v>
      </c>
      <c r="E15" s="249">
        <v>266456</v>
      </c>
      <c r="F15" s="249">
        <v>6.5906500000000001</v>
      </c>
      <c r="G15" s="249">
        <v>0</v>
      </c>
      <c r="H15" s="249">
        <v>85.194000000000003</v>
      </c>
      <c r="I15" s="249">
        <v>21.9</v>
      </c>
      <c r="J15" s="249">
        <v>41.7</v>
      </c>
      <c r="K15" s="249">
        <v>79.7</v>
      </c>
      <c r="L15" s="249">
        <v>1.0118</v>
      </c>
      <c r="M15" s="249">
        <v>80.453000000000003</v>
      </c>
      <c r="N15" s="249">
        <v>87.102999999999994</v>
      </c>
      <c r="O15" s="249">
        <v>80.887</v>
      </c>
      <c r="P15" s="249">
        <v>17</v>
      </c>
      <c r="Q15" s="249">
        <v>29</v>
      </c>
      <c r="R15" s="249">
        <v>20.399999999999999</v>
      </c>
      <c r="S15" s="249">
        <v>4.78</v>
      </c>
      <c r="T15" s="16">
        <v>22</v>
      </c>
      <c r="U15" s="23">
        <f t="shared" si="1"/>
        <v>984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918871</v>
      </c>
      <c r="E16" s="249">
        <v>266313</v>
      </c>
      <c r="F16" s="249">
        <v>6.9471559999999997</v>
      </c>
      <c r="G16" s="249">
        <v>0</v>
      </c>
      <c r="H16" s="249">
        <v>85.384</v>
      </c>
      <c r="I16" s="249">
        <v>20.9</v>
      </c>
      <c r="J16" s="249">
        <v>40.799999999999997</v>
      </c>
      <c r="K16" s="249">
        <v>79.2</v>
      </c>
      <c r="L16" s="249">
        <v>1.0125</v>
      </c>
      <c r="M16" s="249">
        <v>82.995000000000005</v>
      </c>
      <c r="N16" s="249">
        <v>86.950999999999993</v>
      </c>
      <c r="O16" s="249">
        <v>85.94</v>
      </c>
      <c r="P16" s="249">
        <v>16.600000000000001</v>
      </c>
      <c r="Q16" s="249">
        <v>28.4</v>
      </c>
      <c r="R16" s="249">
        <v>20.7</v>
      </c>
      <c r="S16" s="249">
        <v>4.78</v>
      </c>
      <c r="T16" s="22">
        <v>21</v>
      </c>
      <c r="U16" s="23">
        <f t="shared" si="1"/>
        <v>963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917908</v>
      </c>
      <c r="E17" s="249">
        <v>266173</v>
      </c>
      <c r="F17" s="249">
        <v>6.806921</v>
      </c>
      <c r="G17" s="249">
        <v>0</v>
      </c>
      <c r="H17" s="249">
        <v>83.245000000000005</v>
      </c>
      <c r="I17" s="249">
        <v>20.9</v>
      </c>
      <c r="J17" s="249">
        <v>41.2</v>
      </c>
      <c r="K17" s="249">
        <v>81</v>
      </c>
      <c r="L17" s="249">
        <v>1.0124</v>
      </c>
      <c r="M17" s="249">
        <v>80.819000000000003</v>
      </c>
      <c r="N17" s="249">
        <v>85.358999999999995</v>
      </c>
      <c r="O17" s="249">
        <v>83.682000000000002</v>
      </c>
      <c r="P17" s="249">
        <v>15.5</v>
      </c>
      <c r="Q17" s="249">
        <v>27.9</v>
      </c>
      <c r="R17" s="249">
        <v>19.8</v>
      </c>
      <c r="S17" s="249">
        <v>4.78</v>
      </c>
      <c r="T17" s="16">
        <v>20</v>
      </c>
      <c r="U17" s="23">
        <f t="shared" si="1"/>
        <v>980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916928</v>
      </c>
      <c r="E18" s="249">
        <v>266028</v>
      </c>
      <c r="F18" s="249">
        <v>6.7876190000000003</v>
      </c>
      <c r="G18" s="249">
        <v>0</v>
      </c>
      <c r="H18" s="249">
        <v>82.893000000000001</v>
      </c>
      <c r="I18" s="249">
        <v>20.5</v>
      </c>
      <c r="J18" s="249">
        <v>43.4</v>
      </c>
      <c r="K18" s="249">
        <v>82.1</v>
      </c>
      <c r="L18" s="249">
        <v>1.0124</v>
      </c>
      <c r="M18" s="249">
        <v>80.489999999999995</v>
      </c>
      <c r="N18" s="249">
        <v>85.11</v>
      </c>
      <c r="O18" s="249">
        <v>83.216999999999999</v>
      </c>
      <c r="P18" s="249">
        <v>14.8</v>
      </c>
      <c r="Q18" s="249">
        <v>27.6</v>
      </c>
      <c r="R18" s="249">
        <v>19.2</v>
      </c>
      <c r="S18" s="249">
        <v>4.7699999999999996</v>
      </c>
      <c r="T18" s="16">
        <v>19</v>
      </c>
      <c r="U18" s="23">
        <f t="shared" si="1"/>
        <v>1030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915898</v>
      </c>
      <c r="E19" s="249">
        <v>265875</v>
      </c>
      <c r="F19" s="249">
        <v>6.8357939999999999</v>
      </c>
      <c r="G19" s="249">
        <v>0</v>
      </c>
      <c r="H19" s="249">
        <v>83.5</v>
      </c>
      <c r="I19" s="249">
        <v>20.2</v>
      </c>
      <c r="J19" s="249">
        <v>46.6</v>
      </c>
      <c r="K19" s="249">
        <v>86.5</v>
      </c>
      <c r="L19" s="249">
        <v>1.0125</v>
      </c>
      <c r="M19" s="249">
        <v>80.501000000000005</v>
      </c>
      <c r="N19" s="249">
        <v>85.430999999999997</v>
      </c>
      <c r="O19" s="249">
        <v>83.927999999999997</v>
      </c>
      <c r="P19" s="249">
        <v>15.3</v>
      </c>
      <c r="Q19" s="249">
        <v>26.6</v>
      </c>
      <c r="R19" s="249">
        <v>19.3</v>
      </c>
      <c r="S19" s="249">
        <v>4.7699999999999996</v>
      </c>
      <c r="T19" s="16">
        <v>18</v>
      </c>
      <c r="U19" s="23">
        <f t="shared" si="1"/>
        <v>1104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914794</v>
      </c>
      <c r="E20" s="249">
        <v>265712</v>
      </c>
      <c r="F20" s="249">
        <v>6.7266339999999998</v>
      </c>
      <c r="G20" s="249">
        <v>0</v>
      </c>
      <c r="H20" s="249">
        <v>82.918000000000006</v>
      </c>
      <c r="I20" s="249">
        <v>19.5</v>
      </c>
      <c r="J20" s="249">
        <v>42</v>
      </c>
      <c r="K20" s="249">
        <v>96</v>
      </c>
      <c r="L20" s="249">
        <v>1.0122</v>
      </c>
      <c r="M20" s="249">
        <v>79.873999999999995</v>
      </c>
      <c r="N20" s="249">
        <v>84.936000000000007</v>
      </c>
      <c r="O20" s="249">
        <v>82.578000000000003</v>
      </c>
      <c r="P20" s="249">
        <v>15.9</v>
      </c>
      <c r="Q20" s="249">
        <v>25.3</v>
      </c>
      <c r="R20" s="249">
        <v>19.8</v>
      </c>
      <c r="S20" s="249">
        <v>4.7699999999999996</v>
      </c>
      <c r="T20" s="16">
        <v>17</v>
      </c>
      <c r="U20" s="23">
        <f t="shared" si="1"/>
        <v>993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913801</v>
      </c>
      <c r="E21" s="249">
        <v>265565</v>
      </c>
      <c r="F21" s="249">
        <v>6.8210189999999997</v>
      </c>
      <c r="G21" s="249">
        <v>0</v>
      </c>
      <c r="H21" s="249">
        <v>87.876999999999995</v>
      </c>
      <c r="I21" s="249">
        <v>16.8</v>
      </c>
      <c r="J21" s="249">
        <v>26.3</v>
      </c>
      <c r="K21" s="249">
        <v>73.8</v>
      </c>
      <c r="L21" s="249">
        <v>1.0126999999999999</v>
      </c>
      <c r="M21" s="249">
        <v>82.709000000000003</v>
      </c>
      <c r="N21" s="249">
        <v>90.135000000000005</v>
      </c>
      <c r="O21" s="249">
        <v>83.174000000000007</v>
      </c>
      <c r="P21" s="249">
        <v>12.3</v>
      </c>
      <c r="Q21" s="249">
        <v>21.6</v>
      </c>
      <c r="R21" s="249">
        <v>17.7</v>
      </c>
      <c r="S21" s="249">
        <v>4.76</v>
      </c>
      <c r="T21" s="16">
        <v>16</v>
      </c>
      <c r="U21" s="23">
        <f t="shared" si="1"/>
        <v>623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913178</v>
      </c>
      <c r="E22" s="249">
        <v>265478</v>
      </c>
      <c r="F22" s="249">
        <v>7.4164599999999998</v>
      </c>
      <c r="G22" s="249">
        <v>0</v>
      </c>
      <c r="H22" s="249">
        <v>87.638000000000005</v>
      </c>
      <c r="I22" s="249">
        <v>14.7</v>
      </c>
      <c r="J22" s="249">
        <v>37.799999999999997</v>
      </c>
      <c r="K22" s="249">
        <v>74.8</v>
      </c>
      <c r="L22" s="249">
        <v>1.0146999999999999</v>
      </c>
      <c r="M22" s="249">
        <v>85.094999999999999</v>
      </c>
      <c r="N22" s="249">
        <v>91.314999999999998</v>
      </c>
      <c r="O22" s="249">
        <v>89.340999999999994</v>
      </c>
      <c r="P22" s="249">
        <v>12</v>
      </c>
      <c r="Q22" s="249">
        <v>17.100000000000001</v>
      </c>
      <c r="R22" s="249">
        <v>12.3</v>
      </c>
      <c r="S22" s="249">
        <v>4.76</v>
      </c>
      <c r="T22" s="16">
        <v>15</v>
      </c>
      <c r="U22" s="23">
        <f t="shared" si="1"/>
        <v>889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912289</v>
      </c>
      <c r="E23" s="249">
        <v>265355</v>
      </c>
      <c r="F23" s="249">
        <v>7.1001329999999996</v>
      </c>
      <c r="G23" s="249">
        <v>0</v>
      </c>
      <c r="H23" s="249">
        <v>85.370999999999995</v>
      </c>
      <c r="I23" s="249">
        <v>13.5</v>
      </c>
      <c r="J23" s="249">
        <v>41.9</v>
      </c>
      <c r="K23" s="249">
        <v>77.3</v>
      </c>
      <c r="L23" s="249">
        <v>1.0138</v>
      </c>
      <c r="M23" s="249">
        <v>83.656000000000006</v>
      </c>
      <c r="N23" s="249">
        <v>86.998000000000005</v>
      </c>
      <c r="O23" s="249">
        <v>85.682000000000002</v>
      </c>
      <c r="P23" s="249">
        <v>12</v>
      </c>
      <c r="Q23" s="249">
        <v>15.1</v>
      </c>
      <c r="R23" s="249">
        <v>13.9</v>
      </c>
      <c r="S23" s="249">
        <v>4.76</v>
      </c>
      <c r="T23" s="22">
        <v>14</v>
      </c>
      <c r="U23" s="23">
        <f t="shared" si="1"/>
        <v>993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911296</v>
      </c>
      <c r="E24" s="249">
        <v>265215</v>
      </c>
      <c r="F24" s="249">
        <v>7.0991900000000001</v>
      </c>
      <c r="G24" s="249">
        <v>0</v>
      </c>
      <c r="H24" s="249">
        <v>82.998000000000005</v>
      </c>
      <c r="I24" s="249">
        <v>17.399999999999999</v>
      </c>
      <c r="J24" s="249">
        <v>46.7</v>
      </c>
      <c r="K24" s="249">
        <v>79.8</v>
      </c>
      <c r="L24" s="249">
        <v>1.0137</v>
      </c>
      <c r="M24" s="249">
        <v>78.882000000000005</v>
      </c>
      <c r="N24" s="249">
        <v>86.816000000000003</v>
      </c>
      <c r="O24" s="249">
        <v>85.861000000000004</v>
      </c>
      <c r="P24" s="249">
        <v>13.1</v>
      </c>
      <c r="Q24" s="249">
        <v>23.1</v>
      </c>
      <c r="R24" s="249">
        <v>14.5</v>
      </c>
      <c r="S24" s="249">
        <v>4.76</v>
      </c>
      <c r="T24" s="16">
        <v>13</v>
      </c>
      <c r="U24" s="23">
        <f t="shared" si="1"/>
        <v>1110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910186</v>
      </c>
      <c r="E25" s="249">
        <v>265052</v>
      </c>
      <c r="F25" s="249">
        <v>6.5459040000000002</v>
      </c>
      <c r="G25" s="249">
        <v>0</v>
      </c>
      <c r="H25" s="249">
        <v>82.655000000000001</v>
      </c>
      <c r="I25" s="249">
        <v>18.600000000000001</v>
      </c>
      <c r="J25" s="249">
        <v>46.9</v>
      </c>
      <c r="K25" s="249">
        <v>79.400000000000006</v>
      </c>
      <c r="L25" s="249">
        <v>1.0121</v>
      </c>
      <c r="M25" s="249">
        <v>78.975999999999999</v>
      </c>
      <c r="N25" s="249">
        <v>86.260999999999996</v>
      </c>
      <c r="O25" s="249">
        <v>79.474999999999994</v>
      </c>
      <c r="P25" s="249">
        <v>14</v>
      </c>
      <c r="Q25" s="249">
        <v>25.3</v>
      </c>
      <c r="R25" s="249">
        <v>17.899999999999999</v>
      </c>
      <c r="S25" s="249">
        <v>4.7699999999999996</v>
      </c>
      <c r="T25" s="16">
        <v>12</v>
      </c>
      <c r="U25" s="23">
        <f t="shared" si="1"/>
        <v>1115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909071</v>
      </c>
      <c r="E26" s="249">
        <v>264887</v>
      </c>
      <c r="F26" s="249">
        <v>6.7115229999999997</v>
      </c>
      <c r="G26" s="249">
        <v>0</v>
      </c>
      <c r="H26" s="249">
        <v>83.116</v>
      </c>
      <c r="I26" s="249">
        <v>17</v>
      </c>
      <c r="J26" s="249">
        <v>48.5</v>
      </c>
      <c r="K26" s="249">
        <v>82.1</v>
      </c>
      <c r="L26" s="249">
        <v>1.0125999999999999</v>
      </c>
      <c r="M26" s="249">
        <v>79.869</v>
      </c>
      <c r="N26" s="249">
        <v>86.081999999999994</v>
      </c>
      <c r="O26" s="249">
        <v>81.278999999999996</v>
      </c>
      <c r="P26" s="249">
        <v>12.6</v>
      </c>
      <c r="Q26" s="249">
        <v>23.1</v>
      </c>
      <c r="R26" s="249">
        <v>16.5</v>
      </c>
      <c r="S26" s="249">
        <v>4.76</v>
      </c>
      <c r="T26" s="16">
        <v>11</v>
      </c>
      <c r="U26" s="23">
        <f t="shared" si="1"/>
        <v>1150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907921</v>
      </c>
      <c r="E27" s="249">
        <v>264719</v>
      </c>
      <c r="F27" s="249">
        <v>6.8191490000000003</v>
      </c>
      <c r="G27" s="249">
        <v>0</v>
      </c>
      <c r="H27" s="249">
        <v>82.44</v>
      </c>
      <c r="I27" s="249">
        <v>16.600000000000001</v>
      </c>
      <c r="J27" s="249">
        <v>43.6</v>
      </c>
      <c r="K27" s="249">
        <v>76</v>
      </c>
      <c r="L27" s="249">
        <v>1.0127999999999999</v>
      </c>
      <c r="M27" s="249">
        <v>79.349999999999994</v>
      </c>
      <c r="N27" s="249">
        <v>86.013000000000005</v>
      </c>
      <c r="O27" s="249">
        <v>82.766000000000005</v>
      </c>
      <c r="P27" s="249">
        <v>13.3</v>
      </c>
      <c r="Q27" s="249">
        <v>23.5</v>
      </c>
      <c r="R27" s="249">
        <v>16.600000000000001</v>
      </c>
      <c r="S27" s="249">
        <v>4.7699999999999996</v>
      </c>
      <c r="T27" s="16">
        <v>10</v>
      </c>
      <c r="U27" s="23">
        <f t="shared" si="1"/>
        <v>1041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906880</v>
      </c>
      <c r="E28" s="249">
        <v>264565</v>
      </c>
      <c r="F28" s="249">
        <v>6.5437620000000001</v>
      </c>
      <c r="G28" s="249">
        <v>0</v>
      </c>
      <c r="H28" s="249">
        <v>83.173000000000002</v>
      </c>
      <c r="I28" s="249">
        <v>19</v>
      </c>
      <c r="J28" s="249">
        <v>45.5</v>
      </c>
      <c r="K28" s="249">
        <v>84.8</v>
      </c>
      <c r="L28" s="249">
        <v>1.0121</v>
      </c>
      <c r="M28" s="249">
        <v>79.025999999999996</v>
      </c>
      <c r="N28" s="249">
        <v>85.429000000000002</v>
      </c>
      <c r="O28" s="249">
        <v>79.402000000000001</v>
      </c>
      <c r="P28" s="249">
        <v>15.8</v>
      </c>
      <c r="Q28" s="249">
        <v>26.6</v>
      </c>
      <c r="R28" s="249">
        <v>17.8</v>
      </c>
      <c r="S28" s="249">
        <v>4.78</v>
      </c>
      <c r="T28" s="16">
        <v>9</v>
      </c>
      <c r="U28" s="23">
        <f t="shared" si="1"/>
        <v>1080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905800</v>
      </c>
      <c r="E29" s="249">
        <v>264406</v>
      </c>
      <c r="F29" s="249">
        <v>6.822476</v>
      </c>
      <c r="G29" s="249">
        <v>0</v>
      </c>
      <c r="H29" s="249">
        <v>84.938999999999993</v>
      </c>
      <c r="I29" s="249">
        <v>20.6</v>
      </c>
      <c r="J29" s="249">
        <v>39.1</v>
      </c>
      <c r="K29" s="249">
        <v>72.7</v>
      </c>
      <c r="L29" s="249">
        <v>1.0125999999999999</v>
      </c>
      <c r="M29" s="249">
        <v>82.33</v>
      </c>
      <c r="N29" s="249">
        <v>87.08</v>
      </c>
      <c r="O29" s="249">
        <v>83.408000000000001</v>
      </c>
      <c r="P29" s="249">
        <v>15.9</v>
      </c>
      <c r="Q29" s="249">
        <v>28.4</v>
      </c>
      <c r="R29" s="249">
        <v>18.3</v>
      </c>
      <c r="S29" s="249">
        <v>4.78</v>
      </c>
      <c r="T29" s="16">
        <v>8</v>
      </c>
      <c r="U29" s="23">
        <f t="shared" si="1"/>
        <v>927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904873</v>
      </c>
      <c r="E30" s="249">
        <v>264271</v>
      </c>
      <c r="F30" s="249">
        <v>6.8899280000000003</v>
      </c>
      <c r="G30" s="249">
        <v>0</v>
      </c>
      <c r="H30" s="249">
        <v>84.896000000000001</v>
      </c>
      <c r="I30" s="249">
        <v>20</v>
      </c>
      <c r="J30" s="249">
        <v>39.700000000000003</v>
      </c>
      <c r="K30" s="249">
        <v>77.599999999999994</v>
      </c>
      <c r="L30" s="249">
        <v>1.0127999999999999</v>
      </c>
      <c r="M30" s="249">
        <v>81.882000000000005</v>
      </c>
      <c r="N30" s="249">
        <v>86.328000000000003</v>
      </c>
      <c r="O30" s="249">
        <v>84.165999999999997</v>
      </c>
      <c r="P30" s="249">
        <v>15.1</v>
      </c>
      <c r="Q30" s="249">
        <v>29.3</v>
      </c>
      <c r="R30" s="249">
        <v>17.8</v>
      </c>
      <c r="S30" s="249">
        <v>4.78</v>
      </c>
      <c r="T30" s="22">
        <v>7</v>
      </c>
      <c r="U30" s="23">
        <f t="shared" si="1"/>
        <v>940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903933</v>
      </c>
      <c r="E31" s="249">
        <v>264135</v>
      </c>
      <c r="F31" s="249">
        <v>6.8568020000000001</v>
      </c>
      <c r="G31" s="249">
        <v>0</v>
      </c>
      <c r="H31" s="249">
        <v>82.144999999999996</v>
      </c>
      <c r="I31" s="249">
        <v>17.7</v>
      </c>
      <c r="J31" s="249">
        <v>47.3</v>
      </c>
      <c r="K31" s="249">
        <v>81.3</v>
      </c>
      <c r="L31" s="249">
        <v>1.0129999999999999</v>
      </c>
      <c r="M31" s="249">
        <v>79.242000000000004</v>
      </c>
      <c r="N31" s="249">
        <v>84.831000000000003</v>
      </c>
      <c r="O31" s="249">
        <v>82.989000000000004</v>
      </c>
      <c r="P31" s="249">
        <v>12.6</v>
      </c>
      <c r="Q31" s="249">
        <v>27.1</v>
      </c>
      <c r="R31" s="249">
        <v>15.7</v>
      </c>
      <c r="S31" s="249">
        <v>4.78</v>
      </c>
      <c r="T31" s="16">
        <v>6</v>
      </c>
      <c r="U31" s="23">
        <f t="shared" si="1"/>
        <v>1121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902812</v>
      </c>
      <c r="E32" s="249">
        <v>263969</v>
      </c>
      <c r="F32" s="249">
        <v>6.7034649999999996</v>
      </c>
      <c r="G32" s="249">
        <v>0</v>
      </c>
      <c r="H32" s="249">
        <v>81.813000000000002</v>
      </c>
      <c r="I32" s="249">
        <v>20.2</v>
      </c>
      <c r="J32" s="249">
        <v>46</v>
      </c>
      <c r="K32" s="249">
        <v>85.1</v>
      </c>
      <c r="L32" s="249">
        <v>1.0125</v>
      </c>
      <c r="M32" s="249">
        <v>78.718999999999994</v>
      </c>
      <c r="N32" s="249">
        <v>85.022999999999996</v>
      </c>
      <c r="O32" s="249">
        <v>81.311999999999998</v>
      </c>
      <c r="P32" s="249">
        <v>14.7</v>
      </c>
      <c r="Q32" s="249">
        <v>29.2</v>
      </c>
      <c r="R32" s="249">
        <v>16.899999999999999</v>
      </c>
      <c r="S32" s="249">
        <v>4.78</v>
      </c>
      <c r="T32" s="16">
        <v>5</v>
      </c>
      <c r="U32" s="23">
        <f t="shared" si="1"/>
        <v>1089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901723</v>
      </c>
      <c r="E33" s="249">
        <v>263805</v>
      </c>
      <c r="F33" s="249">
        <v>6.5270219999999997</v>
      </c>
      <c r="G33" s="249">
        <v>0</v>
      </c>
      <c r="H33" s="249">
        <v>82.888999999999996</v>
      </c>
      <c r="I33" s="249">
        <v>21.4</v>
      </c>
      <c r="J33" s="249">
        <v>42.8</v>
      </c>
      <c r="K33" s="249">
        <v>76.599999999999994</v>
      </c>
      <c r="L33" s="249">
        <v>1.0119</v>
      </c>
      <c r="M33" s="249">
        <v>79.536000000000001</v>
      </c>
      <c r="N33" s="249">
        <v>86.356999999999999</v>
      </c>
      <c r="O33" s="249">
        <v>79.536000000000001</v>
      </c>
      <c r="P33" s="249">
        <v>15</v>
      </c>
      <c r="Q33" s="249">
        <v>29.5</v>
      </c>
      <c r="R33" s="249">
        <v>18.899999999999999</v>
      </c>
      <c r="S33" s="249">
        <v>4.79</v>
      </c>
      <c r="T33" s="16">
        <v>4</v>
      </c>
      <c r="U33" s="23">
        <f t="shared" si="1"/>
        <v>1016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900707</v>
      </c>
      <c r="E34" s="249">
        <v>263654</v>
      </c>
      <c r="F34" s="249">
        <v>6.8482250000000002</v>
      </c>
      <c r="G34" s="249">
        <v>0</v>
      </c>
      <c r="H34" s="249">
        <v>83.105999999999995</v>
      </c>
      <c r="I34" s="249">
        <v>21.1</v>
      </c>
      <c r="J34" s="249">
        <v>45.7</v>
      </c>
      <c r="K34" s="249">
        <v>82.7</v>
      </c>
      <c r="L34" s="249">
        <v>1.0125</v>
      </c>
      <c r="M34" s="249">
        <v>79.991</v>
      </c>
      <c r="N34" s="249">
        <v>86.483999999999995</v>
      </c>
      <c r="O34" s="249">
        <v>84.069000000000003</v>
      </c>
      <c r="P34" s="249">
        <v>15.4</v>
      </c>
      <c r="Q34" s="249">
        <v>29.3</v>
      </c>
      <c r="R34" s="249">
        <v>19.2</v>
      </c>
      <c r="S34" s="249">
        <v>4.79</v>
      </c>
      <c r="T34" s="16">
        <v>3</v>
      </c>
      <c r="U34" s="23">
        <f t="shared" si="1"/>
        <v>1084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899623</v>
      </c>
      <c r="E35" s="249">
        <v>263493</v>
      </c>
      <c r="F35" s="249">
        <v>6.6598499999999996</v>
      </c>
      <c r="G35" s="249">
        <v>0</v>
      </c>
      <c r="H35" s="249">
        <v>84.084000000000003</v>
      </c>
      <c r="I35" s="249">
        <v>20.6</v>
      </c>
      <c r="J35" s="249">
        <v>46.6</v>
      </c>
      <c r="K35" s="249">
        <v>80.400000000000006</v>
      </c>
      <c r="L35" s="249">
        <v>1.0124</v>
      </c>
      <c r="M35" s="249">
        <v>80.543000000000006</v>
      </c>
      <c r="N35" s="249">
        <v>86.787000000000006</v>
      </c>
      <c r="O35" s="249">
        <v>80.915999999999997</v>
      </c>
      <c r="P35" s="249">
        <v>14.6</v>
      </c>
      <c r="Q35" s="249">
        <v>30.3</v>
      </c>
      <c r="R35" s="249">
        <v>17.5</v>
      </c>
      <c r="S35" s="249">
        <v>4.78</v>
      </c>
      <c r="T35" s="16">
        <v>2</v>
      </c>
      <c r="U35" s="23">
        <f t="shared" si="1"/>
        <v>1105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898518</v>
      </c>
      <c r="E36" s="249">
        <v>263331</v>
      </c>
      <c r="F36" s="249">
        <v>6.8420940000000003</v>
      </c>
      <c r="G36" s="249">
        <v>0</v>
      </c>
      <c r="H36" s="249">
        <v>85.796999999999997</v>
      </c>
      <c r="I36" s="249">
        <v>21.2</v>
      </c>
      <c r="J36" s="249">
        <v>38.9</v>
      </c>
      <c r="K36" s="249">
        <v>69.8</v>
      </c>
      <c r="L36" s="249">
        <v>1.0126999999999999</v>
      </c>
      <c r="M36" s="249">
        <v>83.447999999999993</v>
      </c>
      <c r="N36" s="249">
        <v>87.738</v>
      </c>
      <c r="O36" s="249">
        <v>83.447999999999993</v>
      </c>
      <c r="P36" s="249">
        <v>13.9</v>
      </c>
      <c r="Q36" s="249">
        <v>31.8</v>
      </c>
      <c r="R36" s="249">
        <v>17.600000000000001</v>
      </c>
      <c r="S36" s="249">
        <v>4.78</v>
      </c>
      <c r="T36" s="16">
        <v>1</v>
      </c>
      <c r="U36" s="23">
        <f t="shared" si="1"/>
        <v>920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897598</v>
      </c>
      <c r="E37" s="249">
        <v>263198</v>
      </c>
      <c r="F37" s="249">
        <v>7.0368380000000004</v>
      </c>
      <c r="G37" s="249">
        <v>0</v>
      </c>
      <c r="H37" s="249">
        <v>86.350999999999999</v>
      </c>
      <c r="I37" s="249">
        <v>20.3</v>
      </c>
      <c r="J37" s="249">
        <v>40.299999999999997</v>
      </c>
      <c r="K37" s="249">
        <v>84.8</v>
      </c>
      <c r="L37" s="249">
        <v>1.0130999999999999</v>
      </c>
      <c r="M37" s="249">
        <v>82.478999999999999</v>
      </c>
      <c r="N37" s="249">
        <v>88.382000000000005</v>
      </c>
      <c r="O37" s="249">
        <v>86.23</v>
      </c>
      <c r="P37" s="249">
        <v>13.9</v>
      </c>
      <c r="Q37" s="249">
        <v>29.9</v>
      </c>
      <c r="R37" s="249">
        <v>18</v>
      </c>
      <c r="S37" s="249">
        <v>4.78</v>
      </c>
      <c r="T37" s="1"/>
      <c r="U37" s="26"/>
      <c r="V37" s="5"/>
      <c r="W37" s="103"/>
      <c r="X37" s="102"/>
      <c r="Y37" s="239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AM34"/>
  <sheetViews>
    <sheetView view="pageBreakPreview" zoomScale="80" zoomScaleNormal="100" zoomScaleSheet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3" sqref="B33"/>
    </sheetView>
  </sheetViews>
  <sheetFormatPr baseColWidth="10" defaultColWidth="11.42578125" defaultRowHeight="15"/>
  <cols>
    <col min="1" max="1" width="2" customWidth="1"/>
    <col min="3" max="3" width="14.42578125" style="66" bestFit="1" customWidth="1"/>
    <col min="4" max="4" width="11.5703125" customWidth="1"/>
    <col min="5" max="5" width="11.5703125" bestFit="1" customWidth="1"/>
    <col min="7" max="7" width="11.5703125" bestFit="1" customWidth="1"/>
    <col min="8" max="8" width="12.28515625" bestFit="1" customWidth="1"/>
    <col min="9" max="9" width="11.5703125" bestFit="1" customWidth="1"/>
    <col min="14" max="15" width="11.5703125" bestFit="1" customWidth="1"/>
    <col min="17" max="17" width="11.5703125" customWidth="1"/>
    <col min="19" max="19" width="11.5703125" bestFit="1" customWidth="1"/>
    <col min="20" max="20" width="11.5703125" customWidth="1"/>
    <col min="21" max="21" width="11.5703125" bestFit="1" customWidth="1"/>
    <col min="24" max="24" width="11.5703125" bestFit="1" customWidth="1"/>
    <col min="26" max="26" width="11.5703125" bestFit="1" customWidth="1"/>
    <col min="28" max="28" width="11.5703125" bestFit="1" customWidth="1"/>
    <col min="29" max="29" width="13.7109375" bestFit="1" customWidth="1"/>
    <col min="30" max="30" width="11.5703125" bestFit="1" customWidth="1"/>
    <col min="36" max="36" width="11.5703125" bestFit="1" customWidth="1"/>
    <col min="39" max="39" width="11.5703125" customWidth="1"/>
    <col min="40" max="40" width="2.7109375" customWidth="1"/>
  </cols>
  <sheetData>
    <row r="1" spans="2:39" s="230" customFormat="1" ht="36" customHeight="1">
      <c r="C1" s="66"/>
    </row>
    <row r="2" spans="2:39" s="230" customFormat="1" ht="15.75" thickBot="1">
      <c r="B2" s="56" t="s">
        <v>89</v>
      </c>
      <c r="C2" s="62">
        <v>1</v>
      </c>
      <c r="D2" s="225">
        <f>C2+1</f>
        <v>2</v>
      </c>
      <c r="E2" s="225">
        <f t="shared" ref="E2:AM2" si="0">D2+1</f>
        <v>3</v>
      </c>
      <c r="F2" s="225">
        <f t="shared" si="0"/>
        <v>4</v>
      </c>
      <c r="G2" s="225">
        <f t="shared" si="0"/>
        <v>5</v>
      </c>
      <c r="H2" s="225">
        <f t="shared" si="0"/>
        <v>6</v>
      </c>
      <c r="I2" s="225">
        <f t="shared" si="0"/>
        <v>7</v>
      </c>
      <c r="J2" s="225">
        <f t="shared" si="0"/>
        <v>8</v>
      </c>
      <c r="K2" s="225">
        <f t="shared" si="0"/>
        <v>9</v>
      </c>
      <c r="L2" s="225">
        <f t="shared" si="0"/>
        <v>10</v>
      </c>
      <c r="M2" s="225">
        <f t="shared" si="0"/>
        <v>11</v>
      </c>
      <c r="N2" s="225">
        <f t="shared" si="0"/>
        <v>12</v>
      </c>
      <c r="O2" s="225">
        <f t="shared" si="0"/>
        <v>13</v>
      </c>
      <c r="P2" s="225">
        <f t="shared" si="0"/>
        <v>14</v>
      </c>
      <c r="Q2" s="225">
        <f t="shared" si="0"/>
        <v>15</v>
      </c>
      <c r="R2" s="225">
        <f t="shared" si="0"/>
        <v>16</v>
      </c>
      <c r="S2" s="225">
        <f t="shared" si="0"/>
        <v>17</v>
      </c>
      <c r="T2" s="225">
        <f t="shared" si="0"/>
        <v>18</v>
      </c>
      <c r="U2" s="225">
        <f t="shared" si="0"/>
        <v>19</v>
      </c>
      <c r="V2" s="225">
        <f t="shared" si="0"/>
        <v>20</v>
      </c>
      <c r="W2" s="225">
        <f t="shared" si="0"/>
        <v>21</v>
      </c>
      <c r="X2" s="225">
        <f t="shared" si="0"/>
        <v>22</v>
      </c>
      <c r="Y2" s="225">
        <f t="shared" si="0"/>
        <v>23</v>
      </c>
      <c r="Z2" s="225">
        <f t="shared" si="0"/>
        <v>24</v>
      </c>
      <c r="AA2" s="225">
        <f t="shared" si="0"/>
        <v>25</v>
      </c>
      <c r="AB2" s="225">
        <f t="shared" si="0"/>
        <v>26</v>
      </c>
      <c r="AC2" s="225">
        <f t="shared" si="0"/>
        <v>27</v>
      </c>
      <c r="AD2" s="225">
        <f t="shared" si="0"/>
        <v>28</v>
      </c>
      <c r="AE2" s="225">
        <f t="shared" si="0"/>
        <v>29</v>
      </c>
      <c r="AF2" s="225">
        <f t="shared" si="0"/>
        <v>30</v>
      </c>
      <c r="AG2" s="225">
        <f t="shared" si="0"/>
        <v>31</v>
      </c>
      <c r="AH2" s="225">
        <f t="shared" si="0"/>
        <v>32</v>
      </c>
      <c r="AI2" s="225">
        <f t="shared" si="0"/>
        <v>33</v>
      </c>
      <c r="AJ2" s="225">
        <f t="shared" si="0"/>
        <v>34</v>
      </c>
      <c r="AK2" s="225">
        <f t="shared" si="0"/>
        <v>35</v>
      </c>
      <c r="AL2" s="225">
        <f t="shared" si="0"/>
        <v>36</v>
      </c>
      <c r="AM2" s="225">
        <f t="shared" si="0"/>
        <v>37</v>
      </c>
    </row>
    <row r="3" spans="2:39" ht="15.75" thickBot="1">
      <c r="B3" s="94" t="s">
        <v>88</v>
      </c>
      <c r="C3" s="95" t="s">
        <v>116</v>
      </c>
      <c r="D3" s="226" t="s">
        <v>187</v>
      </c>
      <c r="E3" s="96" t="s">
        <v>112</v>
      </c>
      <c r="F3" s="96" t="s">
        <v>96</v>
      </c>
      <c r="G3" s="96" t="s">
        <v>186</v>
      </c>
      <c r="H3" s="96" t="s">
        <v>111</v>
      </c>
      <c r="I3" s="96" t="s">
        <v>188</v>
      </c>
      <c r="J3" s="96" t="s">
        <v>92</v>
      </c>
      <c r="K3" s="96" t="s">
        <v>93</v>
      </c>
      <c r="L3" s="96" t="s">
        <v>99</v>
      </c>
      <c r="M3" s="96" t="s">
        <v>102</v>
      </c>
      <c r="N3" s="96" t="s">
        <v>113</v>
      </c>
      <c r="O3" s="96" t="s">
        <v>189</v>
      </c>
      <c r="P3" s="96" t="s">
        <v>190</v>
      </c>
      <c r="Q3" s="226" t="s">
        <v>183</v>
      </c>
      <c r="R3" s="96" t="s">
        <v>105</v>
      </c>
      <c r="S3" s="96" t="s">
        <v>109</v>
      </c>
      <c r="T3" s="227" t="s">
        <v>182</v>
      </c>
      <c r="U3" s="96" t="s">
        <v>114</v>
      </c>
      <c r="V3" s="96" t="s">
        <v>191</v>
      </c>
      <c r="W3" s="96" t="s">
        <v>98</v>
      </c>
      <c r="X3" s="96" t="s">
        <v>106</v>
      </c>
      <c r="Y3" s="96" t="s">
        <v>94</v>
      </c>
      <c r="Z3" s="96" t="s">
        <v>110</v>
      </c>
      <c r="AA3" s="96" t="s">
        <v>97</v>
      </c>
      <c r="AB3" s="96" t="s">
        <v>108</v>
      </c>
      <c r="AC3" s="96" t="s">
        <v>192</v>
      </c>
      <c r="AD3" s="96" t="s">
        <v>193</v>
      </c>
      <c r="AE3" s="96" t="s">
        <v>100</v>
      </c>
      <c r="AF3" s="96" t="s">
        <v>91</v>
      </c>
      <c r="AG3" s="96" t="s">
        <v>90</v>
      </c>
      <c r="AH3" s="96" t="s">
        <v>103</v>
      </c>
      <c r="AI3" s="96" t="s">
        <v>95</v>
      </c>
      <c r="AJ3" s="96" t="s">
        <v>107</v>
      </c>
      <c r="AK3" s="96" t="s">
        <v>104</v>
      </c>
      <c r="AL3" s="96" t="s">
        <v>101</v>
      </c>
      <c r="AM3" s="233" t="s">
        <v>185</v>
      </c>
    </row>
    <row r="4" spans="2:39">
      <c r="B4" s="58">
        <f t="shared" ref="B4:B31" si="1">B5+1</f>
        <v>42093</v>
      </c>
      <c r="C4" s="63">
        <f>PIQ!F9</f>
        <v>20.158625000000001</v>
      </c>
      <c r="D4" s="67">
        <v>20</v>
      </c>
      <c r="E4" s="67">
        <f>Valeo!I7</f>
        <v>0</v>
      </c>
      <c r="F4" s="67">
        <f>Eaton!I7</f>
        <v>19.7</v>
      </c>
      <c r="G4" s="67">
        <f>'Frenos Trw'!I7</f>
        <v>20.8</v>
      </c>
      <c r="H4" s="67">
        <f>Ronal!I7</f>
        <v>17.3</v>
      </c>
      <c r="I4" s="67">
        <f>Narmx!I7</f>
        <v>0</v>
      </c>
      <c r="J4" s="67">
        <f>Avery!I7</f>
        <v>0</v>
      </c>
      <c r="K4" s="67">
        <f>Beach!I7</f>
        <v>0</v>
      </c>
      <c r="L4" s="67">
        <f>Foam!I7</f>
        <v>0</v>
      </c>
      <c r="M4" s="67">
        <f>Ipc!I7</f>
        <v>0</v>
      </c>
      <c r="N4" s="67">
        <f>Vrk!I7</f>
        <v>0</v>
      </c>
      <c r="O4" s="67">
        <f>Tafime!I7</f>
        <v>20.9</v>
      </c>
      <c r="P4" s="67">
        <f>Copper!I7</f>
        <v>0</v>
      </c>
      <c r="Q4" s="67">
        <v>20</v>
      </c>
      <c r="R4" s="67">
        <f>Kluber!I7</f>
        <v>0</v>
      </c>
      <c r="S4" s="67">
        <f>Norgren!I7</f>
        <v>19.5</v>
      </c>
      <c r="T4" s="67">
        <v>20</v>
      </c>
      <c r="U4" s="67">
        <f>Samsung!I7</f>
        <v>0</v>
      </c>
      <c r="V4" s="67">
        <f>Comex!I7</f>
        <v>0</v>
      </c>
      <c r="W4" s="67">
        <f>Euro!I7</f>
        <v>0</v>
      </c>
      <c r="X4" s="67">
        <f>Messier!I7</f>
        <v>0</v>
      </c>
      <c r="Y4" s="67">
        <f>Bravo!I7</f>
        <v>0</v>
      </c>
      <c r="Z4" s="67">
        <f>Rohm!I7</f>
        <v>0</v>
      </c>
      <c r="AA4" s="67">
        <f>Elicamex!I7</f>
        <v>0</v>
      </c>
      <c r="AB4" s="67">
        <f>Mpi!I7</f>
        <v>0</v>
      </c>
      <c r="AC4" s="67">
        <f>Crown!I7</f>
        <v>0</v>
      </c>
      <c r="AD4" s="67">
        <f>Securency!I7</f>
        <v>21.7</v>
      </c>
      <c r="AE4" s="67">
        <f>Fracsa!I7</f>
        <v>0</v>
      </c>
      <c r="AF4" s="67">
        <f>'AER S'!I7</f>
        <v>21</v>
      </c>
      <c r="AG4" s="67">
        <f>'AERnn C'!I7</f>
        <v>19.8</v>
      </c>
      <c r="AH4" s="67">
        <f>Jafra!I7</f>
        <v>0</v>
      </c>
      <c r="AI4" s="67">
        <f>DREnc!I7</f>
        <v>0</v>
      </c>
      <c r="AJ4" s="67">
        <f>Metokote!I7</f>
        <v>0</v>
      </c>
      <c r="AK4" s="67">
        <f>'KH Méx'!I7</f>
        <v>19.3</v>
      </c>
      <c r="AL4" s="67">
        <f>Hitachi!I7</f>
        <v>0</v>
      </c>
      <c r="AM4" s="234">
        <f>Ultramanufacturing!I7</f>
        <v>0</v>
      </c>
    </row>
    <row r="5" spans="2:39">
      <c r="B5" s="58">
        <f t="shared" si="1"/>
        <v>42092</v>
      </c>
      <c r="C5" s="63">
        <f>PIQ!F10</f>
        <v>20.362665</v>
      </c>
      <c r="D5" s="67">
        <v>20</v>
      </c>
      <c r="E5" s="67">
        <f>Valeo!I8</f>
        <v>0</v>
      </c>
      <c r="F5" s="67">
        <f>Eaton!I8</f>
        <v>17.600000000000001</v>
      </c>
      <c r="G5" s="67">
        <f>'Frenos Trw'!I8</f>
        <v>20.2</v>
      </c>
      <c r="H5" s="67">
        <f>Ronal!I8</f>
        <v>17.399999999999999</v>
      </c>
      <c r="I5" s="67">
        <f>Narmx!I8</f>
        <v>0</v>
      </c>
      <c r="J5" s="67">
        <f>Avery!I8</f>
        <v>0</v>
      </c>
      <c r="K5" s="67">
        <f>Beach!I8</f>
        <v>0</v>
      </c>
      <c r="L5" s="67">
        <f>Foam!I8</f>
        <v>0</v>
      </c>
      <c r="M5" s="67">
        <f>Ipc!I8</f>
        <v>0</v>
      </c>
      <c r="N5" s="67">
        <f>Vrk!I8</f>
        <v>0</v>
      </c>
      <c r="O5" s="67">
        <f>Tafime!I8</f>
        <v>20.5</v>
      </c>
      <c r="P5" s="67">
        <f>Copper!I8</f>
        <v>0</v>
      </c>
      <c r="Q5" s="67">
        <v>21</v>
      </c>
      <c r="R5" s="67">
        <f>Kluber!I8</f>
        <v>0</v>
      </c>
      <c r="S5" s="67">
        <f>Norgren!I8</f>
        <v>18.5</v>
      </c>
      <c r="T5" s="67">
        <v>20</v>
      </c>
      <c r="U5" s="67">
        <f>Samsung!I8</f>
        <v>0</v>
      </c>
      <c r="V5" s="67">
        <f>Comex!I8</f>
        <v>0</v>
      </c>
      <c r="W5" s="67">
        <f>Euro!I8</f>
        <v>0</v>
      </c>
      <c r="X5" s="67">
        <f>Messier!I8</f>
        <v>0</v>
      </c>
      <c r="Y5" s="67">
        <f>Bravo!I8</f>
        <v>0</v>
      </c>
      <c r="Z5" s="67">
        <f>Rohm!I8</f>
        <v>0</v>
      </c>
      <c r="AA5" s="67">
        <f>Elicamex!I8</f>
        <v>0</v>
      </c>
      <c r="AB5" s="67">
        <f>Mpi!I8</f>
        <v>0</v>
      </c>
      <c r="AC5" s="67">
        <f>Crown!I8</f>
        <v>0</v>
      </c>
      <c r="AD5" s="67">
        <f>Securency!I8</f>
        <v>20.9</v>
      </c>
      <c r="AE5" s="67">
        <f>Fracsa!I8</f>
        <v>0</v>
      </c>
      <c r="AF5" s="67">
        <f>'AER S'!I8</f>
        <v>19.7</v>
      </c>
      <c r="AG5" s="67">
        <f>'AERnn C'!I8</f>
        <v>18.600000000000001</v>
      </c>
      <c r="AH5" s="67">
        <f>Jafra!I8</f>
        <v>0</v>
      </c>
      <c r="AI5" s="67">
        <f>DREnc!I8</f>
        <v>0</v>
      </c>
      <c r="AJ5" s="67">
        <f>Metokote!I8</f>
        <v>0</v>
      </c>
      <c r="AK5" s="67">
        <f>'KH Méx'!I8</f>
        <v>18.100000000000001</v>
      </c>
      <c r="AL5" s="67">
        <f>Hitachi!I8</f>
        <v>0</v>
      </c>
      <c r="AM5" s="234">
        <f>Ultramanufacturing!I8</f>
        <v>0</v>
      </c>
    </row>
    <row r="6" spans="2:39">
      <c r="B6" s="59">
        <f t="shared" si="1"/>
        <v>42091</v>
      </c>
      <c r="C6" s="63">
        <f>PIQ!F11</f>
        <v>20.250568000000001</v>
      </c>
      <c r="D6" s="67">
        <v>20</v>
      </c>
      <c r="E6" s="67">
        <f>Valeo!I9</f>
        <v>14.7</v>
      </c>
      <c r="F6" s="67">
        <f>Eaton!I9</f>
        <v>15</v>
      </c>
      <c r="G6" s="67">
        <f>'Frenos Trw'!I9</f>
        <v>18.399999999999999</v>
      </c>
      <c r="H6" s="67">
        <f>Ronal!I9</f>
        <v>17</v>
      </c>
      <c r="I6" s="67">
        <f>Narmx!I9</f>
        <v>14.9</v>
      </c>
      <c r="J6" s="67">
        <f>Avery!I9</f>
        <v>15.9</v>
      </c>
      <c r="K6" s="67">
        <f>Beach!I9</f>
        <v>14.3</v>
      </c>
      <c r="L6" s="67">
        <f>Foam!I9</f>
        <v>16.600000000000001</v>
      </c>
      <c r="M6" s="67">
        <f>Ipc!I9</f>
        <v>17.399999999999999</v>
      </c>
      <c r="N6" s="67">
        <f>Vrk!I9</f>
        <v>18.399999999999999</v>
      </c>
      <c r="O6" s="67">
        <f>Tafime!I9</f>
        <v>19.7</v>
      </c>
      <c r="P6" s="67">
        <f>Copper!I9</f>
        <v>0</v>
      </c>
      <c r="Q6" s="67">
        <v>22</v>
      </c>
      <c r="R6" s="67">
        <f>Kluber!I9</f>
        <v>0</v>
      </c>
      <c r="S6" s="67">
        <f>Norgren!I9</f>
        <v>17.399999999999999</v>
      </c>
      <c r="T6" s="67">
        <v>20</v>
      </c>
      <c r="U6" s="67">
        <f>Samsung!I9</f>
        <v>15.8</v>
      </c>
      <c r="V6" s="67">
        <f>Comex!I9</f>
        <v>20.5</v>
      </c>
      <c r="W6" s="67">
        <f>Euro!I9</f>
        <v>20.7</v>
      </c>
      <c r="X6" s="67">
        <f>Messier!I9</f>
        <v>18.2</v>
      </c>
      <c r="Y6" s="67">
        <f>Bravo!I9</f>
        <v>20.7</v>
      </c>
      <c r="Z6" s="67">
        <f>Rohm!I9</f>
        <v>17.600000000000001</v>
      </c>
      <c r="AA6" s="67">
        <f>Elicamex!I9</f>
        <v>14.9</v>
      </c>
      <c r="AB6" s="67">
        <f>Mpi!I9</f>
        <v>0</v>
      </c>
      <c r="AC6" s="67">
        <f>Crown!I9</f>
        <v>14.9</v>
      </c>
      <c r="AD6" s="67">
        <f>Securency!I9</f>
        <v>20.5</v>
      </c>
      <c r="AE6" s="67">
        <f>Fracsa!I9</f>
        <v>20</v>
      </c>
      <c r="AF6" s="67">
        <f>'AER S'!I9</f>
        <v>15.8</v>
      </c>
      <c r="AG6" s="67">
        <f>'AERnn C'!I9</f>
        <v>15.7</v>
      </c>
      <c r="AH6" s="67">
        <f>Jafra!I9</f>
        <v>16.600000000000001</v>
      </c>
      <c r="AI6" s="67">
        <f>DREnc!I9</f>
        <v>14.9</v>
      </c>
      <c r="AJ6" s="67">
        <f>Metokote!I9</f>
        <v>15.4</v>
      </c>
      <c r="AK6" s="67">
        <f>'KH Méx'!I9</f>
        <v>15</v>
      </c>
      <c r="AL6" s="67">
        <f>Hitachi!I9</f>
        <v>15.3</v>
      </c>
      <c r="AM6" s="234">
        <f>Ultramanufacturing!I9</f>
        <v>15.5</v>
      </c>
    </row>
    <row r="7" spans="2:39">
      <c r="B7" s="59">
        <f t="shared" si="1"/>
        <v>42090</v>
      </c>
      <c r="C7" s="63">
        <f>PIQ!F12</f>
        <v>20.073307</v>
      </c>
      <c r="D7" s="67">
        <v>20</v>
      </c>
      <c r="E7" s="67">
        <f>Valeo!I10</f>
        <v>14.6</v>
      </c>
      <c r="F7" s="67">
        <f>Eaton!I10</f>
        <v>16.600000000000001</v>
      </c>
      <c r="G7" s="67">
        <f>'Frenos Trw'!I10</f>
        <v>20</v>
      </c>
      <c r="H7" s="67">
        <f>Ronal!I10</f>
        <v>16.899999999999999</v>
      </c>
      <c r="I7" s="67">
        <f>Narmx!I10</f>
        <v>16.5</v>
      </c>
      <c r="J7" s="67">
        <f>Avery!I10</f>
        <v>19.3</v>
      </c>
      <c r="K7" s="67">
        <f>Beach!I10</f>
        <v>15.3</v>
      </c>
      <c r="L7" s="67">
        <f>Foam!I10</f>
        <v>16.100000000000001</v>
      </c>
      <c r="M7" s="67">
        <f>Ipc!I10</f>
        <v>20.3</v>
      </c>
      <c r="N7" s="67">
        <f>Vrk!I10</f>
        <v>19.3</v>
      </c>
      <c r="O7" s="67">
        <f>Tafime!I10</f>
        <v>19.899999999999999</v>
      </c>
      <c r="P7" s="67">
        <f>Copper!I10</f>
        <v>0</v>
      </c>
      <c r="Q7" s="67">
        <v>23</v>
      </c>
      <c r="R7" s="67">
        <f>Kluber!I10</f>
        <v>0</v>
      </c>
      <c r="S7" s="67">
        <f>Norgren!I10</f>
        <v>18.600000000000001</v>
      </c>
      <c r="T7" s="67">
        <v>20</v>
      </c>
      <c r="U7" s="67">
        <f>Samsung!I10</f>
        <v>18.8</v>
      </c>
      <c r="V7" s="67">
        <f>Comex!I10</f>
        <v>19.899999999999999</v>
      </c>
      <c r="W7" s="67">
        <f>Euro!I10</f>
        <v>21.5</v>
      </c>
      <c r="X7" s="67">
        <f>Messier!I10</f>
        <v>19.100000000000001</v>
      </c>
      <c r="Y7" s="67">
        <f>Bravo!I10</f>
        <v>21.1</v>
      </c>
      <c r="Z7" s="67">
        <f>Rohm!I10</f>
        <v>18.899999999999999</v>
      </c>
      <c r="AA7" s="67">
        <f>Elicamex!I10</f>
        <v>16.2</v>
      </c>
      <c r="AB7" s="67">
        <f>Mpi!I10</f>
        <v>0</v>
      </c>
      <c r="AC7" s="67">
        <f>Crown!I10</f>
        <v>18.2</v>
      </c>
      <c r="AD7" s="67">
        <f>Securency!I10</f>
        <v>19.7</v>
      </c>
      <c r="AE7" s="67">
        <f>Fracsa!I10</f>
        <v>20.100000000000001</v>
      </c>
      <c r="AF7" s="67">
        <f>'AER S'!I10</f>
        <v>19.399999999999999</v>
      </c>
      <c r="AG7" s="67">
        <f>'AERnn C'!I10</f>
        <v>16.899999999999999</v>
      </c>
      <c r="AH7" s="67">
        <f>Jafra!I10</f>
        <v>18.899999999999999</v>
      </c>
      <c r="AI7" s="67">
        <f>DREnc!I10</f>
        <v>15.7</v>
      </c>
      <c r="AJ7" s="67">
        <f>Metokote!I10</f>
        <v>17.8</v>
      </c>
      <c r="AK7" s="67">
        <f>'KH Méx'!I10</f>
        <v>15.9</v>
      </c>
      <c r="AL7" s="67">
        <f>Hitachi!I10</f>
        <v>16.399999999999999</v>
      </c>
      <c r="AM7" s="234">
        <f>Ultramanufacturing!I10</f>
        <v>16.7</v>
      </c>
    </row>
    <row r="8" spans="2:39">
      <c r="B8" s="59">
        <f t="shared" si="1"/>
        <v>42089</v>
      </c>
      <c r="C8" s="63">
        <f>PIQ!F13</f>
        <v>20.204203</v>
      </c>
      <c r="D8" s="67">
        <v>20</v>
      </c>
      <c r="E8" s="67">
        <f>Valeo!I11</f>
        <v>17.100000000000001</v>
      </c>
      <c r="F8" s="67">
        <f>Eaton!I11</f>
        <v>19.8</v>
      </c>
      <c r="G8" s="67">
        <f>'Frenos Trw'!I11</f>
        <v>20.9</v>
      </c>
      <c r="H8" s="67">
        <f>Ronal!I11</f>
        <v>16.8</v>
      </c>
      <c r="I8" s="67">
        <f>Narmx!I11</f>
        <v>19.3</v>
      </c>
      <c r="J8" s="67">
        <f>Avery!I11</f>
        <v>20.5</v>
      </c>
      <c r="K8" s="67">
        <f>Beach!I11</f>
        <v>19.2</v>
      </c>
      <c r="L8" s="67">
        <f>Foam!I11</f>
        <v>18.600000000000001</v>
      </c>
      <c r="M8" s="67">
        <f>Ipc!I11</f>
        <v>21.7</v>
      </c>
      <c r="N8" s="67">
        <f>Vrk!I11</f>
        <v>20.5</v>
      </c>
      <c r="O8" s="67">
        <f>Tafime!I11</f>
        <v>20.8</v>
      </c>
      <c r="P8" s="67">
        <f>Copper!I11</f>
        <v>0</v>
      </c>
      <c r="Q8" s="67">
        <v>24</v>
      </c>
      <c r="R8" s="67">
        <f>Kluber!I11</f>
        <v>0</v>
      </c>
      <c r="S8" s="67">
        <f>Norgren!I11</f>
        <v>20</v>
      </c>
      <c r="T8" s="67">
        <v>20</v>
      </c>
      <c r="U8" s="67">
        <f>Samsung!I11</f>
        <v>19.600000000000001</v>
      </c>
      <c r="V8" s="67">
        <f>Comex!I11</f>
        <v>20.8</v>
      </c>
      <c r="W8" s="67">
        <f>Euro!I11</f>
        <v>22.3</v>
      </c>
      <c r="X8" s="67">
        <f>Messier!I11</f>
        <v>21.2</v>
      </c>
      <c r="Y8" s="67">
        <f>Bravo!I11</f>
        <v>21.9</v>
      </c>
      <c r="Z8" s="67">
        <f>Rohm!I11</f>
        <v>21.4</v>
      </c>
      <c r="AA8" s="67">
        <f>Elicamex!I11</f>
        <v>20.2</v>
      </c>
      <c r="AB8" s="67">
        <f>Mpi!I11</f>
        <v>0</v>
      </c>
      <c r="AC8" s="67">
        <f>Crown!I11</f>
        <v>20.2</v>
      </c>
      <c r="AD8" s="67">
        <f>Securency!I11</f>
        <v>22.5</v>
      </c>
      <c r="AE8" s="67">
        <f>Fracsa!I11</f>
        <v>20.5</v>
      </c>
      <c r="AF8" s="67">
        <f>'AER S'!I11</f>
        <v>21</v>
      </c>
      <c r="AG8" s="67">
        <f>'AERnn C'!I11</f>
        <v>20.2</v>
      </c>
      <c r="AH8" s="67">
        <f>Jafra!I11</f>
        <v>21.3</v>
      </c>
      <c r="AI8" s="67">
        <f>DREnc!I11</f>
        <v>20</v>
      </c>
      <c r="AJ8" s="67">
        <f>Metokote!I11</f>
        <v>20.100000000000001</v>
      </c>
      <c r="AK8" s="67">
        <f>'KH Méx'!I11</f>
        <v>19.7</v>
      </c>
      <c r="AL8" s="67">
        <f>Hitachi!I11</f>
        <v>17.7</v>
      </c>
      <c r="AM8" s="234">
        <f>Ultramanufacturing!I11</f>
        <v>22.2</v>
      </c>
    </row>
    <row r="9" spans="2:39">
      <c r="B9" s="59">
        <f t="shared" si="1"/>
        <v>42088</v>
      </c>
      <c r="C9" s="63">
        <f>PIQ!F14</f>
        <v>20.367889000000002</v>
      </c>
      <c r="D9" s="67">
        <v>20</v>
      </c>
      <c r="E9" s="67">
        <f>Valeo!I12</f>
        <v>15.7</v>
      </c>
      <c r="F9" s="67">
        <f>Eaton!I12</f>
        <v>18.600000000000001</v>
      </c>
      <c r="G9" s="67">
        <f>'Frenos Trw'!I12</f>
        <v>20.399999999999999</v>
      </c>
      <c r="H9" s="67">
        <f>Ronal!I12</f>
        <v>16.8</v>
      </c>
      <c r="I9" s="67">
        <f>Narmx!I12</f>
        <v>17.899999999999999</v>
      </c>
      <c r="J9" s="67">
        <f>Avery!I12</f>
        <v>19.899999999999999</v>
      </c>
      <c r="K9" s="67">
        <f>Beach!I12</f>
        <v>17.3</v>
      </c>
      <c r="L9" s="67">
        <f>Foam!I12</f>
        <v>18.399999999999999</v>
      </c>
      <c r="M9" s="67">
        <f>Ipc!I12</f>
        <v>21</v>
      </c>
      <c r="N9" s="67">
        <f>Vrk!I12</f>
        <v>19.899999999999999</v>
      </c>
      <c r="O9" s="67">
        <f>Tafime!I12</f>
        <v>20.5</v>
      </c>
      <c r="P9" s="67">
        <f>Copper!I12</f>
        <v>0</v>
      </c>
      <c r="Q9" s="67">
        <v>25</v>
      </c>
      <c r="R9" s="67">
        <f>Kluber!I12</f>
        <v>0</v>
      </c>
      <c r="S9" s="67">
        <f>Norgren!I12</f>
        <v>19.3</v>
      </c>
      <c r="T9" s="67">
        <v>20</v>
      </c>
      <c r="U9" s="67">
        <f>Samsung!I12</f>
        <v>19.600000000000001</v>
      </c>
      <c r="V9" s="67">
        <f>Comex!I12</f>
        <v>20.7</v>
      </c>
      <c r="W9" s="67">
        <f>Euro!I12</f>
        <v>21.9</v>
      </c>
      <c r="X9" s="67">
        <f>Messier!I12</f>
        <v>20.2</v>
      </c>
      <c r="Y9" s="67">
        <f>Bravo!I12</f>
        <v>21.4</v>
      </c>
      <c r="Z9" s="67">
        <f>Rohm!I12</f>
        <v>20.100000000000001</v>
      </c>
      <c r="AA9" s="67">
        <f>Elicamex!I12</f>
        <v>19.100000000000001</v>
      </c>
      <c r="AB9" s="67">
        <f>Mpi!I12</f>
        <v>0</v>
      </c>
      <c r="AC9" s="67">
        <f>Crown!I12</f>
        <v>19.399999999999999</v>
      </c>
      <c r="AD9" s="67">
        <f>Securency!I12</f>
        <v>19.899999999999999</v>
      </c>
      <c r="AE9" s="67">
        <f>Fracsa!I12</f>
        <v>20.2</v>
      </c>
      <c r="AF9" s="67">
        <f>'AER S'!I12</f>
        <v>19.100000000000001</v>
      </c>
      <c r="AG9" s="67">
        <f>'AERnn C'!I12</f>
        <v>18.899999999999999</v>
      </c>
      <c r="AH9" s="67">
        <f>Jafra!I12</f>
        <v>20.3</v>
      </c>
      <c r="AI9" s="67">
        <f>DREnc!I12</f>
        <v>19.100000000000001</v>
      </c>
      <c r="AJ9" s="67">
        <f>Metokote!I12</f>
        <v>19.100000000000001</v>
      </c>
      <c r="AK9" s="67">
        <f>'KH Méx'!I12</f>
        <v>18.3</v>
      </c>
      <c r="AL9" s="67">
        <f>Hitachi!I12</f>
        <v>17.2</v>
      </c>
      <c r="AM9" s="234">
        <f>Ultramanufacturing!I12</f>
        <v>20.2</v>
      </c>
    </row>
    <row r="10" spans="2:39">
      <c r="B10" s="59">
        <f t="shared" si="1"/>
        <v>42087</v>
      </c>
      <c r="C10" s="63">
        <f>PIQ!F15</f>
        <v>20.280646999999998</v>
      </c>
      <c r="D10" s="67">
        <v>20</v>
      </c>
      <c r="E10" s="67">
        <f>Valeo!I13</f>
        <v>16.399999999999999</v>
      </c>
      <c r="F10" s="67">
        <f>Eaton!I13</f>
        <v>19.5</v>
      </c>
      <c r="G10" s="67">
        <f>'Frenos Trw'!I13</f>
        <v>20.6</v>
      </c>
      <c r="H10" s="67">
        <f>Ronal!I13</f>
        <v>16.899999999999999</v>
      </c>
      <c r="I10" s="67">
        <f>Narmx!I13</f>
        <v>18.8</v>
      </c>
      <c r="J10" s="67">
        <f>Avery!I13</f>
        <v>20.3</v>
      </c>
      <c r="K10" s="67">
        <f>Beach!I13</f>
        <v>16.3</v>
      </c>
      <c r="L10" s="67">
        <f>Foam!I13</f>
        <v>18.5</v>
      </c>
      <c r="M10" s="67">
        <f>Ipc!I13</f>
        <v>21.7</v>
      </c>
      <c r="N10" s="67">
        <f>Vrk!I13</f>
        <v>20.2</v>
      </c>
      <c r="O10" s="67">
        <f>Tafime!I13</f>
        <v>20.6</v>
      </c>
      <c r="P10" s="67">
        <f>Copper!I13</f>
        <v>0</v>
      </c>
      <c r="Q10" s="67">
        <v>26</v>
      </c>
      <c r="R10" s="67">
        <f>Kluber!I13</f>
        <v>0</v>
      </c>
      <c r="S10" s="67">
        <f>Norgren!I13</f>
        <v>19.600000000000001</v>
      </c>
      <c r="T10" s="67">
        <v>20</v>
      </c>
      <c r="U10" s="67">
        <f>Samsung!I13</f>
        <v>19.3</v>
      </c>
      <c r="V10" s="67">
        <f>Comex!I13</f>
        <v>20.7</v>
      </c>
      <c r="W10" s="67">
        <f>Euro!I13</f>
        <v>22.3</v>
      </c>
      <c r="X10" s="67">
        <f>Messier!I13</f>
        <v>20.9</v>
      </c>
      <c r="Y10" s="67">
        <f>Bravo!I13</f>
        <v>21.6</v>
      </c>
      <c r="Z10" s="67">
        <f>Rohm!I13</f>
        <v>20.9</v>
      </c>
      <c r="AA10" s="67">
        <f>Elicamex!I13</f>
        <v>20.2</v>
      </c>
      <c r="AB10" s="67">
        <f>Mpi!I13</f>
        <v>0</v>
      </c>
      <c r="AC10" s="67">
        <f>Crown!I13</f>
        <v>20.5</v>
      </c>
      <c r="AD10" s="67">
        <f>Securency!I13</f>
        <v>21.7</v>
      </c>
      <c r="AE10" s="67">
        <f>Fracsa!I13</f>
        <v>20.3</v>
      </c>
      <c r="AF10" s="67">
        <f>'AER S'!I13</f>
        <v>20.5</v>
      </c>
      <c r="AG10" s="67">
        <f>'AERnn C'!I13</f>
        <v>20.2</v>
      </c>
      <c r="AH10" s="67">
        <f>Jafra!I13</f>
        <v>20.9</v>
      </c>
      <c r="AI10" s="67">
        <f>DREnc!I13</f>
        <v>20.100000000000001</v>
      </c>
      <c r="AJ10" s="67">
        <f>Metokote!I13</f>
        <v>19.7</v>
      </c>
      <c r="AK10" s="67">
        <f>'KH Méx'!I13</f>
        <v>20</v>
      </c>
      <c r="AL10" s="67">
        <f>Hitachi!I13</f>
        <v>17.5</v>
      </c>
      <c r="AM10" s="234">
        <f>Ultramanufacturing!I13</f>
        <v>22</v>
      </c>
    </row>
    <row r="11" spans="2:39">
      <c r="B11" s="59">
        <f t="shared" si="1"/>
        <v>42086</v>
      </c>
      <c r="C11" s="63">
        <f>PIQ!F16</f>
        <v>20.211399</v>
      </c>
      <c r="D11" s="67">
        <v>20</v>
      </c>
      <c r="E11" s="67">
        <f>Valeo!I14</f>
        <v>15.9</v>
      </c>
      <c r="F11" s="67">
        <f>Eaton!I14</f>
        <v>18.8</v>
      </c>
      <c r="G11" s="67">
        <f>'Frenos Trw'!I14</f>
        <v>20.399999999999999</v>
      </c>
      <c r="H11" s="67">
        <f>Ronal!I14</f>
        <v>16.899999999999999</v>
      </c>
      <c r="I11" s="67">
        <f>Narmx!I14</f>
        <v>18.899999999999999</v>
      </c>
      <c r="J11" s="67">
        <f>Avery!I14</f>
        <v>20</v>
      </c>
      <c r="K11" s="67">
        <f>Beach!I14</f>
        <v>17.7</v>
      </c>
      <c r="L11" s="67">
        <f>Foam!I14</f>
        <v>18.7</v>
      </c>
      <c r="M11" s="67">
        <f>Ipc!I14</f>
        <v>21.2</v>
      </c>
      <c r="N11" s="67">
        <f>Vrk!I14</f>
        <v>19.8</v>
      </c>
      <c r="O11" s="67">
        <f>Tafime!I14</f>
        <v>20.5</v>
      </c>
      <c r="P11" s="67">
        <f>Copper!I14</f>
        <v>0</v>
      </c>
      <c r="Q11" s="67">
        <v>27</v>
      </c>
      <c r="R11" s="67">
        <f>Kluber!I14</f>
        <v>0</v>
      </c>
      <c r="S11" s="67">
        <f>Norgren!I14</f>
        <v>19</v>
      </c>
      <c r="T11" s="67">
        <v>20</v>
      </c>
      <c r="U11" s="67">
        <f>Samsung!I14</f>
        <v>19.5</v>
      </c>
      <c r="V11" s="67">
        <f>Comex!I14</f>
        <v>20.3</v>
      </c>
      <c r="W11" s="67">
        <f>Euro!I14</f>
        <v>21.6</v>
      </c>
      <c r="X11" s="67">
        <f>Messier!I14</f>
        <v>20.399999999999999</v>
      </c>
      <c r="Y11" s="67">
        <f>Bravo!I14</f>
        <v>21.3</v>
      </c>
      <c r="Z11" s="67">
        <f>Rohm!I14</f>
        <v>20</v>
      </c>
      <c r="AA11" s="67">
        <f>Elicamex!I14</f>
        <v>18.8</v>
      </c>
      <c r="AB11" s="67">
        <f>Mpi!I14</f>
        <v>0</v>
      </c>
      <c r="AC11" s="67">
        <f>Crown!I14</f>
        <v>19</v>
      </c>
      <c r="AD11" s="67">
        <f>Securency!I14</f>
        <v>19.7</v>
      </c>
      <c r="AE11" s="67">
        <f>Fracsa!I14</f>
        <v>20.100000000000001</v>
      </c>
      <c r="AF11" s="67">
        <f>'AER S'!I14</f>
        <v>20.100000000000001</v>
      </c>
      <c r="AG11" s="67">
        <f>'AERnn C'!I14</f>
        <v>18.3</v>
      </c>
      <c r="AH11" s="67">
        <f>Jafra!I14</f>
        <v>20.100000000000001</v>
      </c>
      <c r="AI11" s="67">
        <f>DREnc!I14</f>
        <v>19</v>
      </c>
      <c r="AJ11" s="67">
        <f>Metokote!I14</f>
        <v>19.2</v>
      </c>
      <c r="AK11" s="67">
        <f>'KH Méx'!I14</f>
        <v>18.5</v>
      </c>
      <c r="AL11" s="67">
        <f>Hitachi!I14</f>
        <v>17</v>
      </c>
      <c r="AM11" s="234">
        <f>Ultramanufacturing!I14</f>
        <v>19.5</v>
      </c>
    </row>
    <row r="12" spans="2:39">
      <c r="B12" s="59">
        <f t="shared" si="1"/>
        <v>42085</v>
      </c>
      <c r="C12" s="63">
        <f>PIQ!F17</f>
        <v>20.535126000000002</v>
      </c>
      <c r="D12" s="67">
        <v>20</v>
      </c>
      <c r="E12" s="67">
        <f>Valeo!I15</f>
        <v>23</v>
      </c>
      <c r="F12" s="67">
        <f>Eaton!I15</f>
        <v>20.5</v>
      </c>
      <c r="G12" s="67">
        <f>'Frenos Trw'!I15</f>
        <v>21.3</v>
      </c>
      <c r="H12" s="67">
        <f>Ronal!I15</f>
        <v>17.2</v>
      </c>
      <c r="I12" s="67">
        <f>Narmx!I15</f>
        <v>21.8</v>
      </c>
      <c r="J12" s="67">
        <f>Avery!I15</f>
        <v>23.9</v>
      </c>
      <c r="K12" s="67">
        <f>Beach!I15</f>
        <v>20.7</v>
      </c>
      <c r="L12" s="67">
        <f>Foam!I15</f>
        <v>24.6</v>
      </c>
      <c r="M12" s="67">
        <f>Ipc!I15</f>
        <v>23.4</v>
      </c>
      <c r="N12" s="67">
        <f>Vrk!I15</f>
        <v>22.2</v>
      </c>
      <c r="O12" s="67">
        <f>Tafime!I15</f>
        <v>21</v>
      </c>
      <c r="P12" s="67">
        <f>Copper!I15</f>
        <v>23.3</v>
      </c>
      <c r="Q12" s="67">
        <v>28</v>
      </c>
      <c r="R12" s="67">
        <f>Kluber!I15</f>
        <v>23.1</v>
      </c>
      <c r="S12" s="67">
        <f>Norgren!I15</f>
        <v>19.899999999999999</v>
      </c>
      <c r="T12" s="67">
        <v>20</v>
      </c>
      <c r="U12" s="67">
        <f>Samsung!I15</f>
        <v>23.5</v>
      </c>
      <c r="V12" s="67">
        <f>Comex!I15</f>
        <v>20.6</v>
      </c>
      <c r="W12" s="67">
        <f>Euro!I15</f>
        <v>22.9</v>
      </c>
      <c r="X12" s="67">
        <f>Messier!I15</f>
        <v>21.9</v>
      </c>
      <c r="Y12" s="67">
        <f>Bravo!I15</f>
        <v>21.9</v>
      </c>
      <c r="Z12" s="67">
        <f>Rohm!I15</f>
        <v>21.7</v>
      </c>
      <c r="AA12" s="67">
        <f>Elicamex!I15</f>
        <v>21.5</v>
      </c>
      <c r="AB12" s="67">
        <f>Mpi!I15</f>
        <v>0</v>
      </c>
      <c r="AC12" s="67">
        <f>Crown!I15</f>
        <v>22.9</v>
      </c>
      <c r="AD12" s="67">
        <f>Securency!I15</f>
        <v>23.3</v>
      </c>
      <c r="AE12" s="67">
        <f>Fracsa!I15</f>
        <v>20.399999999999999</v>
      </c>
      <c r="AF12" s="67">
        <f>'AER S'!I15</f>
        <v>23</v>
      </c>
      <c r="AG12" s="67">
        <f>'AERnn C'!I15</f>
        <v>22.5</v>
      </c>
      <c r="AH12" s="67">
        <f>Jafra!I15</f>
        <v>23.3</v>
      </c>
      <c r="AI12" s="67">
        <f>DREnc!I15</f>
        <v>23</v>
      </c>
      <c r="AJ12" s="67">
        <f>Metokote!I15</f>
        <v>22.3</v>
      </c>
      <c r="AK12" s="67">
        <f>'KH Méx'!I15</f>
        <v>22.1</v>
      </c>
      <c r="AL12" s="67">
        <f>Hitachi!I15</f>
        <v>19</v>
      </c>
      <c r="AM12" s="234">
        <f>Ultramanufacturing!I15</f>
        <v>23.6</v>
      </c>
    </row>
    <row r="13" spans="2:39">
      <c r="B13" s="58">
        <f t="shared" si="1"/>
        <v>42084</v>
      </c>
      <c r="C13" s="63">
        <f>PIQ!F18</f>
        <v>20.371475</v>
      </c>
      <c r="D13" s="67">
        <v>20</v>
      </c>
      <c r="E13" s="67">
        <f>Valeo!I16</f>
        <v>17.8</v>
      </c>
      <c r="F13" s="67">
        <f>Eaton!I16</f>
        <v>19.399999999999999</v>
      </c>
      <c r="G13" s="67">
        <f>'Frenos Trw'!I16</f>
        <v>19.600000000000001</v>
      </c>
      <c r="H13" s="67">
        <f>Ronal!I16</f>
        <v>17</v>
      </c>
      <c r="I13" s="67">
        <f>Narmx!I16</f>
        <v>19.2</v>
      </c>
      <c r="J13" s="67">
        <f>Avery!I16</f>
        <v>21.4</v>
      </c>
      <c r="K13" s="67">
        <f>Beach!I16</f>
        <v>19.600000000000001</v>
      </c>
      <c r="L13" s="67">
        <f>Foam!I16</f>
        <v>22</v>
      </c>
      <c r="M13" s="67">
        <f>Ipc!I16</f>
        <v>21.2</v>
      </c>
      <c r="N13" s="67">
        <f>Vrk!I16</f>
        <v>20.100000000000001</v>
      </c>
      <c r="O13" s="67">
        <f>Tafime!I16</f>
        <v>20.7</v>
      </c>
      <c r="P13" s="67">
        <f>Copper!I16</f>
        <v>21.9</v>
      </c>
      <c r="Q13" s="67">
        <v>29</v>
      </c>
      <c r="R13" s="67">
        <f>Kluber!I16</f>
        <v>21.2</v>
      </c>
      <c r="S13" s="67">
        <f>Norgren!I16</f>
        <v>19.399999999999999</v>
      </c>
      <c r="T13" s="67">
        <v>20</v>
      </c>
      <c r="U13" s="67">
        <f>Samsung!I16</f>
        <v>19.100000000000001</v>
      </c>
      <c r="V13" s="67">
        <f>Comex!I16</f>
        <v>20.8</v>
      </c>
      <c r="W13" s="67">
        <f>Euro!I16</f>
        <v>21.5</v>
      </c>
      <c r="X13" s="67">
        <f>Messier!I16</f>
        <v>20.9</v>
      </c>
      <c r="Y13" s="67">
        <f>Bravo!I16</f>
        <v>21.5</v>
      </c>
      <c r="Z13" s="67">
        <f>Rohm!I16</f>
        <v>21.4</v>
      </c>
      <c r="AA13" s="67">
        <f>Elicamex!I16</f>
        <v>20.8</v>
      </c>
      <c r="AB13" s="67">
        <f>Mpi!I16</f>
        <v>0</v>
      </c>
      <c r="AC13" s="67">
        <f>Crown!I16</f>
        <v>19.8</v>
      </c>
      <c r="AD13" s="67">
        <f>Securency!I16</f>
        <v>21.6</v>
      </c>
      <c r="AE13" s="67">
        <f>Fracsa!I16</f>
        <v>20.2</v>
      </c>
      <c r="AF13" s="67">
        <f>'AER S'!I16</f>
        <v>20</v>
      </c>
      <c r="AG13" s="67">
        <f>'AERnn C'!I16</f>
        <v>20.100000000000001</v>
      </c>
      <c r="AH13" s="67">
        <f>Jafra!I16</f>
        <v>20.7</v>
      </c>
      <c r="AI13" s="67">
        <f>DREnc!I16</f>
        <v>20.3</v>
      </c>
      <c r="AJ13" s="67">
        <f>Metokote!I16</f>
        <v>18.899999999999999</v>
      </c>
      <c r="AK13" s="67">
        <f>'KH Méx'!I16</f>
        <v>20.2</v>
      </c>
      <c r="AL13" s="67">
        <f>Hitachi!I16</f>
        <v>17.399999999999999</v>
      </c>
      <c r="AM13" s="234">
        <f>Ultramanufacturing!I16</f>
        <v>21.6</v>
      </c>
    </row>
    <row r="14" spans="2:39">
      <c r="B14" s="58">
        <f t="shared" si="1"/>
        <v>42083</v>
      </c>
      <c r="C14" s="63">
        <f>PIQ!F19</f>
        <v>20.378111000000001</v>
      </c>
      <c r="D14" s="67">
        <v>20</v>
      </c>
      <c r="E14" s="67">
        <f>Valeo!I17</f>
        <v>16.899999999999999</v>
      </c>
      <c r="F14" s="67">
        <f>Eaton!I17</f>
        <v>19.5</v>
      </c>
      <c r="G14" s="67">
        <f>'Frenos Trw'!I17</f>
        <v>20.6</v>
      </c>
      <c r="H14" s="67">
        <f>Ronal!I17</f>
        <v>16.8</v>
      </c>
      <c r="I14" s="67">
        <f>Narmx!I17</f>
        <v>18.5</v>
      </c>
      <c r="J14" s="67">
        <f>Avery!I17</f>
        <v>19.3</v>
      </c>
      <c r="K14" s="67">
        <f>Beach!I17</f>
        <v>19.3</v>
      </c>
      <c r="L14" s="67">
        <f>Foam!I17</f>
        <v>22.5</v>
      </c>
      <c r="M14" s="67">
        <f>Ipc!I17</f>
        <v>20.399999999999999</v>
      </c>
      <c r="N14" s="67">
        <f>Vrk!I17</f>
        <v>20</v>
      </c>
      <c r="O14" s="67">
        <f>Tafime!I17</f>
        <v>20.8</v>
      </c>
      <c r="P14" s="67">
        <f>Copper!I17</f>
        <v>21.7</v>
      </c>
      <c r="Q14" s="67">
        <v>30</v>
      </c>
      <c r="R14" s="67">
        <f>Kluber!I17</f>
        <v>19.8</v>
      </c>
      <c r="S14" s="67">
        <f>Norgren!I17</f>
        <v>19.2</v>
      </c>
      <c r="T14" s="67">
        <v>20</v>
      </c>
      <c r="U14" s="67">
        <f>Samsung!I17</f>
        <v>19.5</v>
      </c>
      <c r="V14" s="67">
        <f>Comex!I17</f>
        <v>20.5</v>
      </c>
      <c r="W14" s="67">
        <f>Euro!I17</f>
        <v>21.7</v>
      </c>
      <c r="X14" s="67">
        <f>Messier!I17</f>
        <v>20.9</v>
      </c>
      <c r="Y14" s="67">
        <f>Bravo!I17</f>
        <v>21.4</v>
      </c>
      <c r="Z14" s="67">
        <f>Rohm!I17</f>
        <v>21</v>
      </c>
      <c r="AA14" s="67">
        <f>Elicamex!I17</f>
        <v>20.6</v>
      </c>
      <c r="AB14" s="67">
        <f>Mpi!I17</f>
        <v>0</v>
      </c>
      <c r="AC14" s="67">
        <f>Crown!I17</f>
        <v>20.399999999999999</v>
      </c>
      <c r="AD14" s="67">
        <f>Securency!I17</f>
        <v>22.2</v>
      </c>
      <c r="AE14" s="67">
        <f>Fracsa!I17</f>
        <v>20.2</v>
      </c>
      <c r="AF14" s="67">
        <f>'AER S'!I17</f>
        <v>20.9</v>
      </c>
      <c r="AG14" s="67">
        <f>'AERnn C'!I17</f>
        <v>20.100000000000001</v>
      </c>
      <c r="AH14" s="67">
        <f>Jafra!I17</f>
        <v>20.2</v>
      </c>
      <c r="AI14" s="67">
        <f>DREnc!I17</f>
        <v>20</v>
      </c>
      <c r="AJ14" s="67">
        <f>Metokote!I17</f>
        <v>19.600000000000001</v>
      </c>
      <c r="AK14" s="67">
        <f>'KH Méx'!I17</f>
        <v>19.8</v>
      </c>
      <c r="AL14" s="67">
        <f>Hitachi!I17</f>
        <v>17.399999999999999</v>
      </c>
      <c r="AM14" s="234">
        <f>Ultramanufacturing!I17</f>
        <v>21.7</v>
      </c>
    </row>
    <row r="15" spans="2:39">
      <c r="B15" s="58">
        <f t="shared" si="1"/>
        <v>42082</v>
      </c>
      <c r="C15" s="63">
        <f>PIQ!F20</f>
        <v>20.257193000000001</v>
      </c>
      <c r="D15" s="67">
        <v>20</v>
      </c>
      <c r="E15" s="67">
        <f>Valeo!I18</f>
        <v>16.3</v>
      </c>
      <c r="F15" s="67">
        <f>Eaton!I18</f>
        <v>18.899999999999999</v>
      </c>
      <c r="G15" s="67">
        <f>'Frenos Trw'!I18</f>
        <v>20.399999999999999</v>
      </c>
      <c r="H15" s="67">
        <f>Ronal!I18</f>
        <v>16.7</v>
      </c>
      <c r="I15" s="67">
        <f>Narmx!I18</f>
        <v>18.100000000000001</v>
      </c>
      <c r="J15" s="67">
        <f>Avery!I18</f>
        <v>20.6</v>
      </c>
      <c r="K15" s="67">
        <f>Beach!I18</f>
        <v>18.2</v>
      </c>
      <c r="L15" s="67">
        <f>Foam!I18</f>
        <v>18.5</v>
      </c>
      <c r="M15" s="67">
        <f>Ipc!I18</f>
        <v>21.1</v>
      </c>
      <c r="N15" s="67">
        <f>Vrk!I18</f>
        <v>19.8</v>
      </c>
      <c r="O15" s="67">
        <f>Tafime!I18</f>
        <v>20.7</v>
      </c>
      <c r="P15" s="67">
        <f>Copper!I18</f>
        <v>21.3</v>
      </c>
      <c r="Q15" s="67">
        <v>31</v>
      </c>
      <c r="R15" s="67">
        <f>Kluber!I18</f>
        <v>19.3</v>
      </c>
      <c r="S15" s="67">
        <f>Norgren!I18</f>
        <v>19</v>
      </c>
      <c r="T15" s="67">
        <v>20</v>
      </c>
      <c r="U15" s="67">
        <f>Samsung!I18</f>
        <v>19.5</v>
      </c>
      <c r="V15" s="67">
        <f>Comex!I18</f>
        <v>19.5</v>
      </c>
      <c r="W15" s="67">
        <f>Euro!I18</f>
        <v>21.6</v>
      </c>
      <c r="X15" s="67">
        <f>Messier!I18</f>
        <v>20.5</v>
      </c>
      <c r="Y15" s="67">
        <f>Bravo!I18</f>
        <v>21.3</v>
      </c>
      <c r="Z15" s="67">
        <f>Rohm!I18</f>
        <v>20.2</v>
      </c>
      <c r="AA15" s="67">
        <f>Elicamex!I18</f>
        <v>19.8</v>
      </c>
      <c r="AB15" s="67">
        <f>Mpi!I18</f>
        <v>0</v>
      </c>
      <c r="AC15" s="67">
        <f>Crown!I18</f>
        <v>19.899999999999999</v>
      </c>
      <c r="AD15" s="67">
        <f>Securency!I18</f>
        <v>20.9</v>
      </c>
      <c r="AE15" s="67">
        <f>Fracsa!I18</f>
        <v>20.2</v>
      </c>
      <c r="AF15" s="67">
        <f>'AER S'!I18</f>
        <v>19.7</v>
      </c>
      <c r="AG15" s="67">
        <f>'AERnn C'!I18</f>
        <v>19.2</v>
      </c>
      <c r="AH15" s="67">
        <f>Jafra!I18</f>
        <v>20.3</v>
      </c>
      <c r="AI15" s="67">
        <f>DREnc!I18</f>
        <v>19.600000000000001</v>
      </c>
      <c r="AJ15" s="67">
        <f>Metokote!I18</f>
        <v>19.5</v>
      </c>
      <c r="AK15" s="67">
        <f>'KH Méx'!I18</f>
        <v>19.100000000000001</v>
      </c>
      <c r="AL15" s="67">
        <f>Hitachi!I18</f>
        <v>17.100000000000001</v>
      </c>
      <c r="AM15" s="234">
        <f>Ultramanufacturing!I18</f>
        <v>21.2</v>
      </c>
    </row>
    <row r="16" spans="2:39">
      <c r="B16" s="58">
        <f t="shared" si="1"/>
        <v>42081</v>
      </c>
      <c r="C16" s="63">
        <f>PIQ!F21</f>
        <v>20.090997999999999</v>
      </c>
      <c r="D16" s="67">
        <v>20</v>
      </c>
      <c r="E16" s="67">
        <f>Valeo!I19</f>
        <v>17.2</v>
      </c>
      <c r="F16" s="67">
        <f>Eaton!I19</f>
        <v>18</v>
      </c>
      <c r="G16" s="67">
        <f>'Frenos Trw'!I19</f>
        <v>20.100000000000001</v>
      </c>
      <c r="H16" s="67">
        <f>Ronal!I19</f>
        <v>16.7</v>
      </c>
      <c r="I16" s="67">
        <f>Narmx!I19</f>
        <v>17.7</v>
      </c>
      <c r="J16" s="67">
        <f>Avery!I19</f>
        <v>19.5</v>
      </c>
      <c r="K16" s="67">
        <f>Beach!I19</f>
        <v>16.8</v>
      </c>
      <c r="L16" s="67">
        <f>Foam!I19</f>
        <v>18.8</v>
      </c>
      <c r="M16" s="67">
        <f>Ipc!I19</f>
        <v>20.399999999999999</v>
      </c>
      <c r="N16" s="67">
        <f>Vrk!I19</f>
        <v>19.399999999999999</v>
      </c>
      <c r="O16" s="67">
        <f>Tafime!I19</f>
        <v>20.5</v>
      </c>
      <c r="P16" s="67">
        <f>Copper!I19</f>
        <v>19.8</v>
      </c>
      <c r="Q16" s="67">
        <v>32</v>
      </c>
      <c r="R16" s="67">
        <f>Kluber!I19</f>
        <v>18.399999999999999</v>
      </c>
      <c r="S16" s="67">
        <f>Norgren!I19</f>
        <v>18.399999999999999</v>
      </c>
      <c r="T16" s="67">
        <v>20</v>
      </c>
      <c r="U16" s="67">
        <f>Samsung!I19</f>
        <v>19.7</v>
      </c>
      <c r="V16" s="67">
        <f>Comex!I19</f>
        <v>20.2</v>
      </c>
      <c r="W16" s="67">
        <f>Euro!I19</f>
        <v>21.4</v>
      </c>
      <c r="X16" s="67">
        <f>Messier!I19</f>
        <v>20.2</v>
      </c>
      <c r="Y16" s="67">
        <f>Bravo!I19</f>
        <v>21</v>
      </c>
      <c r="Z16" s="67">
        <f>Rohm!I19</f>
        <v>21.2</v>
      </c>
      <c r="AA16" s="67">
        <f>Elicamex!I19</f>
        <v>18.7</v>
      </c>
      <c r="AB16" s="67">
        <f>Mpi!I19</f>
        <v>0</v>
      </c>
      <c r="AC16" s="67">
        <f>Crown!I19</f>
        <v>19</v>
      </c>
      <c r="AD16" s="67">
        <f>Securency!I19</f>
        <v>19.899999999999999</v>
      </c>
      <c r="AE16" s="67">
        <f>Fracsa!I19</f>
        <v>20.100000000000001</v>
      </c>
      <c r="AF16" s="67">
        <f>'AER S'!I19</f>
        <v>19.100000000000001</v>
      </c>
      <c r="AG16" s="67">
        <f>'AERnn C'!I19</f>
        <v>18.600000000000001</v>
      </c>
      <c r="AH16" s="67">
        <f>Jafra!I19</f>
        <v>19.8</v>
      </c>
      <c r="AI16" s="67">
        <f>DREnc!I19</f>
        <v>19.100000000000001</v>
      </c>
      <c r="AJ16" s="67">
        <f>Metokote!I19</f>
        <v>19.2</v>
      </c>
      <c r="AK16" s="67">
        <f>'KH Méx'!I19</f>
        <v>18.899999999999999</v>
      </c>
      <c r="AL16" s="67">
        <f>Hitachi!I19</f>
        <v>16.8</v>
      </c>
      <c r="AM16" s="234">
        <f>Ultramanufacturing!I19</f>
        <v>19.899999999999999</v>
      </c>
    </row>
    <row r="17" spans="2:39">
      <c r="B17" s="58">
        <f t="shared" si="1"/>
        <v>42080</v>
      </c>
      <c r="C17" s="63">
        <f>PIQ!F22</f>
        <v>19.939632</v>
      </c>
      <c r="D17" s="67">
        <v>20</v>
      </c>
      <c r="E17" s="67">
        <f>Valeo!I20</f>
        <v>15.7</v>
      </c>
      <c r="F17" s="67">
        <f>Eaton!I20</f>
        <v>17.399999999999999</v>
      </c>
      <c r="G17" s="67">
        <f>'Frenos Trw'!I20</f>
        <v>20</v>
      </c>
      <c r="H17" s="67">
        <f>Ronal!I20</f>
        <v>16.8</v>
      </c>
      <c r="I17" s="67">
        <f>Narmx!I20</f>
        <v>17.899999999999999</v>
      </c>
      <c r="J17" s="67">
        <f>Avery!I20</f>
        <v>19.600000000000001</v>
      </c>
      <c r="K17" s="67">
        <f>Beach!I20</f>
        <v>16.399999999999999</v>
      </c>
      <c r="L17" s="67">
        <f>Foam!I20</f>
        <v>18.899999999999999</v>
      </c>
      <c r="M17" s="67">
        <f>Ipc!I20</f>
        <v>21.1</v>
      </c>
      <c r="N17" s="67">
        <f>Vrk!I20</f>
        <v>18.5</v>
      </c>
      <c r="O17" s="67">
        <f>Tafime!I20</f>
        <v>20.3</v>
      </c>
      <c r="P17" s="67">
        <f>Copper!I20</f>
        <v>18.3</v>
      </c>
      <c r="Q17" s="67">
        <v>33</v>
      </c>
      <c r="R17" s="67">
        <f>Kluber!I20</f>
        <v>17.5</v>
      </c>
      <c r="S17" s="67">
        <f>Norgren!I20</f>
        <v>18.5</v>
      </c>
      <c r="T17" s="67">
        <v>20</v>
      </c>
      <c r="U17" s="67">
        <f>Samsung!I20</f>
        <v>19.899999999999999</v>
      </c>
      <c r="V17" s="67">
        <f>Comex!I20</f>
        <v>20.3</v>
      </c>
      <c r="W17" s="67">
        <f>Euro!I20</f>
        <v>21</v>
      </c>
      <c r="X17" s="67">
        <f>Messier!I20</f>
        <v>19.5</v>
      </c>
      <c r="Y17" s="67">
        <f>Bravo!I20</f>
        <v>21</v>
      </c>
      <c r="Z17" s="67">
        <f>Rohm!I20</f>
        <v>18.899999999999999</v>
      </c>
      <c r="AA17" s="67">
        <f>Elicamex!I20</f>
        <v>17.899999999999999</v>
      </c>
      <c r="AB17" s="67">
        <f>Mpi!I20</f>
        <v>0</v>
      </c>
      <c r="AC17" s="67">
        <f>Crown!I20</f>
        <v>18.5</v>
      </c>
      <c r="AD17" s="67">
        <f>Securency!I20</f>
        <v>18.3</v>
      </c>
      <c r="AE17" s="67">
        <f>Fracsa!I20</f>
        <v>19.8</v>
      </c>
      <c r="AF17" s="67">
        <f>'AER S'!I20</f>
        <v>18.5</v>
      </c>
      <c r="AG17" s="67">
        <f>'AERnn C'!I20</f>
        <v>17.3</v>
      </c>
      <c r="AH17" s="67">
        <f>Jafra!I20</f>
        <v>19</v>
      </c>
      <c r="AI17" s="67">
        <f>DREnc!I20</f>
        <v>18.600000000000001</v>
      </c>
      <c r="AJ17" s="67">
        <f>Metokote!I20</f>
        <v>18.100000000000001</v>
      </c>
      <c r="AK17" s="67">
        <f>'KH Méx'!I20</f>
        <v>16.899999999999999</v>
      </c>
      <c r="AL17" s="67">
        <f>Hitachi!I20</f>
        <v>16.399999999999999</v>
      </c>
      <c r="AM17" s="234">
        <f>Ultramanufacturing!I20</f>
        <v>17.5</v>
      </c>
    </row>
    <row r="18" spans="2:39">
      <c r="B18" s="58">
        <f t="shared" si="1"/>
        <v>42079</v>
      </c>
      <c r="C18" s="63">
        <f>PIQ!F23</f>
        <v>19.497682999999999</v>
      </c>
      <c r="D18" s="67">
        <v>20</v>
      </c>
      <c r="E18" s="67">
        <f>Valeo!I21</f>
        <v>15</v>
      </c>
      <c r="F18" s="67">
        <f>Eaton!I21</f>
        <v>14.2</v>
      </c>
      <c r="G18" s="67">
        <f>'Frenos Trw'!I21</f>
        <v>17.600000000000001</v>
      </c>
      <c r="H18" s="67">
        <f>Ronal!I21</f>
        <v>16.5</v>
      </c>
      <c r="I18" s="67">
        <f>Narmx!I21</f>
        <v>15.5</v>
      </c>
      <c r="J18" s="67">
        <f>Avery!I21</f>
        <v>15.9</v>
      </c>
      <c r="K18" s="67">
        <f>Beach!I21</f>
        <v>13.3</v>
      </c>
      <c r="L18" s="67">
        <f>Foam!I21</f>
        <v>16.899999999999999</v>
      </c>
      <c r="M18" s="67">
        <f>Ipc!I21</f>
        <v>17.100000000000001</v>
      </c>
      <c r="N18" s="67">
        <f>Vrk!I21</f>
        <v>14.3</v>
      </c>
      <c r="O18" s="67">
        <f>Tafime!I21</f>
        <v>19.2</v>
      </c>
      <c r="P18" s="67">
        <f>Copper!I21</f>
        <v>13.9</v>
      </c>
      <c r="Q18" s="67">
        <v>34</v>
      </c>
      <c r="R18" s="67">
        <f>Kluber!I21</f>
        <v>15</v>
      </c>
      <c r="S18" s="67">
        <f>Norgren!I21</f>
        <v>16.7</v>
      </c>
      <c r="T18" s="67">
        <v>20</v>
      </c>
      <c r="U18" s="67">
        <f>Samsung!I21</f>
        <v>15.4</v>
      </c>
      <c r="V18" s="67">
        <f>Comex!I21</f>
        <v>15.1</v>
      </c>
      <c r="W18" s="67">
        <f>Euro!I21</f>
        <v>18.899999999999999</v>
      </c>
      <c r="X18" s="67">
        <f>Messier!I21</f>
        <v>16.8</v>
      </c>
      <c r="Y18" s="67">
        <f>Bravo!I21</f>
        <v>18.7</v>
      </c>
      <c r="Z18" s="67">
        <f>Rohm!I21</f>
        <v>15.5</v>
      </c>
      <c r="AA18" s="67">
        <f>Elicamex!I21</f>
        <v>14.7</v>
      </c>
      <c r="AB18" s="67">
        <f>Mpi!I21</f>
        <v>0</v>
      </c>
      <c r="AC18" s="67">
        <f>Crown!I21</f>
        <v>14.7</v>
      </c>
      <c r="AD18" s="67">
        <f>Securency!I21</f>
        <v>16.100000000000001</v>
      </c>
      <c r="AE18" s="67">
        <f>Fracsa!I21</f>
        <v>17.7</v>
      </c>
      <c r="AF18" s="67">
        <f>'AER S'!I21</f>
        <v>15.4</v>
      </c>
      <c r="AG18" s="67">
        <f>'AERnn C'!I21</f>
        <v>15.7</v>
      </c>
      <c r="AH18" s="67">
        <f>Jafra!I21</f>
        <v>16.600000000000001</v>
      </c>
      <c r="AI18" s="67">
        <f>DREnc!I21</f>
        <v>14.8</v>
      </c>
      <c r="AJ18" s="67">
        <f>Metokote!I21</f>
        <v>15.4</v>
      </c>
      <c r="AK18" s="67">
        <f>'KH Méx'!I21</f>
        <v>14.2</v>
      </c>
      <c r="AL18" s="67">
        <f>Hitachi!I21</f>
        <v>15.6</v>
      </c>
      <c r="AM18" s="234">
        <f>Ultramanufacturing!I21</f>
        <v>14.3</v>
      </c>
    </row>
    <row r="19" spans="2:39">
      <c r="B19" s="58">
        <f t="shared" si="1"/>
        <v>42078</v>
      </c>
      <c r="C19" s="63">
        <f>PIQ!F24</f>
        <v>18.993116000000001</v>
      </c>
      <c r="D19" s="67">
        <v>20</v>
      </c>
      <c r="E19" s="67">
        <f>Valeo!I22</f>
        <v>10.5</v>
      </c>
      <c r="F19" s="67">
        <f>Eaton!I22</f>
        <v>9.4</v>
      </c>
      <c r="G19" s="67">
        <f>'Frenos Trw'!I22</f>
        <v>12.2</v>
      </c>
      <c r="H19" s="67">
        <f>Ronal!I22</f>
        <v>15.4</v>
      </c>
      <c r="I19" s="67">
        <f>Narmx!I22</f>
        <v>10.1</v>
      </c>
      <c r="J19" s="67">
        <f>Avery!I22</f>
        <v>10.9</v>
      </c>
      <c r="K19" s="67">
        <f>Beach!I22</f>
        <v>9.8000000000000007</v>
      </c>
      <c r="L19" s="67">
        <f>Foam!I22</f>
        <v>10.8</v>
      </c>
      <c r="M19" s="67">
        <f>Ipc!I22</f>
        <v>11</v>
      </c>
      <c r="N19" s="67">
        <f>Vrk!I22</f>
        <v>11.2</v>
      </c>
      <c r="O19" s="67">
        <f>Tafime!I22</f>
        <v>17.8</v>
      </c>
      <c r="P19" s="67">
        <f>Copper!I22</f>
        <v>9.6999999999999993</v>
      </c>
      <c r="Q19" s="67">
        <v>35</v>
      </c>
      <c r="R19" s="67">
        <f>Kluber!I22</f>
        <v>10.3</v>
      </c>
      <c r="S19" s="67">
        <f>Norgren!I22</f>
        <v>13.4</v>
      </c>
      <c r="T19" s="67">
        <v>20</v>
      </c>
      <c r="U19" s="67">
        <f>Samsung!I22</f>
        <v>10.199999999999999</v>
      </c>
      <c r="V19" s="67">
        <f>Comex!I22</f>
        <v>19.100000000000001</v>
      </c>
      <c r="W19" s="67">
        <f>Euro!I22</f>
        <v>13.3</v>
      </c>
      <c r="X19" s="67">
        <f>Messier!I22</f>
        <v>14.7</v>
      </c>
      <c r="Y19" s="67">
        <f>Bravo!I22</f>
        <v>17.899999999999999</v>
      </c>
      <c r="Z19" s="67">
        <f>Rohm!I22</f>
        <v>13.6</v>
      </c>
      <c r="AA19" s="67">
        <f>Elicamex!I22</f>
        <v>10.199999999999999</v>
      </c>
      <c r="AB19" s="67">
        <f>Mpi!I22</f>
        <v>0</v>
      </c>
      <c r="AC19" s="67">
        <f>Crown!I22</f>
        <v>10.3</v>
      </c>
      <c r="AD19" s="67">
        <f>Securency!I22</f>
        <v>11.6</v>
      </c>
      <c r="AE19" s="67">
        <f>Fracsa!I22</f>
        <v>17.899999999999999</v>
      </c>
      <c r="AF19" s="67">
        <f>'AER S'!I22</f>
        <v>10.4</v>
      </c>
      <c r="AG19" s="67">
        <f>'AERnn C'!I22</f>
        <v>10.6</v>
      </c>
      <c r="AH19" s="67">
        <f>Jafra!I22</f>
        <v>10.3</v>
      </c>
      <c r="AI19" s="67">
        <f>DREnc!I22</f>
        <v>10.6</v>
      </c>
      <c r="AJ19" s="67">
        <f>Metokote!I22</f>
        <v>13</v>
      </c>
      <c r="AK19" s="67">
        <f>'KH Méx'!I22</f>
        <v>10.5</v>
      </c>
      <c r="AL19" s="67">
        <f>Hitachi!I22</f>
        <v>11</v>
      </c>
      <c r="AM19" s="234">
        <f>Ultramanufacturing!I22</f>
        <v>10.7</v>
      </c>
    </row>
    <row r="20" spans="2:39">
      <c r="B20" s="60">
        <f t="shared" si="1"/>
        <v>42077</v>
      </c>
      <c r="C20" s="63">
        <f>PIQ!F25</f>
        <v>19.173410000000001</v>
      </c>
      <c r="D20" s="67">
        <v>20</v>
      </c>
      <c r="E20" s="67">
        <f>Valeo!I23</f>
        <v>8.8000000000000007</v>
      </c>
      <c r="F20" s="67">
        <f>Eaton!I23</f>
        <v>9.3000000000000007</v>
      </c>
      <c r="G20" s="67">
        <f>'Frenos Trw'!I23</f>
        <v>13</v>
      </c>
      <c r="H20" s="67">
        <f>Ronal!I23</f>
        <v>15.8</v>
      </c>
      <c r="I20" s="67">
        <f>Narmx!I23</f>
        <v>10.1</v>
      </c>
      <c r="J20" s="67">
        <f>Avery!I23</f>
        <v>14.3</v>
      </c>
      <c r="K20" s="67">
        <f>Beach!I23</f>
        <v>7.9</v>
      </c>
      <c r="L20" s="67" t="e">
        <f>Foam!#REF!</f>
        <v>#REF!</v>
      </c>
      <c r="M20" s="67">
        <f>Ipc!I23</f>
        <v>9.3000000000000007</v>
      </c>
      <c r="N20" s="67">
        <f>Vrk!I23</f>
        <v>14.3</v>
      </c>
      <c r="O20" s="67">
        <f>Tafime!I23</f>
        <v>17.3</v>
      </c>
      <c r="P20" s="67">
        <f>Copper!I23</f>
        <v>8.1999999999999993</v>
      </c>
      <c r="Q20" s="67">
        <v>36</v>
      </c>
      <c r="R20" s="67">
        <f>Kluber!I23</f>
        <v>8.5</v>
      </c>
      <c r="S20" s="67">
        <f>Norgren!I23</f>
        <v>12.8</v>
      </c>
      <c r="T20" s="67">
        <v>20</v>
      </c>
      <c r="U20" s="67">
        <f>Samsung!I23</f>
        <v>9.1999999999999993</v>
      </c>
      <c r="V20" s="67">
        <f>Comex!I23</f>
        <v>19.7</v>
      </c>
      <c r="W20" s="67">
        <f>Euro!I23</f>
        <v>16.899999999999999</v>
      </c>
      <c r="X20" s="67">
        <f>Messier!I23</f>
        <v>13.5</v>
      </c>
      <c r="Y20" s="67">
        <f>Bravo!I23</f>
        <v>18.100000000000001</v>
      </c>
      <c r="Z20" s="67">
        <f>Rohm!I23</f>
        <v>14.2</v>
      </c>
      <c r="AA20" s="67">
        <f>Elicamex!I23</f>
        <v>9.6</v>
      </c>
      <c r="AB20" s="67">
        <f>Mpi!I23</f>
        <v>0</v>
      </c>
      <c r="AC20" s="67">
        <f>Crown!I23</f>
        <v>10.5</v>
      </c>
      <c r="AD20" s="67">
        <f>Securency!I23</f>
        <v>9.1999999999999993</v>
      </c>
      <c r="AE20" s="67">
        <f>Fracsa!I23</f>
        <v>19.3</v>
      </c>
      <c r="AF20" s="67">
        <f>'AER S'!I23</f>
        <v>9.6999999999999993</v>
      </c>
      <c r="AG20" s="67">
        <f>'AERnn C'!I23</f>
        <v>11.1</v>
      </c>
      <c r="AH20" s="67">
        <f>Jafra!I23</f>
        <v>8.5</v>
      </c>
      <c r="AI20" s="67">
        <f>DREnc!I23</f>
        <v>8.4</v>
      </c>
      <c r="AJ20" s="67">
        <f>Metokote!I23</f>
        <v>12.6</v>
      </c>
      <c r="AK20" s="67">
        <f>'KH Méx'!I23</f>
        <v>8.5</v>
      </c>
      <c r="AL20" s="67">
        <f>Hitachi!I23</f>
        <v>12.9</v>
      </c>
      <c r="AM20" s="234">
        <f>Ultramanufacturing!I23</f>
        <v>8.5</v>
      </c>
    </row>
    <row r="21" spans="2:39">
      <c r="B21" s="60">
        <f t="shared" si="1"/>
        <v>42076</v>
      </c>
      <c r="C21" s="63">
        <f>PIQ!F26</f>
        <v>20.474713999999999</v>
      </c>
      <c r="D21" s="67">
        <v>20</v>
      </c>
      <c r="E21" s="67">
        <f>Valeo!I24</f>
        <v>12.6</v>
      </c>
      <c r="F21" s="67">
        <f>Eaton!I24</f>
        <v>14.5</v>
      </c>
      <c r="G21" s="67">
        <f>'Frenos Trw'!I24</f>
        <v>18.8</v>
      </c>
      <c r="H21" s="67">
        <f>Ronal!I24</f>
        <v>16.899999999999999</v>
      </c>
      <c r="I21" s="67">
        <f>Narmx!I24</f>
        <v>15.9</v>
      </c>
      <c r="J21" s="67">
        <f>Avery!I24</f>
        <v>18.8</v>
      </c>
      <c r="K21" s="67">
        <f>Beach!I24</f>
        <v>12.5</v>
      </c>
      <c r="L21" s="67" t="e">
        <f>Foam!#REF!</f>
        <v>#REF!</v>
      </c>
      <c r="M21" s="67">
        <f>Ipc!I24</f>
        <v>19</v>
      </c>
      <c r="N21" s="67">
        <f>Vrk!I24</f>
        <v>18.7</v>
      </c>
      <c r="O21" s="67">
        <f>Tafime!I24</f>
        <v>19</v>
      </c>
      <c r="P21" s="67">
        <f>Copper!I24</f>
        <v>0</v>
      </c>
      <c r="Q21" s="67">
        <v>37</v>
      </c>
      <c r="R21" s="67">
        <f>Kluber!I24</f>
        <v>0</v>
      </c>
      <c r="S21" s="67">
        <f>Norgren!I24</f>
        <v>17.600000000000001</v>
      </c>
      <c r="T21" s="67">
        <v>20</v>
      </c>
      <c r="U21" s="67">
        <f>Samsung!I24</f>
        <v>18.600000000000001</v>
      </c>
      <c r="V21" s="67">
        <f>Comex!I24</f>
        <v>20.100000000000001</v>
      </c>
      <c r="W21" s="67">
        <f>Euro!I24</f>
        <v>21</v>
      </c>
      <c r="X21" s="67">
        <f>Messier!I24</f>
        <v>17.399999999999999</v>
      </c>
      <c r="Y21" s="67">
        <f>Bravo!I24</f>
        <v>20.2</v>
      </c>
      <c r="Z21" s="67">
        <f>Rohm!I24</f>
        <v>17.899999999999999</v>
      </c>
      <c r="AA21" s="67">
        <f>Elicamex!I24</f>
        <v>13.8</v>
      </c>
      <c r="AB21" s="67">
        <f>Mpi!I24</f>
        <v>0</v>
      </c>
      <c r="AC21" s="67">
        <f>Crown!I24</f>
        <v>15.9</v>
      </c>
      <c r="AD21" s="67">
        <f>Securency!I24</f>
        <v>14.2</v>
      </c>
      <c r="AE21" s="67">
        <f>Fracsa!I24</f>
        <v>20</v>
      </c>
      <c r="AF21" s="67">
        <f>'AER S'!I24</f>
        <v>16</v>
      </c>
      <c r="AG21" s="67">
        <f>'AERnn C'!I24</f>
        <v>15.4</v>
      </c>
      <c r="AH21" s="67">
        <f>Jafra!I24</f>
        <v>17</v>
      </c>
      <c r="AI21" s="67">
        <f>DREnc!I24</f>
        <v>13.8</v>
      </c>
      <c r="AJ21" s="67">
        <f>Metokote!I24</f>
        <v>16.8</v>
      </c>
      <c r="AK21" s="67">
        <f>'KH Méx'!I24</f>
        <v>13.6</v>
      </c>
      <c r="AL21" s="67">
        <f>Hitachi!I24</f>
        <v>15.6</v>
      </c>
      <c r="AM21" s="234">
        <f>Ultramanufacturing!I24</f>
        <v>14.2</v>
      </c>
    </row>
    <row r="22" spans="2:39">
      <c r="B22" s="60">
        <f t="shared" si="1"/>
        <v>42075</v>
      </c>
      <c r="C22" s="63">
        <f>PIQ!F27</f>
        <v>0</v>
      </c>
      <c r="D22" s="67">
        <v>20</v>
      </c>
      <c r="E22" s="67">
        <f>Valeo!I25</f>
        <v>13.8</v>
      </c>
      <c r="F22" s="67">
        <f>Eaton!I25</f>
        <v>15.7</v>
      </c>
      <c r="G22" s="67">
        <f>'Frenos Trw'!I25</f>
        <v>19.899999999999999</v>
      </c>
      <c r="H22" s="67">
        <f>Ronal!I25</f>
        <v>17</v>
      </c>
      <c r="I22" s="67">
        <f>Narmx!I25</f>
        <v>17.2</v>
      </c>
      <c r="J22" s="67">
        <f>Avery!I25</f>
        <v>19.600000000000001</v>
      </c>
      <c r="K22" s="67">
        <f>Beach!I25</f>
        <v>14</v>
      </c>
      <c r="L22" s="67" t="e">
        <f>Foam!#REF!</f>
        <v>#REF!</v>
      </c>
      <c r="M22" s="67">
        <f>Ipc!I25</f>
        <v>20.5</v>
      </c>
      <c r="N22" s="67">
        <f>Vrk!I25</f>
        <v>19.5</v>
      </c>
      <c r="O22" s="67">
        <f>Tafime!I25</f>
        <v>19.8</v>
      </c>
      <c r="P22" s="67">
        <f>Copper!I25</f>
        <v>0</v>
      </c>
      <c r="Q22" s="67">
        <v>38</v>
      </c>
      <c r="R22" s="67">
        <f>Kluber!I25</f>
        <v>0</v>
      </c>
      <c r="S22" s="67">
        <f>Norgren!I25</f>
        <v>17.899999999999999</v>
      </c>
      <c r="T22" s="67">
        <v>20</v>
      </c>
      <c r="U22" s="67">
        <f>Samsung!I25</f>
        <v>19.3</v>
      </c>
      <c r="V22" s="67">
        <f>Comex!I25</f>
        <v>20.9</v>
      </c>
      <c r="W22" s="67">
        <f>Euro!I25</f>
        <v>21.8</v>
      </c>
      <c r="X22" s="67">
        <f>Messier!I25</f>
        <v>18.600000000000001</v>
      </c>
      <c r="Y22" s="67">
        <f>Bravo!I25</f>
        <v>20.8</v>
      </c>
      <c r="Z22" s="67">
        <f>Rohm!I25</f>
        <v>18.5</v>
      </c>
      <c r="AA22" s="67">
        <f>Elicamex!I25</f>
        <v>16.100000000000001</v>
      </c>
      <c r="AB22" s="67">
        <f>Mpi!I25</f>
        <v>0</v>
      </c>
      <c r="AC22" s="67">
        <f>Crown!I25</f>
        <v>17</v>
      </c>
      <c r="AD22" s="67">
        <f>Securency!I25</f>
        <v>16.100000000000001</v>
      </c>
      <c r="AE22" s="67">
        <f>Fracsa!I25</f>
        <v>20.3</v>
      </c>
      <c r="AF22" s="67">
        <f>'AER S'!I25</f>
        <v>17.899999999999999</v>
      </c>
      <c r="AG22" s="67">
        <f>'AERnn C'!I25</f>
        <v>17.399999999999999</v>
      </c>
      <c r="AH22" s="67">
        <f>Jafra!I25</f>
        <v>18.7</v>
      </c>
      <c r="AI22" s="67">
        <f>DREnc!I25</f>
        <v>17.7</v>
      </c>
      <c r="AJ22" s="67">
        <f>Metokote!I25</f>
        <v>18.100000000000001</v>
      </c>
      <c r="AK22" s="67">
        <f>'KH Méx'!I25</f>
        <v>14.6</v>
      </c>
      <c r="AL22" s="67">
        <f>Hitachi!I25</f>
        <v>16.100000000000001</v>
      </c>
      <c r="AM22" s="234">
        <f>Ultramanufacturing!I25</f>
        <v>16.2</v>
      </c>
    </row>
    <row r="23" spans="2:39">
      <c r="B23" s="60">
        <f t="shared" si="1"/>
        <v>42074</v>
      </c>
      <c r="C23" s="63">
        <f>PIQ!F28</f>
        <v>0</v>
      </c>
      <c r="D23" s="67">
        <v>20</v>
      </c>
      <c r="E23" s="67">
        <f>Valeo!I26</f>
        <v>12</v>
      </c>
      <c r="F23" s="67">
        <f>Eaton!I26</f>
        <v>13.3</v>
      </c>
      <c r="G23" s="67">
        <f>'Frenos Trw'!I26</f>
        <v>19</v>
      </c>
      <c r="H23" s="67">
        <f>Ronal!I26</f>
        <v>16.8</v>
      </c>
      <c r="I23" s="67">
        <f>Narmx!I26</f>
        <v>15.5</v>
      </c>
      <c r="J23" s="67">
        <f>Avery!I26</f>
        <v>19.2</v>
      </c>
      <c r="K23" s="67">
        <f>Beach!I26</f>
        <v>11.3</v>
      </c>
      <c r="L23" s="67" t="e">
        <f>Foam!#REF!</f>
        <v>#REF!</v>
      </c>
      <c r="M23" s="67">
        <f>Ipc!I26</f>
        <v>20.100000000000001</v>
      </c>
      <c r="N23" s="67">
        <f>Vrk!I26</f>
        <v>18.399999999999999</v>
      </c>
      <c r="O23" s="67">
        <f>Tafime!I26</f>
        <v>19.100000000000001</v>
      </c>
      <c r="P23" s="67">
        <f>Copper!I26</f>
        <v>0</v>
      </c>
      <c r="Q23" s="67">
        <v>39</v>
      </c>
      <c r="R23" s="67">
        <f>Kluber!I26</f>
        <v>0</v>
      </c>
      <c r="S23" s="67">
        <f>Norgren!I26</f>
        <v>17.100000000000001</v>
      </c>
      <c r="T23" s="67">
        <v>20</v>
      </c>
      <c r="U23" s="67">
        <f>Samsung!I26</f>
        <v>19.2</v>
      </c>
      <c r="V23" s="67">
        <f>Comex!I26</f>
        <v>20.2</v>
      </c>
      <c r="W23" s="67">
        <f>Euro!I26</f>
        <v>20.9</v>
      </c>
      <c r="X23" s="67">
        <f>Messier!I26</f>
        <v>17</v>
      </c>
      <c r="Y23" s="67">
        <f>Bravo!I26</f>
        <v>20.2</v>
      </c>
      <c r="Z23" s="67">
        <f>Rohm!I26</f>
        <v>17.399999999999999</v>
      </c>
      <c r="AA23" s="67">
        <f>Elicamex!I26</f>
        <v>13.8</v>
      </c>
      <c r="AB23" s="67">
        <f>Mpi!I26</f>
        <v>0</v>
      </c>
      <c r="AC23" s="67">
        <f>Crown!I26</f>
        <v>15.4</v>
      </c>
      <c r="AD23" s="67">
        <f>Securency!I26</f>
        <v>13.6</v>
      </c>
      <c r="AE23" s="67">
        <f>Fracsa!I26</f>
        <v>19.8</v>
      </c>
      <c r="AF23" s="67">
        <f>'AER S'!I26</f>
        <v>15.1</v>
      </c>
      <c r="AG23" s="67">
        <f>'AERnn C'!I26</f>
        <v>15.3</v>
      </c>
      <c r="AH23" s="67">
        <f>Jafra!I26</f>
        <v>17.399999999999999</v>
      </c>
      <c r="AI23" s="67">
        <f>DREnc!I26</f>
        <v>16.899999999999999</v>
      </c>
      <c r="AJ23" s="67">
        <f>Metokote!I26</f>
        <v>16.399999999999999</v>
      </c>
      <c r="AK23" s="67">
        <f>'KH Méx'!I26</f>
        <v>12.5</v>
      </c>
      <c r="AL23" s="67">
        <f>Hitachi!I26</f>
        <v>15.3</v>
      </c>
      <c r="AM23" s="234">
        <f>Ultramanufacturing!I26</f>
        <v>13.2</v>
      </c>
    </row>
    <row r="24" spans="2:39">
      <c r="B24" s="60">
        <f t="shared" si="1"/>
        <v>42073</v>
      </c>
      <c r="C24" s="63">
        <f>PIQ!F29</f>
        <v>19.977685999999999</v>
      </c>
      <c r="D24" s="67">
        <v>20</v>
      </c>
      <c r="E24" s="67">
        <f>Valeo!I27</f>
        <v>12.3</v>
      </c>
      <c r="F24" s="67">
        <f>Eaton!I27</f>
        <v>13.5</v>
      </c>
      <c r="G24" s="67">
        <f>'Frenos Trw'!I27</f>
        <v>18.8</v>
      </c>
      <c r="H24" s="67">
        <f>Ronal!I27</f>
        <v>16.899999999999999</v>
      </c>
      <c r="I24" s="67">
        <f>Narmx!I27</f>
        <v>15.7</v>
      </c>
      <c r="J24" s="67">
        <f>Avery!I27</f>
        <v>19.100000000000001</v>
      </c>
      <c r="K24" s="67">
        <f>Beach!I27</f>
        <v>11.6</v>
      </c>
      <c r="L24" s="67" t="e">
        <f>Foam!#REF!</f>
        <v>#REF!</v>
      </c>
      <c r="M24" s="67">
        <f>Ipc!I27</f>
        <v>20</v>
      </c>
      <c r="N24" s="67">
        <f>Vrk!I27</f>
        <v>18.399999999999999</v>
      </c>
      <c r="O24" s="67">
        <f>Tafime!I27</f>
        <v>18.7</v>
      </c>
      <c r="P24" s="67">
        <f>Copper!I27</f>
        <v>12.5</v>
      </c>
      <c r="Q24" s="67">
        <v>40</v>
      </c>
      <c r="R24" s="67">
        <f>Kluber!I27</f>
        <v>0</v>
      </c>
      <c r="S24" s="67">
        <f>Norgren!I27</f>
        <v>17.3</v>
      </c>
      <c r="T24" s="67">
        <v>20</v>
      </c>
      <c r="U24" s="67">
        <f>Samsung!I27</f>
        <v>19.2</v>
      </c>
      <c r="V24" s="67">
        <f>Comex!I27</f>
        <v>20.5</v>
      </c>
      <c r="W24" s="67">
        <f>Euro!I27</f>
        <v>20.8</v>
      </c>
      <c r="X24" s="67">
        <f>Messier!I27</f>
        <v>16.600000000000001</v>
      </c>
      <c r="Y24" s="67">
        <f>Bravo!I27</f>
        <v>20</v>
      </c>
      <c r="Z24" s="67">
        <f>Rohm!I27</f>
        <v>15</v>
      </c>
      <c r="AA24" s="67">
        <f>Elicamex!I27</f>
        <v>13.4</v>
      </c>
      <c r="AB24" s="67">
        <f>Mpi!I27</f>
        <v>0</v>
      </c>
      <c r="AC24" s="67">
        <f>Crown!I27</f>
        <v>15.4</v>
      </c>
      <c r="AD24" s="67">
        <f>Securency!I27</f>
        <v>13.9</v>
      </c>
      <c r="AE24" s="67">
        <f>Fracsa!I27</f>
        <v>19.600000000000001</v>
      </c>
      <c r="AF24" s="67">
        <f>'AER S'!I27</f>
        <v>15.4</v>
      </c>
      <c r="AG24" s="67">
        <f>'AERnn C'!I27</f>
        <v>14.6</v>
      </c>
      <c r="AH24" s="67">
        <f>Jafra!I27</f>
        <v>17.3</v>
      </c>
      <c r="AI24" s="67">
        <f>DREnc!I27</f>
        <v>17</v>
      </c>
      <c r="AJ24" s="67">
        <f>Metokote!I27</f>
        <v>16.600000000000001</v>
      </c>
      <c r="AK24" s="67">
        <f>'KH Méx'!I27</f>
        <v>12.8</v>
      </c>
      <c r="AL24" s="67">
        <f>Hitachi!I27</f>
        <v>15.4</v>
      </c>
      <c r="AM24" s="234">
        <f>Ultramanufacturing!I27</f>
        <v>13.7</v>
      </c>
    </row>
    <row r="25" spans="2:39">
      <c r="B25" s="60">
        <f t="shared" si="1"/>
        <v>42072</v>
      </c>
      <c r="C25" s="63">
        <f>PIQ!F30</f>
        <v>20.403433</v>
      </c>
      <c r="D25" s="67">
        <v>20</v>
      </c>
      <c r="E25" s="67" t="e">
        <f>Valeo!#REF!</f>
        <v>#REF!</v>
      </c>
      <c r="F25" s="67">
        <f>Eaton!I28</f>
        <v>16.600000000000001</v>
      </c>
      <c r="G25" s="67">
        <f>'Frenos Trw'!I28</f>
        <v>20.100000000000001</v>
      </c>
      <c r="H25" s="67">
        <f>Ronal!I28</f>
        <v>17.399999999999999</v>
      </c>
      <c r="I25" s="67">
        <f>Narmx!I28</f>
        <v>17.600000000000001</v>
      </c>
      <c r="J25" s="67">
        <f>Avery!I28</f>
        <v>20.100000000000001</v>
      </c>
      <c r="K25" s="67">
        <f>Beach!I28</f>
        <v>14.7</v>
      </c>
      <c r="L25" s="67">
        <f>Foam!I28</f>
        <v>18.5</v>
      </c>
      <c r="M25" s="67" t="e">
        <f>Ipc!#REF!</f>
        <v>#REF!</v>
      </c>
      <c r="N25" s="67">
        <f>Valeo!I28</f>
        <v>14.6</v>
      </c>
      <c r="O25" s="67">
        <f>Tafime!I28</f>
        <v>20</v>
      </c>
      <c r="P25" s="67">
        <f>Copper!I28</f>
        <v>17.399999999999999</v>
      </c>
      <c r="Q25" s="67">
        <v>41</v>
      </c>
      <c r="R25" s="67">
        <f>Kluber!I28</f>
        <v>16.399999999999999</v>
      </c>
      <c r="S25" s="67">
        <f>Norgren!I28</f>
        <v>18.5</v>
      </c>
      <c r="T25" s="67">
        <v>20</v>
      </c>
      <c r="U25" s="67" t="e">
        <f>Samsung!#REF!</f>
        <v>#REF!</v>
      </c>
      <c r="V25" s="67">
        <f>Comex!I28</f>
        <v>20.6</v>
      </c>
      <c r="W25" s="67">
        <f>Euro!I28</f>
        <v>21.8</v>
      </c>
      <c r="X25" s="67">
        <f>Messier!I28</f>
        <v>19</v>
      </c>
      <c r="Y25" s="67">
        <f>Bravo!I28</f>
        <v>21.1</v>
      </c>
      <c r="Z25" s="67">
        <f>Rohm!I28</f>
        <v>18.899999999999999</v>
      </c>
      <c r="AA25" s="67">
        <f>Elicamex!I28</f>
        <v>15.7</v>
      </c>
      <c r="AB25" s="67">
        <f>Ipc!I28</f>
        <v>20.9</v>
      </c>
      <c r="AC25" s="67">
        <f>Crown!I28</f>
        <v>16.899999999999999</v>
      </c>
      <c r="AD25" s="67">
        <f>Securency!I28</f>
        <v>17.100000000000001</v>
      </c>
      <c r="AE25" s="67">
        <f>Fracsa!I28</f>
        <v>20.2</v>
      </c>
      <c r="AF25" s="67" t="e">
        <f>'AER S'!#REF!</f>
        <v>#REF!</v>
      </c>
      <c r="AG25" s="67">
        <f>'AER S'!I28</f>
        <v>16.399999999999999</v>
      </c>
      <c r="AH25" s="67">
        <f>Jafra!I28</f>
        <v>18.7</v>
      </c>
      <c r="AI25" s="67">
        <f>DREnc!I28</f>
        <v>18.5</v>
      </c>
      <c r="AJ25" s="67" t="e">
        <f>Metokote!#REF!</f>
        <v>#REF!</v>
      </c>
      <c r="AK25" s="67">
        <f>'KH Méx'!I28</f>
        <v>15.9</v>
      </c>
      <c r="AL25" s="67" t="e">
        <f>Hitachi!#REF!</f>
        <v>#REF!</v>
      </c>
      <c r="AM25" s="234">
        <f>Ultramanufacturing!I28</f>
        <v>17.2</v>
      </c>
    </row>
    <row r="26" spans="2:39">
      <c r="B26" s="60">
        <f t="shared" si="1"/>
        <v>42071</v>
      </c>
      <c r="C26" s="63">
        <f>PIQ!F32</f>
        <v>20.285737999999998</v>
      </c>
      <c r="D26" s="67">
        <v>20</v>
      </c>
      <c r="E26" s="67" t="e">
        <f>Valeo!#REF!</f>
        <v>#REF!</v>
      </c>
      <c r="F26" s="67">
        <f>Eaton!I29</f>
        <v>19.100000000000001</v>
      </c>
      <c r="G26" s="67">
        <f>'Frenos Trw'!I29</f>
        <v>21.1</v>
      </c>
      <c r="H26" s="67">
        <f>Ronal!I29</f>
        <v>17.5</v>
      </c>
      <c r="I26" s="67">
        <f>Narmx!I29</f>
        <v>20.9</v>
      </c>
      <c r="J26" s="67">
        <f>Avery!I29</f>
        <v>20.2</v>
      </c>
      <c r="K26" s="67">
        <f>Beach!I29</f>
        <v>18.8</v>
      </c>
      <c r="L26" s="67">
        <f>Foam!I29</f>
        <v>22.7</v>
      </c>
      <c r="M26" s="67" t="e">
        <f>Ipc!#REF!</f>
        <v>#REF!</v>
      </c>
      <c r="N26" s="67">
        <f>Valeo!I29</f>
        <v>20.7</v>
      </c>
      <c r="O26" s="67">
        <f>Tafime!I29</f>
        <v>20.8</v>
      </c>
      <c r="P26" s="67">
        <f>Copper!I29</f>
        <v>20.5</v>
      </c>
      <c r="Q26" s="67">
        <v>42</v>
      </c>
      <c r="R26" s="67">
        <f>Kluber!I29</f>
        <v>20.8</v>
      </c>
      <c r="S26" s="67">
        <f>Norgren!I29</f>
        <v>18.5</v>
      </c>
      <c r="T26" s="67">
        <v>20</v>
      </c>
      <c r="U26" s="67" t="e">
        <f>Samsung!#REF!</f>
        <v>#REF!</v>
      </c>
      <c r="V26" s="67">
        <f>Comex!I29</f>
        <v>21</v>
      </c>
      <c r="W26" s="67">
        <f>Euro!I29</f>
        <v>23.2</v>
      </c>
      <c r="X26" s="67">
        <f>Messier!I29</f>
        <v>20.6</v>
      </c>
      <c r="Y26" s="67">
        <f>Bravo!I29</f>
        <v>21.8</v>
      </c>
      <c r="Z26" s="67">
        <f>Rohm!I29</f>
        <v>20.8</v>
      </c>
      <c r="AA26" s="67">
        <f>Elicamex!I29</f>
        <v>20.100000000000001</v>
      </c>
      <c r="AB26" s="67">
        <f>Ipc!I29</f>
        <v>21.5</v>
      </c>
      <c r="AC26" s="67">
        <f>Crown!I29</f>
        <v>17.899999999999999</v>
      </c>
      <c r="AD26" s="67">
        <f>Securency!I29</f>
        <v>20.399999999999999</v>
      </c>
      <c r="AE26" s="67">
        <f>Fracsa!I29</f>
        <v>20.7</v>
      </c>
      <c r="AF26" s="67" t="e">
        <f>'AER S'!#REF!</f>
        <v>#REF!</v>
      </c>
      <c r="AG26" s="67">
        <f>'AER S'!I29</f>
        <v>21.5</v>
      </c>
      <c r="AH26" s="67">
        <f>Jafra!I29</f>
        <v>19.2</v>
      </c>
      <c r="AI26" s="67">
        <f>DREnc!I29</f>
        <v>20.100000000000001</v>
      </c>
      <c r="AJ26" s="67" t="e">
        <f>Metokote!#REF!</f>
        <v>#REF!</v>
      </c>
      <c r="AK26" s="67">
        <f>'KH Méx'!I29</f>
        <v>19.399999999999999</v>
      </c>
      <c r="AL26" s="67" t="e">
        <f>Hitachi!#REF!</f>
        <v>#REF!</v>
      </c>
      <c r="AM26" s="234">
        <f>Ultramanufacturing!I29</f>
        <v>19.5</v>
      </c>
    </row>
    <row r="27" spans="2:39">
      <c r="B27" s="58">
        <f t="shared" si="1"/>
        <v>42070</v>
      </c>
      <c r="C27" s="63">
        <f>PIQ!F33</f>
        <v>20.460280999999998</v>
      </c>
      <c r="D27" s="67">
        <v>20</v>
      </c>
      <c r="E27" s="67" t="e">
        <f>Valeo!#REF!</f>
        <v>#REF!</v>
      </c>
      <c r="F27" s="67">
        <f>Eaton!I30</f>
        <v>18</v>
      </c>
      <c r="G27" s="67">
        <f>'Frenos Trw'!I30</f>
        <v>20.2</v>
      </c>
      <c r="H27" s="67">
        <f>Ronal!I30</f>
        <v>17.2</v>
      </c>
      <c r="I27" s="67">
        <f>Narmx!I30</f>
        <v>18.2</v>
      </c>
      <c r="J27" s="67">
        <f>Avery!I30</f>
        <v>18.7</v>
      </c>
      <c r="K27" s="67">
        <f>Beach!I30</f>
        <v>17.5</v>
      </c>
      <c r="L27" s="67">
        <f>Foam!I30</f>
        <v>20.6</v>
      </c>
      <c r="M27" s="67" t="e">
        <f>Ipc!#REF!</f>
        <v>#REF!</v>
      </c>
      <c r="N27" s="67">
        <f>Valeo!I30</f>
        <v>17.5</v>
      </c>
      <c r="O27" s="67">
        <f>Tafime!I30</f>
        <v>20.399999999999999</v>
      </c>
      <c r="P27" s="67">
        <f>Copper!I30</f>
        <v>19.600000000000001</v>
      </c>
      <c r="Q27" s="67">
        <v>43</v>
      </c>
      <c r="R27" s="67">
        <f>Kluber!I30</f>
        <v>18.899999999999999</v>
      </c>
      <c r="S27" s="67">
        <f>Norgren!I30</f>
        <v>18</v>
      </c>
      <c r="T27" s="67">
        <v>20</v>
      </c>
      <c r="U27" s="67" t="e">
        <f>Samsung!#REF!</f>
        <v>#REF!</v>
      </c>
      <c r="V27" s="67">
        <f>Comex!I30</f>
        <v>21.6</v>
      </c>
      <c r="W27" s="67">
        <f>Euro!I30</f>
        <v>22.2</v>
      </c>
      <c r="X27" s="67">
        <f>Messier!I30</f>
        <v>20</v>
      </c>
      <c r="Y27" s="67">
        <f>Bravo!I30</f>
        <v>21.6</v>
      </c>
      <c r="Z27" s="67">
        <f>Rohm!I30</f>
        <v>20.2</v>
      </c>
      <c r="AA27" s="67">
        <f>Elicamex!I30</f>
        <v>18</v>
      </c>
      <c r="AB27" s="67">
        <f>Ipc!I30</f>
        <v>20.100000000000001</v>
      </c>
      <c r="AC27" s="67">
        <f>Crown!I30</f>
        <v>15.6</v>
      </c>
      <c r="AD27" s="67">
        <f>Securency!I30</f>
        <v>18.5</v>
      </c>
      <c r="AE27" s="67">
        <f>Fracsa!I30</f>
        <v>20.399999999999999</v>
      </c>
      <c r="AF27" s="67" t="e">
        <f>'AER S'!#REF!</f>
        <v>#REF!</v>
      </c>
      <c r="AG27" s="67">
        <f>'AER S'!I30</f>
        <v>20</v>
      </c>
      <c r="AH27" s="67">
        <f>Jafra!I30</f>
        <v>17.8</v>
      </c>
      <c r="AI27" s="67">
        <f>DREnc!I30</f>
        <v>18.100000000000001</v>
      </c>
      <c r="AJ27" s="67" t="e">
        <f>Metokote!#REF!</f>
        <v>#REF!</v>
      </c>
      <c r="AK27" s="67">
        <f>'KH Méx'!I30</f>
        <v>18.100000000000001</v>
      </c>
      <c r="AL27" s="67" t="e">
        <f>Hitachi!#REF!</f>
        <v>#REF!</v>
      </c>
      <c r="AM27" s="234">
        <f>Ultramanufacturing!I30</f>
        <v>18</v>
      </c>
    </row>
    <row r="28" spans="2:39">
      <c r="B28" s="58">
        <f t="shared" si="1"/>
        <v>42069</v>
      </c>
      <c r="C28" s="63">
        <f>PIQ!F34</f>
        <v>20.522713</v>
      </c>
      <c r="D28" s="67">
        <v>20</v>
      </c>
      <c r="E28" s="67" t="e">
        <f>Valeo!#REF!</f>
        <v>#REF!</v>
      </c>
      <c r="F28" s="67">
        <f>Eaton!I31</f>
        <v>14.9</v>
      </c>
      <c r="G28" s="67">
        <f>'Frenos Trw'!I31</f>
        <v>19.5</v>
      </c>
      <c r="H28" s="67">
        <f>Ronal!I31</f>
        <v>16.8</v>
      </c>
      <c r="I28" s="67">
        <f>Narmx!I31</f>
        <v>15.1</v>
      </c>
      <c r="J28" s="67">
        <f>Avery!I31</f>
        <v>19.399999999999999</v>
      </c>
      <c r="K28" s="67">
        <f>Beach!I31</f>
        <v>12.6</v>
      </c>
      <c r="L28" s="67">
        <f>Foam!I31</f>
        <v>16.8</v>
      </c>
      <c r="M28" s="67" t="e">
        <f>Ipc!#REF!</f>
        <v>#REF!</v>
      </c>
      <c r="N28" s="67">
        <f>Valeo!I31</f>
        <v>12.5</v>
      </c>
      <c r="O28" s="67">
        <f>Tafime!I31</f>
        <v>19.5</v>
      </c>
      <c r="P28" s="67">
        <f>Copper!I31</f>
        <v>15.2</v>
      </c>
      <c r="Q28" s="67">
        <v>44</v>
      </c>
      <c r="R28" s="67">
        <f>Kluber!I31</f>
        <v>14.3</v>
      </c>
      <c r="S28" s="67">
        <f>Norgren!I31</f>
        <v>16.899999999999999</v>
      </c>
      <c r="T28" s="67">
        <v>20</v>
      </c>
      <c r="U28" s="67" t="e">
        <f>Samsung!#REF!</f>
        <v>#REF!</v>
      </c>
      <c r="V28" s="67">
        <f>Comex!I31</f>
        <v>20.5</v>
      </c>
      <c r="W28" s="67">
        <f>Euro!I31</f>
        <v>21.7</v>
      </c>
      <c r="X28" s="67">
        <f>Messier!I31</f>
        <v>17.7</v>
      </c>
      <c r="Y28" s="67">
        <f>Bravo!I31</f>
        <v>20.5</v>
      </c>
      <c r="Z28" s="67">
        <f>Rohm!I31</f>
        <v>17.399999999999999</v>
      </c>
      <c r="AA28" s="67">
        <f>Elicamex!I31</f>
        <v>15</v>
      </c>
      <c r="AB28" s="67">
        <f>Ipc!I31</f>
        <v>19</v>
      </c>
      <c r="AC28" s="67">
        <f>Crown!I31</f>
        <v>15.6</v>
      </c>
      <c r="AD28" s="67">
        <f>Securency!I31</f>
        <v>18.8</v>
      </c>
      <c r="AE28" s="67">
        <f>Fracsa!I31</f>
        <v>19.7</v>
      </c>
      <c r="AF28" s="67" t="e">
        <f>'AER S'!#REF!</f>
        <v>#REF!</v>
      </c>
      <c r="AG28" s="67">
        <f>'AER S'!I31</f>
        <v>17.8</v>
      </c>
      <c r="AH28" s="67">
        <f>Jafra!I31</f>
        <v>16.399999999999999</v>
      </c>
      <c r="AI28" s="67">
        <f>DREnc!I31</f>
        <v>13.4</v>
      </c>
      <c r="AJ28" s="67" t="e">
        <f>Metokote!#REF!</f>
        <v>#REF!</v>
      </c>
      <c r="AK28" s="67">
        <f>'KH Méx'!I31</f>
        <v>14.1</v>
      </c>
      <c r="AL28" s="67" t="e">
        <f>Hitachi!#REF!</f>
        <v>#REF!</v>
      </c>
      <c r="AM28" s="234">
        <f>Ultramanufacturing!I31</f>
        <v>13.6</v>
      </c>
    </row>
    <row r="29" spans="2:39">
      <c r="B29" s="58">
        <f t="shared" si="1"/>
        <v>42068</v>
      </c>
      <c r="C29" s="63">
        <f>PIQ!F35</f>
        <v>20.598376999999999</v>
      </c>
      <c r="D29" s="67">
        <v>20</v>
      </c>
      <c r="E29" s="67" t="e">
        <f>Valeo!#REF!</f>
        <v>#REF!</v>
      </c>
      <c r="F29" s="67">
        <f>Eaton!I32</f>
        <v>18.2</v>
      </c>
      <c r="G29" s="67">
        <f>'Frenos Trw'!I32</f>
        <v>20.8</v>
      </c>
      <c r="H29" s="67">
        <f>Ronal!I32</f>
        <v>17.100000000000001</v>
      </c>
      <c r="I29" s="67">
        <f>Narmx!I32</f>
        <v>17.899999999999999</v>
      </c>
      <c r="J29" s="67">
        <f>Avery!I32</f>
        <v>20.399999999999999</v>
      </c>
      <c r="K29" s="67">
        <f>Beach!I32</f>
        <v>16.899999999999999</v>
      </c>
      <c r="L29" s="67">
        <f>Foam!I32</f>
        <v>18.100000000000001</v>
      </c>
      <c r="M29" s="67" t="e">
        <f>Ipc!#REF!</f>
        <v>#REF!</v>
      </c>
      <c r="N29" s="67">
        <f>Valeo!I32</f>
        <v>16</v>
      </c>
      <c r="O29" s="67">
        <f>Tafime!I32</f>
        <v>20</v>
      </c>
      <c r="P29" s="67">
        <f>Copper!I32</f>
        <v>18.5</v>
      </c>
      <c r="Q29" s="67">
        <v>45</v>
      </c>
      <c r="R29" s="67">
        <f>Kluber!I32</f>
        <v>17.5</v>
      </c>
      <c r="S29" s="67">
        <f>Norgren!I32</f>
        <v>18.7</v>
      </c>
      <c r="T29" s="67">
        <v>20</v>
      </c>
      <c r="U29" s="67" t="e">
        <f>Samsung!#REF!</f>
        <v>#REF!</v>
      </c>
      <c r="V29" s="67">
        <f>Comex!I32</f>
        <v>21.3</v>
      </c>
      <c r="W29" s="67">
        <f>Euro!I32</f>
        <v>22.1</v>
      </c>
      <c r="X29" s="67">
        <f>Messier!I32</f>
        <v>20.2</v>
      </c>
      <c r="Y29" s="67">
        <f>Bravo!I32</f>
        <v>23.8</v>
      </c>
      <c r="Z29" s="67">
        <f>Rohm!I32</f>
        <v>20.100000000000001</v>
      </c>
      <c r="AA29" s="67">
        <f>Elicamex!I32</f>
        <v>18.600000000000001</v>
      </c>
      <c r="AB29" s="67">
        <f>Ipc!I32</f>
        <v>20.9</v>
      </c>
      <c r="AC29" s="67">
        <f>Crown!I32</f>
        <v>17.8</v>
      </c>
      <c r="AD29" s="67">
        <f>Securency!I32</f>
        <v>21.3</v>
      </c>
      <c r="AE29" s="67">
        <f>Fracsa!I32</f>
        <v>20.2</v>
      </c>
      <c r="AF29" s="67" t="e">
        <f>'AER S'!#REF!</f>
        <v>#REF!</v>
      </c>
      <c r="AG29" s="67">
        <f>'AER S'!I32</f>
        <v>20.7</v>
      </c>
      <c r="AH29" s="67">
        <f>Jafra!I32</f>
        <v>19.8</v>
      </c>
      <c r="AI29" s="67">
        <f>DREnc!I32</f>
        <v>19.3</v>
      </c>
      <c r="AJ29" s="67" t="e">
        <f>Metokote!#REF!</f>
        <v>#REF!</v>
      </c>
      <c r="AK29" s="67">
        <f>'KH Méx'!I32</f>
        <v>17.899999999999999</v>
      </c>
      <c r="AL29" s="67" t="e">
        <f>Hitachi!#REF!</f>
        <v>#REF!</v>
      </c>
      <c r="AM29" s="234">
        <f>Ultramanufacturing!I32</f>
        <v>18</v>
      </c>
    </row>
    <row r="30" spans="2:39">
      <c r="B30" s="58">
        <f t="shared" si="1"/>
        <v>42067</v>
      </c>
      <c r="C30" s="63">
        <f>PIQ!F36</f>
        <v>20.644172999999999</v>
      </c>
      <c r="D30" s="67">
        <v>20</v>
      </c>
      <c r="E30" s="67" t="e">
        <f>Valeo!#REF!</f>
        <v>#REF!</v>
      </c>
      <c r="F30" s="67">
        <f>Eaton!I33</f>
        <v>20.2</v>
      </c>
      <c r="G30" s="67">
        <f>'Frenos Trw'!I33</f>
        <v>21.3</v>
      </c>
      <c r="H30" s="67">
        <f>Ronal!I33</f>
        <v>17.3</v>
      </c>
      <c r="I30" s="67">
        <f>Narmx!I33</f>
        <v>19.600000000000001</v>
      </c>
      <c r="J30" s="67">
        <f>Avery!I33</f>
        <v>21</v>
      </c>
      <c r="K30" s="67">
        <f>Beach!I33</f>
        <v>19.3</v>
      </c>
      <c r="L30" s="67">
        <f>Foam!I33</f>
        <v>19</v>
      </c>
      <c r="M30" s="67" t="e">
        <f>Ipc!#REF!</f>
        <v>#REF!</v>
      </c>
      <c r="N30" s="67">
        <f>Valeo!I33</f>
        <v>16.899999999999999</v>
      </c>
      <c r="O30" s="67">
        <f>Tafime!I33</f>
        <v>21</v>
      </c>
      <c r="P30" s="67">
        <f>Copper!I33</f>
        <v>22.6</v>
      </c>
      <c r="Q30" s="67">
        <v>46</v>
      </c>
      <c r="R30" s="67">
        <f>Kluber!I33</f>
        <v>20.100000000000001</v>
      </c>
      <c r="S30" s="67">
        <f>Norgren!I33</f>
        <v>19.3</v>
      </c>
      <c r="T30" s="67">
        <v>20</v>
      </c>
      <c r="U30" s="67" t="e">
        <f>Samsung!#REF!</f>
        <v>#REF!</v>
      </c>
      <c r="V30" s="67">
        <f>Comex!I33</f>
        <v>21.1</v>
      </c>
      <c r="W30" s="67">
        <f>Euro!I33</f>
        <v>23.1</v>
      </c>
      <c r="X30" s="67">
        <f>Messier!I33</f>
        <v>21.4</v>
      </c>
      <c r="Y30" s="67">
        <f>Bravo!I33</f>
        <v>21.6</v>
      </c>
      <c r="Z30" s="67">
        <f>Rohm!I33</f>
        <v>21.6</v>
      </c>
      <c r="AA30" s="67">
        <f>Elicamex!I33</f>
        <v>21.2</v>
      </c>
      <c r="AB30" s="67">
        <f>Ipc!I33</f>
        <v>22.3</v>
      </c>
      <c r="AC30" s="67">
        <f>Crown!I33</f>
        <v>18.899999999999999</v>
      </c>
      <c r="AD30" s="67">
        <f>Securency!I33</f>
        <v>22.2</v>
      </c>
      <c r="AE30" s="67">
        <f>Fracsa!I33</f>
        <v>20.5</v>
      </c>
      <c r="AF30" s="67" t="e">
        <f>'AER S'!#REF!</f>
        <v>#REF!</v>
      </c>
      <c r="AG30" s="67">
        <f>'AER S'!I33</f>
        <v>21.2</v>
      </c>
      <c r="AH30" s="67">
        <f>Jafra!I33</f>
        <v>21.5</v>
      </c>
      <c r="AI30" s="67">
        <f>DREnc!I33</f>
        <v>20.3</v>
      </c>
      <c r="AJ30" s="67" t="e">
        <f>Metokote!#REF!</f>
        <v>#REF!</v>
      </c>
      <c r="AK30" s="67">
        <f>'KH Méx'!I33</f>
        <v>20.8</v>
      </c>
      <c r="AL30" s="67" t="e">
        <f>Hitachi!#REF!</f>
        <v>#REF!</v>
      </c>
      <c r="AM30" s="234">
        <f>Ultramanufacturing!I33</f>
        <v>21.7</v>
      </c>
    </row>
    <row r="31" spans="2:39">
      <c r="B31" s="58">
        <f t="shared" si="1"/>
        <v>42066</v>
      </c>
      <c r="C31" s="63">
        <f>PIQ!F37</f>
        <v>20.738398</v>
      </c>
      <c r="D31" s="67">
        <v>20</v>
      </c>
      <c r="E31" s="67" t="e">
        <f>Valeo!#REF!</f>
        <v>#REF!</v>
      </c>
      <c r="F31" s="67">
        <f>Eaton!I34</f>
        <v>20</v>
      </c>
      <c r="G31" s="67">
        <f>'Frenos Trw'!I34</f>
        <v>21.2</v>
      </c>
      <c r="H31" s="67">
        <f>Ronal!I34</f>
        <v>17.100000000000001</v>
      </c>
      <c r="I31" s="67">
        <f>Narmx!I34</f>
        <v>19.3</v>
      </c>
      <c r="J31" s="67">
        <f>Avery!I34</f>
        <v>20.8</v>
      </c>
      <c r="K31" s="67">
        <f>Beach!I34</f>
        <v>19.100000000000001</v>
      </c>
      <c r="L31" s="67">
        <f>Foam!I34</f>
        <v>18.899999999999999</v>
      </c>
      <c r="M31" s="67" t="e">
        <f>Ipc!#REF!</f>
        <v>#REF!</v>
      </c>
      <c r="N31" s="67">
        <f>Valeo!I34</f>
        <v>16.7</v>
      </c>
      <c r="O31" s="67">
        <f>Tafime!I34</f>
        <v>20.9</v>
      </c>
      <c r="P31" s="67">
        <f>Copper!I34</f>
        <v>22.5</v>
      </c>
      <c r="Q31" s="67">
        <v>47</v>
      </c>
      <c r="R31" s="67">
        <f>Kluber!I34</f>
        <v>21.2</v>
      </c>
      <c r="S31" s="67">
        <f>Norgren!I34</f>
        <v>19</v>
      </c>
      <c r="T31" s="67">
        <v>20</v>
      </c>
      <c r="U31" s="67" t="e">
        <f>Samsung!#REF!</f>
        <v>#REF!</v>
      </c>
      <c r="V31" s="67">
        <f>Comex!I34</f>
        <v>20.9</v>
      </c>
      <c r="W31" s="67">
        <f>Euro!I34</f>
        <v>22.5</v>
      </c>
      <c r="X31" s="67">
        <f>Messier!I34</f>
        <v>21.1</v>
      </c>
      <c r="Y31" s="67">
        <f>Bravo!I34</f>
        <v>21.2</v>
      </c>
      <c r="Z31" s="67">
        <f>Rohm!I34</f>
        <v>20.8</v>
      </c>
      <c r="AA31" s="67">
        <f>Elicamex!I34</f>
        <v>19.7</v>
      </c>
      <c r="AB31" s="67">
        <f>Ipc!I34</f>
        <v>21.8</v>
      </c>
      <c r="AC31" s="67">
        <f>Crown!I34</f>
        <v>18.2</v>
      </c>
      <c r="AD31" s="67">
        <f>Securency!I34</f>
        <v>22.8</v>
      </c>
      <c r="AE31" s="67">
        <f>Fracsa!I34</f>
        <v>20.5</v>
      </c>
      <c r="AF31" s="67" t="e">
        <f>'AER S'!#REF!</f>
        <v>#REF!</v>
      </c>
      <c r="AG31" s="67">
        <f>'AER S'!I34</f>
        <v>21.6</v>
      </c>
      <c r="AH31" s="67">
        <f>Jafra!I34</f>
        <v>21.2</v>
      </c>
      <c r="AI31" s="67">
        <f>DREnc!I34</f>
        <v>20.2</v>
      </c>
      <c r="AJ31" s="67" t="e">
        <f>Metokote!#REF!</f>
        <v>#REF!</v>
      </c>
      <c r="AK31" s="67">
        <f>'KH Méx'!I34</f>
        <v>20.7</v>
      </c>
      <c r="AL31" s="67" t="e">
        <f>Hitachi!#REF!</f>
        <v>#REF!</v>
      </c>
      <c r="AM31" s="234">
        <f>Ultramanufacturing!I34</f>
        <v>20.9</v>
      </c>
    </row>
    <row r="32" spans="2:39">
      <c r="B32" s="58">
        <f>B33+1</f>
        <v>42065</v>
      </c>
      <c r="C32" s="63">
        <f>PIQ!F38</f>
        <v>20.812871999999999</v>
      </c>
      <c r="D32" s="67">
        <v>20</v>
      </c>
      <c r="E32" s="67" t="e">
        <f>Valeo!#REF!</f>
        <v>#REF!</v>
      </c>
      <c r="F32" s="67">
        <f>Eaton!I35</f>
        <v>19.100000000000001</v>
      </c>
      <c r="G32" s="67">
        <f>'Frenos Trw'!I35</f>
        <v>20.8</v>
      </c>
      <c r="H32" s="67">
        <f>Ronal!I35</f>
        <v>17.3</v>
      </c>
      <c r="I32" s="67">
        <f>Narmx!I35</f>
        <v>18.399999999999999</v>
      </c>
      <c r="J32" s="67">
        <f>Avery!I35</f>
        <v>20.9</v>
      </c>
      <c r="K32" s="67">
        <f>Beach!I35</f>
        <v>18</v>
      </c>
      <c r="L32" s="67">
        <f>Foam!I35</f>
        <v>19</v>
      </c>
      <c r="M32" s="67" t="e">
        <f>Ipc!#REF!</f>
        <v>#REF!</v>
      </c>
      <c r="N32" s="67">
        <f>Valeo!I35</f>
        <v>16.100000000000001</v>
      </c>
      <c r="O32" s="67">
        <f>Tafime!I35</f>
        <v>20.5</v>
      </c>
      <c r="P32" s="67">
        <f>Copper!I35</f>
        <v>21.3</v>
      </c>
      <c r="Q32" s="67">
        <v>48</v>
      </c>
      <c r="R32" s="67">
        <f>Kluber!I35</f>
        <v>18.2</v>
      </c>
      <c r="S32" s="67">
        <f>Norgren!I35</f>
        <v>18.5</v>
      </c>
      <c r="T32" s="67">
        <v>20</v>
      </c>
      <c r="U32" s="67" t="e">
        <f>Samsung!#REF!</f>
        <v>#REF!</v>
      </c>
      <c r="V32" s="67">
        <f>Comex!I35</f>
        <v>21.1</v>
      </c>
      <c r="W32" s="67">
        <f>Euro!I35</f>
        <v>22.4</v>
      </c>
      <c r="X32" s="67">
        <f>Messier!I35</f>
        <v>20.6</v>
      </c>
      <c r="Y32" s="67">
        <f>Bravo!I35</f>
        <v>17.7</v>
      </c>
      <c r="Z32" s="67">
        <f>Rohm!I35</f>
        <v>20.5</v>
      </c>
      <c r="AA32" s="67">
        <f>Elicamex!I35</f>
        <v>20.100000000000001</v>
      </c>
      <c r="AB32" s="67">
        <f>Ipc!I35</f>
        <v>21.1</v>
      </c>
      <c r="AC32" s="67">
        <f>Crown!I35</f>
        <v>17.899999999999999</v>
      </c>
      <c r="AD32" s="67">
        <f>Securency!I35</f>
        <v>21.2</v>
      </c>
      <c r="AE32" s="67">
        <f>Fracsa!I35</f>
        <v>20.3</v>
      </c>
      <c r="AF32" s="67" t="e">
        <f>'AER S'!#REF!</f>
        <v>#REF!</v>
      </c>
      <c r="AG32" s="67">
        <f>'AER S'!I35</f>
        <v>22.1</v>
      </c>
      <c r="AH32" s="67">
        <f>Jafra!I35</f>
        <v>20.5</v>
      </c>
      <c r="AI32" s="67">
        <f>DREnc!I35</f>
        <v>21.8</v>
      </c>
      <c r="AJ32" s="67" t="e">
        <f>Metokote!#REF!</f>
        <v>#REF!</v>
      </c>
      <c r="AK32" s="67">
        <f>'KH Méx'!I35</f>
        <v>19</v>
      </c>
      <c r="AL32" s="67" t="e">
        <f>Hitachi!#REF!</f>
        <v>#REF!</v>
      </c>
      <c r="AM32" s="234">
        <f>Ultramanufacturing!I35</f>
        <v>19.5</v>
      </c>
    </row>
    <row r="33" spans="2:39" ht="15.75" thickBot="1">
      <c r="B33" s="236">
        <f>'Balance Volumetrico'!B34</f>
        <v>42064</v>
      </c>
      <c r="C33" s="65" t="e">
        <f>PIQ!#REF!</f>
        <v>#REF!</v>
      </c>
      <c r="D33" s="73">
        <v>20</v>
      </c>
      <c r="E33" s="73" t="e">
        <f>Valeo!#REF!</f>
        <v>#REF!</v>
      </c>
      <c r="F33" s="73">
        <f>Eaton!I36</f>
        <v>20</v>
      </c>
      <c r="G33" s="73">
        <f>'Frenos Trw'!I36</f>
        <v>21.4</v>
      </c>
      <c r="H33" s="73">
        <f>Ronal!I36</f>
        <v>17.399999999999999</v>
      </c>
      <c r="I33" s="73">
        <f>Narmx!I36</f>
        <v>22.2</v>
      </c>
      <c r="J33" s="73">
        <f>Avery!I36</f>
        <v>22.3</v>
      </c>
      <c r="K33" s="73">
        <f>Beach!I36</f>
        <v>19.8</v>
      </c>
      <c r="L33" s="73">
        <f>Foam!I36</f>
        <v>24.5</v>
      </c>
      <c r="M33" s="73" t="e">
        <f>Ipc!#REF!</f>
        <v>#REF!</v>
      </c>
      <c r="N33" s="73">
        <f>Valeo!I36</f>
        <v>21.7</v>
      </c>
      <c r="O33" s="73">
        <f>Tafime!I36</f>
        <v>20.9</v>
      </c>
      <c r="P33" s="73">
        <f>Copper!I36</f>
        <v>22.7</v>
      </c>
      <c r="Q33" s="73">
        <v>49</v>
      </c>
      <c r="R33" s="73">
        <f>Kluber!I36</f>
        <v>21.6</v>
      </c>
      <c r="S33" s="73">
        <f>Norgren!I36</f>
        <v>18.2</v>
      </c>
      <c r="T33" s="73">
        <v>20</v>
      </c>
      <c r="U33" s="73" t="e">
        <f>Samsung!#REF!</f>
        <v>#REF!</v>
      </c>
      <c r="V33" s="73">
        <f>Comex!I36</f>
        <v>20.9</v>
      </c>
      <c r="W33" s="73">
        <f>Euro!I36</f>
        <v>24</v>
      </c>
      <c r="X33" s="73">
        <f>Messier!I36</f>
        <v>21.2</v>
      </c>
      <c r="Y33" s="73">
        <f>Bravo!I36</f>
        <v>21.6</v>
      </c>
      <c r="Z33" s="73">
        <f>Rohm!I36</f>
        <v>21.6</v>
      </c>
      <c r="AA33" s="73">
        <f>Elicamex!I36</f>
        <v>20.6</v>
      </c>
      <c r="AB33" s="73">
        <f>Ipc!I36</f>
        <v>21.8</v>
      </c>
      <c r="AC33" s="73">
        <f>Crown!I36</f>
        <v>17.7</v>
      </c>
      <c r="AD33" s="73">
        <f>Securency!I36</f>
        <v>21.9</v>
      </c>
      <c r="AE33" s="73">
        <f>Fracsa!I36</f>
        <v>20.399999999999999</v>
      </c>
      <c r="AF33" s="73" t="e">
        <f>'AER S'!#REF!</f>
        <v>#REF!</v>
      </c>
      <c r="AG33" s="73">
        <f>'AER S'!I36</f>
        <v>22.1</v>
      </c>
      <c r="AH33" s="73">
        <f>Jafra!I36</f>
        <v>22.7</v>
      </c>
      <c r="AI33" s="73">
        <f>DREnc!I36</f>
        <v>21.3</v>
      </c>
      <c r="AJ33" s="73" t="e">
        <f>Metokote!#REF!</f>
        <v>#REF!</v>
      </c>
      <c r="AK33" s="73">
        <f>'KH Méx'!I36</f>
        <v>20.9</v>
      </c>
      <c r="AL33" s="73" t="e">
        <f>Hitachi!#REF!</f>
        <v>#REF!</v>
      </c>
      <c r="AM33" s="235">
        <f>Ultramanufacturing!I36</f>
        <v>20.9</v>
      </c>
    </row>
    <row r="34" spans="2:39" s="224" customFormat="1" ht="22.5" customHeight="1">
      <c r="B34" s="219" t="s">
        <v>194</v>
      </c>
      <c r="C34" s="220" t="e">
        <f>AVERAGE(C4:C33)</f>
        <v>#REF!</v>
      </c>
      <c r="D34" s="220">
        <f t="shared" ref="D34:AM34" si="2">AVERAGE(D4:D33)</f>
        <v>20</v>
      </c>
      <c r="E34" s="220" t="e">
        <f t="shared" si="2"/>
        <v>#REF!</v>
      </c>
      <c r="F34" s="220">
        <f t="shared" si="2"/>
        <v>17.176666666666666</v>
      </c>
      <c r="G34" s="220">
        <f t="shared" si="2"/>
        <v>19.646666666666668</v>
      </c>
      <c r="H34" s="220">
        <f t="shared" si="2"/>
        <v>16.919999999999998</v>
      </c>
      <c r="I34" s="220">
        <f t="shared" si="2"/>
        <v>16.29</v>
      </c>
      <c r="J34" s="220">
        <f t="shared" si="2"/>
        <v>18.059999999999999</v>
      </c>
      <c r="K34" s="220">
        <f t="shared" si="2"/>
        <v>14.940000000000003</v>
      </c>
      <c r="L34" s="220" t="e">
        <f t="shared" si="2"/>
        <v>#REF!</v>
      </c>
      <c r="M34" s="220" t="e">
        <f t="shared" si="2"/>
        <v>#REF!</v>
      </c>
      <c r="N34" s="220">
        <f t="shared" si="2"/>
        <v>16.853333333333332</v>
      </c>
      <c r="O34" s="220">
        <f t="shared" si="2"/>
        <v>20.076666666666664</v>
      </c>
      <c r="P34" s="220">
        <f t="shared" si="2"/>
        <v>11.696666666666665</v>
      </c>
      <c r="Q34" s="220">
        <f t="shared" si="2"/>
        <v>34.5</v>
      </c>
      <c r="R34" s="220">
        <f t="shared" si="2"/>
        <v>10.736666666666668</v>
      </c>
      <c r="S34" s="220">
        <f t="shared" si="2"/>
        <v>18.15666666666667</v>
      </c>
      <c r="T34" s="220">
        <f t="shared" si="2"/>
        <v>20</v>
      </c>
      <c r="U34" s="220" t="e">
        <f t="shared" si="2"/>
        <v>#REF!</v>
      </c>
      <c r="V34" s="220">
        <f t="shared" si="2"/>
        <v>18.980000000000004</v>
      </c>
      <c r="W34" s="220">
        <f t="shared" si="2"/>
        <v>19.899999999999995</v>
      </c>
      <c r="X34" s="220">
        <f t="shared" si="2"/>
        <v>18.010000000000002</v>
      </c>
      <c r="Y34" s="220">
        <f t="shared" si="2"/>
        <v>19.430000000000007</v>
      </c>
      <c r="Z34" s="220">
        <f t="shared" si="2"/>
        <v>17.91</v>
      </c>
      <c r="AA34" s="220">
        <f t="shared" si="2"/>
        <v>16.310000000000002</v>
      </c>
      <c r="AB34" s="220">
        <f t="shared" si="2"/>
        <v>6.3133333333333335</v>
      </c>
      <c r="AC34" s="220">
        <f t="shared" si="2"/>
        <v>16.279999999999994</v>
      </c>
      <c r="AD34" s="220">
        <f t="shared" si="2"/>
        <v>19.056666666666668</v>
      </c>
      <c r="AE34" s="220">
        <f t="shared" si="2"/>
        <v>18.653333333333325</v>
      </c>
      <c r="AF34" s="220" t="e">
        <f t="shared" si="2"/>
        <v>#REF!</v>
      </c>
      <c r="AG34" s="220">
        <f t="shared" si="2"/>
        <v>18.329999999999998</v>
      </c>
      <c r="AH34" s="220">
        <f t="shared" si="2"/>
        <v>17.5</v>
      </c>
      <c r="AI34" s="220">
        <f t="shared" si="2"/>
        <v>16.720000000000002</v>
      </c>
      <c r="AJ34" s="220" t="e">
        <f t="shared" si="2"/>
        <v>#REF!</v>
      </c>
      <c r="AK34" s="220">
        <f t="shared" si="2"/>
        <v>17.176666666666669</v>
      </c>
      <c r="AL34" s="220" t="e">
        <f t="shared" si="2"/>
        <v>#REF!</v>
      </c>
      <c r="AM34" s="220">
        <f t="shared" si="2"/>
        <v>16.723333333333333</v>
      </c>
    </row>
  </sheetData>
  <pageMargins left="0.7" right="0.7" top="0.75" bottom="0.75" header="0.3" footer="0.3"/>
  <pageSetup scale="2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1" sqref="E11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1" t="s">
        <v>126</v>
      </c>
      <c r="X1" s="301" t="s">
        <v>127</v>
      </c>
      <c r="Y1" s="30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01"/>
      <c r="X2" s="301"/>
      <c r="Y2" s="302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01"/>
      <c r="X3" s="301"/>
      <c r="Y3" s="302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01"/>
      <c r="X4" s="301"/>
      <c r="Y4" s="302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01"/>
      <c r="X5" s="301"/>
      <c r="Y5" s="302"/>
    </row>
    <row r="6" spans="1:25">
      <c r="A6" s="21">
        <v>32</v>
      </c>
      <c r="D6">
        <v>788561</v>
      </c>
      <c r="T6" s="22">
        <v>31</v>
      </c>
      <c r="U6" s="23">
        <f>D6-D7</f>
        <v>1708</v>
      </c>
      <c r="V6" s="4"/>
      <c r="W6" s="245"/>
      <c r="X6" s="245"/>
      <c r="Y6" s="248"/>
    </row>
    <row r="7" spans="1:25">
      <c r="A7" s="21">
        <v>31</v>
      </c>
      <c r="D7">
        <v>786853</v>
      </c>
      <c r="T7" s="22">
        <v>30</v>
      </c>
      <c r="U7" s="23">
        <f>D7-D8</f>
        <v>1791</v>
      </c>
      <c r="V7" s="24">
        <v>1</v>
      </c>
      <c r="W7" s="102"/>
      <c r="X7" s="102"/>
      <c r="Y7" s="239">
        <f t="shared" ref="Y7:Y27" si="0">((X7*100)/D7)-100</f>
        <v>-100</v>
      </c>
    </row>
    <row r="8" spans="1:25">
      <c r="A8" s="16">
        <v>30</v>
      </c>
      <c r="D8">
        <v>785062</v>
      </c>
      <c r="T8" s="16">
        <v>29</v>
      </c>
      <c r="U8" s="23">
        <f>D8-D9</f>
        <v>624</v>
      </c>
      <c r="V8" s="4"/>
      <c r="W8" s="102"/>
      <c r="X8" s="102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784438</v>
      </c>
      <c r="E9" s="249">
        <v>110906</v>
      </c>
      <c r="F9" s="249">
        <v>7.1856989999999996</v>
      </c>
      <c r="G9" s="249">
        <v>0</v>
      </c>
      <c r="H9" s="249">
        <v>85.334999999999994</v>
      </c>
      <c r="I9" s="249">
        <v>15.4</v>
      </c>
      <c r="J9" s="249">
        <v>36.200000000000003</v>
      </c>
      <c r="K9" s="249">
        <v>138.80000000000001</v>
      </c>
      <c r="L9" s="249">
        <v>1.0130999999999999</v>
      </c>
      <c r="M9" s="249">
        <v>81.561999999999998</v>
      </c>
      <c r="N9" s="249">
        <v>88.286000000000001</v>
      </c>
      <c r="O9" s="249">
        <v>86.897999999999996</v>
      </c>
      <c r="P9" s="249">
        <v>8.6999999999999993</v>
      </c>
      <c r="Q9" s="249">
        <v>24</v>
      </c>
      <c r="R9" s="249">
        <v>13.9</v>
      </c>
      <c r="S9" s="249">
        <v>5.32</v>
      </c>
      <c r="T9" s="22">
        <v>28</v>
      </c>
      <c r="U9" s="23">
        <f t="shared" ref="U9:U36" si="1">D9-D10</f>
        <v>848</v>
      </c>
      <c r="V9" s="24">
        <v>29</v>
      </c>
      <c r="W9" s="123"/>
      <c r="X9" s="123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783590</v>
      </c>
      <c r="E10" s="249">
        <v>110782</v>
      </c>
      <c r="F10" s="249">
        <v>6.9045730000000001</v>
      </c>
      <c r="G10" s="249">
        <v>0</v>
      </c>
      <c r="H10" s="249">
        <v>82.73</v>
      </c>
      <c r="I10" s="249">
        <v>17.8</v>
      </c>
      <c r="J10" s="249">
        <v>70.2</v>
      </c>
      <c r="K10" s="249">
        <v>137.6</v>
      </c>
      <c r="L10" s="249">
        <v>1.0122</v>
      </c>
      <c r="M10" s="249">
        <v>78.516000000000005</v>
      </c>
      <c r="N10" s="249">
        <v>86.474000000000004</v>
      </c>
      <c r="O10" s="249">
        <v>83.781000000000006</v>
      </c>
      <c r="P10" s="249">
        <v>14.4</v>
      </c>
      <c r="Q10" s="249">
        <v>23.7</v>
      </c>
      <c r="R10" s="249">
        <v>15.9</v>
      </c>
      <c r="S10" s="249">
        <v>5.32</v>
      </c>
      <c r="T10" s="16">
        <v>27</v>
      </c>
      <c r="U10" s="23">
        <f t="shared" si="1"/>
        <v>1668</v>
      </c>
      <c r="V10" s="16"/>
      <c r="W10" s="110"/>
      <c r="X10" s="110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781922</v>
      </c>
      <c r="E11" s="249">
        <v>110535</v>
      </c>
      <c r="F11" s="249">
        <v>6.8030600000000003</v>
      </c>
      <c r="G11" s="249">
        <v>0</v>
      </c>
      <c r="H11" s="249">
        <v>81.022000000000006</v>
      </c>
      <c r="I11" s="249">
        <v>20.100000000000001</v>
      </c>
      <c r="J11" s="249">
        <v>67.5</v>
      </c>
      <c r="K11" s="249">
        <v>160</v>
      </c>
      <c r="L11" s="249">
        <v>1.0117</v>
      </c>
      <c r="M11" s="249">
        <v>78.281000000000006</v>
      </c>
      <c r="N11" s="249">
        <v>85.760999999999996</v>
      </c>
      <c r="O11" s="249">
        <v>83.364000000000004</v>
      </c>
      <c r="P11" s="249">
        <v>15.3</v>
      </c>
      <c r="Q11" s="249">
        <v>27.9</v>
      </c>
      <c r="R11" s="249">
        <v>18.7</v>
      </c>
      <c r="S11" s="249">
        <v>5.33</v>
      </c>
      <c r="T11" s="16">
        <v>26</v>
      </c>
      <c r="U11" s="23">
        <f t="shared" si="1"/>
        <v>1596</v>
      </c>
      <c r="V11" s="16"/>
      <c r="W11" s="110"/>
      <c r="X11" s="110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780326</v>
      </c>
      <c r="E12" s="249">
        <v>110293</v>
      </c>
      <c r="F12" s="249">
        <v>6.5084169999999997</v>
      </c>
      <c r="G12" s="249">
        <v>0</v>
      </c>
      <c r="H12" s="249">
        <v>81.099999999999994</v>
      </c>
      <c r="I12" s="249">
        <v>19.100000000000001</v>
      </c>
      <c r="J12" s="249">
        <v>67</v>
      </c>
      <c r="K12" s="249">
        <v>135.6</v>
      </c>
      <c r="L12" s="249">
        <v>1.0109999999999999</v>
      </c>
      <c r="M12" s="249">
        <v>78.263999999999996</v>
      </c>
      <c r="N12" s="249">
        <v>85.072999999999993</v>
      </c>
      <c r="O12" s="249">
        <v>79.58</v>
      </c>
      <c r="P12" s="249">
        <v>13.9</v>
      </c>
      <c r="Q12" s="249">
        <v>26.6</v>
      </c>
      <c r="R12" s="249">
        <v>19.600000000000001</v>
      </c>
      <c r="S12" s="249">
        <v>5.33</v>
      </c>
      <c r="T12" s="16">
        <v>25</v>
      </c>
      <c r="U12" s="23">
        <f t="shared" si="1"/>
        <v>1592</v>
      </c>
      <c r="V12" s="16"/>
      <c r="W12" s="137"/>
      <c r="X12" s="137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778734</v>
      </c>
      <c r="E13" s="249">
        <v>110052</v>
      </c>
      <c r="F13" s="249">
        <v>6.6790190000000003</v>
      </c>
      <c r="G13" s="249">
        <v>0</v>
      </c>
      <c r="H13" s="249">
        <v>81.314999999999998</v>
      </c>
      <c r="I13" s="249">
        <v>19.7</v>
      </c>
      <c r="J13" s="249">
        <v>69</v>
      </c>
      <c r="K13" s="249">
        <v>132.9</v>
      </c>
      <c r="L13" s="249">
        <v>1.0113000000000001</v>
      </c>
      <c r="M13" s="249">
        <v>78.584000000000003</v>
      </c>
      <c r="N13" s="249">
        <v>83.998999999999995</v>
      </c>
      <c r="O13" s="249">
        <v>81.844999999999999</v>
      </c>
      <c r="P13" s="249">
        <v>14.1</v>
      </c>
      <c r="Q13" s="249">
        <v>28.7</v>
      </c>
      <c r="R13" s="249">
        <v>19.3</v>
      </c>
      <c r="S13" s="249">
        <v>5.34</v>
      </c>
      <c r="T13" s="16">
        <v>24</v>
      </c>
      <c r="U13" s="23">
        <f t="shared" si="1"/>
        <v>1642</v>
      </c>
      <c r="V13" s="16"/>
      <c r="W13" s="110"/>
      <c r="X13" s="110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777092</v>
      </c>
      <c r="E14" s="249">
        <v>109804</v>
      </c>
      <c r="F14" s="249">
        <v>6.7182240000000002</v>
      </c>
      <c r="G14" s="249">
        <v>0</v>
      </c>
      <c r="H14" s="249">
        <v>81.844999999999999</v>
      </c>
      <c r="I14" s="249">
        <v>19.2</v>
      </c>
      <c r="J14" s="249">
        <v>70.400000000000006</v>
      </c>
      <c r="K14" s="249">
        <v>137.80000000000001</v>
      </c>
      <c r="L14" s="249">
        <v>1.0114000000000001</v>
      </c>
      <c r="M14" s="249">
        <v>78.728999999999999</v>
      </c>
      <c r="N14" s="249">
        <v>84.792000000000002</v>
      </c>
      <c r="O14" s="249">
        <v>82.394999999999996</v>
      </c>
      <c r="P14" s="249">
        <v>14.7</v>
      </c>
      <c r="Q14" s="249">
        <v>26.8</v>
      </c>
      <c r="R14" s="249">
        <v>19.3</v>
      </c>
      <c r="S14" s="249">
        <v>5.34</v>
      </c>
      <c r="T14" s="16">
        <v>23</v>
      </c>
      <c r="U14" s="23">
        <f t="shared" si="1"/>
        <v>1676</v>
      </c>
      <c r="V14" s="16"/>
      <c r="W14" s="110"/>
      <c r="X14" s="110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775416</v>
      </c>
      <c r="E15" s="249">
        <v>109553</v>
      </c>
      <c r="F15" s="249">
        <v>6.5667330000000002</v>
      </c>
      <c r="G15" s="249">
        <v>0</v>
      </c>
      <c r="H15" s="249">
        <v>85.11</v>
      </c>
      <c r="I15" s="249">
        <v>22.3</v>
      </c>
      <c r="J15" s="249">
        <v>31.5</v>
      </c>
      <c r="K15" s="249">
        <v>137.19999999999999</v>
      </c>
      <c r="L15" s="249">
        <v>1.0111000000000001</v>
      </c>
      <c r="M15" s="249">
        <v>79.959999999999994</v>
      </c>
      <c r="N15" s="249">
        <v>87.183000000000007</v>
      </c>
      <c r="O15" s="249">
        <v>80.197999999999993</v>
      </c>
      <c r="P15" s="249">
        <v>15.8</v>
      </c>
      <c r="Q15" s="249">
        <v>32.700000000000003</v>
      </c>
      <c r="R15" s="249">
        <v>19</v>
      </c>
      <c r="S15" s="249">
        <v>5.34</v>
      </c>
      <c r="T15" s="16">
        <v>22</v>
      </c>
      <c r="U15" s="23">
        <f t="shared" si="1"/>
        <v>748</v>
      </c>
      <c r="V15" s="16"/>
      <c r="W15" s="139"/>
      <c r="X15" s="139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774668</v>
      </c>
      <c r="E16" s="249">
        <v>109444</v>
      </c>
      <c r="F16" s="249">
        <v>7.0018099999999999</v>
      </c>
      <c r="G16" s="249">
        <v>0</v>
      </c>
      <c r="H16" s="249">
        <v>85.364000000000004</v>
      </c>
      <c r="I16" s="249">
        <v>18.899999999999999</v>
      </c>
      <c r="J16" s="249">
        <v>49.1</v>
      </c>
      <c r="K16" s="249">
        <v>130.9</v>
      </c>
      <c r="L16" s="249">
        <v>1.0121</v>
      </c>
      <c r="M16" s="249">
        <v>82.793000000000006</v>
      </c>
      <c r="N16" s="249">
        <v>87.082999999999998</v>
      </c>
      <c r="O16" s="249">
        <v>85.88</v>
      </c>
      <c r="P16" s="249">
        <v>13.7</v>
      </c>
      <c r="Q16" s="249">
        <v>26.2</v>
      </c>
      <c r="R16" s="249">
        <v>18.100000000000001</v>
      </c>
      <c r="S16" s="249">
        <v>5.34</v>
      </c>
      <c r="T16" s="22">
        <v>21</v>
      </c>
      <c r="U16" s="23">
        <f t="shared" si="1"/>
        <v>1153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773515</v>
      </c>
      <c r="E17" s="249">
        <v>109276</v>
      </c>
      <c r="F17" s="249">
        <v>6.8275790000000001</v>
      </c>
      <c r="G17" s="249">
        <v>0</v>
      </c>
      <c r="H17" s="249">
        <v>83.114000000000004</v>
      </c>
      <c r="I17" s="249">
        <v>19.600000000000001</v>
      </c>
      <c r="J17" s="249">
        <v>68.400000000000006</v>
      </c>
      <c r="K17" s="249">
        <v>138.4</v>
      </c>
      <c r="L17" s="249">
        <v>1.0116000000000001</v>
      </c>
      <c r="M17" s="249">
        <v>80.602999999999994</v>
      </c>
      <c r="N17" s="249">
        <v>85.227999999999994</v>
      </c>
      <c r="O17" s="249">
        <v>83.900999999999996</v>
      </c>
      <c r="P17" s="249">
        <v>14.5</v>
      </c>
      <c r="Q17" s="249">
        <v>25.4</v>
      </c>
      <c r="R17" s="249">
        <v>19.3</v>
      </c>
      <c r="S17" s="249">
        <v>5.34</v>
      </c>
      <c r="T17" s="16">
        <v>20</v>
      </c>
      <c r="U17" s="23">
        <f t="shared" si="1"/>
        <v>1627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771888</v>
      </c>
      <c r="E18" s="249">
        <v>109035</v>
      </c>
      <c r="F18" s="249">
        <v>6.7623670000000002</v>
      </c>
      <c r="G18" s="249">
        <v>0</v>
      </c>
      <c r="H18" s="249">
        <v>82.82</v>
      </c>
      <c r="I18" s="249">
        <v>19.5</v>
      </c>
      <c r="J18" s="249">
        <v>72.599999999999994</v>
      </c>
      <c r="K18" s="249">
        <v>134.80000000000001</v>
      </c>
      <c r="L18" s="249">
        <v>1.0116000000000001</v>
      </c>
      <c r="M18" s="249">
        <v>80.253</v>
      </c>
      <c r="N18" s="249">
        <v>85.138000000000005</v>
      </c>
      <c r="O18" s="249">
        <v>82.844999999999999</v>
      </c>
      <c r="P18" s="249">
        <v>14.8</v>
      </c>
      <c r="Q18" s="249">
        <v>25.8</v>
      </c>
      <c r="R18" s="249">
        <v>18.899999999999999</v>
      </c>
      <c r="S18" s="249">
        <v>5.33</v>
      </c>
      <c r="T18" s="16">
        <v>19</v>
      </c>
      <c r="U18" s="23">
        <f t="shared" si="1"/>
        <v>1736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770152</v>
      </c>
      <c r="E19" s="249">
        <v>108778</v>
      </c>
      <c r="F19" s="249">
        <v>6.8286100000000003</v>
      </c>
      <c r="G19" s="249">
        <v>0</v>
      </c>
      <c r="H19" s="249">
        <v>83.432000000000002</v>
      </c>
      <c r="I19" s="249">
        <v>19.2</v>
      </c>
      <c r="J19" s="249">
        <v>74.599999999999994</v>
      </c>
      <c r="K19" s="249">
        <v>135.30000000000001</v>
      </c>
      <c r="L19" s="249">
        <v>1.0117</v>
      </c>
      <c r="M19" s="249">
        <v>80.156999999999996</v>
      </c>
      <c r="N19" s="249">
        <v>85.426000000000002</v>
      </c>
      <c r="O19" s="249">
        <v>83.82</v>
      </c>
      <c r="P19" s="249">
        <v>14.2</v>
      </c>
      <c r="Q19" s="249">
        <v>25.5</v>
      </c>
      <c r="R19" s="249">
        <v>19</v>
      </c>
      <c r="S19" s="249">
        <v>5.34</v>
      </c>
      <c r="T19" s="16">
        <v>18</v>
      </c>
      <c r="U19" s="23">
        <f t="shared" si="1"/>
        <v>1775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768377</v>
      </c>
      <c r="E20" s="249">
        <v>108517</v>
      </c>
      <c r="F20" s="249">
        <v>6.7328760000000001</v>
      </c>
      <c r="G20" s="249">
        <v>0</v>
      </c>
      <c r="H20" s="249">
        <v>82.748999999999995</v>
      </c>
      <c r="I20" s="249">
        <v>18.100000000000001</v>
      </c>
      <c r="J20" s="249">
        <v>70.599999999999994</v>
      </c>
      <c r="K20" s="249">
        <v>138</v>
      </c>
      <c r="L20" s="249">
        <v>1.0115000000000001</v>
      </c>
      <c r="M20" s="249">
        <v>79.555999999999997</v>
      </c>
      <c r="N20" s="249">
        <v>84.894999999999996</v>
      </c>
      <c r="O20" s="249">
        <v>82.518000000000001</v>
      </c>
      <c r="P20" s="249">
        <v>14.8</v>
      </c>
      <c r="Q20" s="249">
        <v>22.9</v>
      </c>
      <c r="R20" s="249">
        <v>19.100000000000001</v>
      </c>
      <c r="S20" s="249">
        <v>5.33</v>
      </c>
      <c r="T20" s="16">
        <v>17</v>
      </c>
      <c r="U20" s="23">
        <f t="shared" si="1"/>
        <v>1679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766698</v>
      </c>
      <c r="E21" s="249">
        <v>108269</v>
      </c>
      <c r="F21" s="249">
        <v>6.8475099999999998</v>
      </c>
      <c r="G21" s="249">
        <v>0</v>
      </c>
      <c r="H21" s="249">
        <v>87.977999999999994</v>
      </c>
      <c r="I21" s="249">
        <v>15.4</v>
      </c>
      <c r="J21" s="249">
        <v>18</v>
      </c>
      <c r="K21" s="249">
        <v>101</v>
      </c>
      <c r="L21" s="249">
        <v>1.012</v>
      </c>
      <c r="M21" s="249">
        <v>82.507000000000005</v>
      </c>
      <c r="N21" s="249">
        <v>90.295000000000002</v>
      </c>
      <c r="O21" s="249">
        <v>83.194000000000003</v>
      </c>
      <c r="P21" s="249">
        <v>11.2</v>
      </c>
      <c r="Q21" s="249">
        <v>20.7</v>
      </c>
      <c r="R21" s="249">
        <v>16.399999999999999</v>
      </c>
      <c r="S21" s="249">
        <v>5.33</v>
      </c>
      <c r="T21" s="16">
        <v>16</v>
      </c>
      <c r="U21" s="23">
        <f t="shared" si="1"/>
        <v>442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766256</v>
      </c>
      <c r="E22" s="249">
        <v>108207</v>
      </c>
      <c r="F22" s="249">
        <v>7.4125829999999997</v>
      </c>
      <c r="G22" s="249">
        <v>0</v>
      </c>
      <c r="H22" s="249">
        <v>87.626999999999995</v>
      </c>
      <c r="I22" s="249">
        <v>13</v>
      </c>
      <c r="J22" s="249">
        <v>44</v>
      </c>
      <c r="K22" s="249">
        <v>144.69999999999999</v>
      </c>
      <c r="L22" s="249">
        <v>1.0137</v>
      </c>
      <c r="M22" s="249">
        <v>85.052000000000007</v>
      </c>
      <c r="N22" s="249">
        <v>91.454999999999998</v>
      </c>
      <c r="O22" s="249">
        <v>89.513999999999996</v>
      </c>
      <c r="P22" s="249">
        <v>8.1999999999999993</v>
      </c>
      <c r="Q22" s="249">
        <v>15.2</v>
      </c>
      <c r="R22" s="249">
        <v>12.6</v>
      </c>
      <c r="S22" s="249">
        <v>5.33</v>
      </c>
      <c r="T22" s="16">
        <v>15</v>
      </c>
      <c r="U22" s="23">
        <f t="shared" si="1"/>
        <v>1044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765212</v>
      </c>
      <c r="E23" s="249">
        <v>108063</v>
      </c>
      <c r="F23" s="249">
        <v>7.2367749999999997</v>
      </c>
      <c r="G23" s="249">
        <v>0</v>
      </c>
      <c r="H23" s="249">
        <v>85.209000000000003</v>
      </c>
      <c r="I23" s="249">
        <v>12.6</v>
      </c>
      <c r="J23" s="249">
        <v>49.6</v>
      </c>
      <c r="K23" s="249">
        <v>133.69999999999999</v>
      </c>
      <c r="L23" s="249">
        <v>1.0139</v>
      </c>
      <c r="M23" s="249">
        <v>83.302000000000007</v>
      </c>
      <c r="N23" s="249">
        <v>86.956000000000003</v>
      </c>
      <c r="O23" s="249">
        <v>85.570999999999998</v>
      </c>
      <c r="P23" s="249">
        <v>8</v>
      </c>
      <c r="Q23" s="249">
        <v>15.4</v>
      </c>
      <c r="R23" s="249">
        <v>8.1999999999999993</v>
      </c>
      <c r="S23" s="249">
        <v>5.32</v>
      </c>
      <c r="T23" s="22">
        <v>14</v>
      </c>
      <c r="U23" s="23">
        <f t="shared" si="1"/>
        <v>1166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764046</v>
      </c>
      <c r="E24" s="249">
        <v>107897</v>
      </c>
      <c r="F24" s="249">
        <v>7.0698759999999998</v>
      </c>
      <c r="G24" s="249">
        <v>0</v>
      </c>
      <c r="H24" s="249">
        <v>82.799000000000007</v>
      </c>
      <c r="I24" s="249">
        <v>16.8</v>
      </c>
      <c r="J24" s="249">
        <v>74.7</v>
      </c>
      <c r="K24" s="249">
        <v>163.6</v>
      </c>
      <c r="L24" s="249">
        <v>1.0126999999999999</v>
      </c>
      <c r="M24" s="249">
        <v>78.495999999999995</v>
      </c>
      <c r="N24" s="249">
        <v>86.697000000000003</v>
      </c>
      <c r="O24" s="249">
        <v>85.733000000000004</v>
      </c>
      <c r="P24" s="249">
        <v>11.4</v>
      </c>
      <c r="Q24" s="249">
        <v>22.3</v>
      </c>
      <c r="R24" s="249">
        <v>15</v>
      </c>
      <c r="S24" s="249">
        <v>5.33</v>
      </c>
      <c r="T24" s="16">
        <v>13</v>
      </c>
      <c r="U24" s="23">
        <f t="shared" si="1"/>
        <v>1770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762276</v>
      </c>
      <c r="E25" s="249">
        <v>107637</v>
      </c>
      <c r="F25" s="249">
        <v>6.5089880000000004</v>
      </c>
      <c r="G25" s="249">
        <v>0</v>
      </c>
      <c r="H25" s="249">
        <v>82.447999999999993</v>
      </c>
      <c r="I25" s="249">
        <v>18.100000000000001</v>
      </c>
      <c r="J25" s="249">
        <v>76.8</v>
      </c>
      <c r="K25" s="249">
        <v>139.69999999999999</v>
      </c>
      <c r="L25" s="249">
        <v>1.0111000000000001</v>
      </c>
      <c r="M25" s="249">
        <v>78.501999999999995</v>
      </c>
      <c r="N25" s="249">
        <v>86.319000000000003</v>
      </c>
      <c r="O25" s="249">
        <v>79.123999999999995</v>
      </c>
      <c r="P25" s="249">
        <v>12.7</v>
      </c>
      <c r="Q25" s="249">
        <v>24.2</v>
      </c>
      <c r="R25" s="249">
        <v>18.2</v>
      </c>
      <c r="S25" s="249">
        <v>5.33</v>
      </c>
      <c r="T25" s="16">
        <v>12</v>
      </c>
      <c r="U25" s="23">
        <f t="shared" si="1"/>
        <v>1827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760449</v>
      </c>
      <c r="E26" s="249">
        <v>107366</v>
      </c>
      <c r="F26" s="249">
        <v>6.6532090000000004</v>
      </c>
      <c r="G26" s="249">
        <v>0</v>
      </c>
      <c r="H26" s="249">
        <v>82.936000000000007</v>
      </c>
      <c r="I26" s="249">
        <v>16.399999999999999</v>
      </c>
      <c r="J26" s="249">
        <v>71.3</v>
      </c>
      <c r="K26" s="249">
        <v>140.5</v>
      </c>
      <c r="L26" s="249">
        <v>1.0115000000000001</v>
      </c>
      <c r="M26" s="249">
        <v>79.433000000000007</v>
      </c>
      <c r="N26" s="249">
        <v>86.08</v>
      </c>
      <c r="O26" s="249">
        <v>80.840999999999994</v>
      </c>
      <c r="P26" s="249">
        <v>12</v>
      </c>
      <c r="Q26" s="249">
        <v>22.4</v>
      </c>
      <c r="R26" s="249">
        <v>17.399999999999999</v>
      </c>
      <c r="S26" s="249">
        <v>5.33</v>
      </c>
      <c r="T26" s="16">
        <v>11</v>
      </c>
      <c r="U26" s="23">
        <f t="shared" si="1"/>
        <v>1699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758750</v>
      </c>
      <c r="E27" s="249">
        <v>107117</v>
      </c>
      <c r="F27" s="249">
        <v>6.7717879999999999</v>
      </c>
      <c r="G27" s="249">
        <v>0</v>
      </c>
      <c r="H27" s="249">
        <v>82.185000000000002</v>
      </c>
      <c r="I27" s="249">
        <v>16.600000000000001</v>
      </c>
      <c r="J27" s="249">
        <v>73.7</v>
      </c>
      <c r="K27" s="249">
        <v>140.1</v>
      </c>
      <c r="L27" s="249">
        <v>1.0118</v>
      </c>
      <c r="M27" s="249">
        <v>79.024000000000001</v>
      </c>
      <c r="N27" s="249">
        <v>86.025999999999996</v>
      </c>
      <c r="O27" s="249">
        <v>82.486000000000004</v>
      </c>
      <c r="P27" s="249">
        <v>12.4</v>
      </c>
      <c r="Q27" s="249">
        <v>23</v>
      </c>
      <c r="R27" s="249">
        <v>17.399999999999999</v>
      </c>
      <c r="S27" s="249">
        <v>5.33</v>
      </c>
      <c r="T27" s="16">
        <v>10</v>
      </c>
      <c r="U27" s="23">
        <f t="shared" si="1"/>
        <v>1767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756983</v>
      </c>
      <c r="E28" s="249">
        <v>106856</v>
      </c>
      <c r="F28" s="249">
        <v>6.6094629999999999</v>
      </c>
      <c r="G28" s="249">
        <v>0</v>
      </c>
      <c r="H28" s="249">
        <v>83.066999999999993</v>
      </c>
      <c r="I28" s="249">
        <v>18.399999999999999</v>
      </c>
      <c r="J28" s="249">
        <v>69.3</v>
      </c>
      <c r="K28" s="249">
        <v>137.19999999999999</v>
      </c>
      <c r="L28" s="249">
        <v>1.0114000000000001</v>
      </c>
      <c r="M28" s="249">
        <v>78.679000000000002</v>
      </c>
      <c r="N28" s="249">
        <v>85.463999999999999</v>
      </c>
      <c r="O28" s="249">
        <v>80.396000000000001</v>
      </c>
      <c r="P28" s="249">
        <v>14.7</v>
      </c>
      <c r="Q28" s="249">
        <v>25.3</v>
      </c>
      <c r="R28" s="249">
        <v>17.8</v>
      </c>
      <c r="S28" s="249">
        <v>5.48</v>
      </c>
      <c r="T28" s="16">
        <v>9</v>
      </c>
      <c r="U28" s="23">
        <f t="shared" si="1"/>
        <v>1648</v>
      </c>
      <c r="V28" s="16"/>
      <c r="W28" s="110"/>
      <c r="X28" s="110"/>
      <c r="Y28" s="239" t="e">
        <f>((X28*100)/#REF!)-100</f>
        <v>#REF!</v>
      </c>
    </row>
    <row r="29" spans="1:25">
      <c r="A29" s="16">
        <v>9</v>
      </c>
      <c r="B29" s="249" t="s">
        <v>197</v>
      </c>
      <c r="C29" s="249" t="s">
        <v>196</v>
      </c>
      <c r="D29" s="249">
        <v>755335</v>
      </c>
      <c r="E29" s="249">
        <v>106613</v>
      </c>
      <c r="F29" s="249">
        <v>6.8261070000000004</v>
      </c>
      <c r="G29" s="249">
        <v>0</v>
      </c>
      <c r="H29" s="249">
        <v>84.867000000000004</v>
      </c>
      <c r="I29" s="249">
        <v>21.3</v>
      </c>
      <c r="J29" s="249">
        <v>31.5</v>
      </c>
      <c r="K29" s="249">
        <v>130.19999999999999</v>
      </c>
      <c r="L29" s="249">
        <v>1.0117</v>
      </c>
      <c r="M29" s="249">
        <v>82.346999999999994</v>
      </c>
      <c r="N29" s="249">
        <v>87.073999999999998</v>
      </c>
      <c r="O29" s="249">
        <v>83.593000000000004</v>
      </c>
      <c r="P29" s="249">
        <v>15.2</v>
      </c>
      <c r="Q29" s="249">
        <v>30.2</v>
      </c>
      <c r="R29" s="249">
        <v>18.5</v>
      </c>
      <c r="S29" s="249">
        <v>5.48</v>
      </c>
      <c r="T29" s="16">
        <v>8</v>
      </c>
      <c r="U29" s="23">
        <f t="shared" si="1"/>
        <v>737</v>
      </c>
      <c r="V29" s="16"/>
      <c r="W29" s="110"/>
      <c r="X29" s="110"/>
      <c r="Y29" s="239" t="e">
        <f>((X29*100)/#REF!)-100</f>
        <v>#REF!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754598</v>
      </c>
      <c r="E30" s="249">
        <v>106507</v>
      </c>
      <c r="F30" s="249">
        <v>6.8565699999999996</v>
      </c>
      <c r="G30" s="249">
        <v>0</v>
      </c>
      <c r="H30" s="249">
        <v>84.822999999999993</v>
      </c>
      <c r="I30" s="249">
        <v>18.3</v>
      </c>
      <c r="J30" s="249">
        <v>46.7</v>
      </c>
      <c r="K30" s="249">
        <v>134.6</v>
      </c>
      <c r="L30" s="249">
        <v>1.012</v>
      </c>
      <c r="M30" s="249">
        <v>81.632000000000005</v>
      </c>
      <c r="N30" s="249">
        <v>86.397999999999996</v>
      </c>
      <c r="O30" s="249">
        <v>83.465999999999994</v>
      </c>
      <c r="P30" s="249">
        <v>10.7</v>
      </c>
      <c r="Q30" s="249">
        <v>26.3</v>
      </c>
      <c r="R30" s="249">
        <v>16.899999999999999</v>
      </c>
      <c r="S30" s="249">
        <v>5.48</v>
      </c>
      <c r="T30" s="22">
        <v>7</v>
      </c>
      <c r="U30" s="23">
        <f t="shared" si="1"/>
        <v>1096</v>
      </c>
      <c r="V30" s="24">
        <v>8</v>
      </c>
      <c r="W30" s="110"/>
      <c r="X30" s="110"/>
      <c r="Y30" s="239" t="e">
        <f>((X30*100)/#REF!)-100</f>
        <v>#REF!</v>
      </c>
    </row>
    <row r="31" spans="1:25">
      <c r="A31" s="16">
        <v>7</v>
      </c>
      <c r="B31" s="249" t="s">
        <v>199</v>
      </c>
      <c r="C31" s="249" t="s">
        <v>196</v>
      </c>
      <c r="D31" s="249">
        <v>753502</v>
      </c>
      <c r="E31" s="249">
        <v>106347</v>
      </c>
      <c r="F31" s="249">
        <v>6.829529</v>
      </c>
      <c r="G31" s="249">
        <v>0</v>
      </c>
      <c r="H31" s="249">
        <v>81.870999999999995</v>
      </c>
      <c r="I31" s="249">
        <v>16.8</v>
      </c>
      <c r="J31" s="249">
        <v>63</v>
      </c>
      <c r="K31" s="249">
        <v>142.1</v>
      </c>
      <c r="L31" s="249">
        <v>1.012</v>
      </c>
      <c r="M31" s="249">
        <v>78.775000000000006</v>
      </c>
      <c r="N31" s="249">
        <v>84.688999999999993</v>
      </c>
      <c r="O31" s="249">
        <v>83.064999999999998</v>
      </c>
      <c r="P31" s="249">
        <v>10.3</v>
      </c>
      <c r="Q31" s="249">
        <v>25.4</v>
      </c>
      <c r="R31" s="249">
        <v>16.8</v>
      </c>
      <c r="S31" s="249">
        <v>5.49</v>
      </c>
      <c r="T31" s="16">
        <v>6</v>
      </c>
      <c r="U31" s="23">
        <f t="shared" si="1"/>
        <v>1494</v>
      </c>
      <c r="V31" s="5"/>
      <c r="W31" s="110"/>
      <c r="X31" s="110"/>
      <c r="Y31" s="239" t="e">
        <f>((X31*100)/#REF!)-100</f>
        <v>#REF!</v>
      </c>
    </row>
    <row r="32" spans="1:25">
      <c r="A32" s="16">
        <v>6</v>
      </c>
      <c r="B32" s="249" t="s">
        <v>200</v>
      </c>
      <c r="C32" s="249" t="s">
        <v>196</v>
      </c>
      <c r="D32" s="249">
        <v>752008</v>
      </c>
      <c r="E32" s="249">
        <v>106125</v>
      </c>
      <c r="F32" s="249">
        <v>6.6824380000000003</v>
      </c>
      <c r="G32" s="249">
        <v>0</v>
      </c>
      <c r="H32" s="249">
        <v>81.531999999999996</v>
      </c>
      <c r="I32" s="249">
        <v>19.100000000000001</v>
      </c>
      <c r="J32" s="249">
        <v>66.900000000000006</v>
      </c>
      <c r="K32" s="249">
        <v>136.1</v>
      </c>
      <c r="L32" s="249">
        <v>1.0117</v>
      </c>
      <c r="M32" s="249">
        <v>78.272999999999996</v>
      </c>
      <c r="N32" s="249">
        <v>85.052000000000007</v>
      </c>
      <c r="O32" s="249">
        <v>81.004999999999995</v>
      </c>
      <c r="P32" s="249">
        <v>13.3</v>
      </c>
      <c r="Q32" s="249">
        <v>26.8</v>
      </c>
      <c r="R32" s="249">
        <v>16.7</v>
      </c>
      <c r="S32" s="249">
        <v>5.48</v>
      </c>
      <c r="T32" s="16">
        <v>5</v>
      </c>
      <c r="U32" s="23">
        <f t="shared" si="1"/>
        <v>1596</v>
      </c>
      <c r="V32" s="5"/>
      <c r="W32" s="110"/>
      <c r="X32" s="110"/>
      <c r="Y32" s="239" t="e">
        <f>((X32*100)/#REF!)-100</f>
        <v>#REF!</v>
      </c>
    </row>
    <row r="33" spans="1:25">
      <c r="A33" s="16">
        <v>5</v>
      </c>
      <c r="B33" s="249" t="s">
        <v>201</v>
      </c>
      <c r="C33" s="249" t="s">
        <v>196</v>
      </c>
      <c r="D33" s="249">
        <v>750412</v>
      </c>
      <c r="E33" s="249">
        <v>105885</v>
      </c>
      <c r="F33" s="249">
        <v>6.5670590000000004</v>
      </c>
      <c r="G33" s="249">
        <v>0</v>
      </c>
      <c r="H33" s="249">
        <v>82.581000000000003</v>
      </c>
      <c r="I33" s="249">
        <v>20.6</v>
      </c>
      <c r="J33" s="249">
        <v>63.9</v>
      </c>
      <c r="K33" s="249">
        <v>131.6</v>
      </c>
      <c r="L33" s="249">
        <v>1.0112000000000001</v>
      </c>
      <c r="M33" s="249">
        <v>79.201999999999998</v>
      </c>
      <c r="N33" s="249">
        <v>86.218999999999994</v>
      </c>
      <c r="O33" s="249">
        <v>80.16</v>
      </c>
      <c r="P33" s="249">
        <v>14.1</v>
      </c>
      <c r="Q33" s="249">
        <v>27.2</v>
      </c>
      <c r="R33" s="249">
        <v>18.899999999999999</v>
      </c>
      <c r="S33" s="249">
        <v>5.49</v>
      </c>
      <c r="T33" s="16">
        <v>4</v>
      </c>
      <c r="U33" s="23">
        <f t="shared" si="1"/>
        <v>1517</v>
      </c>
      <c r="V33" s="5"/>
      <c r="W33" s="110"/>
      <c r="X33" s="110"/>
      <c r="Y33" s="239" t="e">
        <f>((X33*100)/#REF!)-100</f>
        <v>#REF!</v>
      </c>
    </row>
    <row r="34" spans="1:25">
      <c r="A34" s="16">
        <v>4</v>
      </c>
      <c r="B34" s="249" t="s">
        <v>202</v>
      </c>
      <c r="C34" s="249" t="s">
        <v>196</v>
      </c>
      <c r="D34" s="249">
        <v>748895</v>
      </c>
      <c r="E34" s="249">
        <v>105658</v>
      </c>
      <c r="F34" s="249">
        <v>6.8619870000000001</v>
      </c>
      <c r="G34" s="249">
        <v>0</v>
      </c>
      <c r="H34" s="249">
        <v>82.838999999999999</v>
      </c>
      <c r="I34" s="249">
        <v>20.3</v>
      </c>
      <c r="J34" s="249">
        <v>65.3</v>
      </c>
      <c r="K34" s="249">
        <v>139.4</v>
      </c>
      <c r="L34" s="249">
        <v>1.0117</v>
      </c>
      <c r="M34" s="249">
        <v>79.421000000000006</v>
      </c>
      <c r="N34" s="249">
        <v>86.361999999999995</v>
      </c>
      <c r="O34" s="249">
        <v>84.391999999999996</v>
      </c>
      <c r="P34" s="249">
        <v>14</v>
      </c>
      <c r="Q34" s="249">
        <v>27.5</v>
      </c>
      <c r="R34" s="249">
        <v>19.399999999999999</v>
      </c>
      <c r="S34" s="249">
        <v>5.5</v>
      </c>
      <c r="T34" s="16">
        <v>3</v>
      </c>
      <c r="U34" s="23">
        <f t="shared" si="1"/>
        <v>1550</v>
      </c>
      <c r="V34" s="5"/>
      <c r="W34" s="240"/>
      <c r="X34" s="137"/>
      <c r="Y34" s="239" t="e">
        <f>((X34*100)/#REF!)-100</f>
        <v>#REF!</v>
      </c>
    </row>
    <row r="35" spans="1:25">
      <c r="A35" s="16">
        <v>3</v>
      </c>
      <c r="B35" s="249" t="s">
        <v>203</v>
      </c>
      <c r="C35" s="249" t="s">
        <v>196</v>
      </c>
      <c r="D35" s="249">
        <v>747345</v>
      </c>
      <c r="E35" s="249">
        <v>105427</v>
      </c>
      <c r="F35" s="249">
        <v>6.5600969999999998</v>
      </c>
      <c r="G35" s="249">
        <v>0</v>
      </c>
      <c r="H35" s="249">
        <v>83.891999999999996</v>
      </c>
      <c r="I35" s="249">
        <v>19.8</v>
      </c>
      <c r="J35" s="249">
        <v>65</v>
      </c>
      <c r="K35" s="249">
        <v>137</v>
      </c>
      <c r="L35" s="249">
        <v>1.0112000000000001</v>
      </c>
      <c r="M35" s="249">
        <v>79.866</v>
      </c>
      <c r="N35" s="249">
        <v>86.742000000000004</v>
      </c>
      <c r="O35" s="249">
        <v>80.042000000000002</v>
      </c>
      <c r="P35" s="249">
        <v>13.6</v>
      </c>
      <c r="Q35" s="249">
        <v>29.9</v>
      </c>
      <c r="R35" s="249">
        <v>18.8</v>
      </c>
      <c r="S35" s="249">
        <v>5.49</v>
      </c>
      <c r="T35" s="16">
        <v>2</v>
      </c>
      <c r="U35" s="23">
        <f t="shared" si="1"/>
        <v>1545</v>
      </c>
      <c r="V35" s="5"/>
      <c r="W35" s="121"/>
      <c r="X35" s="110"/>
      <c r="Y35" s="239" t="e">
        <f>((X35*100)/#REF!)-100</f>
        <v>#REF!</v>
      </c>
    </row>
    <row r="36" spans="1:25">
      <c r="A36" s="16">
        <v>2</v>
      </c>
      <c r="B36" s="249" t="s">
        <v>204</v>
      </c>
      <c r="C36" s="249" t="s">
        <v>196</v>
      </c>
      <c r="D36" s="249">
        <v>745800</v>
      </c>
      <c r="E36" s="249">
        <v>105200</v>
      </c>
      <c r="F36" s="249">
        <v>6.8410070000000003</v>
      </c>
      <c r="G36" s="249">
        <v>0</v>
      </c>
      <c r="H36" s="249">
        <v>85.768000000000001</v>
      </c>
      <c r="I36" s="249">
        <v>22.6</v>
      </c>
      <c r="J36" s="249">
        <v>29.6</v>
      </c>
      <c r="K36" s="249">
        <v>103</v>
      </c>
      <c r="L36" s="249">
        <v>1.0118</v>
      </c>
      <c r="M36" s="249">
        <v>83.111999999999995</v>
      </c>
      <c r="N36" s="249">
        <v>87.730999999999995</v>
      </c>
      <c r="O36" s="249">
        <v>83.843000000000004</v>
      </c>
      <c r="P36" s="249">
        <v>13.2</v>
      </c>
      <c r="Q36" s="249">
        <v>35.799999999999997</v>
      </c>
      <c r="R36" s="249">
        <v>18.600000000000001</v>
      </c>
      <c r="S36" s="249">
        <v>5.49</v>
      </c>
      <c r="T36" s="16">
        <v>1</v>
      </c>
      <c r="U36" s="23">
        <f t="shared" si="1"/>
        <v>703</v>
      </c>
      <c r="V36" s="5"/>
      <c r="W36" s="121"/>
      <c r="X36" s="110"/>
      <c r="Y36" s="239" t="e">
        <f>((X36*100)/#REF!)-100</f>
        <v>#REF!</v>
      </c>
    </row>
    <row r="37" spans="1:25">
      <c r="A37" s="16">
        <v>1</v>
      </c>
      <c r="B37" s="249" t="s">
        <v>205</v>
      </c>
      <c r="C37" s="249" t="s">
        <v>196</v>
      </c>
      <c r="D37" s="249">
        <v>745097</v>
      </c>
      <c r="E37" s="249">
        <v>105100</v>
      </c>
      <c r="F37" s="249">
        <v>7.062138</v>
      </c>
      <c r="G37" s="249">
        <v>0</v>
      </c>
      <c r="H37" s="249">
        <v>86.382999999999996</v>
      </c>
      <c r="I37" s="249">
        <v>18.899999999999999</v>
      </c>
      <c r="J37" s="249">
        <v>46.2</v>
      </c>
      <c r="K37" s="249">
        <v>134.1</v>
      </c>
      <c r="L37" s="249">
        <v>1.0124</v>
      </c>
      <c r="M37" s="249">
        <v>81.98</v>
      </c>
      <c r="N37" s="249">
        <v>88.484999999999999</v>
      </c>
      <c r="O37" s="249">
        <v>86.450999999999993</v>
      </c>
      <c r="P37" s="249">
        <v>8.9</v>
      </c>
      <c r="Q37" s="249">
        <v>28.8</v>
      </c>
      <c r="R37" s="249">
        <v>17.3</v>
      </c>
      <c r="S37" s="249">
        <v>5.5</v>
      </c>
      <c r="T37" s="1"/>
      <c r="U37" s="26"/>
      <c r="V37" s="5"/>
      <c r="W37" s="121"/>
      <c r="X37" s="110"/>
      <c r="Y37" s="239" t="e">
        <f>((X37*100)/#REF!)-100</f>
        <v>#REF!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B16" sqref="B1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</row>
    <row r="3" spans="1:22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</row>
    <row r="4" spans="1:22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</row>
    <row r="6" spans="1:22">
      <c r="A6" s="16">
        <v>32</v>
      </c>
      <c r="T6" s="22">
        <v>31</v>
      </c>
      <c r="U6" s="23">
        <f t="shared" ref="U6:U36" si="0">D6-D7</f>
        <v>0</v>
      </c>
      <c r="V6" s="4"/>
    </row>
    <row r="7" spans="1:22">
      <c r="A7" s="21">
        <v>31</v>
      </c>
      <c r="T7" s="22">
        <v>30</v>
      </c>
      <c r="U7" s="23">
        <f t="shared" si="0"/>
        <v>0</v>
      </c>
      <c r="V7" s="24">
        <v>1</v>
      </c>
    </row>
    <row r="8" spans="1:22">
      <c r="A8" s="16">
        <v>30</v>
      </c>
      <c r="T8" s="16">
        <v>29</v>
      </c>
      <c r="U8" s="23">
        <f t="shared" si="0"/>
        <v>0</v>
      </c>
      <c r="V8" s="4"/>
    </row>
    <row r="9" spans="1:22" s="25" customFormat="1">
      <c r="A9" s="21">
        <v>29</v>
      </c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 s="22">
        <v>28</v>
      </c>
      <c r="U9" s="23">
        <f t="shared" si="0"/>
        <v>0</v>
      </c>
      <c r="V9" s="24">
        <v>29</v>
      </c>
    </row>
    <row r="10" spans="1:22">
      <c r="A10" s="16">
        <v>28</v>
      </c>
      <c r="T10" s="16">
        <v>27</v>
      </c>
      <c r="U10" s="23">
        <f t="shared" si="0"/>
        <v>0</v>
      </c>
      <c r="V10" s="16"/>
    </row>
    <row r="11" spans="1:22">
      <c r="A11" s="16">
        <v>27</v>
      </c>
      <c r="T11" s="16">
        <v>26</v>
      </c>
      <c r="U11" s="23">
        <f t="shared" si="0"/>
        <v>0</v>
      </c>
      <c r="V11" s="16"/>
    </row>
    <row r="12" spans="1:22">
      <c r="A12" s="16">
        <v>26</v>
      </c>
      <c r="T12" s="16">
        <v>25</v>
      </c>
      <c r="U12" s="23">
        <f t="shared" si="0"/>
        <v>0</v>
      </c>
      <c r="V12" s="16"/>
    </row>
    <row r="13" spans="1:22">
      <c r="A13" s="16">
        <v>25</v>
      </c>
      <c r="T13" s="16">
        <v>24</v>
      </c>
      <c r="U13" s="23">
        <f t="shared" si="0"/>
        <v>0</v>
      </c>
      <c r="V13" s="16"/>
    </row>
    <row r="14" spans="1:22">
      <c r="A14" s="16">
        <v>24</v>
      </c>
      <c r="T14" s="16">
        <v>23</v>
      </c>
      <c r="U14" s="23">
        <f t="shared" si="0"/>
        <v>0</v>
      </c>
      <c r="V14" s="16"/>
    </row>
    <row r="15" spans="1:22">
      <c r="A15" s="16">
        <v>23</v>
      </c>
      <c r="T15" s="16">
        <v>22</v>
      </c>
      <c r="U15" s="23">
        <f t="shared" si="0"/>
        <v>0</v>
      </c>
      <c r="V15" s="16"/>
    </row>
    <row r="16" spans="1:22" s="25" customFormat="1">
      <c r="A16" s="21">
        <v>22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 s="22">
        <v>21</v>
      </c>
      <c r="U16" s="23">
        <f t="shared" si="0"/>
        <v>0</v>
      </c>
      <c r="V16" s="24">
        <v>22</v>
      </c>
    </row>
    <row r="17" spans="1:22">
      <c r="A17" s="16">
        <v>21</v>
      </c>
      <c r="T17" s="16">
        <v>20</v>
      </c>
      <c r="U17" s="23">
        <f t="shared" si="0"/>
        <v>0</v>
      </c>
      <c r="V17" s="16"/>
    </row>
    <row r="18" spans="1:22">
      <c r="A18" s="16">
        <v>20</v>
      </c>
      <c r="T18" s="16">
        <v>19</v>
      </c>
      <c r="U18" s="23">
        <f t="shared" si="0"/>
        <v>0</v>
      </c>
      <c r="V18" s="16"/>
    </row>
    <row r="19" spans="1:22">
      <c r="A19" s="16">
        <v>19</v>
      </c>
      <c r="T19" s="16">
        <v>18</v>
      </c>
      <c r="U19" s="23">
        <f t="shared" si="0"/>
        <v>0</v>
      </c>
      <c r="V19" s="16"/>
    </row>
    <row r="20" spans="1:22">
      <c r="A20" s="16">
        <v>18</v>
      </c>
      <c r="T20" s="16">
        <v>17</v>
      </c>
      <c r="U20" s="23">
        <f t="shared" si="0"/>
        <v>0</v>
      </c>
      <c r="V20" s="16"/>
    </row>
    <row r="21" spans="1:22">
      <c r="A21" s="16">
        <v>17</v>
      </c>
      <c r="T21" s="16">
        <v>16</v>
      </c>
      <c r="U21" s="23">
        <f t="shared" si="0"/>
        <v>0</v>
      </c>
      <c r="V21" s="16"/>
    </row>
    <row r="22" spans="1:22">
      <c r="A22" s="16">
        <v>16</v>
      </c>
      <c r="T22" s="16">
        <v>15</v>
      </c>
      <c r="U22" s="23">
        <f t="shared" si="0"/>
        <v>0</v>
      </c>
      <c r="V22" s="16"/>
    </row>
    <row r="23" spans="1:22" s="25" customFormat="1">
      <c r="A23" s="21">
        <v>15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 s="22">
        <v>14</v>
      </c>
      <c r="U23" s="23">
        <f t="shared" si="0"/>
        <v>0</v>
      </c>
      <c r="V23" s="24">
        <v>15</v>
      </c>
    </row>
    <row r="24" spans="1:22">
      <c r="A24" s="16">
        <v>14</v>
      </c>
      <c r="T24" s="16">
        <v>13</v>
      </c>
      <c r="U24" s="23">
        <f t="shared" si="0"/>
        <v>0</v>
      </c>
      <c r="V24" s="16"/>
    </row>
    <row r="25" spans="1:22">
      <c r="A25" s="16">
        <v>13</v>
      </c>
      <c r="T25" s="16">
        <v>12</v>
      </c>
      <c r="U25" s="23">
        <f t="shared" si="0"/>
        <v>0</v>
      </c>
      <c r="V25" s="16"/>
    </row>
    <row r="26" spans="1:22">
      <c r="A26" s="16">
        <v>12</v>
      </c>
      <c r="T26" s="16">
        <v>11</v>
      </c>
      <c r="U26" s="23">
        <f t="shared" si="0"/>
        <v>0</v>
      </c>
      <c r="V26" s="16"/>
    </row>
    <row r="27" spans="1:22">
      <c r="A27" s="16">
        <v>11</v>
      </c>
      <c r="T27" s="16">
        <v>10</v>
      </c>
      <c r="U27" s="23">
        <f t="shared" si="0"/>
        <v>0</v>
      </c>
      <c r="V27" s="16"/>
    </row>
    <row r="28" spans="1:22">
      <c r="A28" s="16">
        <v>10</v>
      </c>
      <c r="T28" s="16">
        <v>9</v>
      </c>
      <c r="U28" s="23">
        <f t="shared" si="0"/>
        <v>0</v>
      </c>
      <c r="V28" s="16"/>
    </row>
    <row r="29" spans="1:22">
      <c r="A29" s="16">
        <v>9</v>
      </c>
      <c r="T29" s="16">
        <v>8</v>
      </c>
      <c r="U29" s="23">
        <f t="shared" si="0"/>
        <v>0</v>
      </c>
      <c r="V29" s="16"/>
    </row>
    <row r="30" spans="1:22" s="25" customFormat="1">
      <c r="A30" s="21">
        <v>8</v>
      </c>
      <c r="T30" s="22">
        <v>7</v>
      </c>
      <c r="U30" s="23">
        <f t="shared" si="0"/>
        <v>0</v>
      </c>
      <c r="V30" s="24">
        <v>8</v>
      </c>
    </row>
    <row r="31" spans="1:22">
      <c r="A31" s="16">
        <v>7</v>
      </c>
      <c r="T31" s="16">
        <v>6</v>
      </c>
      <c r="U31" s="23">
        <f t="shared" si="0"/>
        <v>0</v>
      </c>
      <c r="V31" s="5"/>
    </row>
    <row r="32" spans="1:22">
      <c r="A32" s="16">
        <v>6</v>
      </c>
      <c r="T32" s="16">
        <v>5</v>
      </c>
      <c r="U32" s="23">
        <f t="shared" si="0"/>
        <v>0</v>
      </c>
      <c r="V32" s="5"/>
    </row>
    <row r="33" spans="1:22">
      <c r="A33" s="16">
        <v>5</v>
      </c>
      <c r="T33" s="16">
        <v>4</v>
      </c>
      <c r="U33" s="23">
        <f t="shared" si="0"/>
        <v>0</v>
      </c>
      <c r="V33" s="5"/>
    </row>
    <row r="34" spans="1:22">
      <c r="A34" s="16">
        <v>4</v>
      </c>
      <c r="T34" s="16">
        <v>3</v>
      </c>
      <c r="U34" s="23">
        <f t="shared" si="0"/>
        <v>0</v>
      </c>
      <c r="V34" s="5"/>
    </row>
    <row r="35" spans="1:22">
      <c r="A35" s="16">
        <v>3</v>
      </c>
      <c r="T35" s="16">
        <v>2</v>
      </c>
      <c r="U35" s="23">
        <f t="shared" si="0"/>
        <v>0</v>
      </c>
      <c r="V35" s="5"/>
    </row>
    <row r="36" spans="1:22">
      <c r="A36" s="16">
        <v>2</v>
      </c>
      <c r="T36" s="16">
        <v>1</v>
      </c>
      <c r="U36" s="23">
        <f t="shared" si="0"/>
        <v>0</v>
      </c>
      <c r="V36" s="5"/>
    </row>
    <row r="37" spans="1:22">
      <c r="A37" s="16">
        <v>1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9" sqref="F9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1" t="s">
        <v>126</v>
      </c>
      <c r="X1" s="301" t="s">
        <v>127</v>
      </c>
      <c r="Y1" s="30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01"/>
      <c r="X2" s="301"/>
      <c r="Y2" s="302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01"/>
      <c r="X3" s="301"/>
      <c r="Y3" s="302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01"/>
      <c r="X4" s="301"/>
      <c r="Y4" s="302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01"/>
      <c r="X5" s="301"/>
      <c r="Y5" s="302"/>
    </row>
    <row r="6" spans="1:25">
      <c r="A6" s="21">
        <v>32</v>
      </c>
      <c r="D6">
        <v>67820</v>
      </c>
      <c r="T6" s="22">
        <v>31</v>
      </c>
      <c r="U6" s="23">
        <f>D6-D7</f>
        <v>1750</v>
      </c>
      <c r="V6" s="4"/>
      <c r="W6" s="241"/>
      <c r="X6" s="241"/>
      <c r="Y6" s="248"/>
    </row>
    <row r="7" spans="1:25">
      <c r="A7" s="21">
        <v>31</v>
      </c>
      <c r="D7">
        <v>66070</v>
      </c>
      <c r="T7" s="22">
        <v>30</v>
      </c>
      <c r="U7" s="23">
        <f>D7-D8</f>
        <v>1553</v>
      </c>
      <c r="V7" s="24">
        <v>1</v>
      </c>
      <c r="W7" s="123"/>
      <c r="X7" s="123"/>
      <c r="Y7" s="239">
        <f t="shared" ref="Y7:Y36" si="0">((X7*100)/D7)-100</f>
        <v>-100</v>
      </c>
    </row>
    <row r="8" spans="1:25">
      <c r="A8" s="16">
        <v>30</v>
      </c>
      <c r="D8">
        <v>64517</v>
      </c>
      <c r="T8" s="16">
        <v>29</v>
      </c>
      <c r="U8" s="23">
        <f>D8-D9</f>
        <v>470</v>
      </c>
      <c r="V8" s="4"/>
      <c r="W8" s="102"/>
      <c r="X8" s="102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64047</v>
      </c>
      <c r="E9" s="249">
        <v>294550</v>
      </c>
      <c r="F9" s="249">
        <v>7.1918389999999999</v>
      </c>
      <c r="G9" s="249">
        <v>0</v>
      </c>
      <c r="H9" s="249">
        <v>97.016000000000005</v>
      </c>
      <c r="I9" s="249">
        <v>14.9</v>
      </c>
      <c r="J9" s="249">
        <v>3.1</v>
      </c>
      <c r="K9" s="249">
        <v>72.5</v>
      </c>
      <c r="L9" s="249">
        <v>1.0145</v>
      </c>
      <c r="M9" s="249">
        <v>93.685000000000002</v>
      </c>
      <c r="N9" s="249">
        <v>99.76</v>
      </c>
      <c r="O9" s="249">
        <v>98.566999999999993</v>
      </c>
      <c r="P9" s="249">
        <v>8.3000000000000007</v>
      </c>
      <c r="Q9" s="249">
        <v>27.2</v>
      </c>
      <c r="R9" s="249">
        <v>11.4</v>
      </c>
      <c r="S9" s="249">
        <v>5.19</v>
      </c>
      <c r="T9" s="22">
        <v>28</v>
      </c>
      <c r="U9" s="23">
        <f t="shared" ref="U9:U36" si="1">D9-D10</f>
        <v>70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63977</v>
      </c>
      <c r="E10" s="249">
        <v>294540</v>
      </c>
      <c r="F10" s="249">
        <v>6.9526130000000004</v>
      </c>
      <c r="G10" s="249">
        <v>0</v>
      </c>
      <c r="H10" s="249">
        <v>94.462999999999994</v>
      </c>
      <c r="I10" s="249">
        <v>16.5</v>
      </c>
      <c r="J10" s="249">
        <v>43.7</v>
      </c>
      <c r="K10" s="249">
        <v>247.2</v>
      </c>
      <c r="L10" s="249">
        <v>1.0137</v>
      </c>
      <c r="M10" s="249">
        <v>90.453000000000003</v>
      </c>
      <c r="N10" s="249">
        <v>97.98</v>
      </c>
      <c r="O10" s="249">
        <v>95.844999999999999</v>
      </c>
      <c r="P10" s="249">
        <v>10</v>
      </c>
      <c r="Q10" s="249">
        <v>24.3</v>
      </c>
      <c r="R10" s="249">
        <v>12.9</v>
      </c>
      <c r="S10" s="249">
        <v>5.19</v>
      </c>
      <c r="T10" s="16">
        <v>27</v>
      </c>
      <c r="U10" s="23">
        <f t="shared" si="1"/>
        <v>1003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62974</v>
      </c>
      <c r="E11" s="249">
        <v>294389</v>
      </c>
      <c r="F11" s="249">
        <v>6.765879</v>
      </c>
      <c r="G11" s="249">
        <v>0</v>
      </c>
      <c r="H11" s="249">
        <v>92.863</v>
      </c>
      <c r="I11" s="249">
        <v>19.3</v>
      </c>
      <c r="J11" s="249">
        <v>66.2</v>
      </c>
      <c r="K11" s="249">
        <v>275.89999999999998</v>
      </c>
      <c r="L11" s="249">
        <v>1.0125999999999999</v>
      </c>
      <c r="M11" s="249">
        <v>90.233999999999995</v>
      </c>
      <c r="N11" s="249">
        <v>97.311999999999998</v>
      </c>
      <c r="O11" s="249">
        <v>95.11</v>
      </c>
      <c r="P11" s="249">
        <v>13.4</v>
      </c>
      <c r="Q11" s="249">
        <v>24.4</v>
      </c>
      <c r="R11" s="249">
        <v>18.2</v>
      </c>
      <c r="S11" s="249">
        <v>5.2</v>
      </c>
      <c r="T11" s="16">
        <v>26</v>
      </c>
      <c r="U11" s="23">
        <f t="shared" si="1"/>
        <v>1559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61415</v>
      </c>
      <c r="E12" s="249">
        <v>294151</v>
      </c>
      <c r="F12" s="249">
        <v>6.5309619999999997</v>
      </c>
      <c r="G12" s="249">
        <v>0</v>
      </c>
      <c r="H12" s="249">
        <v>92.84</v>
      </c>
      <c r="I12" s="249">
        <v>17.899999999999999</v>
      </c>
      <c r="J12" s="249">
        <v>62.2</v>
      </c>
      <c r="K12" s="249">
        <v>254.5</v>
      </c>
      <c r="L12" s="249">
        <v>1.0121</v>
      </c>
      <c r="M12" s="249">
        <v>89.966999999999999</v>
      </c>
      <c r="N12" s="249">
        <v>96.572999999999993</v>
      </c>
      <c r="O12" s="249">
        <v>91.754000000000005</v>
      </c>
      <c r="P12" s="249">
        <v>10.8</v>
      </c>
      <c r="Q12" s="249">
        <v>23.7</v>
      </c>
      <c r="R12" s="249">
        <v>17.899999999999999</v>
      </c>
      <c r="S12" s="249">
        <v>5.2</v>
      </c>
      <c r="T12" s="16">
        <v>25</v>
      </c>
      <c r="U12" s="23">
        <f t="shared" si="1"/>
        <v>1452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59963</v>
      </c>
      <c r="E13" s="249">
        <v>293930</v>
      </c>
      <c r="F13" s="249">
        <v>6.6606439999999996</v>
      </c>
      <c r="G13" s="249">
        <v>0</v>
      </c>
      <c r="H13" s="249">
        <v>93.03</v>
      </c>
      <c r="I13" s="249">
        <v>18.8</v>
      </c>
      <c r="J13" s="249">
        <v>65.5</v>
      </c>
      <c r="K13" s="249">
        <v>248</v>
      </c>
      <c r="L13" s="249">
        <v>1.0124</v>
      </c>
      <c r="M13" s="249">
        <v>90.525000000000006</v>
      </c>
      <c r="N13" s="249">
        <v>95.58</v>
      </c>
      <c r="O13" s="249">
        <v>93.456000000000003</v>
      </c>
      <c r="P13" s="249">
        <v>12</v>
      </c>
      <c r="Q13" s="249">
        <v>24.3</v>
      </c>
      <c r="R13" s="249">
        <v>17.600000000000001</v>
      </c>
      <c r="S13" s="249">
        <v>5.2</v>
      </c>
      <c r="T13" s="16">
        <v>24</v>
      </c>
      <c r="U13" s="23">
        <f t="shared" si="1"/>
        <v>1533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58430</v>
      </c>
      <c r="E14" s="249">
        <v>293697</v>
      </c>
      <c r="F14" s="249">
        <v>6.6880389999999998</v>
      </c>
      <c r="G14" s="249">
        <v>0</v>
      </c>
      <c r="H14" s="249">
        <v>93.539000000000001</v>
      </c>
      <c r="I14" s="249">
        <v>18.899999999999999</v>
      </c>
      <c r="J14" s="249">
        <v>57.9</v>
      </c>
      <c r="K14" s="249">
        <v>266</v>
      </c>
      <c r="L14" s="249">
        <v>1.0125</v>
      </c>
      <c r="M14" s="249">
        <v>90.585999999999999</v>
      </c>
      <c r="N14" s="249">
        <v>96.322000000000003</v>
      </c>
      <c r="O14" s="249">
        <v>93.893000000000001</v>
      </c>
      <c r="P14" s="249">
        <v>13.5</v>
      </c>
      <c r="Q14" s="249">
        <v>27.7</v>
      </c>
      <c r="R14" s="249">
        <v>17.8</v>
      </c>
      <c r="S14" s="249">
        <v>5.2</v>
      </c>
      <c r="T14" s="16">
        <v>23</v>
      </c>
      <c r="U14" s="23">
        <f t="shared" si="1"/>
        <v>1355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57075</v>
      </c>
      <c r="E15" s="249">
        <v>293492</v>
      </c>
      <c r="F15" s="249">
        <v>6.5574310000000002</v>
      </c>
      <c r="G15" s="249">
        <v>0</v>
      </c>
      <c r="H15" s="249">
        <v>96.709000000000003</v>
      </c>
      <c r="I15" s="249">
        <v>21.8</v>
      </c>
      <c r="J15" s="249">
        <v>37.299999999999997</v>
      </c>
      <c r="K15" s="249">
        <v>260.39999999999998</v>
      </c>
      <c r="L15" s="249">
        <v>1.0121</v>
      </c>
      <c r="M15" s="249">
        <v>91.986000000000004</v>
      </c>
      <c r="N15" s="249">
        <v>98.587999999999994</v>
      </c>
      <c r="O15" s="249">
        <v>92.349000000000004</v>
      </c>
      <c r="P15" s="249">
        <v>15.6</v>
      </c>
      <c r="Q15" s="249">
        <v>31.5</v>
      </c>
      <c r="R15" s="249">
        <v>18.600000000000001</v>
      </c>
      <c r="S15" s="249">
        <v>5.21</v>
      </c>
      <c r="T15" s="16">
        <v>22</v>
      </c>
      <c r="U15" s="23">
        <f t="shared" si="1"/>
        <v>842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56233</v>
      </c>
      <c r="E16" s="249">
        <v>293369</v>
      </c>
      <c r="F16" s="249">
        <v>6.9565169999999998</v>
      </c>
      <c r="G16" s="249">
        <v>0</v>
      </c>
      <c r="H16" s="249">
        <v>96.894000000000005</v>
      </c>
      <c r="I16" s="249">
        <v>19.2</v>
      </c>
      <c r="J16" s="249">
        <v>15.6</v>
      </c>
      <c r="K16" s="249">
        <v>264.7</v>
      </c>
      <c r="L16" s="249">
        <v>1.0130999999999999</v>
      </c>
      <c r="M16" s="249">
        <v>94.546000000000006</v>
      </c>
      <c r="N16" s="249">
        <v>98.486000000000004</v>
      </c>
      <c r="O16" s="249">
        <v>97.447000000000003</v>
      </c>
      <c r="P16" s="249">
        <v>13</v>
      </c>
      <c r="Q16" s="249">
        <v>27.8</v>
      </c>
      <c r="R16" s="249">
        <v>17.3</v>
      </c>
      <c r="S16" s="249">
        <v>5.21</v>
      </c>
      <c r="T16" s="22">
        <v>21</v>
      </c>
      <c r="U16" s="23">
        <f t="shared" si="1"/>
        <v>365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55868</v>
      </c>
      <c r="E17" s="249">
        <v>293315</v>
      </c>
      <c r="F17" s="249">
        <v>6.8063840000000004</v>
      </c>
      <c r="G17" s="249">
        <v>0</v>
      </c>
      <c r="H17" s="249">
        <v>94.734999999999999</v>
      </c>
      <c r="I17" s="249">
        <v>18.5</v>
      </c>
      <c r="J17" s="249">
        <v>63.7</v>
      </c>
      <c r="K17" s="249">
        <v>249.3</v>
      </c>
      <c r="L17" s="249">
        <v>1.0127999999999999</v>
      </c>
      <c r="M17" s="249">
        <v>92.239000000000004</v>
      </c>
      <c r="N17" s="249">
        <v>96.835999999999999</v>
      </c>
      <c r="O17" s="249">
        <v>95.441000000000003</v>
      </c>
      <c r="P17" s="249">
        <v>11.2</v>
      </c>
      <c r="Q17" s="249">
        <v>24.9</v>
      </c>
      <c r="R17" s="249">
        <v>17.5</v>
      </c>
      <c r="S17" s="249">
        <v>5.21</v>
      </c>
      <c r="T17" s="16">
        <v>20</v>
      </c>
      <c r="U17" s="23">
        <f t="shared" si="1"/>
        <v>1486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54382</v>
      </c>
      <c r="E18" s="249">
        <v>293092</v>
      </c>
      <c r="F18" s="249">
        <v>6.7534210000000003</v>
      </c>
      <c r="G18" s="249">
        <v>0</v>
      </c>
      <c r="H18" s="249">
        <v>94.361000000000004</v>
      </c>
      <c r="I18" s="249">
        <v>18.100000000000001</v>
      </c>
      <c r="J18" s="249">
        <v>57.3</v>
      </c>
      <c r="K18" s="249">
        <v>275.8</v>
      </c>
      <c r="L18" s="249">
        <v>1.0126999999999999</v>
      </c>
      <c r="M18" s="249">
        <v>91.838999999999999</v>
      </c>
      <c r="N18" s="249">
        <v>96.561999999999998</v>
      </c>
      <c r="O18" s="249">
        <v>94.489000000000004</v>
      </c>
      <c r="P18" s="249">
        <v>10.199999999999999</v>
      </c>
      <c r="Q18" s="249">
        <v>23.8</v>
      </c>
      <c r="R18" s="249">
        <v>16.899999999999999</v>
      </c>
      <c r="S18" s="249">
        <v>5.2</v>
      </c>
      <c r="T18" s="16">
        <v>19</v>
      </c>
      <c r="U18" s="23">
        <f t="shared" si="1"/>
        <v>1339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53043</v>
      </c>
      <c r="E19" s="249">
        <v>292891</v>
      </c>
      <c r="F19" s="249">
        <v>6.8164449999999999</v>
      </c>
      <c r="G19" s="249">
        <v>0</v>
      </c>
      <c r="H19" s="249">
        <v>94.966999999999999</v>
      </c>
      <c r="I19" s="249">
        <v>17.7</v>
      </c>
      <c r="J19" s="249">
        <v>76.400000000000006</v>
      </c>
      <c r="K19" s="249">
        <v>267.2</v>
      </c>
      <c r="L19" s="249">
        <v>1.0127999999999999</v>
      </c>
      <c r="M19" s="249">
        <v>92.043000000000006</v>
      </c>
      <c r="N19" s="249">
        <v>96.885000000000005</v>
      </c>
      <c r="O19" s="249">
        <v>95.424999999999997</v>
      </c>
      <c r="P19" s="249">
        <v>12.8</v>
      </c>
      <c r="Q19" s="249">
        <v>22.7</v>
      </c>
      <c r="R19" s="249">
        <v>17.100000000000001</v>
      </c>
      <c r="S19" s="249">
        <v>5.2</v>
      </c>
      <c r="T19" s="16">
        <v>18</v>
      </c>
      <c r="U19" s="23">
        <f t="shared" si="1"/>
        <v>1799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51244</v>
      </c>
      <c r="E20" s="249">
        <v>292625</v>
      </c>
      <c r="F20" s="249">
        <v>6.7037250000000004</v>
      </c>
      <c r="G20" s="249">
        <v>0</v>
      </c>
      <c r="H20" s="249">
        <v>94.411000000000001</v>
      </c>
      <c r="I20" s="249">
        <v>17.899999999999999</v>
      </c>
      <c r="J20" s="249">
        <v>79.400000000000006</v>
      </c>
      <c r="K20" s="249">
        <v>270.3</v>
      </c>
      <c r="L20" s="249">
        <v>1.0125</v>
      </c>
      <c r="M20" s="249">
        <v>91.37</v>
      </c>
      <c r="N20" s="249">
        <v>96.412999999999997</v>
      </c>
      <c r="O20" s="249">
        <v>94.19</v>
      </c>
      <c r="P20" s="249">
        <v>14.3</v>
      </c>
      <c r="Q20" s="249">
        <v>22.6</v>
      </c>
      <c r="R20" s="249">
        <v>18</v>
      </c>
      <c r="S20" s="249">
        <v>5.2</v>
      </c>
      <c r="T20" s="16">
        <v>17</v>
      </c>
      <c r="U20" s="23">
        <f t="shared" si="1"/>
        <v>1882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49362</v>
      </c>
      <c r="E21" s="249">
        <v>292344</v>
      </c>
      <c r="F21" s="249">
        <v>6.752516</v>
      </c>
      <c r="G21" s="249">
        <v>0</v>
      </c>
      <c r="H21" s="249">
        <v>99.36</v>
      </c>
      <c r="I21" s="249">
        <v>15.5</v>
      </c>
      <c r="J21" s="249">
        <v>26.1</v>
      </c>
      <c r="K21" s="249">
        <v>267.2</v>
      </c>
      <c r="L21" s="249">
        <v>1.0126999999999999</v>
      </c>
      <c r="M21" s="249">
        <v>94.224000000000004</v>
      </c>
      <c r="N21" s="249">
        <v>101.61</v>
      </c>
      <c r="O21" s="249">
        <v>94.557000000000002</v>
      </c>
      <c r="P21" s="249">
        <v>10.7</v>
      </c>
      <c r="Q21" s="249">
        <v>22.4</v>
      </c>
      <c r="R21" s="249">
        <v>17.100000000000001</v>
      </c>
      <c r="S21" s="249">
        <v>5.2</v>
      </c>
      <c r="T21" s="16">
        <v>16</v>
      </c>
      <c r="U21" s="23">
        <f t="shared" si="1"/>
        <v>609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48753</v>
      </c>
      <c r="E22" s="249">
        <v>292257</v>
      </c>
      <c r="F22" s="249">
        <v>7.376093</v>
      </c>
      <c r="G22" s="249">
        <v>0</v>
      </c>
      <c r="H22" s="249">
        <v>99.156000000000006</v>
      </c>
      <c r="I22" s="249">
        <v>10.1</v>
      </c>
      <c r="J22" s="249">
        <v>0</v>
      </c>
      <c r="K22" s="249">
        <v>0</v>
      </c>
      <c r="L22" s="249">
        <v>1.0148999999999999</v>
      </c>
      <c r="M22" s="249">
        <v>96.626999999999995</v>
      </c>
      <c r="N22" s="249">
        <v>102.801</v>
      </c>
      <c r="O22" s="249">
        <v>100.858</v>
      </c>
      <c r="P22" s="249">
        <v>8.1</v>
      </c>
      <c r="Q22" s="249">
        <v>13.2</v>
      </c>
      <c r="R22" s="249">
        <v>10.9</v>
      </c>
      <c r="S22" s="249">
        <v>5.2</v>
      </c>
      <c r="T22" s="16">
        <v>15</v>
      </c>
      <c r="U22" s="23">
        <f t="shared" si="1"/>
        <v>0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48753</v>
      </c>
      <c r="E23" s="249">
        <v>292257</v>
      </c>
      <c r="F23" s="249">
        <v>7.1803790000000003</v>
      </c>
      <c r="G23" s="249">
        <v>0</v>
      </c>
      <c r="H23" s="249">
        <v>96.853999999999999</v>
      </c>
      <c r="I23" s="249">
        <v>10.1</v>
      </c>
      <c r="J23" s="249">
        <v>23.2</v>
      </c>
      <c r="K23" s="249">
        <v>280.8</v>
      </c>
      <c r="L23" s="249">
        <v>1.0148999999999999</v>
      </c>
      <c r="M23" s="249">
        <v>94.956000000000003</v>
      </c>
      <c r="N23" s="249">
        <v>98.497</v>
      </c>
      <c r="O23" s="249">
        <v>97.203999999999994</v>
      </c>
      <c r="P23" s="249">
        <v>7.4</v>
      </c>
      <c r="Q23" s="249">
        <v>15</v>
      </c>
      <c r="R23" s="249">
        <v>8.1</v>
      </c>
      <c r="S23" s="249">
        <v>5.21</v>
      </c>
      <c r="T23" s="22">
        <v>14</v>
      </c>
      <c r="U23" s="23">
        <f t="shared" si="1"/>
        <v>549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48204</v>
      </c>
      <c r="E24" s="249">
        <v>292178</v>
      </c>
      <c r="F24" s="249">
        <v>7.0227599999999999</v>
      </c>
      <c r="G24" s="249">
        <v>0</v>
      </c>
      <c r="H24" s="249">
        <v>94.448999999999998</v>
      </c>
      <c r="I24" s="249">
        <v>15.9</v>
      </c>
      <c r="J24" s="249">
        <v>67.900000000000006</v>
      </c>
      <c r="K24" s="249">
        <v>284.89999999999998</v>
      </c>
      <c r="L24" s="249">
        <v>1.0137</v>
      </c>
      <c r="M24" s="249">
        <v>90.238</v>
      </c>
      <c r="N24" s="249">
        <v>98.236999999999995</v>
      </c>
      <c r="O24" s="249">
        <v>97.245999999999995</v>
      </c>
      <c r="P24" s="249">
        <v>11.7</v>
      </c>
      <c r="Q24" s="249">
        <v>22.2</v>
      </c>
      <c r="R24" s="249">
        <v>14.2</v>
      </c>
      <c r="S24" s="249">
        <v>5.21</v>
      </c>
      <c r="T24" s="16">
        <v>13</v>
      </c>
      <c r="U24" s="23">
        <f t="shared" si="1"/>
        <v>1598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46606</v>
      </c>
      <c r="E25" s="249">
        <v>291940</v>
      </c>
      <c r="F25" s="249">
        <v>6.4991399999999997</v>
      </c>
      <c r="G25" s="249">
        <v>0</v>
      </c>
      <c r="H25" s="249">
        <v>94.117000000000004</v>
      </c>
      <c r="I25" s="249">
        <v>17.2</v>
      </c>
      <c r="J25" s="249">
        <v>60.8</v>
      </c>
      <c r="K25" s="249">
        <v>269.39999999999998</v>
      </c>
      <c r="L25" s="249">
        <v>1.0122</v>
      </c>
      <c r="M25" s="249">
        <v>90.39</v>
      </c>
      <c r="N25" s="249">
        <v>97.736999999999995</v>
      </c>
      <c r="O25" s="249">
        <v>90.974999999999994</v>
      </c>
      <c r="P25" s="249">
        <v>11.8</v>
      </c>
      <c r="Q25" s="249">
        <v>23.3</v>
      </c>
      <c r="R25" s="249">
        <v>16.899999999999999</v>
      </c>
      <c r="S25" s="249">
        <v>5.22</v>
      </c>
      <c r="T25" s="16">
        <v>12</v>
      </c>
      <c r="U25" s="23">
        <f t="shared" si="1"/>
        <v>1429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45177</v>
      </c>
      <c r="E26" s="249">
        <v>291727</v>
      </c>
      <c r="F26" s="249">
        <v>6.6667180000000004</v>
      </c>
      <c r="G26" s="249">
        <v>0</v>
      </c>
      <c r="H26" s="249">
        <v>94.587000000000003</v>
      </c>
      <c r="I26" s="249">
        <v>15.5</v>
      </c>
      <c r="J26" s="249">
        <v>71.8</v>
      </c>
      <c r="K26" s="249">
        <v>266.10000000000002</v>
      </c>
      <c r="L26" s="249">
        <v>1.0126999999999999</v>
      </c>
      <c r="M26" s="249">
        <v>91.344999999999999</v>
      </c>
      <c r="N26" s="249">
        <v>97.522000000000006</v>
      </c>
      <c r="O26" s="249">
        <v>92.801000000000002</v>
      </c>
      <c r="P26" s="249">
        <v>10.5</v>
      </c>
      <c r="Q26" s="249">
        <v>21.7</v>
      </c>
      <c r="R26" s="249">
        <v>15.4</v>
      </c>
      <c r="S26" s="249">
        <v>5.21</v>
      </c>
      <c r="T26" s="16">
        <v>11</v>
      </c>
      <c r="U26" s="23">
        <f t="shared" si="1"/>
        <v>1690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43487</v>
      </c>
      <c r="E27" s="249">
        <v>291477</v>
      </c>
      <c r="F27" s="249">
        <v>6.7625400000000004</v>
      </c>
      <c r="G27" s="249">
        <v>0</v>
      </c>
      <c r="H27" s="249">
        <v>93.903999999999996</v>
      </c>
      <c r="I27" s="249">
        <v>15.7</v>
      </c>
      <c r="J27" s="249">
        <v>73.2</v>
      </c>
      <c r="K27" s="249">
        <v>274.3</v>
      </c>
      <c r="L27" s="249">
        <v>1.0128999999999999</v>
      </c>
      <c r="M27" s="249">
        <v>90.757000000000005</v>
      </c>
      <c r="N27" s="249">
        <v>97.472999999999999</v>
      </c>
      <c r="O27" s="249">
        <v>94.277000000000001</v>
      </c>
      <c r="P27" s="249">
        <v>12.1</v>
      </c>
      <c r="Q27" s="249">
        <v>21.9</v>
      </c>
      <c r="R27" s="249">
        <v>15.9</v>
      </c>
      <c r="S27" s="249">
        <v>5.22</v>
      </c>
      <c r="T27" s="16">
        <v>10</v>
      </c>
      <c r="U27" s="23">
        <f t="shared" si="1"/>
        <v>1731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41756</v>
      </c>
      <c r="E28" s="249">
        <v>291219</v>
      </c>
      <c r="F28" s="249">
        <v>6.5368079999999997</v>
      </c>
      <c r="G28" s="249">
        <v>0</v>
      </c>
      <c r="H28" s="249">
        <v>94.575000000000003</v>
      </c>
      <c r="I28" s="249">
        <v>17.600000000000001</v>
      </c>
      <c r="J28" s="249">
        <v>67.2</v>
      </c>
      <c r="K28" s="249">
        <v>263.8</v>
      </c>
      <c r="L28" s="249">
        <v>1.0122</v>
      </c>
      <c r="M28" s="249">
        <v>90.347999999999999</v>
      </c>
      <c r="N28" s="249">
        <v>96.915999999999997</v>
      </c>
      <c r="O28" s="249">
        <v>91.558000000000007</v>
      </c>
      <c r="P28" s="249">
        <v>13.7</v>
      </c>
      <c r="Q28" s="249">
        <v>24.4</v>
      </c>
      <c r="R28" s="249">
        <v>17.100000000000001</v>
      </c>
      <c r="S28" s="249">
        <v>5.22</v>
      </c>
      <c r="T28" s="16">
        <v>9</v>
      </c>
      <c r="U28" s="23">
        <f t="shared" si="1"/>
        <v>1581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40175</v>
      </c>
      <c r="E29" s="249">
        <v>290984</v>
      </c>
      <c r="F29" s="249">
        <v>6.7841829999999996</v>
      </c>
      <c r="G29" s="249">
        <v>0</v>
      </c>
      <c r="H29" s="249">
        <v>96.408000000000001</v>
      </c>
      <c r="I29" s="249">
        <v>20.9</v>
      </c>
      <c r="J29" s="249">
        <v>21</v>
      </c>
      <c r="K29" s="249">
        <v>214.6</v>
      </c>
      <c r="L29" s="249">
        <v>1.0126999999999999</v>
      </c>
      <c r="M29" s="249">
        <v>93.685000000000002</v>
      </c>
      <c r="N29" s="249">
        <v>98.450999999999993</v>
      </c>
      <c r="O29" s="249">
        <v>95.12</v>
      </c>
      <c r="P29" s="249">
        <v>14.1</v>
      </c>
      <c r="Q29" s="249">
        <v>31</v>
      </c>
      <c r="R29" s="249">
        <v>17.5</v>
      </c>
      <c r="S29" s="249">
        <v>5.23</v>
      </c>
      <c r="T29" s="16">
        <v>8</v>
      </c>
      <c r="U29" s="23">
        <f t="shared" si="1"/>
        <v>495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39680</v>
      </c>
      <c r="E30" s="249">
        <v>290912</v>
      </c>
      <c r="F30" s="249">
        <v>6.9212030000000002</v>
      </c>
      <c r="G30" s="249">
        <v>0</v>
      </c>
      <c r="H30" s="249">
        <v>96.426000000000002</v>
      </c>
      <c r="I30" s="249">
        <v>18.2</v>
      </c>
      <c r="J30" s="249">
        <v>13.7</v>
      </c>
      <c r="K30" s="249">
        <v>209.6</v>
      </c>
      <c r="L30" s="249">
        <v>1.0135000000000001</v>
      </c>
      <c r="M30" s="249">
        <v>93.373999999999995</v>
      </c>
      <c r="N30" s="249">
        <v>97.838999999999999</v>
      </c>
      <c r="O30" s="249">
        <v>95.846000000000004</v>
      </c>
      <c r="P30" s="249">
        <v>10.199999999999999</v>
      </c>
      <c r="Q30" s="249">
        <v>30.8</v>
      </c>
      <c r="R30" s="249">
        <v>14.1</v>
      </c>
      <c r="S30" s="249">
        <v>5.22</v>
      </c>
      <c r="T30" s="22">
        <v>7</v>
      </c>
      <c r="U30" s="23">
        <f t="shared" si="1"/>
        <v>319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39361</v>
      </c>
      <c r="E31" s="249">
        <v>290865</v>
      </c>
      <c r="F31" s="249">
        <v>6.8428810000000002</v>
      </c>
      <c r="G31" s="249">
        <v>0</v>
      </c>
      <c r="H31" s="249">
        <v>93.688000000000002</v>
      </c>
      <c r="I31" s="249">
        <v>15.1</v>
      </c>
      <c r="J31" s="249">
        <v>59.8</v>
      </c>
      <c r="K31" s="249">
        <v>247.1</v>
      </c>
      <c r="L31" s="249">
        <v>1.0133000000000001</v>
      </c>
      <c r="M31" s="249">
        <v>90.736999999999995</v>
      </c>
      <c r="N31" s="249">
        <v>96.289000000000001</v>
      </c>
      <c r="O31" s="249">
        <v>94.697000000000003</v>
      </c>
      <c r="P31" s="249">
        <v>5.9</v>
      </c>
      <c r="Q31" s="249">
        <v>23.4</v>
      </c>
      <c r="R31" s="249">
        <v>13.9</v>
      </c>
      <c r="S31" s="249">
        <v>5.22</v>
      </c>
      <c r="T31" s="16">
        <v>6</v>
      </c>
      <c r="U31" s="23">
        <f t="shared" si="1"/>
        <v>1397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37964</v>
      </c>
      <c r="E32" s="249">
        <v>290656</v>
      </c>
      <c r="F32" s="249">
        <v>6.6554060000000002</v>
      </c>
      <c r="G32" s="249">
        <v>0</v>
      </c>
      <c r="H32" s="249">
        <v>93.326999999999998</v>
      </c>
      <c r="I32" s="249">
        <v>17.899999999999999</v>
      </c>
      <c r="J32" s="249">
        <v>62.3</v>
      </c>
      <c r="K32" s="249">
        <v>270</v>
      </c>
      <c r="L32" s="249">
        <v>1.0125999999999999</v>
      </c>
      <c r="M32" s="249">
        <v>90.195999999999998</v>
      </c>
      <c r="N32" s="249">
        <v>96.498000000000005</v>
      </c>
      <c r="O32" s="249">
        <v>92.826999999999998</v>
      </c>
      <c r="P32" s="249">
        <v>11.4</v>
      </c>
      <c r="Q32" s="249">
        <v>25</v>
      </c>
      <c r="R32" s="249">
        <v>15.9</v>
      </c>
      <c r="S32" s="249">
        <v>5.23</v>
      </c>
      <c r="T32" s="16">
        <v>5</v>
      </c>
      <c r="U32" s="23">
        <f t="shared" si="1"/>
        <v>1453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36511</v>
      </c>
      <c r="E33" s="249">
        <v>290435</v>
      </c>
      <c r="F33" s="249">
        <v>6.5030250000000001</v>
      </c>
      <c r="G33" s="249">
        <v>0</v>
      </c>
      <c r="H33" s="249">
        <v>94.344999999999999</v>
      </c>
      <c r="I33" s="249">
        <v>19.600000000000001</v>
      </c>
      <c r="J33" s="249">
        <v>70.7</v>
      </c>
      <c r="K33" s="249">
        <v>262</v>
      </c>
      <c r="L33" s="249">
        <v>1.012</v>
      </c>
      <c r="M33" s="249">
        <v>91.052999999999997</v>
      </c>
      <c r="N33" s="249">
        <v>97.825999999999993</v>
      </c>
      <c r="O33" s="249">
        <v>91.564999999999998</v>
      </c>
      <c r="P33" s="249">
        <v>13.7</v>
      </c>
      <c r="Q33" s="249">
        <v>24.8</v>
      </c>
      <c r="R33" s="249">
        <v>18.5</v>
      </c>
      <c r="S33" s="249">
        <v>5.23</v>
      </c>
      <c r="T33" s="16">
        <v>4</v>
      </c>
      <c r="U33" s="23">
        <f t="shared" si="1"/>
        <v>1668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34843</v>
      </c>
      <c r="E34" s="249">
        <v>290184</v>
      </c>
      <c r="F34" s="249">
        <v>6.7674659999999998</v>
      </c>
      <c r="G34" s="249">
        <v>0</v>
      </c>
      <c r="H34" s="249">
        <v>94.575999999999993</v>
      </c>
      <c r="I34" s="249">
        <v>19.3</v>
      </c>
      <c r="J34" s="249">
        <v>71.900000000000006</v>
      </c>
      <c r="K34" s="249">
        <v>266.10000000000002</v>
      </c>
      <c r="L34" s="249">
        <v>1.0125</v>
      </c>
      <c r="M34" s="249">
        <v>91.521000000000001</v>
      </c>
      <c r="N34" s="249">
        <v>97.932000000000002</v>
      </c>
      <c r="O34" s="249">
        <v>95.286000000000001</v>
      </c>
      <c r="P34" s="249">
        <v>13.8</v>
      </c>
      <c r="Q34" s="249">
        <v>25.1</v>
      </c>
      <c r="R34" s="249">
        <v>18.7</v>
      </c>
      <c r="S34" s="249">
        <v>5.23</v>
      </c>
      <c r="T34" s="16">
        <v>3</v>
      </c>
      <c r="U34" s="23">
        <f t="shared" si="1"/>
        <v>1696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33147</v>
      </c>
      <c r="E35" s="249">
        <v>289930</v>
      </c>
      <c r="F35" s="249">
        <v>6.5774949999999999</v>
      </c>
      <c r="G35" s="249">
        <v>0</v>
      </c>
      <c r="H35" s="249">
        <v>95.558999999999997</v>
      </c>
      <c r="I35" s="249">
        <v>18.399999999999999</v>
      </c>
      <c r="J35" s="249">
        <v>58.7</v>
      </c>
      <c r="K35" s="249">
        <v>273.89999999999998</v>
      </c>
      <c r="L35" s="249">
        <v>1.0123</v>
      </c>
      <c r="M35" s="249">
        <v>92.061000000000007</v>
      </c>
      <c r="N35" s="249">
        <v>98.222999999999999</v>
      </c>
      <c r="O35" s="249">
        <v>92.183999999999997</v>
      </c>
      <c r="P35" s="249">
        <v>9.6999999999999993</v>
      </c>
      <c r="Q35" s="249">
        <v>26.5</v>
      </c>
      <c r="R35" s="249">
        <v>17.2</v>
      </c>
      <c r="S35" s="249">
        <v>5.23</v>
      </c>
      <c r="T35" s="16">
        <v>2</v>
      </c>
      <c r="U35" s="23">
        <f t="shared" si="1"/>
        <v>1370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31777</v>
      </c>
      <c r="E36" s="249">
        <v>289726</v>
      </c>
      <c r="F36" s="249">
        <v>6.7520309999999997</v>
      </c>
      <c r="G36" s="249">
        <v>0</v>
      </c>
      <c r="H36" s="249">
        <v>97.293999999999997</v>
      </c>
      <c r="I36" s="249">
        <v>22.2</v>
      </c>
      <c r="J36" s="249">
        <v>26.6</v>
      </c>
      <c r="K36" s="249">
        <v>278.39999999999998</v>
      </c>
      <c r="L36" s="249">
        <v>1.0125999999999999</v>
      </c>
      <c r="M36" s="249">
        <v>94.641000000000005</v>
      </c>
      <c r="N36" s="249">
        <v>99.212000000000003</v>
      </c>
      <c r="O36" s="249">
        <v>94.748999999999995</v>
      </c>
      <c r="P36" s="249">
        <v>11.3</v>
      </c>
      <c r="Q36" s="249">
        <v>36</v>
      </c>
      <c r="R36" s="249">
        <v>17.7</v>
      </c>
      <c r="S36" s="249">
        <v>5.23</v>
      </c>
      <c r="T36" s="16">
        <v>1</v>
      </c>
      <c r="U36" s="23">
        <f t="shared" si="1"/>
        <v>583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31194</v>
      </c>
      <c r="E37" s="249">
        <v>289642</v>
      </c>
      <c r="F37" s="249">
        <v>7.0536120000000002</v>
      </c>
      <c r="G37" s="249">
        <v>0</v>
      </c>
      <c r="H37" s="249">
        <v>97.855000000000004</v>
      </c>
      <c r="I37" s="249">
        <v>19.600000000000001</v>
      </c>
      <c r="J37" s="249">
        <v>2.1</v>
      </c>
      <c r="K37" s="249">
        <v>13.6</v>
      </c>
      <c r="L37" s="249">
        <v>1.0137</v>
      </c>
      <c r="M37" s="249">
        <v>94.028999999999996</v>
      </c>
      <c r="N37" s="249">
        <v>99.849000000000004</v>
      </c>
      <c r="O37" s="249">
        <v>97.918999999999997</v>
      </c>
      <c r="P37" s="249">
        <v>7.5</v>
      </c>
      <c r="Q37" s="249">
        <v>33.5</v>
      </c>
      <c r="R37" s="249">
        <v>14.9</v>
      </c>
      <c r="S37" s="249">
        <v>5.23</v>
      </c>
      <c r="T37" s="1"/>
      <c r="U37" s="26"/>
      <c r="V37" s="5"/>
      <c r="W37" s="103"/>
      <c r="X37" s="102"/>
      <c r="Y37" s="239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0" sqref="F10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18.42578125" bestFit="1" customWidth="1"/>
    <col min="24" max="24" width="11.8554687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1" t="s">
        <v>126</v>
      </c>
      <c r="X1" s="301" t="s">
        <v>127</v>
      </c>
      <c r="Y1" s="30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01"/>
      <c r="X2" s="301"/>
      <c r="Y2" s="302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01"/>
      <c r="X3" s="301"/>
      <c r="Y3" s="302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01"/>
      <c r="X4" s="301"/>
      <c r="Y4" s="302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01"/>
      <c r="X5" s="301"/>
      <c r="Y5" s="302"/>
    </row>
    <row r="6" spans="1:25">
      <c r="A6" s="21">
        <v>32</v>
      </c>
      <c r="D6">
        <v>160506</v>
      </c>
      <c r="T6" s="22">
        <v>31</v>
      </c>
      <c r="U6" s="23">
        <f>D6-D7</f>
        <v>1018</v>
      </c>
      <c r="V6" s="4"/>
      <c r="W6" s="241"/>
      <c r="X6" s="241"/>
      <c r="Y6" s="248"/>
    </row>
    <row r="7" spans="1:25">
      <c r="A7" s="21">
        <v>31</v>
      </c>
      <c r="D7">
        <v>159488</v>
      </c>
      <c r="T7" s="22">
        <v>30</v>
      </c>
      <c r="U7" s="23">
        <f>D7-D8</f>
        <v>1245</v>
      </c>
      <c r="V7" s="24">
        <v>1</v>
      </c>
      <c r="W7" s="123"/>
      <c r="X7" s="123"/>
      <c r="Y7" s="239">
        <f t="shared" ref="Y7:Y36" si="0">((X7*100)/D7)-100</f>
        <v>-100</v>
      </c>
    </row>
    <row r="8" spans="1:25">
      <c r="A8" s="16">
        <v>30</v>
      </c>
      <c r="D8">
        <v>158243</v>
      </c>
      <c r="T8" s="16">
        <v>29</v>
      </c>
      <c r="U8" s="23">
        <f>D8-D9</f>
        <v>1144</v>
      </c>
      <c r="V8" s="4"/>
      <c r="W8" s="102"/>
      <c r="X8" s="102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157099</v>
      </c>
      <c r="E9" s="249">
        <v>441147</v>
      </c>
      <c r="F9" s="249">
        <v>6.9891509999999997</v>
      </c>
      <c r="G9" s="249">
        <v>0</v>
      </c>
      <c r="H9" s="249">
        <v>84.959000000000003</v>
      </c>
      <c r="I9" s="249">
        <v>17.600000000000001</v>
      </c>
      <c r="J9" s="249">
        <v>52</v>
      </c>
      <c r="K9" s="249">
        <v>130.6</v>
      </c>
      <c r="L9" s="249">
        <v>1.0125999999999999</v>
      </c>
      <c r="M9" s="249">
        <v>81.382999999999996</v>
      </c>
      <c r="N9" s="249">
        <v>87.792000000000002</v>
      </c>
      <c r="O9" s="249">
        <v>86.606999999999999</v>
      </c>
      <c r="P9" s="249">
        <v>11.5</v>
      </c>
      <c r="Q9" s="249">
        <v>25.6</v>
      </c>
      <c r="R9" s="249">
        <v>20.9</v>
      </c>
      <c r="S9" s="249">
        <v>4.6100000000000003</v>
      </c>
      <c r="T9" s="22">
        <v>28</v>
      </c>
      <c r="U9" s="23">
        <f t="shared" ref="U9:U36" si="1">D9-D10</f>
        <v>1130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155969</v>
      </c>
      <c r="E10" s="249">
        <v>440984</v>
      </c>
      <c r="F10" s="249">
        <v>6.8823059999999998</v>
      </c>
      <c r="G10" s="249">
        <v>0</v>
      </c>
      <c r="H10" s="249">
        <v>82.414000000000001</v>
      </c>
      <c r="I10" s="249">
        <v>18.899999999999999</v>
      </c>
      <c r="J10" s="249">
        <v>51.7</v>
      </c>
      <c r="K10" s="249">
        <v>130.6</v>
      </c>
      <c r="L10" s="249">
        <v>1.0128999999999999</v>
      </c>
      <c r="M10" s="249">
        <v>78.272000000000006</v>
      </c>
      <c r="N10" s="249">
        <v>86.102000000000004</v>
      </c>
      <c r="O10" s="249">
        <v>83.781000000000006</v>
      </c>
      <c r="P10" s="249">
        <v>13.7</v>
      </c>
      <c r="Q10" s="249">
        <v>26.9</v>
      </c>
      <c r="R10" s="249">
        <v>17</v>
      </c>
      <c r="S10" s="249">
        <v>4.5999999999999996</v>
      </c>
      <c r="T10" s="16">
        <v>27</v>
      </c>
      <c r="U10" s="23">
        <f t="shared" si="1"/>
        <v>1137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154832</v>
      </c>
      <c r="E11" s="249">
        <v>440815</v>
      </c>
      <c r="F11" s="249">
        <v>6.7685560000000002</v>
      </c>
      <c r="G11" s="249">
        <v>0</v>
      </c>
      <c r="H11" s="249">
        <v>80.762</v>
      </c>
      <c r="I11" s="249">
        <v>21.4</v>
      </c>
      <c r="J11" s="249">
        <v>58</v>
      </c>
      <c r="K11" s="249">
        <v>136.5</v>
      </c>
      <c r="L11" s="249">
        <v>1.0123</v>
      </c>
      <c r="M11" s="249">
        <v>78.123000000000005</v>
      </c>
      <c r="N11" s="249">
        <v>85.436999999999998</v>
      </c>
      <c r="O11" s="249">
        <v>83.210999999999999</v>
      </c>
      <c r="P11" s="249">
        <v>15.3</v>
      </c>
      <c r="Q11" s="249">
        <v>31.2</v>
      </c>
      <c r="R11" s="249">
        <v>19.899999999999999</v>
      </c>
      <c r="S11" s="249">
        <v>4.6100000000000003</v>
      </c>
      <c r="T11" s="16">
        <v>26</v>
      </c>
      <c r="U11" s="23">
        <f t="shared" si="1"/>
        <v>1289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153543</v>
      </c>
      <c r="E12" s="249">
        <v>440619</v>
      </c>
      <c r="F12" s="249">
        <v>6.4790270000000003</v>
      </c>
      <c r="G12" s="249">
        <v>0</v>
      </c>
      <c r="H12" s="249">
        <v>80.793999999999997</v>
      </c>
      <c r="I12" s="249">
        <v>20.100000000000001</v>
      </c>
      <c r="J12" s="249">
        <v>59.6</v>
      </c>
      <c r="K12" s="249">
        <v>134.1</v>
      </c>
      <c r="L12" s="249">
        <v>1.0115000000000001</v>
      </c>
      <c r="M12" s="249">
        <v>77.971999999999994</v>
      </c>
      <c r="N12" s="249">
        <v>84.733999999999995</v>
      </c>
      <c r="O12" s="249">
        <v>79.688999999999993</v>
      </c>
      <c r="P12" s="249">
        <v>12.8</v>
      </c>
      <c r="Q12" s="249">
        <v>28.7</v>
      </c>
      <c r="R12" s="249">
        <v>21.5</v>
      </c>
      <c r="S12" s="249">
        <v>4.62</v>
      </c>
      <c r="T12" s="16">
        <v>25</v>
      </c>
      <c r="U12" s="23">
        <f t="shared" si="1"/>
        <v>1314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152229</v>
      </c>
      <c r="E13" s="249">
        <v>440419</v>
      </c>
      <c r="F13" s="249">
        <v>6.6092430000000002</v>
      </c>
      <c r="G13" s="249">
        <v>0</v>
      </c>
      <c r="H13" s="249">
        <v>80.992999999999995</v>
      </c>
      <c r="I13" s="249">
        <v>20.9</v>
      </c>
      <c r="J13" s="249">
        <v>52.8</v>
      </c>
      <c r="K13" s="249">
        <v>175.9</v>
      </c>
      <c r="L13" s="249">
        <v>1.0117</v>
      </c>
      <c r="M13" s="249">
        <v>78.367999999999995</v>
      </c>
      <c r="N13" s="249">
        <v>83.647000000000006</v>
      </c>
      <c r="O13" s="249">
        <v>81.569000000000003</v>
      </c>
      <c r="P13" s="249">
        <v>13.6</v>
      </c>
      <c r="Q13" s="249">
        <v>30.4</v>
      </c>
      <c r="R13" s="249">
        <v>21.7</v>
      </c>
      <c r="S13" s="249">
        <v>4.62</v>
      </c>
      <c r="T13" s="16">
        <v>24</v>
      </c>
      <c r="U13" s="23">
        <f t="shared" si="1"/>
        <v>1178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151051</v>
      </c>
      <c r="E14" s="249">
        <v>440240</v>
      </c>
      <c r="F14" s="249">
        <v>6.6398770000000003</v>
      </c>
      <c r="G14" s="249">
        <v>0</v>
      </c>
      <c r="H14" s="249">
        <v>81.521000000000001</v>
      </c>
      <c r="I14" s="249">
        <v>20</v>
      </c>
      <c r="J14" s="249">
        <v>49.2</v>
      </c>
      <c r="K14" s="249">
        <v>140.9</v>
      </c>
      <c r="L14" s="249">
        <v>1.0118</v>
      </c>
      <c r="M14" s="249">
        <v>78.436000000000007</v>
      </c>
      <c r="N14" s="249">
        <v>84.41</v>
      </c>
      <c r="O14" s="249">
        <v>81.944999999999993</v>
      </c>
      <c r="P14" s="249">
        <v>13.3</v>
      </c>
      <c r="Q14" s="249">
        <v>30</v>
      </c>
      <c r="R14" s="249">
        <v>21.5</v>
      </c>
      <c r="S14" s="249">
        <v>4.62</v>
      </c>
      <c r="T14" s="16">
        <v>23</v>
      </c>
      <c r="U14" s="23">
        <f t="shared" si="1"/>
        <v>1095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149956</v>
      </c>
      <c r="E15" s="249">
        <v>440075</v>
      </c>
      <c r="F15" s="249">
        <v>6.5411830000000002</v>
      </c>
      <c r="G15" s="249">
        <v>0</v>
      </c>
      <c r="H15" s="249">
        <v>84.694999999999993</v>
      </c>
      <c r="I15" s="249">
        <v>21.7</v>
      </c>
      <c r="J15" s="249">
        <v>65.3</v>
      </c>
      <c r="K15" s="249">
        <v>142.1</v>
      </c>
      <c r="L15" s="249">
        <v>1.0118</v>
      </c>
      <c r="M15" s="249">
        <v>79.724000000000004</v>
      </c>
      <c r="N15" s="249">
        <v>86.722999999999999</v>
      </c>
      <c r="O15" s="249">
        <v>80.09</v>
      </c>
      <c r="P15" s="249">
        <v>16.3</v>
      </c>
      <c r="Q15" s="249">
        <v>30.6</v>
      </c>
      <c r="R15" s="249">
        <v>20</v>
      </c>
      <c r="S15" s="249">
        <v>4.62</v>
      </c>
      <c r="T15" s="16">
        <v>22</v>
      </c>
      <c r="U15" s="23">
        <f t="shared" si="1"/>
        <v>1452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148504</v>
      </c>
      <c r="E16" s="249">
        <v>439862</v>
      </c>
      <c r="F16" s="249">
        <v>6.875858</v>
      </c>
      <c r="G16" s="249">
        <v>0</v>
      </c>
      <c r="H16" s="249">
        <v>84.942999999999998</v>
      </c>
      <c r="I16" s="249">
        <v>21.4</v>
      </c>
      <c r="J16" s="249">
        <v>53.9</v>
      </c>
      <c r="K16" s="249">
        <v>143.6</v>
      </c>
      <c r="L16" s="249">
        <v>1.0122</v>
      </c>
      <c r="M16" s="249">
        <v>82.396000000000001</v>
      </c>
      <c r="N16" s="249">
        <v>86.602999999999994</v>
      </c>
      <c r="O16" s="249">
        <v>85.451999999999998</v>
      </c>
      <c r="P16" s="249">
        <v>15</v>
      </c>
      <c r="Q16" s="249">
        <v>29.8</v>
      </c>
      <c r="R16" s="249">
        <v>22.1</v>
      </c>
      <c r="S16" s="249">
        <v>4.62</v>
      </c>
      <c r="T16" s="22">
        <v>21</v>
      </c>
      <c r="U16" s="23">
        <f t="shared" si="1"/>
        <v>1190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147314</v>
      </c>
      <c r="E17" s="249">
        <v>439689</v>
      </c>
      <c r="F17" s="249">
        <v>6.7490030000000001</v>
      </c>
      <c r="G17" s="249">
        <v>0</v>
      </c>
      <c r="H17" s="249">
        <v>82.760999999999996</v>
      </c>
      <c r="I17" s="249">
        <v>21</v>
      </c>
      <c r="J17" s="249">
        <v>65.5</v>
      </c>
      <c r="K17" s="249">
        <v>153.69999999999999</v>
      </c>
      <c r="L17" s="249">
        <v>1.012</v>
      </c>
      <c r="M17" s="249">
        <v>80.225999999999999</v>
      </c>
      <c r="N17" s="249">
        <v>84.906999999999996</v>
      </c>
      <c r="O17" s="249">
        <v>83.495000000000005</v>
      </c>
      <c r="P17" s="249">
        <v>14.7</v>
      </c>
      <c r="Q17" s="249">
        <v>27.9</v>
      </c>
      <c r="R17" s="249">
        <v>21.6</v>
      </c>
      <c r="S17" s="249">
        <v>4.62</v>
      </c>
      <c r="T17" s="16">
        <v>20</v>
      </c>
      <c r="U17" s="23">
        <f t="shared" si="1"/>
        <v>1472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145842</v>
      </c>
      <c r="E18" s="249">
        <v>439470</v>
      </c>
      <c r="F18" s="249">
        <v>6.700863</v>
      </c>
      <c r="G18" s="249">
        <v>0</v>
      </c>
      <c r="H18" s="249">
        <v>82.468999999999994</v>
      </c>
      <c r="I18" s="249">
        <v>20.2</v>
      </c>
      <c r="J18" s="249">
        <v>61.8</v>
      </c>
      <c r="K18" s="249">
        <v>100.6</v>
      </c>
      <c r="L18" s="249">
        <v>1.012</v>
      </c>
      <c r="M18" s="249">
        <v>79.977000000000004</v>
      </c>
      <c r="N18" s="249">
        <v>84.772999999999996</v>
      </c>
      <c r="O18" s="249">
        <v>82.632000000000005</v>
      </c>
      <c r="P18" s="249">
        <v>14.7</v>
      </c>
      <c r="Q18" s="249">
        <v>26.6</v>
      </c>
      <c r="R18" s="249">
        <v>21</v>
      </c>
      <c r="S18" s="249">
        <v>4.62</v>
      </c>
      <c r="T18" s="16">
        <v>19</v>
      </c>
      <c r="U18" s="23">
        <f t="shared" si="1"/>
        <v>1402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144440</v>
      </c>
      <c r="E19" s="249">
        <v>439261</v>
      </c>
      <c r="F19" s="249">
        <v>6.7680930000000004</v>
      </c>
      <c r="G19" s="249">
        <v>0</v>
      </c>
      <c r="H19" s="249">
        <v>83.102999999999994</v>
      </c>
      <c r="I19" s="249">
        <v>21.2</v>
      </c>
      <c r="J19" s="249">
        <v>16.7</v>
      </c>
      <c r="K19" s="249">
        <v>98.2</v>
      </c>
      <c r="L19" s="249">
        <v>1.0121</v>
      </c>
      <c r="M19" s="249">
        <v>79.900999999999996</v>
      </c>
      <c r="N19" s="249">
        <v>85.072000000000003</v>
      </c>
      <c r="O19" s="249">
        <v>83.543999999999997</v>
      </c>
      <c r="P19" s="249">
        <v>10.6</v>
      </c>
      <c r="Q19" s="249">
        <v>31.5</v>
      </c>
      <c r="R19" s="249">
        <v>20.9</v>
      </c>
      <c r="S19" s="249">
        <v>4.62</v>
      </c>
      <c r="T19" s="16">
        <v>18</v>
      </c>
      <c r="U19" s="23">
        <f t="shared" si="1"/>
        <v>393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144047</v>
      </c>
      <c r="E20" s="249">
        <v>439203</v>
      </c>
      <c r="F20" s="249">
        <v>6.6762689999999996</v>
      </c>
      <c r="G20" s="249">
        <v>0</v>
      </c>
      <c r="H20" s="249">
        <v>82.453999999999994</v>
      </c>
      <c r="I20" s="249">
        <v>18.899999999999999</v>
      </c>
      <c r="J20" s="249">
        <v>3.2</v>
      </c>
      <c r="K20" s="249">
        <v>91.9</v>
      </c>
      <c r="L20" s="249">
        <v>1.012</v>
      </c>
      <c r="M20" s="249">
        <v>79.260000000000005</v>
      </c>
      <c r="N20" s="249">
        <v>84.58</v>
      </c>
      <c r="O20" s="249">
        <v>82.215999999999994</v>
      </c>
      <c r="P20" s="249">
        <v>11.2</v>
      </c>
      <c r="Q20" s="249">
        <v>28.9</v>
      </c>
      <c r="R20" s="249">
        <v>20.8</v>
      </c>
      <c r="S20" s="249">
        <v>4.6100000000000003</v>
      </c>
      <c r="T20" s="16">
        <v>17</v>
      </c>
      <c r="U20" s="23">
        <f t="shared" si="1"/>
        <v>72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143975</v>
      </c>
      <c r="E21" s="249">
        <v>439192</v>
      </c>
      <c r="F21" s="249">
        <v>6.9090569999999998</v>
      </c>
      <c r="G21" s="249">
        <v>0</v>
      </c>
      <c r="H21" s="249">
        <v>87.546999999999997</v>
      </c>
      <c r="I21" s="249">
        <v>15.5</v>
      </c>
      <c r="J21" s="249">
        <v>0</v>
      </c>
      <c r="K21" s="249">
        <v>0</v>
      </c>
      <c r="L21" s="249">
        <v>1.0135000000000001</v>
      </c>
      <c r="M21" s="249">
        <v>82.289000000000001</v>
      </c>
      <c r="N21" s="249">
        <v>89.8</v>
      </c>
      <c r="O21" s="249">
        <v>82.813000000000002</v>
      </c>
      <c r="P21" s="249">
        <v>10.9</v>
      </c>
      <c r="Q21" s="249">
        <v>23.2</v>
      </c>
      <c r="R21" s="249">
        <v>13.1</v>
      </c>
      <c r="S21" s="249">
        <v>4.5999999999999996</v>
      </c>
      <c r="T21" s="16">
        <v>16</v>
      </c>
      <c r="U21" s="23">
        <f t="shared" si="1"/>
        <v>0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143975</v>
      </c>
      <c r="E22" s="249">
        <v>439192</v>
      </c>
      <c r="F22" s="249">
        <v>7.4167360000000002</v>
      </c>
      <c r="G22" s="249">
        <v>0</v>
      </c>
      <c r="H22" s="249">
        <v>87.195999999999998</v>
      </c>
      <c r="I22" s="249">
        <v>13.6</v>
      </c>
      <c r="J22" s="249">
        <v>40.200000000000003</v>
      </c>
      <c r="K22" s="249">
        <v>149.6</v>
      </c>
      <c r="L22" s="249">
        <v>1.0148999999999999</v>
      </c>
      <c r="M22" s="249">
        <v>84.543999999999997</v>
      </c>
      <c r="N22" s="249">
        <v>90.998000000000005</v>
      </c>
      <c r="O22" s="249">
        <v>89.042000000000002</v>
      </c>
      <c r="P22" s="249">
        <v>9.6999999999999993</v>
      </c>
      <c r="Q22" s="249">
        <v>17.600000000000001</v>
      </c>
      <c r="R22" s="249">
        <v>11.5</v>
      </c>
      <c r="S22" s="249">
        <v>4.5999999999999996</v>
      </c>
      <c r="T22" s="16">
        <v>15</v>
      </c>
      <c r="U22" s="23">
        <f t="shared" si="1"/>
        <v>877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143098</v>
      </c>
      <c r="E23" s="249">
        <v>439068</v>
      </c>
      <c r="F23" s="249">
        <v>7.0254130000000004</v>
      </c>
      <c r="G23" s="249">
        <v>0</v>
      </c>
      <c r="H23" s="249">
        <v>84.831999999999994</v>
      </c>
      <c r="I23" s="249">
        <v>14.2</v>
      </c>
      <c r="J23" s="249">
        <v>65.400000000000006</v>
      </c>
      <c r="K23" s="249">
        <v>151.6</v>
      </c>
      <c r="L23" s="249">
        <v>1.0135000000000001</v>
      </c>
      <c r="M23" s="249">
        <v>82.96</v>
      </c>
      <c r="N23" s="249">
        <v>86.548000000000002</v>
      </c>
      <c r="O23" s="249">
        <v>85.096000000000004</v>
      </c>
      <c r="P23" s="249">
        <v>12.3</v>
      </c>
      <c r="Q23" s="249">
        <v>16.7</v>
      </c>
      <c r="R23" s="249">
        <v>15.2</v>
      </c>
      <c r="S23" s="249">
        <v>4.59</v>
      </c>
      <c r="T23" s="22">
        <v>14</v>
      </c>
      <c r="U23" s="23">
        <f t="shared" si="1"/>
        <v>1424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141674</v>
      </c>
      <c r="E24" s="249">
        <v>438865</v>
      </c>
      <c r="F24" s="249">
        <v>7.0200639999999996</v>
      </c>
      <c r="G24" s="249">
        <v>0</v>
      </c>
      <c r="H24" s="249">
        <v>82.438999999999993</v>
      </c>
      <c r="I24" s="249">
        <v>17.899999999999999</v>
      </c>
      <c r="J24" s="249">
        <v>79.5</v>
      </c>
      <c r="K24" s="249">
        <v>149.80000000000001</v>
      </c>
      <c r="L24" s="249">
        <v>1.0134000000000001</v>
      </c>
      <c r="M24" s="249">
        <v>78.272000000000006</v>
      </c>
      <c r="N24" s="249">
        <v>86.355999999999995</v>
      </c>
      <c r="O24" s="249">
        <v>85.281999999999996</v>
      </c>
      <c r="P24" s="249">
        <v>13.5</v>
      </c>
      <c r="Q24" s="249">
        <v>23.2</v>
      </c>
      <c r="R24" s="249">
        <v>15.9</v>
      </c>
      <c r="S24" s="249">
        <v>4.5999999999999996</v>
      </c>
      <c r="T24" s="16">
        <v>13</v>
      </c>
      <c r="U24" s="23">
        <f t="shared" si="1"/>
        <v>1781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139893</v>
      </c>
      <c r="E25" s="249">
        <v>438601</v>
      </c>
      <c r="F25" s="249">
        <v>6.4379140000000001</v>
      </c>
      <c r="G25" s="249">
        <v>0</v>
      </c>
      <c r="H25" s="249">
        <v>82.138000000000005</v>
      </c>
      <c r="I25" s="249">
        <v>18.5</v>
      </c>
      <c r="J25" s="249">
        <v>66.2</v>
      </c>
      <c r="K25" s="249">
        <v>146.19999999999999</v>
      </c>
      <c r="L25" s="249">
        <v>1.0115000000000001</v>
      </c>
      <c r="M25" s="249">
        <v>78.283000000000001</v>
      </c>
      <c r="N25" s="249">
        <v>85.918999999999997</v>
      </c>
      <c r="O25" s="249">
        <v>78.850999999999999</v>
      </c>
      <c r="P25" s="249">
        <v>10.199999999999999</v>
      </c>
      <c r="Q25" s="249">
        <v>26</v>
      </c>
      <c r="R25" s="249">
        <v>20.6</v>
      </c>
      <c r="S25" s="249">
        <v>4.6100000000000003</v>
      </c>
      <c r="T25" s="16">
        <v>12</v>
      </c>
      <c r="U25" s="23">
        <f t="shared" si="1"/>
        <v>1533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138360</v>
      </c>
      <c r="E26" s="249">
        <v>438371</v>
      </c>
      <c r="F26" s="249">
        <v>6.6036679999999999</v>
      </c>
      <c r="G26" s="249">
        <v>0</v>
      </c>
      <c r="H26" s="249">
        <v>82.634</v>
      </c>
      <c r="I26" s="249">
        <v>17.399999999999999</v>
      </c>
      <c r="J26" s="249">
        <v>28.6</v>
      </c>
      <c r="K26" s="249">
        <v>95.6</v>
      </c>
      <c r="L26" s="249">
        <v>1.012</v>
      </c>
      <c r="M26" s="249">
        <v>79.233000000000004</v>
      </c>
      <c r="N26" s="249">
        <v>85.734999999999999</v>
      </c>
      <c r="O26" s="249">
        <v>80.632999999999996</v>
      </c>
      <c r="P26" s="249">
        <v>9.9</v>
      </c>
      <c r="Q26" s="249">
        <v>27.6</v>
      </c>
      <c r="R26" s="249">
        <v>19</v>
      </c>
      <c r="S26" s="249">
        <v>4.6100000000000003</v>
      </c>
      <c r="T26" s="16">
        <v>11</v>
      </c>
      <c r="U26" s="23">
        <f t="shared" si="1"/>
        <v>666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137694</v>
      </c>
      <c r="E27" s="249">
        <v>438274</v>
      </c>
      <c r="F27" s="249">
        <v>6.8024649999999998</v>
      </c>
      <c r="G27" s="249">
        <v>0</v>
      </c>
      <c r="H27" s="249">
        <v>81.91</v>
      </c>
      <c r="I27" s="249">
        <v>15</v>
      </c>
      <c r="J27" s="249">
        <v>26.2</v>
      </c>
      <c r="K27" s="249">
        <v>110</v>
      </c>
      <c r="L27" s="249">
        <v>1.0128999999999999</v>
      </c>
      <c r="M27" s="249">
        <v>78.843000000000004</v>
      </c>
      <c r="N27" s="249">
        <v>85.673000000000002</v>
      </c>
      <c r="O27" s="249">
        <v>82.27</v>
      </c>
      <c r="P27" s="249">
        <v>7.1</v>
      </c>
      <c r="Q27" s="249">
        <v>25.9</v>
      </c>
      <c r="R27" s="249">
        <v>15.8</v>
      </c>
      <c r="S27" s="249">
        <v>4.6100000000000003</v>
      </c>
      <c r="T27" s="16">
        <v>10</v>
      </c>
      <c r="U27" s="23">
        <f t="shared" si="1"/>
        <v>600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137094</v>
      </c>
      <c r="E28" s="249">
        <v>438183</v>
      </c>
      <c r="F28" s="249">
        <v>6.5504550000000004</v>
      </c>
      <c r="G28" s="249">
        <v>0</v>
      </c>
      <c r="H28" s="249">
        <v>82.710999999999999</v>
      </c>
      <c r="I28" s="249">
        <v>18.899999999999999</v>
      </c>
      <c r="J28" s="249">
        <v>53.8</v>
      </c>
      <c r="K28" s="249">
        <v>110.1</v>
      </c>
      <c r="L28" s="249">
        <v>1.012</v>
      </c>
      <c r="M28" s="249">
        <v>78.388999999999996</v>
      </c>
      <c r="N28" s="249">
        <v>85.058999999999997</v>
      </c>
      <c r="O28" s="249">
        <v>79.643000000000001</v>
      </c>
      <c r="P28" s="249">
        <v>13.4</v>
      </c>
      <c r="Q28" s="249">
        <v>28.1</v>
      </c>
      <c r="R28" s="249">
        <v>18.3</v>
      </c>
      <c r="S28" s="249">
        <v>4.63</v>
      </c>
      <c r="T28" s="16">
        <v>9</v>
      </c>
      <c r="U28" s="23">
        <f t="shared" si="1"/>
        <v>1201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135893</v>
      </c>
      <c r="E29" s="249">
        <v>438005</v>
      </c>
      <c r="F29" s="249">
        <v>6.7693839999999996</v>
      </c>
      <c r="G29" s="249">
        <v>0</v>
      </c>
      <c r="H29" s="249">
        <v>84.447000000000003</v>
      </c>
      <c r="I29" s="249">
        <v>20.8</v>
      </c>
      <c r="J29" s="249">
        <v>60.1</v>
      </c>
      <c r="K29" s="249">
        <v>118.2</v>
      </c>
      <c r="L29" s="249">
        <v>1.0122</v>
      </c>
      <c r="M29" s="249">
        <v>81.912999999999997</v>
      </c>
      <c r="N29" s="249">
        <v>86.695999999999998</v>
      </c>
      <c r="O29" s="249">
        <v>83.320999999999998</v>
      </c>
      <c r="P29" s="249">
        <v>14</v>
      </c>
      <c r="Q29" s="249">
        <v>29.8</v>
      </c>
      <c r="R29" s="249">
        <v>20.2</v>
      </c>
      <c r="S29" s="249">
        <v>4.6399999999999997</v>
      </c>
      <c r="T29" s="16">
        <v>8</v>
      </c>
      <c r="U29" s="23">
        <f t="shared" si="1"/>
        <v>1349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134544</v>
      </c>
      <c r="E30" s="249">
        <v>437808</v>
      </c>
      <c r="F30" s="249">
        <v>6.7703379999999997</v>
      </c>
      <c r="G30" s="249">
        <v>0</v>
      </c>
      <c r="H30" s="249">
        <v>84.406999999999996</v>
      </c>
      <c r="I30" s="249">
        <v>20.2</v>
      </c>
      <c r="J30" s="249">
        <v>63.8</v>
      </c>
      <c r="K30" s="249">
        <v>112.7</v>
      </c>
      <c r="L30" s="249">
        <v>1.0122</v>
      </c>
      <c r="M30" s="249">
        <v>81.277000000000001</v>
      </c>
      <c r="N30" s="249">
        <v>85.968000000000004</v>
      </c>
      <c r="O30" s="249">
        <v>83.522999999999996</v>
      </c>
      <c r="P30" s="249">
        <v>13.6</v>
      </c>
      <c r="Q30" s="249">
        <v>29.2</v>
      </c>
      <c r="R30" s="249">
        <v>20.8</v>
      </c>
      <c r="S30" s="249">
        <v>4.6500000000000004</v>
      </c>
      <c r="T30" s="22">
        <v>7</v>
      </c>
      <c r="U30" s="23">
        <f t="shared" si="1"/>
        <v>1437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133107</v>
      </c>
      <c r="E31" s="249">
        <v>437598</v>
      </c>
      <c r="F31" s="249">
        <v>6.805987</v>
      </c>
      <c r="G31" s="249">
        <v>0</v>
      </c>
      <c r="H31" s="249">
        <v>81.575999999999993</v>
      </c>
      <c r="I31" s="249">
        <v>17.399999999999999</v>
      </c>
      <c r="J31" s="249">
        <v>57</v>
      </c>
      <c r="K31" s="249">
        <v>147.9</v>
      </c>
      <c r="L31" s="249">
        <v>1.0127999999999999</v>
      </c>
      <c r="M31" s="249">
        <v>78.55</v>
      </c>
      <c r="N31" s="249">
        <v>84.346000000000004</v>
      </c>
      <c r="O31" s="249">
        <v>82.569000000000003</v>
      </c>
      <c r="P31" s="249">
        <v>10.199999999999999</v>
      </c>
      <c r="Q31" s="249">
        <v>27.7</v>
      </c>
      <c r="R31" s="249">
        <v>16.5</v>
      </c>
      <c r="S31" s="249">
        <v>4.6399999999999997</v>
      </c>
      <c r="T31" s="16">
        <v>6</v>
      </c>
      <c r="U31" s="23">
        <f t="shared" si="1"/>
        <v>1277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131830</v>
      </c>
      <c r="E32" s="249">
        <v>437408</v>
      </c>
      <c r="F32" s="249">
        <v>6.6333060000000001</v>
      </c>
      <c r="G32" s="249">
        <v>0</v>
      </c>
      <c r="H32" s="249">
        <v>81.248000000000005</v>
      </c>
      <c r="I32" s="249">
        <v>20.100000000000001</v>
      </c>
      <c r="J32" s="249">
        <v>61.9</v>
      </c>
      <c r="K32" s="249">
        <v>115.4</v>
      </c>
      <c r="L32" s="249">
        <v>1.0122</v>
      </c>
      <c r="M32" s="249">
        <v>78.021000000000001</v>
      </c>
      <c r="N32" s="249">
        <v>84.578000000000003</v>
      </c>
      <c r="O32" s="249">
        <v>80.739000000000004</v>
      </c>
      <c r="P32" s="249">
        <v>13.6</v>
      </c>
      <c r="Q32" s="249">
        <v>29.1</v>
      </c>
      <c r="R32" s="249">
        <v>18.100000000000001</v>
      </c>
      <c r="S32" s="249">
        <v>4.6399999999999997</v>
      </c>
      <c r="T32" s="16">
        <v>5</v>
      </c>
      <c r="U32" s="23">
        <f t="shared" si="1"/>
        <v>1388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130442</v>
      </c>
      <c r="E33" s="249">
        <v>437197</v>
      </c>
      <c r="F33" s="249">
        <v>6.4802650000000002</v>
      </c>
      <c r="G33" s="249">
        <v>0</v>
      </c>
      <c r="H33" s="249">
        <v>82.313999999999993</v>
      </c>
      <c r="I33" s="249">
        <v>21.6</v>
      </c>
      <c r="J33" s="249">
        <v>58.3</v>
      </c>
      <c r="K33" s="249">
        <v>115.5</v>
      </c>
      <c r="L33" s="249">
        <v>1.0116000000000001</v>
      </c>
      <c r="M33" s="249">
        <v>78.897000000000006</v>
      </c>
      <c r="N33" s="249">
        <v>85.888000000000005</v>
      </c>
      <c r="O33" s="249">
        <v>79.462000000000003</v>
      </c>
      <c r="P33" s="249">
        <v>15.3</v>
      </c>
      <c r="Q33" s="249">
        <v>29.9</v>
      </c>
      <c r="R33" s="249">
        <v>20.7</v>
      </c>
      <c r="S33" s="249">
        <v>4.6500000000000004</v>
      </c>
      <c r="T33" s="16">
        <v>4</v>
      </c>
      <c r="U33" s="23">
        <f t="shared" si="1"/>
        <v>1311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129131</v>
      </c>
      <c r="E34" s="249">
        <v>437001</v>
      </c>
      <c r="F34" s="249">
        <v>6.7560560000000001</v>
      </c>
      <c r="G34" s="249">
        <v>0</v>
      </c>
      <c r="H34" s="249">
        <v>82.546000000000006</v>
      </c>
      <c r="I34" s="249">
        <v>20.8</v>
      </c>
      <c r="J34" s="249">
        <v>66.7</v>
      </c>
      <c r="K34" s="249">
        <v>117.1</v>
      </c>
      <c r="L34" s="249">
        <v>1.0121</v>
      </c>
      <c r="M34" s="249">
        <v>79.316000000000003</v>
      </c>
      <c r="N34" s="249">
        <v>86.078000000000003</v>
      </c>
      <c r="O34" s="249">
        <v>83.525999999999996</v>
      </c>
      <c r="P34" s="249">
        <v>12.5</v>
      </c>
      <c r="Q34" s="249">
        <v>28.2</v>
      </c>
      <c r="R34" s="249">
        <v>21.4</v>
      </c>
      <c r="S34" s="249">
        <v>4.6500000000000004</v>
      </c>
      <c r="T34" s="16">
        <v>3</v>
      </c>
      <c r="U34" s="23">
        <f t="shared" si="1"/>
        <v>1512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127619</v>
      </c>
      <c r="E35" s="249">
        <v>436774</v>
      </c>
      <c r="F35" s="249">
        <v>6.5382709999999999</v>
      </c>
      <c r="G35" s="249">
        <v>0</v>
      </c>
      <c r="H35" s="249">
        <v>83.57</v>
      </c>
      <c r="I35" s="249">
        <v>20.5</v>
      </c>
      <c r="J35" s="249">
        <v>78.8</v>
      </c>
      <c r="K35" s="249">
        <v>148.30000000000001</v>
      </c>
      <c r="L35" s="249">
        <v>1.0117</v>
      </c>
      <c r="M35" s="249">
        <v>79.825000000000003</v>
      </c>
      <c r="N35" s="249">
        <v>86.358999999999995</v>
      </c>
      <c r="O35" s="249">
        <v>80.093999999999994</v>
      </c>
      <c r="P35" s="249">
        <v>13.1</v>
      </c>
      <c r="Q35" s="249">
        <v>29</v>
      </c>
      <c r="R35" s="249">
        <v>20.2</v>
      </c>
      <c r="S35" s="249">
        <v>4.6500000000000004</v>
      </c>
      <c r="T35" s="16">
        <v>2</v>
      </c>
      <c r="U35" s="23">
        <f t="shared" si="1"/>
        <v>1818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125801</v>
      </c>
      <c r="E36" s="249">
        <v>436506</v>
      </c>
      <c r="F36" s="249">
        <v>6.7636200000000004</v>
      </c>
      <c r="G36" s="249">
        <v>0</v>
      </c>
      <c r="H36" s="249">
        <v>85.347999999999999</v>
      </c>
      <c r="I36" s="249">
        <v>21.6</v>
      </c>
      <c r="J36" s="249">
        <v>70.8</v>
      </c>
      <c r="K36" s="249">
        <v>108.9</v>
      </c>
      <c r="L36" s="249">
        <v>1.0122</v>
      </c>
      <c r="M36" s="249">
        <v>82.802000000000007</v>
      </c>
      <c r="N36" s="249">
        <v>87.334999999999994</v>
      </c>
      <c r="O36" s="249">
        <v>83.188000000000002</v>
      </c>
      <c r="P36" s="249">
        <v>14.7</v>
      </c>
      <c r="Q36" s="249">
        <v>34.700000000000003</v>
      </c>
      <c r="R36" s="249">
        <v>20.100000000000001</v>
      </c>
      <c r="S36" s="249">
        <v>4.6500000000000004</v>
      </c>
      <c r="T36" s="16">
        <v>1</v>
      </c>
      <c r="U36" s="23">
        <f t="shared" si="1"/>
        <v>1621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124180</v>
      </c>
      <c r="E37" s="249">
        <v>436271</v>
      </c>
      <c r="F37" s="249">
        <v>6.9527739999999998</v>
      </c>
      <c r="G37" s="249">
        <v>0</v>
      </c>
      <c r="H37" s="249">
        <v>85.957999999999998</v>
      </c>
      <c r="I37" s="249">
        <v>20.8</v>
      </c>
      <c r="J37" s="249">
        <v>65.900000000000006</v>
      </c>
      <c r="K37" s="249">
        <v>109.7</v>
      </c>
      <c r="L37" s="249">
        <v>1.0125</v>
      </c>
      <c r="M37" s="249">
        <v>81.799000000000007</v>
      </c>
      <c r="N37" s="249">
        <v>88.004000000000005</v>
      </c>
      <c r="O37" s="249">
        <v>86.048000000000002</v>
      </c>
      <c r="P37" s="249">
        <v>13.7</v>
      </c>
      <c r="Q37" s="249">
        <v>32.700000000000003</v>
      </c>
      <c r="R37" s="249">
        <v>20.8</v>
      </c>
      <c r="S37" s="249">
        <v>4.6500000000000004</v>
      </c>
      <c r="T37" s="1"/>
      <c r="U37" s="26"/>
      <c r="V37" s="5"/>
      <c r="W37" s="103"/>
      <c r="X37" s="102"/>
      <c r="Y37" s="239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4" sqref="H14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1" t="s">
        <v>126</v>
      </c>
      <c r="X1" s="301" t="s">
        <v>127</v>
      </c>
      <c r="Y1" s="30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01"/>
      <c r="X2" s="301"/>
      <c r="Y2" s="302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01"/>
      <c r="X3" s="301"/>
      <c r="Y3" s="302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01"/>
      <c r="X4" s="301"/>
      <c r="Y4" s="302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01"/>
      <c r="X5" s="301"/>
      <c r="Y5" s="302"/>
    </row>
    <row r="6" spans="1:25">
      <c r="A6" s="21">
        <v>32</v>
      </c>
      <c r="B6" s="249" t="s">
        <v>258</v>
      </c>
      <c r="C6" s="249" t="s">
        <v>196</v>
      </c>
      <c r="D6" s="249">
        <v>226301</v>
      </c>
      <c r="E6" s="249">
        <v>174581</v>
      </c>
      <c r="F6" s="249">
        <v>6.5401160000000003</v>
      </c>
      <c r="G6" s="249">
        <v>0</v>
      </c>
      <c r="H6" s="249">
        <v>81.741</v>
      </c>
      <c r="I6" s="249">
        <v>22.8</v>
      </c>
      <c r="J6" s="249">
        <v>47.1</v>
      </c>
      <c r="K6" s="249">
        <v>246.1</v>
      </c>
      <c r="L6" s="249">
        <v>1.0113000000000001</v>
      </c>
      <c r="M6" s="249">
        <v>79.38</v>
      </c>
      <c r="N6" s="249">
        <v>84.831999999999994</v>
      </c>
      <c r="O6" s="249">
        <v>81.320999999999998</v>
      </c>
      <c r="P6" s="249">
        <v>17.8</v>
      </c>
      <c r="Q6" s="249">
        <v>29</v>
      </c>
      <c r="R6" s="249">
        <v>23.9</v>
      </c>
      <c r="S6" s="249">
        <v>4.8</v>
      </c>
      <c r="T6" s="22">
        <v>31</v>
      </c>
      <c r="U6" s="23">
        <f>D6-D7</f>
        <v>1040</v>
      </c>
      <c r="V6" s="4"/>
      <c r="W6" s="241"/>
      <c r="X6" s="241"/>
      <c r="Y6" s="248"/>
    </row>
    <row r="7" spans="1:25">
      <c r="A7" s="21">
        <v>31</v>
      </c>
      <c r="B7" s="249" t="s">
        <v>253</v>
      </c>
      <c r="C7" s="249" t="s">
        <v>196</v>
      </c>
      <c r="D7" s="249">
        <v>225261</v>
      </c>
      <c r="E7" s="249">
        <v>174423</v>
      </c>
      <c r="F7" s="249">
        <v>6.4915599999999998</v>
      </c>
      <c r="G7" s="249">
        <v>0</v>
      </c>
      <c r="H7" s="249">
        <v>82.021000000000001</v>
      </c>
      <c r="I7" s="249">
        <v>21.7</v>
      </c>
      <c r="J7" s="249">
        <v>54.3</v>
      </c>
      <c r="K7" s="249">
        <v>250.9</v>
      </c>
      <c r="L7" s="249">
        <v>1.0113000000000001</v>
      </c>
      <c r="M7" s="249">
        <v>78.55</v>
      </c>
      <c r="N7" s="249">
        <v>85.816000000000003</v>
      </c>
      <c r="O7" s="249">
        <v>80.537999999999997</v>
      </c>
      <c r="P7" s="249">
        <v>15.2</v>
      </c>
      <c r="Q7" s="249">
        <v>29</v>
      </c>
      <c r="R7" s="249">
        <v>23.6</v>
      </c>
      <c r="S7" s="249">
        <v>4.79</v>
      </c>
      <c r="T7" s="22">
        <v>30</v>
      </c>
      <c r="U7" s="23">
        <f>D7-D8</f>
        <v>1233</v>
      </c>
      <c r="V7" s="24">
        <v>1</v>
      </c>
      <c r="W7" s="123"/>
      <c r="X7" s="123"/>
      <c r="Y7" s="239">
        <f t="shared" ref="Y7:Y36" si="0">((X7*100)/D7)-100</f>
        <v>-100</v>
      </c>
    </row>
    <row r="8" spans="1:25">
      <c r="A8" s="16">
        <v>30</v>
      </c>
      <c r="B8" s="249" t="s">
        <v>254</v>
      </c>
      <c r="C8" s="249" t="s">
        <v>196</v>
      </c>
      <c r="D8" s="249">
        <v>224028</v>
      </c>
      <c r="E8" s="249">
        <v>174238</v>
      </c>
      <c r="F8" s="249">
        <v>6.6932989999999997</v>
      </c>
      <c r="G8" s="249">
        <v>0</v>
      </c>
      <c r="H8" s="249">
        <v>84.941000000000003</v>
      </c>
      <c r="I8" s="249">
        <v>20.9</v>
      </c>
      <c r="J8" s="249">
        <v>54.3</v>
      </c>
      <c r="K8" s="249">
        <v>251</v>
      </c>
      <c r="L8" s="249">
        <v>1.0117</v>
      </c>
      <c r="M8" s="249">
        <v>80.427000000000007</v>
      </c>
      <c r="N8" s="249">
        <v>87.201999999999998</v>
      </c>
      <c r="O8" s="249">
        <v>83.355999999999995</v>
      </c>
      <c r="P8" s="249">
        <v>15.3</v>
      </c>
      <c r="Q8" s="249">
        <v>27.4</v>
      </c>
      <c r="R8" s="249">
        <v>23.5</v>
      </c>
      <c r="S8" s="249">
        <v>4.79</v>
      </c>
      <c r="T8" s="16">
        <v>29</v>
      </c>
      <c r="U8" s="23">
        <f>D8-D9</f>
        <v>1226</v>
      </c>
      <c r="V8" s="4"/>
      <c r="W8" s="102"/>
      <c r="X8" s="102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222802</v>
      </c>
      <c r="E9" s="249">
        <v>174059</v>
      </c>
      <c r="F9" s="249">
        <v>6.9299600000000003</v>
      </c>
      <c r="G9" s="249">
        <v>0</v>
      </c>
      <c r="H9" s="249">
        <v>84.745999999999995</v>
      </c>
      <c r="I9" s="249">
        <v>20.5</v>
      </c>
      <c r="J9" s="249">
        <v>114.9</v>
      </c>
      <c r="K9" s="249">
        <v>254.7</v>
      </c>
      <c r="L9" s="249">
        <v>1.0122</v>
      </c>
      <c r="M9" s="249">
        <v>80.83</v>
      </c>
      <c r="N9" s="249">
        <v>87.834999999999994</v>
      </c>
      <c r="O9" s="249">
        <v>86.622</v>
      </c>
      <c r="P9" s="249">
        <v>17.399999999999999</v>
      </c>
      <c r="Q9" s="249">
        <v>24.6</v>
      </c>
      <c r="R9" s="249">
        <v>23.4</v>
      </c>
      <c r="S9" s="249">
        <v>4.79</v>
      </c>
      <c r="T9" s="22">
        <v>28</v>
      </c>
      <c r="U9" s="23">
        <f t="shared" ref="U9:U36" si="1">D9-D10</f>
        <v>2696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220106</v>
      </c>
      <c r="E10" s="249">
        <v>173666</v>
      </c>
      <c r="F10" s="249">
        <v>6.8535700000000004</v>
      </c>
      <c r="G10" s="249">
        <v>0</v>
      </c>
      <c r="H10" s="249">
        <v>82.194000000000003</v>
      </c>
      <c r="I10" s="249">
        <v>19.7</v>
      </c>
      <c r="J10" s="249">
        <v>87.7</v>
      </c>
      <c r="K10" s="249">
        <v>250.9</v>
      </c>
      <c r="L10" s="249">
        <v>1.0127999999999999</v>
      </c>
      <c r="M10" s="249">
        <v>77.784999999999997</v>
      </c>
      <c r="N10" s="249">
        <v>85.986999999999995</v>
      </c>
      <c r="O10" s="249">
        <v>83.572999999999993</v>
      </c>
      <c r="P10" s="249">
        <v>15.1</v>
      </c>
      <c r="Q10" s="249">
        <v>25.2</v>
      </c>
      <c r="R10" s="249">
        <v>17.5</v>
      </c>
      <c r="S10" s="249">
        <v>4.79</v>
      </c>
      <c r="T10" s="16">
        <v>27</v>
      </c>
      <c r="U10" s="23">
        <f t="shared" si="1"/>
        <v>2046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218060</v>
      </c>
      <c r="E11" s="249">
        <v>173357</v>
      </c>
      <c r="F11" s="249">
        <v>6.6973700000000003</v>
      </c>
      <c r="G11" s="249">
        <v>0</v>
      </c>
      <c r="H11" s="249">
        <v>80.483999999999995</v>
      </c>
      <c r="I11" s="249">
        <v>22.5</v>
      </c>
      <c r="J11" s="249">
        <v>96.7</v>
      </c>
      <c r="K11" s="249">
        <v>253.2</v>
      </c>
      <c r="L11" s="249">
        <v>1.0118</v>
      </c>
      <c r="M11" s="249">
        <v>77.52</v>
      </c>
      <c r="N11" s="249">
        <v>85.204999999999998</v>
      </c>
      <c r="O11" s="249">
        <v>83.147000000000006</v>
      </c>
      <c r="P11" s="249">
        <v>19.3</v>
      </c>
      <c r="Q11" s="249">
        <v>29.7</v>
      </c>
      <c r="R11" s="249">
        <v>22.7</v>
      </c>
      <c r="S11" s="249">
        <v>4.8</v>
      </c>
      <c r="T11" s="16">
        <v>26</v>
      </c>
      <c r="U11" s="23">
        <f t="shared" si="1"/>
        <v>2309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215751</v>
      </c>
      <c r="E12" s="249">
        <v>173003</v>
      </c>
      <c r="F12" s="249">
        <v>6.4679180000000001</v>
      </c>
      <c r="G12" s="249">
        <v>0</v>
      </c>
      <c r="H12" s="249">
        <v>80.650999999999996</v>
      </c>
      <c r="I12" s="249">
        <v>19.899999999999999</v>
      </c>
      <c r="J12" s="249">
        <v>0.3</v>
      </c>
      <c r="K12" s="249">
        <v>3</v>
      </c>
      <c r="L12" s="249">
        <v>1.0115000000000001</v>
      </c>
      <c r="M12" s="249">
        <v>77.863</v>
      </c>
      <c r="N12" s="249">
        <v>84.576999999999998</v>
      </c>
      <c r="O12" s="249">
        <v>79.263000000000005</v>
      </c>
      <c r="P12" s="249">
        <v>10.1</v>
      </c>
      <c r="Q12" s="249">
        <v>31.2</v>
      </c>
      <c r="R12" s="249">
        <v>20.6</v>
      </c>
      <c r="S12" s="249">
        <v>4.8</v>
      </c>
      <c r="T12" s="16">
        <v>25</v>
      </c>
      <c r="U12" s="23">
        <f t="shared" si="1"/>
        <v>8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215743</v>
      </c>
      <c r="E13" s="249">
        <v>173002</v>
      </c>
      <c r="F13" s="249">
        <v>6.6714229999999999</v>
      </c>
      <c r="G13" s="249">
        <v>0</v>
      </c>
      <c r="H13" s="249">
        <v>80.861999999999995</v>
      </c>
      <c r="I13" s="249">
        <v>21.7</v>
      </c>
      <c r="J13" s="249">
        <v>0.4</v>
      </c>
      <c r="K13" s="249">
        <v>2.8</v>
      </c>
      <c r="L13" s="249">
        <v>1.0122</v>
      </c>
      <c r="M13" s="249">
        <v>78.182000000000002</v>
      </c>
      <c r="N13" s="249">
        <v>83.545000000000002</v>
      </c>
      <c r="O13" s="249">
        <v>81.593000000000004</v>
      </c>
      <c r="P13" s="249">
        <v>10.6</v>
      </c>
      <c r="Q13" s="249">
        <v>32.6</v>
      </c>
      <c r="R13" s="249">
        <v>19.100000000000001</v>
      </c>
      <c r="S13" s="249">
        <v>4.8</v>
      </c>
      <c r="T13" s="16">
        <v>24</v>
      </c>
      <c r="U13" s="23">
        <f t="shared" si="1"/>
        <v>12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215731</v>
      </c>
      <c r="E14" s="249">
        <v>173000</v>
      </c>
      <c r="F14" s="249">
        <v>6.6714890000000002</v>
      </c>
      <c r="G14" s="249">
        <v>0</v>
      </c>
      <c r="H14" s="249">
        <v>81.385000000000005</v>
      </c>
      <c r="I14" s="249">
        <v>19.7</v>
      </c>
      <c r="J14" s="249">
        <v>0.6</v>
      </c>
      <c r="K14" s="249">
        <v>3.1</v>
      </c>
      <c r="L14" s="249">
        <v>1.0121</v>
      </c>
      <c r="M14" s="249">
        <v>78.299000000000007</v>
      </c>
      <c r="N14" s="249">
        <v>84.292000000000002</v>
      </c>
      <c r="O14" s="249">
        <v>81.838999999999999</v>
      </c>
      <c r="P14" s="249">
        <v>10.6</v>
      </c>
      <c r="Q14" s="249">
        <v>32.799999999999997</v>
      </c>
      <c r="R14" s="249">
        <v>19.8</v>
      </c>
      <c r="S14" s="249">
        <v>4.8</v>
      </c>
      <c r="T14" s="16">
        <v>23</v>
      </c>
      <c r="U14" s="23">
        <f t="shared" si="1"/>
        <v>14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215717</v>
      </c>
      <c r="E15" s="249">
        <v>172998</v>
      </c>
      <c r="F15" s="249">
        <v>6.5823869999999998</v>
      </c>
      <c r="G15" s="249">
        <v>0</v>
      </c>
      <c r="H15" s="249">
        <v>84.646000000000001</v>
      </c>
      <c r="I15" s="249">
        <v>23.3</v>
      </c>
      <c r="J15" s="249">
        <v>0.1</v>
      </c>
      <c r="K15" s="249">
        <v>2.2999999999999998</v>
      </c>
      <c r="L15" s="249">
        <v>1.0121</v>
      </c>
      <c r="M15" s="249">
        <v>79.545000000000002</v>
      </c>
      <c r="N15" s="249">
        <v>86.706000000000003</v>
      </c>
      <c r="O15" s="249">
        <v>80.084000000000003</v>
      </c>
      <c r="P15" s="249">
        <v>14.5</v>
      </c>
      <c r="Q15" s="249">
        <v>33.5</v>
      </c>
      <c r="R15" s="249">
        <v>18.3</v>
      </c>
      <c r="S15" s="249">
        <v>4.8</v>
      </c>
      <c r="T15" s="16">
        <v>22</v>
      </c>
      <c r="U15" s="23">
        <f t="shared" si="1"/>
        <v>3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215714</v>
      </c>
      <c r="E16" s="249">
        <v>172997</v>
      </c>
      <c r="F16" s="249">
        <v>6.9095339999999998</v>
      </c>
      <c r="G16" s="249">
        <v>0</v>
      </c>
      <c r="H16" s="249">
        <v>84.894000000000005</v>
      </c>
      <c r="I16" s="249">
        <v>21.6</v>
      </c>
      <c r="J16" s="249">
        <v>0.2</v>
      </c>
      <c r="K16" s="249">
        <v>2.9</v>
      </c>
      <c r="L16" s="249">
        <v>1.0125</v>
      </c>
      <c r="M16" s="249">
        <v>82.378</v>
      </c>
      <c r="N16" s="249">
        <v>86.57</v>
      </c>
      <c r="O16" s="249">
        <v>85.426000000000002</v>
      </c>
      <c r="P16" s="249">
        <v>13.8</v>
      </c>
      <c r="Q16" s="249">
        <v>32</v>
      </c>
      <c r="R16" s="249">
        <v>20.7</v>
      </c>
      <c r="S16" s="249">
        <v>4.8</v>
      </c>
      <c r="T16" s="22">
        <v>21</v>
      </c>
      <c r="U16" s="23">
        <f t="shared" si="1"/>
        <v>6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215708</v>
      </c>
      <c r="E17" s="249">
        <v>172996</v>
      </c>
      <c r="F17" s="249">
        <v>6.7679429999999998</v>
      </c>
      <c r="G17" s="249">
        <v>0</v>
      </c>
      <c r="H17" s="249">
        <v>82.661000000000001</v>
      </c>
      <c r="I17" s="249">
        <v>22.2</v>
      </c>
      <c r="J17" s="249">
        <v>0.3</v>
      </c>
      <c r="K17" s="249">
        <v>2.5</v>
      </c>
      <c r="L17" s="249">
        <v>1.0123</v>
      </c>
      <c r="M17" s="249">
        <v>80.122</v>
      </c>
      <c r="N17" s="249">
        <v>84.751000000000005</v>
      </c>
      <c r="O17" s="249">
        <v>83.182000000000002</v>
      </c>
      <c r="P17" s="249">
        <v>11.4</v>
      </c>
      <c r="Q17" s="249">
        <v>33.200000000000003</v>
      </c>
      <c r="R17" s="249">
        <v>19.899999999999999</v>
      </c>
      <c r="S17" s="249">
        <v>4.8</v>
      </c>
      <c r="T17" s="16">
        <v>20</v>
      </c>
      <c r="U17" s="23">
        <f t="shared" si="1"/>
        <v>9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215699</v>
      </c>
      <c r="E18" s="249">
        <v>172995</v>
      </c>
      <c r="F18" s="249">
        <v>6.7573879999999997</v>
      </c>
      <c r="G18" s="249">
        <v>0</v>
      </c>
      <c r="H18" s="249">
        <v>82.372</v>
      </c>
      <c r="I18" s="249">
        <v>20.9</v>
      </c>
      <c r="J18" s="249">
        <v>0.2</v>
      </c>
      <c r="K18" s="249">
        <v>2.4</v>
      </c>
      <c r="L18" s="249">
        <v>1.0124</v>
      </c>
      <c r="M18" s="249">
        <v>79.787000000000006</v>
      </c>
      <c r="N18" s="249">
        <v>84.664000000000001</v>
      </c>
      <c r="O18" s="249">
        <v>82.703999999999994</v>
      </c>
      <c r="P18" s="249">
        <v>9.8000000000000007</v>
      </c>
      <c r="Q18" s="249">
        <v>30.7</v>
      </c>
      <c r="R18" s="249">
        <v>18.899999999999999</v>
      </c>
      <c r="S18" s="249">
        <v>4.8</v>
      </c>
      <c r="T18" s="16">
        <v>19</v>
      </c>
      <c r="U18" s="23">
        <f t="shared" si="1"/>
        <v>7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215692</v>
      </c>
      <c r="E19" s="249">
        <v>172994</v>
      </c>
      <c r="F19" s="249">
        <v>6.7960240000000001</v>
      </c>
      <c r="G19" s="249">
        <v>0</v>
      </c>
      <c r="H19" s="249">
        <v>82.983000000000004</v>
      </c>
      <c r="I19" s="249">
        <v>19.899999999999999</v>
      </c>
      <c r="J19" s="249">
        <v>0.3</v>
      </c>
      <c r="K19" s="249">
        <v>3</v>
      </c>
      <c r="L19" s="249">
        <v>1.0124</v>
      </c>
      <c r="M19" s="249">
        <v>79.682000000000002</v>
      </c>
      <c r="N19" s="249">
        <v>84.948999999999998</v>
      </c>
      <c r="O19" s="249">
        <v>83.501999999999995</v>
      </c>
      <c r="P19" s="249">
        <v>9.8000000000000007</v>
      </c>
      <c r="Q19" s="249">
        <v>29</v>
      </c>
      <c r="R19" s="249">
        <v>19.7</v>
      </c>
      <c r="S19" s="249">
        <v>4.79</v>
      </c>
      <c r="T19" s="16">
        <v>18</v>
      </c>
      <c r="U19" s="23">
        <f t="shared" si="1"/>
        <v>10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215682</v>
      </c>
      <c r="E20" s="249">
        <v>172993</v>
      </c>
      <c r="F20" s="249">
        <v>6.7024910000000002</v>
      </c>
      <c r="G20" s="249">
        <v>0</v>
      </c>
      <c r="H20" s="249">
        <v>82.296000000000006</v>
      </c>
      <c r="I20" s="249">
        <v>18.3</v>
      </c>
      <c r="J20" s="249">
        <v>0.3</v>
      </c>
      <c r="K20" s="249">
        <v>2.5</v>
      </c>
      <c r="L20" s="249">
        <v>1.0123</v>
      </c>
      <c r="M20" s="249">
        <v>79.106999999999999</v>
      </c>
      <c r="N20" s="249">
        <v>84.486000000000004</v>
      </c>
      <c r="O20" s="249">
        <v>81.968999999999994</v>
      </c>
      <c r="P20" s="249">
        <v>11.5</v>
      </c>
      <c r="Q20" s="249">
        <v>26.4</v>
      </c>
      <c r="R20" s="249">
        <v>19</v>
      </c>
      <c r="S20" s="249">
        <v>4.79</v>
      </c>
      <c r="T20" s="16">
        <v>17</v>
      </c>
      <c r="U20" s="23">
        <f t="shared" si="1"/>
        <v>8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215674</v>
      </c>
      <c r="E21" s="249">
        <v>172991</v>
      </c>
      <c r="F21" s="249">
        <v>6.880719</v>
      </c>
      <c r="G21" s="249">
        <v>0</v>
      </c>
      <c r="H21" s="249">
        <v>87.494</v>
      </c>
      <c r="I21" s="249">
        <v>16.100000000000001</v>
      </c>
      <c r="J21" s="249">
        <v>8.6999999999999993</v>
      </c>
      <c r="K21" s="249">
        <v>270.89999999999998</v>
      </c>
      <c r="L21" s="249">
        <v>1.0133000000000001</v>
      </c>
      <c r="M21" s="249">
        <v>82.075999999999993</v>
      </c>
      <c r="N21" s="249">
        <v>89.778000000000006</v>
      </c>
      <c r="O21" s="249">
        <v>82.647999999999996</v>
      </c>
      <c r="P21" s="249">
        <v>11.4</v>
      </c>
      <c r="Q21" s="249">
        <v>22.3</v>
      </c>
      <c r="R21" s="249">
        <v>13.8</v>
      </c>
      <c r="S21" s="249">
        <v>4.79</v>
      </c>
      <c r="T21" s="16">
        <v>16</v>
      </c>
      <c r="U21" s="23">
        <f t="shared" si="1"/>
        <v>207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215467</v>
      </c>
      <c r="E22" s="249">
        <v>172962</v>
      </c>
      <c r="F22" s="249">
        <v>7.3768130000000003</v>
      </c>
      <c r="G22" s="249">
        <v>0</v>
      </c>
      <c r="H22" s="249">
        <v>87.143000000000001</v>
      </c>
      <c r="I22" s="249">
        <v>11.6</v>
      </c>
      <c r="J22" s="249">
        <v>0</v>
      </c>
      <c r="K22" s="249">
        <v>0</v>
      </c>
      <c r="L22" s="249">
        <v>1.0145999999999999</v>
      </c>
      <c r="M22" s="249">
        <v>84.561999999999998</v>
      </c>
      <c r="N22" s="249">
        <v>90.965999999999994</v>
      </c>
      <c r="O22" s="249">
        <v>89.006</v>
      </c>
      <c r="P22" s="249">
        <v>8.6999999999999993</v>
      </c>
      <c r="Q22" s="249">
        <v>14.8</v>
      </c>
      <c r="R22" s="249">
        <v>12.8</v>
      </c>
      <c r="S22" s="249">
        <v>4.79</v>
      </c>
      <c r="T22" s="16">
        <v>15</v>
      </c>
      <c r="U22" s="23">
        <f t="shared" si="1"/>
        <v>0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215467</v>
      </c>
      <c r="E23" s="249">
        <v>172962</v>
      </c>
      <c r="F23" s="249">
        <v>7.1976550000000001</v>
      </c>
      <c r="G23" s="249">
        <v>0</v>
      </c>
      <c r="H23" s="249">
        <v>84.738</v>
      </c>
      <c r="I23" s="249">
        <v>9.1999999999999993</v>
      </c>
      <c r="J23" s="249">
        <v>0</v>
      </c>
      <c r="K23" s="249">
        <v>0</v>
      </c>
      <c r="L23" s="249">
        <v>1.0147999999999999</v>
      </c>
      <c r="M23" s="249">
        <v>82.861000000000004</v>
      </c>
      <c r="N23" s="249">
        <v>86.465000000000003</v>
      </c>
      <c r="O23" s="249">
        <v>85.122</v>
      </c>
      <c r="P23" s="249">
        <v>7.9</v>
      </c>
      <c r="Q23" s="249">
        <v>10</v>
      </c>
      <c r="R23" s="249">
        <v>8.6999999999999993</v>
      </c>
      <c r="S23" s="249">
        <v>4.78</v>
      </c>
      <c r="T23" s="22">
        <v>14</v>
      </c>
      <c r="U23" s="23">
        <f t="shared" si="1"/>
        <v>1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215466</v>
      </c>
      <c r="E24" s="249">
        <v>172962</v>
      </c>
      <c r="F24" s="249">
        <v>7.1924440000000001</v>
      </c>
      <c r="G24" s="249">
        <v>0</v>
      </c>
      <c r="H24" s="249">
        <v>82.335999999999999</v>
      </c>
      <c r="I24" s="249">
        <v>14.2</v>
      </c>
      <c r="J24" s="249">
        <v>0.2</v>
      </c>
      <c r="K24" s="249">
        <v>2.2999999999999998</v>
      </c>
      <c r="L24" s="249">
        <v>1.0146999999999999</v>
      </c>
      <c r="M24" s="249">
        <v>78.081999999999994</v>
      </c>
      <c r="N24" s="249">
        <v>86.221999999999994</v>
      </c>
      <c r="O24" s="249">
        <v>85.271000000000001</v>
      </c>
      <c r="P24" s="249">
        <v>6.6</v>
      </c>
      <c r="Q24" s="249">
        <v>23</v>
      </c>
      <c r="R24" s="249">
        <v>9.3000000000000007</v>
      </c>
      <c r="S24" s="249">
        <v>4.78</v>
      </c>
      <c r="T24" s="16">
        <v>13</v>
      </c>
      <c r="U24" s="23">
        <f t="shared" si="1"/>
        <v>4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215462</v>
      </c>
      <c r="E25" s="249">
        <v>172961</v>
      </c>
      <c r="F25" s="249">
        <v>6.6076240000000004</v>
      </c>
      <c r="G25" s="249">
        <v>0</v>
      </c>
      <c r="H25" s="249">
        <v>82.001000000000005</v>
      </c>
      <c r="I25" s="249">
        <v>16.100000000000001</v>
      </c>
      <c r="J25" s="249">
        <v>0.3</v>
      </c>
      <c r="K25" s="249">
        <v>2.2000000000000002</v>
      </c>
      <c r="L25" s="249">
        <v>1.0127999999999999</v>
      </c>
      <c r="M25" s="249">
        <v>78.078999999999994</v>
      </c>
      <c r="N25" s="249">
        <v>85.811000000000007</v>
      </c>
      <c r="O25" s="249">
        <v>78.738</v>
      </c>
      <c r="P25" s="249">
        <v>6</v>
      </c>
      <c r="Q25" s="249">
        <v>26.2</v>
      </c>
      <c r="R25" s="249">
        <v>13.1</v>
      </c>
      <c r="S25" s="249">
        <v>4.79</v>
      </c>
      <c r="T25" s="16">
        <v>12</v>
      </c>
      <c r="U25" s="23">
        <f t="shared" si="1"/>
        <v>9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215453</v>
      </c>
      <c r="E26" s="249">
        <v>172960</v>
      </c>
      <c r="F26" s="249">
        <v>6.77121</v>
      </c>
      <c r="G26" s="249">
        <v>0</v>
      </c>
      <c r="H26" s="249">
        <v>82.480999999999995</v>
      </c>
      <c r="I26" s="249">
        <v>13.6</v>
      </c>
      <c r="J26" s="249">
        <v>0.3</v>
      </c>
      <c r="K26" s="249">
        <v>2.4</v>
      </c>
      <c r="L26" s="249">
        <v>1.0133000000000001</v>
      </c>
      <c r="M26" s="249">
        <v>79.040999999999997</v>
      </c>
      <c r="N26" s="249">
        <v>85.616</v>
      </c>
      <c r="O26" s="249">
        <v>80.533000000000001</v>
      </c>
      <c r="P26" s="249">
        <v>4.2</v>
      </c>
      <c r="Q26" s="249">
        <v>25.8</v>
      </c>
      <c r="R26" s="249">
        <v>11.9</v>
      </c>
      <c r="S26" s="249">
        <v>4.79</v>
      </c>
      <c r="T26" s="16">
        <v>11</v>
      </c>
      <c r="U26" s="23">
        <f t="shared" si="1"/>
        <v>6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215447</v>
      </c>
      <c r="E27" s="249">
        <v>172959</v>
      </c>
      <c r="F27" s="249">
        <v>6.856833</v>
      </c>
      <c r="G27" s="249">
        <v>0</v>
      </c>
      <c r="H27" s="249">
        <v>81.724000000000004</v>
      </c>
      <c r="I27" s="249">
        <v>13.9</v>
      </c>
      <c r="J27" s="249">
        <v>0.2</v>
      </c>
      <c r="K27" s="249">
        <v>2.2999999999999998</v>
      </c>
      <c r="L27" s="249">
        <v>1.0133000000000001</v>
      </c>
      <c r="M27" s="249">
        <v>78.623999999999995</v>
      </c>
      <c r="N27" s="249">
        <v>85.546999999999997</v>
      </c>
      <c r="O27" s="249">
        <v>82.156999999999996</v>
      </c>
      <c r="P27" s="249">
        <v>7.3</v>
      </c>
      <c r="Q27" s="249">
        <v>24.5</v>
      </c>
      <c r="R27" s="249">
        <v>13.3</v>
      </c>
      <c r="S27" s="249">
        <v>4.79</v>
      </c>
      <c r="T27" s="16">
        <v>10</v>
      </c>
      <c r="U27" s="23">
        <f t="shared" si="1"/>
        <v>8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215439</v>
      </c>
      <c r="E28" s="249">
        <v>172958</v>
      </c>
      <c r="F28" s="249">
        <v>6.653912</v>
      </c>
      <c r="G28" s="249">
        <v>0</v>
      </c>
      <c r="H28" s="249">
        <v>82.622</v>
      </c>
      <c r="I28" s="249">
        <v>17.100000000000001</v>
      </c>
      <c r="J28" s="249">
        <v>0.2</v>
      </c>
      <c r="K28" s="249">
        <v>2.2999999999999998</v>
      </c>
      <c r="L28" s="249">
        <v>1.0130999999999999</v>
      </c>
      <c r="M28" s="249">
        <v>78.207999999999998</v>
      </c>
      <c r="N28" s="249">
        <v>84.956999999999994</v>
      </c>
      <c r="O28" s="249">
        <v>78.888999999999996</v>
      </c>
      <c r="P28" s="249">
        <v>10.3</v>
      </c>
      <c r="Q28" s="249">
        <v>28.5</v>
      </c>
      <c r="R28" s="249">
        <v>11.7</v>
      </c>
      <c r="S28" s="249">
        <v>4.8</v>
      </c>
      <c r="T28" s="16">
        <v>9</v>
      </c>
      <c r="U28" s="23">
        <f t="shared" si="1"/>
        <v>7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215432</v>
      </c>
      <c r="E29" s="249">
        <v>172957</v>
      </c>
      <c r="F29" s="249">
        <v>6.8540169999999998</v>
      </c>
      <c r="G29" s="249">
        <v>0</v>
      </c>
      <c r="H29" s="249">
        <v>84.39</v>
      </c>
      <c r="I29" s="249">
        <v>20.399999999999999</v>
      </c>
      <c r="J29" s="249">
        <v>0.1</v>
      </c>
      <c r="K29" s="249">
        <v>2.2000000000000002</v>
      </c>
      <c r="L29" s="249">
        <v>1.0129999999999999</v>
      </c>
      <c r="M29" s="249">
        <v>81.858000000000004</v>
      </c>
      <c r="N29" s="249">
        <v>86.608000000000004</v>
      </c>
      <c r="O29" s="249">
        <v>83.006</v>
      </c>
      <c r="P29" s="249">
        <v>11.2</v>
      </c>
      <c r="Q29" s="249">
        <v>31.9</v>
      </c>
      <c r="R29" s="249">
        <v>15.9</v>
      </c>
      <c r="S29" s="249">
        <v>4.8</v>
      </c>
      <c r="T29" s="16">
        <v>8</v>
      </c>
      <c r="U29" s="23">
        <f t="shared" si="1"/>
        <v>2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215430</v>
      </c>
      <c r="E30" s="249">
        <v>172957</v>
      </c>
      <c r="F30" s="249">
        <v>6.9101600000000003</v>
      </c>
      <c r="G30" s="249">
        <v>0</v>
      </c>
      <c r="H30" s="249">
        <v>84.344999999999999</v>
      </c>
      <c r="I30" s="249">
        <v>18.5</v>
      </c>
      <c r="J30" s="249">
        <v>0.2</v>
      </c>
      <c r="K30" s="249">
        <v>2.6</v>
      </c>
      <c r="L30" s="249">
        <v>1.0130999999999999</v>
      </c>
      <c r="M30" s="249">
        <v>81.197000000000003</v>
      </c>
      <c r="N30" s="249">
        <v>85.992999999999995</v>
      </c>
      <c r="O30" s="249">
        <v>83.778999999999996</v>
      </c>
      <c r="P30" s="249">
        <v>10.5</v>
      </c>
      <c r="Q30" s="249">
        <v>30.3</v>
      </c>
      <c r="R30" s="249">
        <v>15.9</v>
      </c>
      <c r="S30" s="249">
        <v>4.8</v>
      </c>
      <c r="T30" s="22">
        <v>7</v>
      </c>
      <c r="U30" s="23">
        <f t="shared" si="1"/>
        <v>6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215424</v>
      </c>
      <c r="E31" s="249">
        <v>172956</v>
      </c>
      <c r="F31" s="249">
        <v>6.8816600000000001</v>
      </c>
      <c r="G31" s="249">
        <v>0</v>
      </c>
      <c r="H31" s="249">
        <v>81.337999999999994</v>
      </c>
      <c r="I31" s="249">
        <v>18.8</v>
      </c>
      <c r="J31" s="249">
        <v>81.400000000000006</v>
      </c>
      <c r="K31" s="249">
        <v>252.7</v>
      </c>
      <c r="L31" s="249">
        <v>1.0135000000000001</v>
      </c>
      <c r="M31" s="249">
        <v>78.156999999999996</v>
      </c>
      <c r="N31" s="249">
        <v>84.185000000000002</v>
      </c>
      <c r="O31" s="249">
        <v>82.123999999999995</v>
      </c>
      <c r="P31" s="249">
        <v>11.9</v>
      </c>
      <c r="Q31" s="249">
        <v>25.2</v>
      </c>
      <c r="R31" s="249">
        <v>12.2</v>
      </c>
      <c r="S31" s="249">
        <v>4.79</v>
      </c>
      <c r="T31" s="16">
        <v>6</v>
      </c>
      <c r="U31" s="23">
        <f t="shared" si="1"/>
        <v>1844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213580</v>
      </c>
      <c r="E32" s="249">
        <v>172679</v>
      </c>
      <c r="F32" s="249">
        <v>6.5436189999999996</v>
      </c>
      <c r="G32" s="249">
        <v>0</v>
      </c>
      <c r="H32" s="249">
        <v>81.015000000000001</v>
      </c>
      <c r="I32" s="249">
        <v>21.3</v>
      </c>
      <c r="J32" s="249">
        <v>78.099999999999994</v>
      </c>
      <c r="K32" s="249">
        <v>247.4</v>
      </c>
      <c r="L32" s="249">
        <v>1.0118</v>
      </c>
      <c r="M32" s="249">
        <v>77.722999999999999</v>
      </c>
      <c r="N32" s="249">
        <v>84.531999999999996</v>
      </c>
      <c r="O32" s="249">
        <v>80.001999999999995</v>
      </c>
      <c r="P32" s="249">
        <v>17.100000000000001</v>
      </c>
      <c r="Q32" s="249">
        <v>27.2</v>
      </c>
      <c r="R32" s="249">
        <v>19.600000000000001</v>
      </c>
      <c r="S32" s="249">
        <v>4.8</v>
      </c>
      <c r="T32" s="16">
        <v>5</v>
      </c>
      <c r="U32" s="23">
        <f t="shared" si="1"/>
        <v>1747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211833</v>
      </c>
      <c r="E33" s="249">
        <v>172412</v>
      </c>
      <c r="F33" s="249">
        <v>6.4279460000000004</v>
      </c>
      <c r="G33" s="249">
        <v>0</v>
      </c>
      <c r="H33" s="249">
        <v>82.073999999999998</v>
      </c>
      <c r="I33" s="249">
        <v>22.2</v>
      </c>
      <c r="J33" s="249">
        <v>91</v>
      </c>
      <c r="K33" s="249">
        <v>246.1</v>
      </c>
      <c r="L33" s="249">
        <v>1.0113000000000001</v>
      </c>
      <c r="M33" s="249">
        <v>78.566999999999993</v>
      </c>
      <c r="N33" s="249">
        <v>85.754999999999995</v>
      </c>
      <c r="O33" s="249">
        <v>79.247</v>
      </c>
      <c r="P33" s="249">
        <v>17.399999999999999</v>
      </c>
      <c r="Q33" s="249">
        <v>27.5</v>
      </c>
      <c r="R33" s="249">
        <v>22.3</v>
      </c>
      <c r="S33" s="249">
        <v>4.8099999999999996</v>
      </c>
      <c r="T33" s="16">
        <v>4</v>
      </c>
      <c r="U33" s="23">
        <f t="shared" si="1"/>
        <v>2085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209748</v>
      </c>
      <c r="E34" s="249">
        <v>172098</v>
      </c>
      <c r="F34" s="249">
        <v>6.7235389999999997</v>
      </c>
      <c r="G34" s="249">
        <v>0</v>
      </c>
      <c r="H34" s="249">
        <v>82.325000000000003</v>
      </c>
      <c r="I34" s="249">
        <v>22.8</v>
      </c>
      <c r="J34" s="249">
        <v>56.5</v>
      </c>
      <c r="K34" s="249">
        <v>276.2</v>
      </c>
      <c r="L34" s="249">
        <v>1.0119</v>
      </c>
      <c r="M34" s="249">
        <v>79.006</v>
      </c>
      <c r="N34" s="249">
        <v>85.793999999999997</v>
      </c>
      <c r="O34" s="249">
        <v>83.453999999999994</v>
      </c>
      <c r="P34" s="249">
        <v>15.9</v>
      </c>
      <c r="Q34" s="249">
        <v>30.6</v>
      </c>
      <c r="R34" s="249">
        <v>22.5</v>
      </c>
      <c r="S34" s="249">
        <v>4.8099999999999996</v>
      </c>
      <c r="T34" s="16">
        <v>3</v>
      </c>
      <c r="U34" s="23">
        <f t="shared" si="1"/>
        <v>1316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208432</v>
      </c>
      <c r="E35" s="249">
        <v>171902</v>
      </c>
      <c r="F35" s="249">
        <v>6.5029079999999997</v>
      </c>
      <c r="G35" s="249">
        <v>0</v>
      </c>
      <c r="H35" s="249">
        <v>83.430999999999997</v>
      </c>
      <c r="I35" s="249">
        <v>21.2</v>
      </c>
      <c r="J35" s="249">
        <v>39.1</v>
      </c>
      <c r="K35" s="249">
        <v>249.5</v>
      </c>
      <c r="L35" s="249">
        <v>1.0117</v>
      </c>
      <c r="M35" s="249">
        <v>79.456999999999994</v>
      </c>
      <c r="N35" s="249">
        <v>86.266000000000005</v>
      </c>
      <c r="O35" s="249">
        <v>79.611999999999995</v>
      </c>
      <c r="P35" s="249">
        <v>14.7</v>
      </c>
      <c r="Q35" s="249">
        <v>30.4</v>
      </c>
      <c r="R35" s="249">
        <v>20.2</v>
      </c>
      <c r="S35" s="249">
        <v>4.8</v>
      </c>
      <c r="T35" s="16">
        <v>2</v>
      </c>
      <c r="U35" s="23">
        <f t="shared" si="1"/>
        <v>902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207530</v>
      </c>
      <c r="E36" s="249">
        <v>171768</v>
      </c>
      <c r="F36" s="249">
        <v>6.7307930000000002</v>
      </c>
      <c r="G36" s="249">
        <v>0</v>
      </c>
      <c r="H36" s="249">
        <v>85.286000000000001</v>
      </c>
      <c r="I36" s="249">
        <v>21.9</v>
      </c>
      <c r="J36" s="249">
        <v>39.799999999999997</v>
      </c>
      <c r="K36" s="249">
        <v>247</v>
      </c>
      <c r="L36" s="249">
        <v>1.0122</v>
      </c>
      <c r="M36" s="249">
        <v>82.659000000000006</v>
      </c>
      <c r="N36" s="249">
        <v>87.260999999999996</v>
      </c>
      <c r="O36" s="249">
        <v>82.697000000000003</v>
      </c>
      <c r="P36" s="249">
        <v>14.3</v>
      </c>
      <c r="Q36" s="249">
        <v>31.5</v>
      </c>
      <c r="R36" s="249">
        <v>20</v>
      </c>
      <c r="S36" s="249">
        <v>4.8</v>
      </c>
      <c r="T36" s="16">
        <v>1</v>
      </c>
      <c r="U36" s="23">
        <f t="shared" si="1"/>
        <v>930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206600</v>
      </c>
      <c r="E37" s="249">
        <v>171633</v>
      </c>
      <c r="F37" s="249">
        <v>6.9349369999999997</v>
      </c>
      <c r="G37" s="249">
        <v>0</v>
      </c>
      <c r="H37" s="249">
        <v>85.885000000000005</v>
      </c>
      <c r="I37" s="249">
        <v>21</v>
      </c>
      <c r="J37" s="249">
        <v>37.200000000000003</v>
      </c>
      <c r="K37" s="249">
        <v>249.3</v>
      </c>
      <c r="L37" s="249">
        <v>1.0125</v>
      </c>
      <c r="M37" s="249">
        <v>81.450999999999993</v>
      </c>
      <c r="N37" s="249">
        <v>87.989000000000004</v>
      </c>
      <c r="O37" s="249">
        <v>85.864000000000004</v>
      </c>
      <c r="P37" s="249">
        <v>14.4</v>
      </c>
      <c r="Q37" s="249">
        <v>29.8</v>
      </c>
      <c r="R37" s="249">
        <v>20.9</v>
      </c>
      <c r="S37" s="249">
        <v>4.8</v>
      </c>
      <c r="T37" s="1"/>
      <c r="U37" s="26"/>
      <c r="V37" s="5"/>
      <c r="W37" s="103"/>
      <c r="X37" s="102"/>
      <c r="Y37" s="239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7" sqref="F17"/>
    </sheetView>
  </sheetViews>
  <sheetFormatPr baseColWidth="10" defaultColWidth="11.42578125" defaultRowHeight="15"/>
  <cols>
    <col min="1" max="1" width="7.28515625" customWidth="1"/>
    <col min="4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1" t="s">
        <v>126</v>
      </c>
      <c r="X1" s="301" t="s">
        <v>127</v>
      </c>
      <c r="Y1" s="30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01"/>
      <c r="X2" s="301"/>
      <c r="Y2" s="302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01"/>
      <c r="X3" s="301"/>
      <c r="Y3" s="302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01"/>
      <c r="X4" s="301"/>
      <c r="Y4" s="302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01"/>
      <c r="X5" s="301"/>
      <c r="Y5" s="302"/>
    </row>
    <row r="6" spans="1:25">
      <c r="A6" s="21">
        <v>32</v>
      </c>
      <c r="B6" s="249" t="s">
        <v>258</v>
      </c>
      <c r="C6" s="249" t="s">
        <v>196</v>
      </c>
      <c r="D6" s="249">
        <v>1407842</v>
      </c>
      <c r="E6" s="249">
        <v>5334187</v>
      </c>
      <c r="F6" s="249">
        <v>6.6216549999999996</v>
      </c>
      <c r="G6" s="249">
        <v>0</v>
      </c>
      <c r="H6" s="249">
        <v>79.040000000000006</v>
      </c>
      <c r="I6" s="249">
        <v>17.3</v>
      </c>
      <c r="J6" s="249">
        <v>1051.5</v>
      </c>
      <c r="K6" s="249">
        <v>1325.7</v>
      </c>
      <c r="L6" s="249">
        <v>1.0125999999999999</v>
      </c>
      <c r="M6" s="249">
        <v>74.998999999999995</v>
      </c>
      <c r="N6" s="249">
        <v>84.319000000000003</v>
      </c>
      <c r="O6" s="249">
        <v>80.245000000000005</v>
      </c>
      <c r="P6" s="249">
        <v>16.8</v>
      </c>
      <c r="Q6" s="249">
        <v>17.8</v>
      </c>
      <c r="R6" s="249">
        <v>17.2</v>
      </c>
      <c r="S6" s="249">
        <v>5.17</v>
      </c>
      <c r="T6" s="22">
        <v>31</v>
      </c>
      <c r="U6" s="23">
        <f>D6-D7</f>
        <v>25210</v>
      </c>
      <c r="V6" s="4"/>
      <c r="W6" s="245"/>
      <c r="X6" s="245"/>
      <c r="Y6" s="246"/>
    </row>
    <row r="7" spans="1:25">
      <c r="A7" s="21">
        <v>31</v>
      </c>
      <c r="B7" s="249" t="s">
        <v>253</v>
      </c>
      <c r="C7" s="249" t="s">
        <v>196</v>
      </c>
      <c r="D7" s="249">
        <v>1382632</v>
      </c>
      <c r="E7" s="249">
        <v>5330320</v>
      </c>
      <c r="F7" s="249">
        <v>6.3361780000000003</v>
      </c>
      <c r="G7" s="249">
        <v>0</v>
      </c>
      <c r="H7" s="249">
        <v>79.031999999999996</v>
      </c>
      <c r="I7" s="249">
        <v>17.3</v>
      </c>
      <c r="J7" s="249">
        <v>1087.4000000000001</v>
      </c>
      <c r="K7" s="249">
        <v>1380.1</v>
      </c>
      <c r="L7" s="249">
        <v>1.012</v>
      </c>
      <c r="M7" s="249">
        <v>74.290999999999997</v>
      </c>
      <c r="N7" s="249">
        <v>84.216999999999999</v>
      </c>
      <c r="O7" s="249">
        <v>76.274000000000001</v>
      </c>
      <c r="P7" s="249">
        <v>16.7</v>
      </c>
      <c r="Q7" s="249">
        <v>18</v>
      </c>
      <c r="R7" s="249">
        <v>17</v>
      </c>
      <c r="S7" s="249">
        <v>5.16</v>
      </c>
      <c r="T7" s="22">
        <v>30</v>
      </c>
      <c r="U7" s="23">
        <f>D7-D8</f>
        <v>26084</v>
      </c>
      <c r="V7" s="24">
        <v>1</v>
      </c>
      <c r="W7" s="99"/>
      <c r="X7" s="99"/>
      <c r="Y7" s="104"/>
    </row>
    <row r="8" spans="1:25">
      <c r="A8" s="16">
        <v>30</v>
      </c>
      <c r="B8" s="249" t="s">
        <v>254</v>
      </c>
      <c r="C8" s="249" t="s">
        <v>196</v>
      </c>
      <c r="D8" s="249">
        <v>1356548</v>
      </c>
      <c r="E8" s="249">
        <v>5326320</v>
      </c>
      <c r="F8" s="249">
        <v>6.6056150000000002</v>
      </c>
      <c r="G8" s="249">
        <v>0</v>
      </c>
      <c r="H8" s="249">
        <v>81.832999999999998</v>
      </c>
      <c r="I8" s="249">
        <v>17.399999999999999</v>
      </c>
      <c r="J8" s="249">
        <v>1105</v>
      </c>
      <c r="K8" s="249">
        <v>1441.2</v>
      </c>
      <c r="L8" s="249">
        <v>1.0125</v>
      </c>
      <c r="M8" s="249">
        <v>75.197999999999993</v>
      </c>
      <c r="N8" s="249">
        <v>84.962999999999994</v>
      </c>
      <c r="O8" s="249">
        <v>80.039000000000001</v>
      </c>
      <c r="P8" s="249">
        <v>16.899999999999999</v>
      </c>
      <c r="Q8" s="249">
        <v>18</v>
      </c>
      <c r="R8" s="249">
        <v>17.2</v>
      </c>
      <c r="S8" s="249">
        <v>5.16</v>
      </c>
      <c r="T8" s="16">
        <v>29</v>
      </c>
      <c r="U8" s="23">
        <f>D8-D9</f>
        <v>26515</v>
      </c>
      <c r="V8" s="4"/>
      <c r="W8" s="99"/>
      <c r="X8" s="99"/>
      <c r="Y8" s="104"/>
    </row>
    <row r="9" spans="1:25" s="25" customFormat="1">
      <c r="A9" s="21">
        <v>29</v>
      </c>
      <c r="B9" s="249" t="s">
        <v>238</v>
      </c>
      <c r="C9" s="249" t="s">
        <v>196</v>
      </c>
      <c r="D9" s="249">
        <v>1330033</v>
      </c>
      <c r="E9" s="249">
        <v>5322376</v>
      </c>
      <c r="F9" s="249">
        <v>6.888064</v>
      </c>
      <c r="G9" s="249">
        <v>0</v>
      </c>
      <c r="H9" s="249">
        <v>81.682000000000002</v>
      </c>
      <c r="I9" s="249">
        <v>17</v>
      </c>
      <c r="J9" s="249">
        <v>1109.5</v>
      </c>
      <c r="K9" s="249">
        <v>1372.7</v>
      </c>
      <c r="L9" s="249">
        <v>1.0132000000000001</v>
      </c>
      <c r="M9" s="249">
        <v>77.504999999999995</v>
      </c>
      <c r="N9" s="249">
        <v>86.34</v>
      </c>
      <c r="O9" s="249">
        <v>83.917000000000002</v>
      </c>
      <c r="P9" s="249">
        <v>16.8</v>
      </c>
      <c r="Q9" s="249">
        <v>17.5</v>
      </c>
      <c r="R9" s="249">
        <v>17.2</v>
      </c>
      <c r="S9" s="249">
        <v>5.16</v>
      </c>
      <c r="T9" s="22">
        <v>28</v>
      </c>
      <c r="U9" s="23">
        <f t="shared" ref="U9:U36" si="0">D9-D10</f>
        <v>26616</v>
      </c>
      <c r="V9" s="24">
        <v>29</v>
      </c>
      <c r="W9" s="100"/>
      <c r="X9" s="100"/>
      <c r="Y9" s="104"/>
    </row>
    <row r="10" spans="1:25">
      <c r="A10" s="16">
        <v>28</v>
      </c>
      <c r="B10" s="249" t="s">
        <v>239</v>
      </c>
      <c r="C10" s="249" t="s">
        <v>196</v>
      </c>
      <c r="D10" s="249">
        <v>1303417</v>
      </c>
      <c r="E10" s="249">
        <v>5318417</v>
      </c>
      <c r="F10" s="249">
        <v>6.6640170000000003</v>
      </c>
      <c r="G10" s="249">
        <v>0</v>
      </c>
      <c r="H10" s="249">
        <v>79.347999999999999</v>
      </c>
      <c r="I10" s="249">
        <v>16.899999999999999</v>
      </c>
      <c r="J10" s="249">
        <v>1063.5999999999999</v>
      </c>
      <c r="K10" s="249">
        <v>1363.4</v>
      </c>
      <c r="L10" s="249">
        <v>1.0126999999999999</v>
      </c>
      <c r="M10" s="249">
        <v>73.873000000000005</v>
      </c>
      <c r="N10" s="249">
        <v>84.856999999999999</v>
      </c>
      <c r="O10" s="249">
        <v>80.724999999999994</v>
      </c>
      <c r="P10" s="249">
        <v>16.600000000000001</v>
      </c>
      <c r="Q10" s="249">
        <v>17.399999999999999</v>
      </c>
      <c r="R10" s="249">
        <v>16.899999999999999</v>
      </c>
      <c r="S10" s="249">
        <v>5.16</v>
      </c>
      <c r="T10" s="16">
        <v>27</v>
      </c>
      <c r="U10" s="23">
        <f t="shared" si="0"/>
        <v>25513</v>
      </c>
      <c r="V10" s="16"/>
      <c r="W10" s="99"/>
      <c r="X10" s="99"/>
      <c r="Y10" s="104"/>
    </row>
    <row r="11" spans="1:25">
      <c r="A11" s="16">
        <v>27</v>
      </c>
      <c r="B11" s="249" t="s">
        <v>240</v>
      </c>
      <c r="C11" s="249" t="s">
        <v>196</v>
      </c>
      <c r="D11" s="249">
        <v>1277904</v>
      </c>
      <c r="E11" s="249">
        <v>5314523</v>
      </c>
      <c r="F11" s="249">
        <v>6.6116789999999996</v>
      </c>
      <c r="G11" s="249">
        <v>0</v>
      </c>
      <c r="H11" s="249">
        <v>77.644999999999996</v>
      </c>
      <c r="I11" s="249">
        <v>16.8</v>
      </c>
      <c r="J11" s="249">
        <v>1078.0999999999999</v>
      </c>
      <c r="K11" s="249">
        <v>1364.1</v>
      </c>
      <c r="L11" s="249">
        <v>1.0125999999999999</v>
      </c>
      <c r="M11" s="249">
        <v>73.91</v>
      </c>
      <c r="N11" s="249">
        <v>83.808999999999997</v>
      </c>
      <c r="O11" s="249">
        <v>79.98</v>
      </c>
      <c r="P11" s="249">
        <v>16.399999999999999</v>
      </c>
      <c r="Q11" s="249">
        <v>17.5</v>
      </c>
      <c r="R11" s="249">
        <v>16.8</v>
      </c>
      <c r="S11" s="249">
        <v>5.17</v>
      </c>
      <c r="T11" s="16">
        <v>26</v>
      </c>
      <c r="U11" s="23">
        <f t="shared" si="0"/>
        <v>25866</v>
      </c>
      <c r="V11" s="16"/>
      <c r="W11" s="99"/>
      <c r="X11" s="99"/>
      <c r="Y11" s="104"/>
    </row>
    <row r="12" spans="1:25">
      <c r="A12" s="16">
        <v>26</v>
      </c>
      <c r="B12" s="249" t="s">
        <v>241</v>
      </c>
      <c r="C12" s="249" t="s">
        <v>196</v>
      </c>
      <c r="D12" s="249">
        <v>1252038</v>
      </c>
      <c r="E12" s="249">
        <v>5310500</v>
      </c>
      <c r="F12" s="249">
        <v>6.3037570000000001</v>
      </c>
      <c r="G12" s="249">
        <v>0</v>
      </c>
      <c r="H12" s="249">
        <v>77.451999999999998</v>
      </c>
      <c r="I12" s="249">
        <v>16.8</v>
      </c>
      <c r="J12" s="249">
        <v>1094.8</v>
      </c>
      <c r="K12" s="249">
        <v>1373.3</v>
      </c>
      <c r="L12" s="249">
        <v>1.0119</v>
      </c>
      <c r="M12" s="249">
        <v>73.224999999999994</v>
      </c>
      <c r="N12" s="249">
        <v>83.021000000000001</v>
      </c>
      <c r="O12" s="249">
        <v>75.692999999999998</v>
      </c>
      <c r="P12" s="249">
        <v>16.399999999999999</v>
      </c>
      <c r="Q12" s="249">
        <v>17.399999999999999</v>
      </c>
      <c r="R12" s="249">
        <v>16.600000000000001</v>
      </c>
      <c r="S12" s="249">
        <v>5.17</v>
      </c>
      <c r="T12" s="16">
        <v>25</v>
      </c>
      <c r="U12" s="23">
        <f t="shared" si="0"/>
        <v>26270</v>
      </c>
      <c r="V12" s="16"/>
      <c r="W12" s="99"/>
      <c r="X12" s="99"/>
      <c r="Y12" s="104"/>
    </row>
    <row r="13" spans="1:25">
      <c r="A13" s="16">
        <v>25</v>
      </c>
      <c r="B13" s="249" t="s">
        <v>242</v>
      </c>
      <c r="C13" s="249" t="s">
        <v>196</v>
      </c>
      <c r="D13" s="249">
        <v>1225768</v>
      </c>
      <c r="E13" s="249">
        <v>5306406</v>
      </c>
      <c r="F13" s="249">
        <v>6.5057090000000004</v>
      </c>
      <c r="G13" s="249">
        <v>0</v>
      </c>
      <c r="H13" s="249">
        <v>77.733999999999995</v>
      </c>
      <c r="I13" s="249">
        <v>16.899999999999999</v>
      </c>
      <c r="J13" s="249">
        <v>1079.2</v>
      </c>
      <c r="K13" s="249">
        <v>1351.6</v>
      </c>
      <c r="L13" s="249">
        <v>1.0124</v>
      </c>
      <c r="M13" s="249">
        <v>73.450999999999993</v>
      </c>
      <c r="N13" s="249">
        <v>81.528000000000006</v>
      </c>
      <c r="O13" s="249">
        <v>78.471999999999994</v>
      </c>
      <c r="P13" s="249">
        <v>16.399999999999999</v>
      </c>
      <c r="Q13" s="249">
        <v>17.5</v>
      </c>
      <c r="R13" s="249">
        <v>16.600000000000001</v>
      </c>
      <c r="S13" s="249">
        <v>5.17</v>
      </c>
      <c r="T13" s="16">
        <v>24</v>
      </c>
      <c r="U13" s="23">
        <f t="shared" si="0"/>
        <v>25893</v>
      </c>
      <c r="V13" s="16"/>
      <c r="W13" s="102"/>
      <c r="X13" s="102"/>
      <c r="Y13" s="104"/>
    </row>
    <row r="14" spans="1:25">
      <c r="A14" s="16">
        <v>24</v>
      </c>
      <c r="B14" s="249" t="s">
        <v>243</v>
      </c>
      <c r="C14" s="249" t="s">
        <v>196</v>
      </c>
      <c r="D14" s="249">
        <v>1199875</v>
      </c>
      <c r="E14" s="249">
        <v>5302383</v>
      </c>
      <c r="F14" s="249">
        <v>6.4917490000000004</v>
      </c>
      <c r="G14" s="249">
        <v>0</v>
      </c>
      <c r="H14" s="249">
        <v>78.355000000000004</v>
      </c>
      <c r="I14" s="249">
        <v>16.899999999999999</v>
      </c>
      <c r="J14" s="249">
        <v>1061.2</v>
      </c>
      <c r="K14" s="249">
        <v>1344.3</v>
      </c>
      <c r="L14" s="249">
        <v>1.0124</v>
      </c>
      <c r="M14" s="249">
        <v>73.870999999999995</v>
      </c>
      <c r="N14" s="249">
        <v>82.951999999999998</v>
      </c>
      <c r="O14" s="249">
        <v>78.302000000000007</v>
      </c>
      <c r="P14" s="249">
        <v>16.399999999999999</v>
      </c>
      <c r="Q14" s="249">
        <v>17.399999999999999</v>
      </c>
      <c r="R14" s="249">
        <v>16.7</v>
      </c>
      <c r="S14" s="249">
        <v>5.17</v>
      </c>
      <c r="T14" s="16">
        <v>23</v>
      </c>
      <c r="U14" s="23">
        <f t="shared" si="0"/>
        <v>25460</v>
      </c>
      <c r="V14" s="16"/>
      <c r="W14" s="102"/>
      <c r="X14" s="102"/>
      <c r="Y14" s="104"/>
    </row>
    <row r="15" spans="1:25">
      <c r="A15" s="16">
        <v>23</v>
      </c>
      <c r="B15" s="249" t="s">
        <v>244</v>
      </c>
      <c r="C15" s="249" t="s">
        <v>196</v>
      </c>
      <c r="D15" s="249">
        <v>1174415</v>
      </c>
      <c r="E15" s="249">
        <v>5298454</v>
      </c>
      <c r="F15" s="249">
        <v>6.4229260000000004</v>
      </c>
      <c r="G15" s="249">
        <v>0</v>
      </c>
      <c r="H15" s="249">
        <v>81.748999999999995</v>
      </c>
      <c r="I15" s="249">
        <v>17.2</v>
      </c>
      <c r="J15" s="249">
        <v>1047.5</v>
      </c>
      <c r="K15" s="249">
        <v>1462.5</v>
      </c>
      <c r="L15" s="249">
        <v>1.0122</v>
      </c>
      <c r="M15" s="249">
        <v>75.638000000000005</v>
      </c>
      <c r="N15" s="249">
        <v>85.474000000000004</v>
      </c>
      <c r="O15" s="249">
        <v>77.415000000000006</v>
      </c>
      <c r="P15" s="249">
        <v>16.8</v>
      </c>
      <c r="Q15" s="249">
        <v>17.8</v>
      </c>
      <c r="R15" s="249">
        <v>16.899999999999999</v>
      </c>
      <c r="S15" s="249">
        <v>5.17</v>
      </c>
      <c r="T15" s="16">
        <v>22</v>
      </c>
      <c r="U15" s="23">
        <f t="shared" si="0"/>
        <v>25134</v>
      </c>
      <c r="V15" s="16"/>
      <c r="W15" s="102"/>
      <c r="X15" s="102"/>
      <c r="Y15" s="104"/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1149281</v>
      </c>
      <c r="E16" s="249">
        <v>5294714</v>
      </c>
      <c r="F16" s="249">
        <v>6.8070339999999998</v>
      </c>
      <c r="G16" s="249">
        <v>0</v>
      </c>
      <c r="H16" s="249">
        <v>81.983999999999995</v>
      </c>
      <c r="I16" s="249">
        <v>17</v>
      </c>
      <c r="J16" s="249">
        <v>1043.7</v>
      </c>
      <c r="K16" s="249">
        <v>1318.6</v>
      </c>
      <c r="L16" s="249">
        <v>1.0129999999999999</v>
      </c>
      <c r="M16" s="249">
        <v>78.292000000000002</v>
      </c>
      <c r="N16" s="249">
        <v>85.01</v>
      </c>
      <c r="O16" s="249">
        <v>82.682000000000002</v>
      </c>
      <c r="P16" s="249">
        <v>16.600000000000001</v>
      </c>
      <c r="Q16" s="249">
        <v>17.600000000000001</v>
      </c>
      <c r="R16" s="249">
        <v>16.899999999999999</v>
      </c>
      <c r="S16" s="249">
        <v>5.17</v>
      </c>
      <c r="T16" s="22">
        <v>21</v>
      </c>
      <c r="U16" s="23">
        <f t="shared" si="0"/>
        <v>25026</v>
      </c>
      <c r="V16" s="24">
        <v>22</v>
      </c>
      <c r="W16" s="102"/>
      <c r="X16" s="102"/>
      <c r="Y16" s="104"/>
    </row>
    <row r="17" spans="1:25">
      <c r="A17" s="16">
        <v>21</v>
      </c>
      <c r="B17" s="249" t="s">
        <v>232</v>
      </c>
      <c r="C17" s="249" t="s">
        <v>196</v>
      </c>
      <c r="D17" s="249">
        <v>1124255</v>
      </c>
      <c r="E17" s="249">
        <v>5291005</v>
      </c>
      <c r="F17" s="249">
        <v>6.7365820000000003</v>
      </c>
      <c r="G17" s="249">
        <v>0</v>
      </c>
      <c r="H17" s="249">
        <v>79.655000000000001</v>
      </c>
      <c r="I17" s="249">
        <v>16.8</v>
      </c>
      <c r="J17" s="249">
        <v>1062.4000000000001</v>
      </c>
      <c r="K17" s="249">
        <v>1354.9</v>
      </c>
      <c r="L17" s="249">
        <v>1.0128999999999999</v>
      </c>
      <c r="M17" s="249">
        <v>76.335999999999999</v>
      </c>
      <c r="N17" s="249">
        <v>83.045000000000002</v>
      </c>
      <c r="O17" s="249">
        <v>81.653000000000006</v>
      </c>
      <c r="P17" s="249">
        <v>16.399999999999999</v>
      </c>
      <c r="Q17" s="249">
        <v>17.399999999999999</v>
      </c>
      <c r="R17" s="249">
        <v>16.7</v>
      </c>
      <c r="S17" s="249">
        <v>5.17</v>
      </c>
      <c r="T17" s="16">
        <v>20</v>
      </c>
      <c r="U17" s="23">
        <f t="shared" si="0"/>
        <v>25467</v>
      </c>
      <c r="V17" s="16"/>
      <c r="W17" s="102"/>
      <c r="X17" s="102"/>
      <c r="Y17" s="104"/>
    </row>
    <row r="18" spans="1:25">
      <c r="A18" s="16">
        <v>20</v>
      </c>
      <c r="B18" s="249" t="s">
        <v>233</v>
      </c>
      <c r="C18" s="249" t="s">
        <v>196</v>
      </c>
      <c r="D18" s="249">
        <v>1098788</v>
      </c>
      <c r="E18" s="249">
        <v>5287135</v>
      </c>
      <c r="F18" s="249">
        <v>6.5841019999999997</v>
      </c>
      <c r="G18" s="249">
        <v>0</v>
      </c>
      <c r="H18" s="249">
        <v>79.149000000000001</v>
      </c>
      <c r="I18" s="249">
        <v>16.7</v>
      </c>
      <c r="J18" s="249">
        <v>1075.9000000000001</v>
      </c>
      <c r="K18" s="249">
        <v>1331.8</v>
      </c>
      <c r="L18" s="249">
        <v>1.0125999999999999</v>
      </c>
      <c r="M18" s="249">
        <v>74.989999999999995</v>
      </c>
      <c r="N18" s="249">
        <v>82.808000000000007</v>
      </c>
      <c r="O18" s="249">
        <v>79.524000000000001</v>
      </c>
      <c r="P18" s="249">
        <v>16.2</v>
      </c>
      <c r="Q18" s="249">
        <v>17.399999999999999</v>
      </c>
      <c r="R18" s="249">
        <v>16.5</v>
      </c>
      <c r="S18" s="249">
        <v>5.17</v>
      </c>
      <c r="T18" s="16">
        <v>19</v>
      </c>
      <c r="U18" s="23">
        <f t="shared" si="0"/>
        <v>25798</v>
      </c>
      <c r="V18" s="16"/>
      <c r="W18" s="102"/>
      <c r="X18" s="102"/>
      <c r="Y18" s="104"/>
    </row>
    <row r="19" spans="1:25">
      <c r="A19" s="16">
        <v>19</v>
      </c>
      <c r="B19" s="249" t="s">
        <v>234</v>
      </c>
      <c r="C19" s="249" t="s">
        <v>196</v>
      </c>
      <c r="D19" s="249">
        <v>1072990</v>
      </c>
      <c r="E19" s="249">
        <v>5283193</v>
      </c>
      <c r="F19" s="249">
        <v>6.6294449999999996</v>
      </c>
      <c r="G19" s="249">
        <v>0</v>
      </c>
      <c r="H19" s="249">
        <v>79.73</v>
      </c>
      <c r="I19" s="249">
        <v>16.7</v>
      </c>
      <c r="J19" s="249">
        <v>1077.8</v>
      </c>
      <c r="K19" s="249">
        <v>1357.1</v>
      </c>
      <c r="L19" s="249">
        <v>1.0126999999999999</v>
      </c>
      <c r="M19" s="249">
        <v>74.619</v>
      </c>
      <c r="N19" s="249">
        <v>83.391999999999996</v>
      </c>
      <c r="O19" s="249">
        <v>80.150999999999996</v>
      </c>
      <c r="P19" s="249">
        <v>16.2</v>
      </c>
      <c r="Q19" s="249">
        <v>17.2</v>
      </c>
      <c r="R19" s="249">
        <v>16.600000000000001</v>
      </c>
      <c r="S19" s="249">
        <v>5.16</v>
      </c>
      <c r="T19" s="16">
        <v>18</v>
      </c>
      <c r="U19" s="23">
        <f t="shared" si="0"/>
        <v>25857</v>
      </c>
      <c r="V19" s="16"/>
      <c r="W19" s="102"/>
      <c r="X19" s="102"/>
      <c r="Y19" s="104"/>
    </row>
    <row r="20" spans="1:25">
      <c r="A20" s="16">
        <v>18</v>
      </c>
      <c r="B20" s="249" t="s">
        <v>235</v>
      </c>
      <c r="C20" s="249" t="s">
        <v>196</v>
      </c>
      <c r="D20" s="249">
        <v>1047133</v>
      </c>
      <c r="E20" s="249">
        <v>5279266</v>
      </c>
      <c r="F20" s="249">
        <v>6.571091</v>
      </c>
      <c r="G20" s="249">
        <v>0</v>
      </c>
      <c r="H20" s="249">
        <v>79.040000000000006</v>
      </c>
      <c r="I20" s="249">
        <v>16.8</v>
      </c>
      <c r="J20" s="249">
        <v>1090.9000000000001</v>
      </c>
      <c r="K20" s="249">
        <v>1384.8</v>
      </c>
      <c r="L20" s="249">
        <v>1.0125</v>
      </c>
      <c r="M20" s="249">
        <v>74.471999999999994</v>
      </c>
      <c r="N20" s="249">
        <v>83.161000000000001</v>
      </c>
      <c r="O20" s="249">
        <v>79.36</v>
      </c>
      <c r="P20" s="249">
        <v>16.399999999999999</v>
      </c>
      <c r="Q20" s="249">
        <v>17.399999999999999</v>
      </c>
      <c r="R20" s="249">
        <v>16.600000000000001</v>
      </c>
      <c r="S20" s="249">
        <v>5.16</v>
      </c>
      <c r="T20" s="16">
        <v>17</v>
      </c>
      <c r="U20" s="23">
        <f t="shared" si="0"/>
        <v>26161</v>
      </c>
      <c r="V20" s="16"/>
      <c r="W20" s="102"/>
      <c r="X20" s="102"/>
      <c r="Y20" s="104"/>
    </row>
    <row r="21" spans="1:25">
      <c r="A21" s="16">
        <v>17</v>
      </c>
      <c r="B21" s="249" t="s">
        <v>236</v>
      </c>
      <c r="C21" s="249" t="s">
        <v>196</v>
      </c>
      <c r="D21" s="249">
        <v>1020972</v>
      </c>
      <c r="E21" s="249">
        <v>5275262</v>
      </c>
      <c r="F21" s="249">
        <v>6.519514</v>
      </c>
      <c r="G21" s="249">
        <v>0</v>
      </c>
      <c r="H21" s="249">
        <v>85.989000000000004</v>
      </c>
      <c r="I21" s="249">
        <v>16.5</v>
      </c>
      <c r="J21" s="249">
        <v>647.29999999999995</v>
      </c>
      <c r="K21" s="249">
        <v>1551.3</v>
      </c>
      <c r="L21" s="249">
        <v>1.0124</v>
      </c>
      <c r="M21" s="249">
        <v>75.251999999999995</v>
      </c>
      <c r="N21" s="249">
        <v>90.081999999999994</v>
      </c>
      <c r="O21" s="249">
        <v>78.682000000000002</v>
      </c>
      <c r="P21" s="249">
        <v>14.9</v>
      </c>
      <c r="Q21" s="249">
        <v>17.2</v>
      </c>
      <c r="R21" s="249">
        <v>16.7</v>
      </c>
      <c r="S21" s="249">
        <v>5.16</v>
      </c>
      <c r="T21" s="16">
        <v>16</v>
      </c>
      <c r="U21" s="23">
        <f t="shared" si="0"/>
        <v>15498</v>
      </c>
      <c r="V21" s="16"/>
      <c r="W21" s="101"/>
      <c r="X21" s="101"/>
      <c r="Y21" s="104"/>
    </row>
    <row r="22" spans="1:25">
      <c r="A22" s="16">
        <v>16</v>
      </c>
      <c r="B22" s="249" t="s">
        <v>237</v>
      </c>
      <c r="C22" s="249" t="s">
        <v>196</v>
      </c>
      <c r="D22" s="249">
        <v>1005474</v>
      </c>
      <c r="E22" s="249">
        <v>5273018</v>
      </c>
      <c r="F22" s="249">
        <v>7.3250200000000003</v>
      </c>
      <c r="G22" s="249">
        <v>0</v>
      </c>
      <c r="H22" s="249">
        <v>86.578999999999994</v>
      </c>
      <c r="I22" s="249">
        <v>15.4</v>
      </c>
      <c r="J22" s="249">
        <v>483.5</v>
      </c>
      <c r="K22" s="249">
        <v>1276.4000000000001</v>
      </c>
      <c r="L22" s="249">
        <v>1.0144</v>
      </c>
      <c r="M22" s="249">
        <v>80.349000000000004</v>
      </c>
      <c r="N22" s="249">
        <v>91.265000000000001</v>
      </c>
      <c r="O22" s="249">
        <v>89.262</v>
      </c>
      <c r="P22" s="249">
        <v>12.3</v>
      </c>
      <c r="Q22" s="249">
        <v>15.9</v>
      </c>
      <c r="R22" s="249">
        <v>15.5</v>
      </c>
      <c r="S22" s="249">
        <v>5.16</v>
      </c>
      <c r="T22" s="16">
        <v>15</v>
      </c>
      <c r="U22" s="23">
        <f t="shared" si="0"/>
        <v>11542</v>
      </c>
      <c r="V22" s="16"/>
      <c r="W22" s="101"/>
      <c r="X22" s="101"/>
      <c r="Y22" s="104"/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993932</v>
      </c>
      <c r="E23" s="249">
        <v>5271369</v>
      </c>
      <c r="F23" s="249">
        <v>6.7866600000000004</v>
      </c>
      <c r="G23" s="249">
        <v>0</v>
      </c>
      <c r="H23" s="249">
        <v>81.667000000000002</v>
      </c>
      <c r="I23" s="249">
        <v>15.8</v>
      </c>
      <c r="J23" s="249">
        <v>1087.0999999999999</v>
      </c>
      <c r="K23" s="249">
        <v>1413.9</v>
      </c>
      <c r="L23" s="249">
        <v>1.0132000000000001</v>
      </c>
      <c r="M23" s="249">
        <v>77.287999999999997</v>
      </c>
      <c r="N23" s="249">
        <v>85.171999999999997</v>
      </c>
      <c r="O23" s="249">
        <v>81.941999999999993</v>
      </c>
      <c r="P23" s="249">
        <v>15.5</v>
      </c>
      <c r="Q23" s="249">
        <v>16.5</v>
      </c>
      <c r="R23" s="249">
        <v>15.5</v>
      </c>
      <c r="S23" s="249">
        <v>5.16</v>
      </c>
      <c r="T23" s="22">
        <v>14</v>
      </c>
      <c r="U23" s="23">
        <f t="shared" si="0"/>
        <v>26079</v>
      </c>
      <c r="V23" s="24">
        <v>15</v>
      </c>
      <c r="W23" s="101"/>
      <c r="X23" s="101"/>
      <c r="Y23" s="104"/>
    </row>
    <row r="24" spans="1:25">
      <c r="A24" s="16">
        <v>14</v>
      </c>
      <c r="B24" s="249" t="s">
        <v>215</v>
      </c>
      <c r="C24" s="249" t="s">
        <v>196</v>
      </c>
      <c r="D24" s="249">
        <v>967853</v>
      </c>
      <c r="E24" s="249">
        <v>5267503</v>
      </c>
      <c r="F24" s="249">
        <v>6.821002</v>
      </c>
      <c r="G24" s="249">
        <v>0</v>
      </c>
      <c r="H24" s="249">
        <v>79.03</v>
      </c>
      <c r="I24" s="249">
        <v>16.899999999999999</v>
      </c>
      <c r="J24" s="249">
        <v>1108</v>
      </c>
      <c r="K24" s="249">
        <v>1391.1</v>
      </c>
      <c r="L24" s="249">
        <v>1.0130999999999999</v>
      </c>
      <c r="M24" s="249">
        <v>73.015000000000001</v>
      </c>
      <c r="N24" s="249">
        <v>84.956000000000003</v>
      </c>
      <c r="O24" s="249">
        <v>82.741</v>
      </c>
      <c r="P24" s="249">
        <v>16.399999999999999</v>
      </c>
      <c r="Q24" s="249">
        <v>17.3</v>
      </c>
      <c r="R24" s="249">
        <v>16.5</v>
      </c>
      <c r="S24" s="249">
        <v>5.16</v>
      </c>
      <c r="T24" s="16">
        <v>13</v>
      </c>
      <c r="U24" s="23">
        <f t="shared" si="0"/>
        <v>26568</v>
      </c>
      <c r="V24" s="16"/>
      <c r="W24" s="101"/>
      <c r="X24" s="101"/>
      <c r="Y24" s="104"/>
    </row>
    <row r="25" spans="1:25">
      <c r="A25" s="16">
        <v>13</v>
      </c>
      <c r="B25" s="249" t="s">
        <v>216</v>
      </c>
      <c r="C25" s="249" t="s">
        <v>196</v>
      </c>
      <c r="D25" s="249">
        <v>941285</v>
      </c>
      <c r="E25" s="249">
        <v>5263433</v>
      </c>
      <c r="F25" s="249">
        <v>6.2498149999999999</v>
      </c>
      <c r="G25" s="249">
        <v>0</v>
      </c>
      <c r="H25" s="249">
        <v>78.869</v>
      </c>
      <c r="I25" s="249">
        <v>17</v>
      </c>
      <c r="J25" s="249">
        <v>1079.7</v>
      </c>
      <c r="K25" s="249">
        <v>1408.2</v>
      </c>
      <c r="L25" s="249">
        <v>1.0118</v>
      </c>
      <c r="M25" s="249">
        <v>72.295000000000002</v>
      </c>
      <c r="N25" s="249">
        <v>84.228999999999999</v>
      </c>
      <c r="O25" s="249">
        <v>74.980999999999995</v>
      </c>
      <c r="P25" s="249">
        <v>16.5</v>
      </c>
      <c r="Q25" s="249">
        <v>17.600000000000001</v>
      </c>
      <c r="R25" s="249">
        <v>16.7</v>
      </c>
      <c r="S25" s="249">
        <v>5.16</v>
      </c>
      <c r="T25" s="16">
        <v>12</v>
      </c>
      <c r="U25" s="23">
        <f t="shared" si="0"/>
        <v>25891</v>
      </c>
      <c r="V25" s="16"/>
      <c r="W25" s="101"/>
      <c r="X25" s="101"/>
      <c r="Y25" s="104"/>
    </row>
    <row r="26" spans="1:25">
      <c r="A26" s="16">
        <v>12</v>
      </c>
      <c r="B26" s="249" t="s">
        <v>217</v>
      </c>
      <c r="C26" s="249" t="s">
        <v>196</v>
      </c>
      <c r="D26" s="249">
        <v>915394</v>
      </c>
      <c r="E26" s="249">
        <v>5259455</v>
      </c>
      <c r="F26" s="249">
        <v>6.3330270000000004</v>
      </c>
      <c r="G26" s="249">
        <v>0</v>
      </c>
      <c r="H26" s="249">
        <v>79.602000000000004</v>
      </c>
      <c r="I26" s="249">
        <v>16.8</v>
      </c>
      <c r="J26" s="249">
        <v>1037.2</v>
      </c>
      <c r="K26" s="249">
        <v>1315.9</v>
      </c>
      <c r="L26" s="249">
        <v>1.012</v>
      </c>
      <c r="M26" s="249">
        <v>74.61</v>
      </c>
      <c r="N26" s="249">
        <v>84.305999999999997</v>
      </c>
      <c r="O26" s="249">
        <v>76.135000000000005</v>
      </c>
      <c r="P26" s="249">
        <v>16.399999999999999</v>
      </c>
      <c r="Q26" s="249">
        <v>17.2</v>
      </c>
      <c r="R26" s="249">
        <v>16.7</v>
      </c>
      <c r="S26" s="249">
        <v>5.16</v>
      </c>
      <c r="T26" s="16">
        <v>11</v>
      </c>
      <c r="U26" s="23">
        <f t="shared" si="0"/>
        <v>24889</v>
      </c>
      <c r="V26" s="16"/>
      <c r="W26" s="105"/>
      <c r="X26" s="101"/>
      <c r="Y26" s="104"/>
    </row>
    <row r="27" spans="1:25">
      <c r="A27" s="16">
        <v>11</v>
      </c>
      <c r="B27" s="249" t="s">
        <v>206</v>
      </c>
      <c r="C27" s="249" t="s">
        <v>196</v>
      </c>
      <c r="D27" s="249">
        <v>890505</v>
      </c>
      <c r="E27" s="249">
        <v>5255667</v>
      </c>
      <c r="F27" s="249">
        <v>6.5657319999999997</v>
      </c>
      <c r="G27" s="249">
        <v>0</v>
      </c>
      <c r="H27" s="249">
        <v>79.153000000000006</v>
      </c>
      <c r="I27" s="249">
        <v>16.899999999999999</v>
      </c>
      <c r="J27" s="249">
        <v>1006.6</v>
      </c>
      <c r="K27" s="249">
        <v>1343.9</v>
      </c>
      <c r="L27" s="249">
        <v>1.0125</v>
      </c>
      <c r="M27" s="249">
        <v>73.641999999999996</v>
      </c>
      <c r="N27" s="249">
        <v>83.792000000000002</v>
      </c>
      <c r="O27" s="249">
        <v>79.328999999999994</v>
      </c>
      <c r="P27" s="249">
        <v>16.5</v>
      </c>
      <c r="Q27" s="249">
        <v>17.5</v>
      </c>
      <c r="R27" s="249">
        <v>16.7</v>
      </c>
      <c r="S27" s="249">
        <v>5.16</v>
      </c>
      <c r="T27" s="16">
        <v>10</v>
      </c>
      <c r="U27" s="23">
        <f t="shared" si="0"/>
        <v>24192</v>
      </c>
      <c r="V27" s="16"/>
      <c r="W27" s="105"/>
      <c r="X27" s="101"/>
      <c r="Y27" s="104"/>
    </row>
    <row r="28" spans="1:25">
      <c r="A28" s="16">
        <v>10</v>
      </c>
      <c r="B28" s="249" t="s">
        <v>195</v>
      </c>
      <c r="C28" s="249" t="s">
        <v>196</v>
      </c>
      <c r="D28" s="249">
        <v>866313</v>
      </c>
      <c r="E28" s="249">
        <v>5251963</v>
      </c>
      <c r="F28" s="249">
        <v>6.4316190000000004</v>
      </c>
      <c r="G28" s="249">
        <v>0</v>
      </c>
      <c r="H28" s="249">
        <v>79.55</v>
      </c>
      <c r="I28" s="249">
        <v>17.399999999999999</v>
      </c>
      <c r="J28" s="249">
        <v>1052.9000000000001</v>
      </c>
      <c r="K28" s="249">
        <v>1360.2</v>
      </c>
      <c r="L28" s="249">
        <v>1.0122</v>
      </c>
      <c r="M28" s="249">
        <v>74.376000000000005</v>
      </c>
      <c r="N28" s="249">
        <v>84.192999999999998</v>
      </c>
      <c r="O28" s="249">
        <v>77.611000000000004</v>
      </c>
      <c r="P28" s="249">
        <v>16.899999999999999</v>
      </c>
      <c r="Q28" s="249">
        <v>18.100000000000001</v>
      </c>
      <c r="R28" s="249">
        <v>17.100000000000001</v>
      </c>
      <c r="S28" s="249">
        <v>5.17</v>
      </c>
      <c r="T28" s="16">
        <v>9</v>
      </c>
      <c r="U28" s="23">
        <f t="shared" si="0"/>
        <v>25244</v>
      </c>
      <c r="V28" s="16"/>
      <c r="W28" s="105"/>
      <c r="X28" s="101"/>
      <c r="Y28" s="104"/>
    </row>
    <row r="29" spans="1:25">
      <c r="A29" s="16">
        <v>9</v>
      </c>
      <c r="B29" s="249" t="s">
        <v>197</v>
      </c>
      <c r="C29" s="249" t="s">
        <v>196</v>
      </c>
      <c r="D29" s="249">
        <v>841069</v>
      </c>
      <c r="E29" s="249">
        <v>5248112</v>
      </c>
      <c r="F29" s="249">
        <v>6.6321630000000003</v>
      </c>
      <c r="G29" s="249">
        <v>0</v>
      </c>
      <c r="H29" s="249">
        <v>81.432000000000002</v>
      </c>
      <c r="I29" s="249">
        <v>17.5</v>
      </c>
      <c r="J29" s="249">
        <v>1049.2</v>
      </c>
      <c r="K29" s="249">
        <v>1370.9</v>
      </c>
      <c r="L29" s="249">
        <v>1.0125999999999999</v>
      </c>
      <c r="M29" s="249">
        <v>77.218999999999994</v>
      </c>
      <c r="N29" s="249">
        <v>84.575000000000003</v>
      </c>
      <c r="O29" s="249">
        <v>80.481999999999999</v>
      </c>
      <c r="P29" s="249">
        <v>17.100000000000001</v>
      </c>
      <c r="Q29" s="249">
        <v>18</v>
      </c>
      <c r="R29" s="249">
        <v>17.5</v>
      </c>
      <c r="S29" s="249">
        <v>5.17</v>
      </c>
      <c r="T29" s="16">
        <v>8</v>
      </c>
      <c r="U29" s="23">
        <f t="shared" si="0"/>
        <v>25171</v>
      </c>
      <c r="V29" s="16"/>
      <c r="W29" s="105"/>
      <c r="X29" s="101"/>
      <c r="Y29" s="104"/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815898</v>
      </c>
      <c r="E30" s="249">
        <v>5244349</v>
      </c>
      <c r="F30" s="249">
        <v>6.5593669999999999</v>
      </c>
      <c r="G30" s="249">
        <v>0</v>
      </c>
      <c r="H30" s="249">
        <v>81.126999999999995</v>
      </c>
      <c r="I30" s="249">
        <v>17.2</v>
      </c>
      <c r="J30" s="249">
        <v>1087.2</v>
      </c>
      <c r="K30" s="249">
        <v>1420.3</v>
      </c>
      <c r="L30" s="249">
        <v>1.0124</v>
      </c>
      <c r="M30" s="249">
        <v>76.268000000000001</v>
      </c>
      <c r="N30" s="249">
        <v>84.945999999999998</v>
      </c>
      <c r="O30" s="249">
        <v>79.37</v>
      </c>
      <c r="P30" s="249">
        <v>16.5</v>
      </c>
      <c r="Q30" s="249">
        <v>17.899999999999999</v>
      </c>
      <c r="R30" s="249">
        <v>17.100000000000001</v>
      </c>
      <c r="S30" s="249">
        <v>5.17</v>
      </c>
      <c r="T30" s="22">
        <v>7</v>
      </c>
      <c r="U30" s="23">
        <f t="shared" si="0"/>
        <v>26077</v>
      </c>
      <c r="V30" s="24">
        <v>8</v>
      </c>
      <c r="W30" s="105"/>
      <c r="X30" s="101"/>
      <c r="Y30" s="104"/>
    </row>
    <row r="31" spans="1:25">
      <c r="A31" s="16">
        <v>7</v>
      </c>
      <c r="B31" s="249" t="s">
        <v>199</v>
      </c>
      <c r="C31" s="249" t="s">
        <v>196</v>
      </c>
      <c r="D31" s="249">
        <v>789821</v>
      </c>
      <c r="E31" s="249">
        <v>5240442</v>
      </c>
      <c r="F31" s="249">
        <v>6.5492569999999999</v>
      </c>
      <c r="G31" s="249">
        <v>0</v>
      </c>
      <c r="H31" s="249">
        <v>78.513999999999996</v>
      </c>
      <c r="I31" s="249">
        <v>16.8</v>
      </c>
      <c r="J31" s="249">
        <v>1056.5</v>
      </c>
      <c r="K31" s="249">
        <v>1432.5</v>
      </c>
      <c r="L31" s="249">
        <v>1.0125</v>
      </c>
      <c r="M31" s="249">
        <v>72.984999999999999</v>
      </c>
      <c r="N31" s="249">
        <v>83.153999999999996</v>
      </c>
      <c r="O31" s="249">
        <v>79.046999999999997</v>
      </c>
      <c r="P31" s="249">
        <v>16.3</v>
      </c>
      <c r="Q31" s="249">
        <v>17.600000000000001</v>
      </c>
      <c r="R31" s="249">
        <v>16.5</v>
      </c>
      <c r="S31" s="249">
        <v>5.16</v>
      </c>
      <c r="T31" s="16">
        <v>6</v>
      </c>
      <c r="U31" s="23">
        <f t="shared" si="0"/>
        <v>25344</v>
      </c>
      <c r="V31" s="5"/>
      <c r="W31" s="105"/>
      <c r="X31" s="101"/>
      <c r="Y31" s="104"/>
    </row>
    <row r="32" spans="1:25">
      <c r="A32" s="16">
        <v>6</v>
      </c>
      <c r="B32" s="249" t="s">
        <v>200</v>
      </c>
      <c r="C32" s="249" t="s">
        <v>196</v>
      </c>
      <c r="D32" s="249">
        <v>764477</v>
      </c>
      <c r="E32" s="249">
        <v>5236538</v>
      </c>
      <c r="F32" s="249">
        <v>6.4559879999999996</v>
      </c>
      <c r="G32" s="249">
        <v>0</v>
      </c>
      <c r="H32" s="249">
        <v>78.531999999999996</v>
      </c>
      <c r="I32" s="249">
        <v>17.100000000000001</v>
      </c>
      <c r="J32" s="249">
        <v>998.8</v>
      </c>
      <c r="K32" s="249">
        <v>1353.6</v>
      </c>
      <c r="L32" s="249">
        <v>1.0123</v>
      </c>
      <c r="M32" s="249">
        <v>73.290000000000006</v>
      </c>
      <c r="N32" s="249">
        <v>83.141000000000005</v>
      </c>
      <c r="O32" s="249">
        <v>77.799000000000007</v>
      </c>
      <c r="P32" s="249">
        <v>16.5</v>
      </c>
      <c r="Q32" s="249">
        <v>17.899999999999999</v>
      </c>
      <c r="R32" s="249">
        <v>16.600000000000001</v>
      </c>
      <c r="S32" s="249">
        <v>5.17</v>
      </c>
      <c r="T32" s="16">
        <v>5</v>
      </c>
      <c r="U32" s="23">
        <f t="shared" si="0"/>
        <v>23967</v>
      </c>
      <c r="V32" s="5"/>
      <c r="W32" s="105"/>
      <c r="X32" s="101"/>
      <c r="Y32" s="104"/>
    </row>
    <row r="33" spans="1:25">
      <c r="A33" s="16">
        <v>5</v>
      </c>
      <c r="B33" s="249" t="s">
        <v>201</v>
      </c>
      <c r="C33" s="249" t="s">
        <v>196</v>
      </c>
      <c r="D33" s="249">
        <v>740510</v>
      </c>
      <c r="E33" s="249">
        <v>5232841</v>
      </c>
      <c r="F33" s="249">
        <v>6.2849719999999998</v>
      </c>
      <c r="G33" s="249">
        <v>0</v>
      </c>
      <c r="H33" s="249">
        <v>79.867999999999995</v>
      </c>
      <c r="I33" s="249">
        <v>17.3</v>
      </c>
      <c r="J33" s="249">
        <v>965</v>
      </c>
      <c r="K33" s="249">
        <v>1347.8</v>
      </c>
      <c r="L33" s="249">
        <v>1.0119</v>
      </c>
      <c r="M33" s="249">
        <v>74.430999999999997</v>
      </c>
      <c r="N33" s="249">
        <v>84.570999999999998</v>
      </c>
      <c r="O33" s="249">
        <v>75.551000000000002</v>
      </c>
      <c r="P33" s="249">
        <v>16.7</v>
      </c>
      <c r="Q33" s="249">
        <v>18.100000000000001</v>
      </c>
      <c r="R33" s="249">
        <v>16.899999999999999</v>
      </c>
      <c r="S33" s="249">
        <v>5.17</v>
      </c>
      <c r="T33" s="16">
        <v>4</v>
      </c>
      <c r="U33" s="23">
        <f t="shared" si="0"/>
        <v>23143</v>
      </c>
      <c r="V33" s="5"/>
      <c r="W33" s="105"/>
      <c r="X33" s="101"/>
      <c r="Y33" s="104"/>
    </row>
    <row r="34" spans="1:25">
      <c r="A34" s="16">
        <v>4</v>
      </c>
      <c r="B34" s="249" t="s">
        <v>202</v>
      </c>
      <c r="C34" s="249" t="s">
        <v>196</v>
      </c>
      <c r="D34" s="249">
        <v>717367</v>
      </c>
      <c r="E34" s="249">
        <v>5229324</v>
      </c>
      <c r="F34" s="249">
        <v>6.7506830000000004</v>
      </c>
      <c r="G34" s="249">
        <v>0</v>
      </c>
      <c r="H34" s="249">
        <v>79.608999999999995</v>
      </c>
      <c r="I34" s="249">
        <v>17.100000000000001</v>
      </c>
      <c r="J34" s="249">
        <v>1043.5999999999999</v>
      </c>
      <c r="K34" s="249">
        <v>1350.3</v>
      </c>
      <c r="L34" s="249">
        <v>1.0128999999999999</v>
      </c>
      <c r="M34" s="249">
        <v>75.006</v>
      </c>
      <c r="N34" s="249">
        <v>85.87</v>
      </c>
      <c r="O34" s="249">
        <v>81.977000000000004</v>
      </c>
      <c r="P34" s="249">
        <v>16.7</v>
      </c>
      <c r="Q34" s="249">
        <v>17.8</v>
      </c>
      <c r="R34" s="249">
        <v>17.100000000000001</v>
      </c>
      <c r="S34" s="249">
        <v>5.17</v>
      </c>
      <c r="T34" s="16">
        <v>3</v>
      </c>
      <c r="U34" s="23">
        <f t="shared" si="0"/>
        <v>25026</v>
      </c>
      <c r="V34" s="5"/>
      <c r="W34" s="105"/>
      <c r="X34" s="101"/>
      <c r="Y34" s="104"/>
    </row>
    <row r="35" spans="1:25">
      <c r="A35" s="16">
        <v>3</v>
      </c>
      <c r="B35" s="249" t="s">
        <v>203</v>
      </c>
      <c r="C35" s="249" t="s">
        <v>196</v>
      </c>
      <c r="D35" s="249">
        <v>692341</v>
      </c>
      <c r="E35" s="249">
        <v>5225505</v>
      </c>
      <c r="F35" s="249">
        <v>6.3137530000000002</v>
      </c>
      <c r="G35" s="249">
        <v>0</v>
      </c>
      <c r="H35" s="249">
        <v>80.561999999999998</v>
      </c>
      <c r="I35" s="249">
        <v>17.3</v>
      </c>
      <c r="J35" s="249">
        <v>1055.9000000000001</v>
      </c>
      <c r="K35" s="249">
        <v>1334</v>
      </c>
      <c r="L35" s="249">
        <v>1.0119</v>
      </c>
      <c r="M35" s="249">
        <v>75.129000000000005</v>
      </c>
      <c r="N35" s="249">
        <v>84.906000000000006</v>
      </c>
      <c r="O35" s="249">
        <v>75.885000000000005</v>
      </c>
      <c r="P35" s="249">
        <v>16.600000000000001</v>
      </c>
      <c r="Q35" s="249">
        <v>18.2</v>
      </c>
      <c r="R35" s="249">
        <v>16.7</v>
      </c>
      <c r="S35" s="249">
        <v>5.17</v>
      </c>
      <c r="T35" s="16">
        <v>2</v>
      </c>
      <c r="U35" s="23">
        <f t="shared" si="0"/>
        <v>25328</v>
      </c>
      <c r="V35" s="5"/>
      <c r="W35" s="105"/>
      <c r="X35" s="101"/>
      <c r="Y35" s="104"/>
    </row>
    <row r="36" spans="1:25">
      <c r="A36" s="16">
        <v>2</v>
      </c>
      <c r="B36" s="249" t="s">
        <v>204</v>
      </c>
      <c r="C36" s="249" t="s">
        <v>196</v>
      </c>
      <c r="D36" s="249">
        <v>667013</v>
      </c>
      <c r="E36" s="249">
        <v>5221687</v>
      </c>
      <c r="F36" s="249">
        <v>6.5489519999999999</v>
      </c>
      <c r="G36" s="249">
        <v>0</v>
      </c>
      <c r="H36" s="249">
        <v>82.022000000000006</v>
      </c>
      <c r="I36" s="249">
        <v>17.399999999999999</v>
      </c>
      <c r="J36" s="249">
        <v>1101.3</v>
      </c>
      <c r="K36" s="249">
        <v>1404.6</v>
      </c>
      <c r="L36" s="249">
        <v>1.0124</v>
      </c>
      <c r="M36" s="249">
        <v>78.25</v>
      </c>
      <c r="N36" s="249">
        <v>86.659000000000006</v>
      </c>
      <c r="O36" s="249">
        <v>79.22</v>
      </c>
      <c r="P36" s="249">
        <v>16.899999999999999</v>
      </c>
      <c r="Q36" s="249">
        <v>18.100000000000001</v>
      </c>
      <c r="R36" s="249">
        <v>17.100000000000001</v>
      </c>
      <c r="S36" s="249">
        <v>5.17</v>
      </c>
      <c r="T36" s="16">
        <v>1</v>
      </c>
      <c r="U36" s="23">
        <f t="shared" si="0"/>
        <v>26420</v>
      </c>
      <c r="V36" s="5"/>
      <c r="W36" s="105"/>
      <c r="X36" s="101"/>
      <c r="Y36" s="104"/>
    </row>
    <row r="37" spans="1:25">
      <c r="A37" s="16">
        <v>1</v>
      </c>
      <c r="B37" s="249" t="s">
        <v>205</v>
      </c>
      <c r="C37" s="249" t="s">
        <v>196</v>
      </c>
      <c r="D37" s="249">
        <v>640593</v>
      </c>
      <c r="E37" s="249">
        <v>5217766</v>
      </c>
      <c r="F37" s="249">
        <v>6.6946750000000002</v>
      </c>
      <c r="G37" s="249">
        <v>0</v>
      </c>
      <c r="H37" s="249">
        <v>82.713999999999999</v>
      </c>
      <c r="I37" s="249">
        <v>17.100000000000001</v>
      </c>
      <c r="J37" s="249">
        <v>1089.5999999999999</v>
      </c>
      <c r="K37" s="249">
        <v>1422.6</v>
      </c>
      <c r="L37" s="249">
        <v>1.0127999999999999</v>
      </c>
      <c r="M37" s="249">
        <v>77.222999999999999</v>
      </c>
      <c r="N37" s="249">
        <v>86.52</v>
      </c>
      <c r="O37" s="249">
        <v>81.194999999999993</v>
      </c>
      <c r="P37" s="249">
        <v>16.399999999999999</v>
      </c>
      <c r="Q37" s="249">
        <v>17.7</v>
      </c>
      <c r="R37" s="249">
        <v>17</v>
      </c>
      <c r="S37" s="249">
        <v>5.17</v>
      </c>
      <c r="T37" s="1"/>
      <c r="U37" s="26"/>
      <c r="V37" s="5"/>
      <c r="W37" s="105"/>
      <c r="X37" s="101"/>
      <c r="Y37" s="104"/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4"/>
      <c r="X38" s="304"/>
      <c r="Y38" s="30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22" sqref="L22"/>
    </sheetView>
  </sheetViews>
  <sheetFormatPr baseColWidth="10" defaultColWidth="11.42578125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1" t="s">
        <v>126</v>
      </c>
      <c r="X1" s="301" t="s">
        <v>127</v>
      </c>
      <c r="Y1" s="30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01"/>
      <c r="X2" s="301"/>
      <c r="Y2" s="302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01"/>
      <c r="X3" s="301"/>
      <c r="Y3" s="302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01"/>
      <c r="X4" s="301"/>
      <c r="Y4" s="302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01"/>
      <c r="X5" s="301"/>
      <c r="Y5" s="302"/>
    </row>
    <row r="6" spans="1:25">
      <c r="A6" s="21">
        <v>32</v>
      </c>
      <c r="D6">
        <v>6578944</v>
      </c>
      <c r="T6" s="22">
        <v>31</v>
      </c>
      <c r="U6" s="23">
        <f>D6-D7</f>
        <v>16249</v>
      </c>
      <c r="V6" s="4"/>
      <c r="W6" s="241"/>
      <c r="X6" s="241"/>
      <c r="Y6" s="248"/>
    </row>
    <row r="7" spans="1:25">
      <c r="A7" s="21">
        <v>31</v>
      </c>
      <c r="D7">
        <v>6562695</v>
      </c>
      <c r="T7" s="22">
        <v>30</v>
      </c>
      <c r="U7" s="23">
        <f>D7-D8</f>
        <v>16931</v>
      </c>
      <c r="V7" s="24">
        <v>1</v>
      </c>
      <c r="W7" s="123"/>
      <c r="X7" s="123"/>
      <c r="Y7" s="239">
        <f t="shared" ref="Y7:Y27" si="0">((X7*100)/D7)-100</f>
        <v>-100</v>
      </c>
    </row>
    <row r="8" spans="1:25">
      <c r="A8" s="16">
        <v>30</v>
      </c>
      <c r="D8">
        <v>6545764</v>
      </c>
      <c r="T8" s="16">
        <v>29</v>
      </c>
      <c r="U8" s="23">
        <f>D8-D9</f>
        <v>1802</v>
      </c>
      <c r="V8" s="4"/>
      <c r="W8" s="102"/>
      <c r="X8" s="102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6543962</v>
      </c>
      <c r="E9" s="249">
        <v>782870</v>
      </c>
      <c r="F9" s="249">
        <v>7.2322930000000003</v>
      </c>
      <c r="G9" s="249">
        <v>0</v>
      </c>
      <c r="H9" s="249">
        <v>86.019000000000005</v>
      </c>
      <c r="I9" s="249">
        <v>15.8</v>
      </c>
      <c r="J9" s="249">
        <v>43.6</v>
      </c>
      <c r="K9" s="249">
        <v>411.5</v>
      </c>
      <c r="L9" s="249">
        <v>1.0125</v>
      </c>
      <c r="M9" s="249">
        <v>81.388999999999996</v>
      </c>
      <c r="N9" s="249">
        <v>88.474999999999994</v>
      </c>
      <c r="O9" s="249">
        <v>87.421999999999997</v>
      </c>
      <c r="P9" s="249">
        <v>9.6</v>
      </c>
      <c r="Q9" s="249">
        <v>24.7</v>
      </c>
      <c r="R9" s="249">
        <v>13.3</v>
      </c>
      <c r="S9" s="249">
        <v>4.8499999999999996</v>
      </c>
      <c r="T9" s="22">
        <v>28</v>
      </c>
      <c r="U9" s="23">
        <f t="shared" ref="U9:U36" si="1">D9-D10</f>
        <v>1024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6542938</v>
      </c>
      <c r="E10" s="249">
        <v>782721</v>
      </c>
      <c r="F10" s="249">
        <v>6.9334699999999998</v>
      </c>
      <c r="G10" s="249">
        <v>0</v>
      </c>
      <c r="H10" s="249">
        <v>74.093000000000004</v>
      </c>
      <c r="I10" s="249">
        <v>18.8</v>
      </c>
      <c r="J10" s="249">
        <v>740.3</v>
      </c>
      <c r="K10" s="249">
        <v>1027</v>
      </c>
      <c r="L10" s="249">
        <v>1.0113000000000001</v>
      </c>
      <c r="M10" s="249">
        <v>62.67</v>
      </c>
      <c r="N10" s="249">
        <v>86.840999999999994</v>
      </c>
      <c r="O10" s="249">
        <v>84.926000000000002</v>
      </c>
      <c r="P10" s="249">
        <v>17.2</v>
      </c>
      <c r="Q10" s="249">
        <v>20.2</v>
      </c>
      <c r="R10" s="249">
        <v>17.899999999999999</v>
      </c>
      <c r="S10" s="249">
        <v>4.8499999999999996</v>
      </c>
      <c r="T10" s="16">
        <v>27</v>
      </c>
      <c r="U10" s="23">
        <f t="shared" si="1"/>
        <v>17741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6525197</v>
      </c>
      <c r="E11" s="249">
        <v>779761</v>
      </c>
      <c r="F11" s="249">
        <v>6.223185</v>
      </c>
      <c r="G11" s="249">
        <v>0</v>
      </c>
      <c r="H11" s="249">
        <v>72.573999999999998</v>
      </c>
      <c r="I11" s="249">
        <v>19.600000000000001</v>
      </c>
      <c r="J11" s="249">
        <v>755</v>
      </c>
      <c r="K11" s="249">
        <v>1026.2</v>
      </c>
      <c r="L11" s="249">
        <v>1.0098</v>
      </c>
      <c r="M11" s="249">
        <v>62.348999999999997</v>
      </c>
      <c r="N11" s="249">
        <v>84.025999999999996</v>
      </c>
      <c r="O11" s="249">
        <v>75.695999999999998</v>
      </c>
      <c r="P11" s="249">
        <v>18.7</v>
      </c>
      <c r="Q11" s="249">
        <v>21.9</v>
      </c>
      <c r="R11" s="249">
        <v>19.7</v>
      </c>
      <c r="S11" s="249">
        <v>4.8600000000000003</v>
      </c>
      <c r="T11" s="16">
        <v>26</v>
      </c>
      <c r="U11" s="23">
        <f t="shared" si="1"/>
        <v>18102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6507095</v>
      </c>
      <c r="E12" s="249">
        <v>776698</v>
      </c>
      <c r="F12" s="249">
        <v>5.6408940000000003</v>
      </c>
      <c r="G12" s="249">
        <v>0</v>
      </c>
      <c r="H12" s="249">
        <v>74.314999999999998</v>
      </c>
      <c r="I12" s="249">
        <v>19.600000000000001</v>
      </c>
      <c r="J12" s="249">
        <v>677.4</v>
      </c>
      <c r="K12" s="249">
        <v>1013.2</v>
      </c>
      <c r="L12" s="249">
        <v>1.0085999999999999</v>
      </c>
      <c r="M12" s="249">
        <v>63.029000000000003</v>
      </c>
      <c r="N12" s="249">
        <v>81.825999999999993</v>
      </c>
      <c r="O12" s="249">
        <v>67.77</v>
      </c>
      <c r="P12" s="249">
        <v>18.5</v>
      </c>
      <c r="Q12" s="249">
        <v>21.7</v>
      </c>
      <c r="R12" s="249">
        <v>20.3</v>
      </c>
      <c r="S12" s="249">
        <v>4.8600000000000003</v>
      </c>
      <c r="T12" s="16">
        <v>25</v>
      </c>
      <c r="U12" s="23">
        <f t="shared" si="1"/>
        <v>16242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6490853</v>
      </c>
      <c r="E13" s="249">
        <v>774012</v>
      </c>
      <c r="F13" s="249">
        <v>6.1738</v>
      </c>
      <c r="G13" s="249">
        <v>0</v>
      </c>
      <c r="H13" s="249">
        <v>70.251000000000005</v>
      </c>
      <c r="I13" s="249">
        <v>19.3</v>
      </c>
      <c r="J13" s="249">
        <v>837</v>
      </c>
      <c r="K13" s="249">
        <v>1025.5999999999999</v>
      </c>
      <c r="L13" s="249">
        <v>1.0096000000000001</v>
      </c>
      <c r="M13" s="249">
        <v>62.875999999999998</v>
      </c>
      <c r="N13" s="249">
        <v>80.201999999999998</v>
      </c>
      <c r="O13" s="249">
        <v>75.102000000000004</v>
      </c>
      <c r="P13" s="249">
        <v>18.399999999999999</v>
      </c>
      <c r="Q13" s="249">
        <v>21.4</v>
      </c>
      <c r="R13" s="249">
        <v>20</v>
      </c>
      <c r="S13" s="249">
        <v>4.8600000000000003</v>
      </c>
      <c r="T13" s="16">
        <v>24</v>
      </c>
      <c r="U13" s="23">
        <f t="shared" si="1"/>
        <v>20078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6470775</v>
      </c>
      <c r="E14" s="249">
        <v>770532</v>
      </c>
      <c r="F14" s="249">
        <v>6.057893</v>
      </c>
      <c r="G14" s="249">
        <v>0</v>
      </c>
      <c r="H14" s="249">
        <v>69.153000000000006</v>
      </c>
      <c r="I14" s="249">
        <v>19.5</v>
      </c>
      <c r="J14" s="249">
        <v>888.7</v>
      </c>
      <c r="K14" s="249">
        <v>1091.2</v>
      </c>
      <c r="L14" s="249">
        <v>1.0094000000000001</v>
      </c>
      <c r="M14" s="249">
        <v>61.176000000000002</v>
      </c>
      <c r="N14" s="249">
        <v>80.254000000000005</v>
      </c>
      <c r="O14" s="249">
        <v>73.533000000000001</v>
      </c>
      <c r="P14" s="249">
        <v>18.5</v>
      </c>
      <c r="Q14" s="249">
        <v>21.4</v>
      </c>
      <c r="R14" s="249">
        <v>20.2</v>
      </c>
      <c r="S14" s="249">
        <v>4.8600000000000003</v>
      </c>
      <c r="T14" s="16">
        <v>23</v>
      </c>
      <c r="U14" s="23">
        <f t="shared" si="1"/>
        <v>21325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6449450</v>
      </c>
      <c r="E15" s="249">
        <v>766785</v>
      </c>
      <c r="F15" s="249">
        <v>5.4319439999999997</v>
      </c>
      <c r="G15" s="249">
        <v>0</v>
      </c>
      <c r="H15" s="249">
        <v>85.022999999999996</v>
      </c>
      <c r="I15" s="249">
        <v>23.5</v>
      </c>
      <c r="J15" s="249">
        <v>73.2</v>
      </c>
      <c r="K15" s="249">
        <v>1065.7</v>
      </c>
      <c r="L15" s="249">
        <v>1.0082</v>
      </c>
      <c r="M15" s="249">
        <v>63.811</v>
      </c>
      <c r="N15" s="249">
        <v>87.501999999999995</v>
      </c>
      <c r="O15" s="249">
        <v>64.855000000000004</v>
      </c>
      <c r="P15" s="249">
        <v>15.8</v>
      </c>
      <c r="Q15" s="249">
        <v>33.4</v>
      </c>
      <c r="R15" s="249">
        <v>20.399999999999999</v>
      </c>
      <c r="S15" s="249">
        <v>4.87</v>
      </c>
      <c r="T15" s="16">
        <v>22</v>
      </c>
      <c r="U15" s="23">
        <f t="shared" si="1"/>
        <v>1753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6447697</v>
      </c>
      <c r="E16" s="249">
        <v>766496</v>
      </c>
      <c r="F16" s="249">
        <v>7.0397040000000004</v>
      </c>
      <c r="G16" s="249">
        <v>0</v>
      </c>
      <c r="H16" s="249">
        <v>84.46</v>
      </c>
      <c r="I16" s="249">
        <v>19.100000000000001</v>
      </c>
      <c r="J16" s="249">
        <v>155.6</v>
      </c>
      <c r="K16" s="249">
        <v>980.3</v>
      </c>
      <c r="L16" s="249">
        <v>1.0115000000000001</v>
      </c>
      <c r="M16" s="249">
        <v>68.802000000000007</v>
      </c>
      <c r="N16" s="249">
        <v>87.316000000000003</v>
      </c>
      <c r="O16" s="249">
        <v>86.495999999999995</v>
      </c>
      <c r="P16" s="249">
        <v>14.5</v>
      </c>
      <c r="Q16" s="249">
        <v>26.2</v>
      </c>
      <c r="R16" s="249">
        <v>18.2</v>
      </c>
      <c r="S16" s="249">
        <v>4.87</v>
      </c>
      <c r="T16" s="22">
        <v>21</v>
      </c>
      <c r="U16" s="23">
        <f t="shared" si="1"/>
        <v>3692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6444005</v>
      </c>
      <c r="E17" s="249">
        <v>765915</v>
      </c>
      <c r="F17" s="249">
        <v>6.3094089999999996</v>
      </c>
      <c r="G17" s="249">
        <v>0</v>
      </c>
      <c r="H17" s="249">
        <v>74.447999999999993</v>
      </c>
      <c r="I17" s="249">
        <v>19.5</v>
      </c>
      <c r="J17" s="249">
        <v>756</v>
      </c>
      <c r="K17" s="249">
        <v>1025.5999999999999</v>
      </c>
      <c r="L17" s="249">
        <v>1.0099</v>
      </c>
      <c r="M17" s="249">
        <v>65.713999999999999</v>
      </c>
      <c r="N17" s="249">
        <v>81.376000000000005</v>
      </c>
      <c r="O17" s="249">
        <v>77.004000000000005</v>
      </c>
      <c r="P17" s="249">
        <v>18.5</v>
      </c>
      <c r="Q17" s="249">
        <v>21.5</v>
      </c>
      <c r="R17" s="249">
        <v>20</v>
      </c>
      <c r="S17" s="249">
        <v>4.8600000000000003</v>
      </c>
      <c r="T17" s="16">
        <v>20</v>
      </c>
      <c r="U17" s="23">
        <f t="shared" si="1"/>
        <v>18132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6425873</v>
      </c>
      <c r="E18" s="249">
        <v>762938</v>
      </c>
      <c r="F18" s="249">
        <v>5.7145089999999996</v>
      </c>
      <c r="G18" s="249">
        <v>0</v>
      </c>
      <c r="H18" s="249">
        <v>74.188000000000002</v>
      </c>
      <c r="I18" s="249">
        <v>19.5</v>
      </c>
      <c r="J18" s="249">
        <v>743.8</v>
      </c>
      <c r="K18" s="249">
        <v>1057.5</v>
      </c>
      <c r="L18" s="249">
        <v>1.0087999999999999</v>
      </c>
      <c r="M18" s="249">
        <v>64.494</v>
      </c>
      <c r="N18" s="249">
        <v>81.921999999999997</v>
      </c>
      <c r="O18" s="249">
        <v>68.7</v>
      </c>
      <c r="P18" s="249">
        <v>18.399999999999999</v>
      </c>
      <c r="Q18" s="249">
        <v>21.5</v>
      </c>
      <c r="R18" s="249">
        <v>20</v>
      </c>
      <c r="S18" s="249">
        <v>4.8600000000000003</v>
      </c>
      <c r="T18" s="16">
        <v>19</v>
      </c>
      <c r="U18" s="23">
        <f t="shared" si="1"/>
        <v>17830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6408043</v>
      </c>
      <c r="E19" s="249">
        <v>759994</v>
      </c>
      <c r="F19" s="249">
        <v>5.9012180000000001</v>
      </c>
      <c r="G19" s="249">
        <v>0</v>
      </c>
      <c r="H19" s="249">
        <v>74.734999999999999</v>
      </c>
      <c r="I19" s="249">
        <v>19.7</v>
      </c>
      <c r="J19" s="249">
        <v>745.3</v>
      </c>
      <c r="K19" s="249">
        <v>1049.5999999999999</v>
      </c>
      <c r="L19" s="249">
        <v>1.0091000000000001</v>
      </c>
      <c r="M19" s="249">
        <v>63.804000000000002</v>
      </c>
      <c r="N19" s="249">
        <v>85.924000000000007</v>
      </c>
      <c r="O19" s="249">
        <v>71.296999999999997</v>
      </c>
      <c r="P19" s="249">
        <v>18.399999999999999</v>
      </c>
      <c r="Q19" s="249">
        <v>21.7</v>
      </c>
      <c r="R19" s="249">
        <v>20</v>
      </c>
      <c r="S19" s="249">
        <v>4.8600000000000003</v>
      </c>
      <c r="T19" s="16">
        <v>18</v>
      </c>
      <c r="U19" s="23">
        <f t="shared" si="1"/>
        <v>17873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6390170</v>
      </c>
      <c r="E20" s="249">
        <v>757066</v>
      </c>
      <c r="F20" s="249">
        <v>5.916366</v>
      </c>
      <c r="G20" s="249">
        <v>0</v>
      </c>
      <c r="H20" s="249">
        <v>71.945999999999998</v>
      </c>
      <c r="I20" s="249">
        <v>19.899999999999999</v>
      </c>
      <c r="J20" s="249">
        <v>822.7</v>
      </c>
      <c r="K20" s="249">
        <v>1076.9000000000001</v>
      </c>
      <c r="L20" s="249">
        <v>1.0092000000000001</v>
      </c>
      <c r="M20" s="249">
        <v>63.475000000000001</v>
      </c>
      <c r="N20" s="249">
        <v>83.122</v>
      </c>
      <c r="O20" s="249">
        <v>71.501999999999995</v>
      </c>
      <c r="P20" s="249">
        <v>19</v>
      </c>
      <c r="Q20" s="249">
        <v>21.2</v>
      </c>
      <c r="R20" s="249">
        <v>20</v>
      </c>
      <c r="S20" s="249">
        <v>4.8600000000000003</v>
      </c>
      <c r="T20" s="16">
        <v>17</v>
      </c>
      <c r="U20" s="23">
        <f t="shared" si="1"/>
        <v>19745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6370425</v>
      </c>
      <c r="E21" s="249">
        <v>753708</v>
      </c>
      <c r="F21" s="249">
        <v>5.3848279999999997</v>
      </c>
      <c r="G21" s="249">
        <v>0</v>
      </c>
      <c r="H21" s="249">
        <v>87</v>
      </c>
      <c r="I21" s="249">
        <v>15.4</v>
      </c>
      <c r="J21" s="249">
        <v>85.8</v>
      </c>
      <c r="K21" s="249">
        <v>1087.2</v>
      </c>
      <c r="L21" s="249">
        <v>1.0082</v>
      </c>
      <c r="M21" s="249">
        <v>63.725999999999999</v>
      </c>
      <c r="N21" s="249">
        <v>90.159000000000006</v>
      </c>
      <c r="O21" s="249">
        <v>64.126999999999995</v>
      </c>
      <c r="P21" s="249">
        <v>10.9</v>
      </c>
      <c r="Q21" s="249">
        <v>20.2</v>
      </c>
      <c r="R21" s="249">
        <v>20.100000000000001</v>
      </c>
      <c r="S21" s="249">
        <v>4.8499999999999996</v>
      </c>
      <c r="T21" s="16">
        <v>16</v>
      </c>
      <c r="U21" s="23">
        <f t="shared" si="1"/>
        <v>2064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6368361</v>
      </c>
      <c r="E22" s="249">
        <v>753364</v>
      </c>
      <c r="F22" s="249">
        <v>7.4438009999999997</v>
      </c>
      <c r="G22" s="249">
        <v>0</v>
      </c>
      <c r="H22" s="249">
        <v>87.938000000000002</v>
      </c>
      <c r="I22" s="249">
        <v>10.199999999999999</v>
      </c>
      <c r="J22" s="249">
        <v>0</v>
      </c>
      <c r="K22" s="249">
        <v>0</v>
      </c>
      <c r="L22" s="249">
        <v>1.0132000000000001</v>
      </c>
      <c r="M22" s="249">
        <v>85.715000000000003</v>
      </c>
      <c r="N22" s="249">
        <v>91.317999999999998</v>
      </c>
      <c r="O22" s="249">
        <v>89.372</v>
      </c>
      <c r="P22" s="249">
        <v>8.3000000000000007</v>
      </c>
      <c r="Q22" s="249">
        <v>12.1</v>
      </c>
      <c r="R22" s="249">
        <v>10.9</v>
      </c>
      <c r="S22" s="249">
        <v>4.8499999999999996</v>
      </c>
      <c r="T22" s="16">
        <v>15</v>
      </c>
      <c r="U22" s="23">
        <f t="shared" si="1"/>
        <v>0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6368361</v>
      </c>
      <c r="E23" s="249">
        <v>753364</v>
      </c>
      <c r="F23" s="249">
        <v>7.2794790000000003</v>
      </c>
      <c r="G23" s="249">
        <v>0</v>
      </c>
      <c r="H23" s="249">
        <v>85.992999999999995</v>
      </c>
      <c r="I23" s="249">
        <v>9.1999999999999993</v>
      </c>
      <c r="J23" s="249">
        <v>4.3</v>
      </c>
      <c r="K23" s="249">
        <v>71.3</v>
      </c>
      <c r="L23" s="249">
        <v>1.0132000000000001</v>
      </c>
      <c r="M23" s="249">
        <v>84.51</v>
      </c>
      <c r="N23" s="249">
        <v>87.394999999999996</v>
      </c>
      <c r="O23" s="249">
        <v>86.221999999999994</v>
      </c>
      <c r="P23" s="249">
        <v>7.9</v>
      </c>
      <c r="Q23" s="249">
        <v>13.5</v>
      </c>
      <c r="R23" s="249">
        <v>8.3000000000000007</v>
      </c>
      <c r="S23" s="249">
        <v>4.84</v>
      </c>
      <c r="T23" s="22">
        <v>14</v>
      </c>
      <c r="U23" s="23">
        <f t="shared" si="1"/>
        <v>85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6368276</v>
      </c>
      <c r="E24" s="249">
        <v>753352</v>
      </c>
      <c r="F24" s="249">
        <v>7.1456020000000002</v>
      </c>
      <c r="G24" s="249">
        <v>0</v>
      </c>
      <c r="H24" s="249">
        <v>74.977999999999994</v>
      </c>
      <c r="I24" s="249">
        <v>18.600000000000001</v>
      </c>
      <c r="J24" s="249">
        <v>676.6</v>
      </c>
      <c r="K24" s="249">
        <v>1045.3</v>
      </c>
      <c r="L24" s="249">
        <v>1.0123</v>
      </c>
      <c r="M24" s="249">
        <v>61.07</v>
      </c>
      <c r="N24" s="249">
        <v>87.066999999999993</v>
      </c>
      <c r="O24" s="249">
        <v>86.34</v>
      </c>
      <c r="P24" s="249">
        <v>13.1</v>
      </c>
      <c r="Q24" s="249">
        <v>20.7</v>
      </c>
      <c r="R24" s="249">
        <v>13.6</v>
      </c>
      <c r="S24" s="249">
        <v>4.8499999999999996</v>
      </c>
      <c r="T24" s="16">
        <v>13</v>
      </c>
      <c r="U24" s="23">
        <f t="shared" si="1"/>
        <v>16203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6352073</v>
      </c>
      <c r="E25" s="249">
        <v>750644</v>
      </c>
      <c r="F25" s="249">
        <v>5.2440759999999997</v>
      </c>
      <c r="G25" s="249">
        <v>0</v>
      </c>
      <c r="H25" s="249">
        <v>75.125</v>
      </c>
      <c r="I25" s="249">
        <v>19.3</v>
      </c>
      <c r="J25" s="249">
        <v>670.4</v>
      </c>
      <c r="K25" s="249">
        <v>1073.5</v>
      </c>
      <c r="L25" s="249">
        <v>1.0079</v>
      </c>
      <c r="M25" s="249">
        <v>60.795999999999999</v>
      </c>
      <c r="N25" s="249">
        <v>84.356999999999999</v>
      </c>
      <c r="O25" s="249">
        <v>62.091999999999999</v>
      </c>
      <c r="P25" s="249">
        <v>17.2</v>
      </c>
      <c r="Q25" s="249">
        <v>20.8</v>
      </c>
      <c r="R25" s="249">
        <v>19.8</v>
      </c>
      <c r="S25" s="249">
        <v>4.8600000000000003</v>
      </c>
      <c r="T25" s="16">
        <v>12</v>
      </c>
      <c r="U25" s="23">
        <f t="shared" si="1"/>
        <v>16060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6336013</v>
      </c>
      <c r="E26" s="249">
        <v>747982</v>
      </c>
      <c r="F26" s="249">
        <v>5.7698590000000003</v>
      </c>
      <c r="G26" s="249">
        <v>0</v>
      </c>
      <c r="H26" s="249">
        <v>77.242000000000004</v>
      </c>
      <c r="I26" s="249">
        <v>19.2</v>
      </c>
      <c r="J26" s="249">
        <v>611.79999999999995</v>
      </c>
      <c r="K26" s="249">
        <v>985.5</v>
      </c>
      <c r="L26" s="249">
        <v>1.0088999999999999</v>
      </c>
      <c r="M26" s="249">
        <v>64.036000000000001</v>
      </c>
      <c r="N26" s="249">
        <v>84.92</v>
      </c>
      <c r="O26" s="249">
        <v>69.453000000000003</v>
      </c>
      <c r="P26" s="249">
        <v>16.600000000000001</v>
      </c>
      <c r="Q26" s="249">
        <v>21.1</v>
      </c>
      <c r="R26" s="249">
        <v>19.899999999999999</v>
      </c>
      <c r="S26" s="249">
        <v>4.8499999999999996</v>
      </c>
      <c r="T26" s="16">
        <v>11</v>
      </c>
      <c r="U26" s="23">
        <f t="shared" si="1"/>
        <v>14660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6321353</v>
      </c>
      <c r="E27" s="249">
        <v>745639</v>
      </c>
      <c r="F27" s="249">
        <v>6.2633539999999996</v>
      </c>
      <c r="G27" s="249">
        <v>0</v>
      </c>
      <c r="H27" s="249">
        <v>74.168000000000006</v>
      </c>
      <c r="I27" s="249">
        <v>19.2</v>
      </c>
      <c r="J27" s="249">
        <v>720</v>
      </c>
      <c r="K27" s="249">
        <v>1070.4000000000001</v>
      </c>
      <c r="L27" s="249">
        <v>1.0098</v>
      </c>
      <c r="M27" s="249">
        <v>60.064999999999998</v>
      </c>
      <c r="N27" s="249">
        <v>83.528000000000006</v>
      </c>
      <c r="O27" s="249">
        <v>76.361999999999995</v>
      </c>
      <c r="P27" s="249">
        <v>18.3</v>
      </c>
      <c r="Q27" s="249">
        <v>21.3</v>
      </c>
      <c r="R27" s="249">
        <v>20</v>
      </c>
      <c r="S27" s="249">
        <v>4.8600000000000003</v>
      </c>
      <c r="T27" s="16">
        <v>10</v>
      </c>
      <c r="U27" s="23">
        <f t="shared" si="1"/>
        <v>17305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6304048</v>
      </c>
      <c r="E28" s="249">
        <v>3742763</v>
      </c>
      <c r="F28" s="249">
        <v>5.5494490000000001</v>
      </c>
      <c r="G28" s="249">
        <v>0</v>
      </c>
      <c r="H28" s="249">
        <v>75.942999999999998</v>
      </c>
      <c r="I28" s="249">
        <v>20.100000000000001</v>
      </c>
      <c r="J28" s="249">
        <v>659.1</v>
      </c>
      <c r="K28" s="249">
        <v>1117</v>
      </c>
      <c r="L28" s="249">
        <v>1.0085</v>
      </c>
      <c r="M28" s="249">
        <v>60.295000000000002</v>
      </c>
      <c r="N28" s="249">
        <v>85.244</v>
      </c>
      <c r="O28" s="249">
        <v>66.415000000000006</v>
      </c>
      <c r="P28" s="249">
        <v>18.399999999999999</v>
      </c>
      <c r="Q28" s="249">
        <v>22.2</v>
      </c>
      <c r="R28" s="249">
        <v>20.100000000000001</v>
      </c>
      <c r="S28" s="249">
        <v>4.87</v>
      </c>
      <c r="T28" s="16">
        <v>9</v>
      </c>
      <c r="U28" s="23">
        <f t="shared" si="1"/>
        <v>15796</v>
      </c>
      <c r="V28" s="16"/>
      <c r="W28" s="110"/>
      <c r="X28" s="110"/>
      <c r="Y28" s="239" t="e">
        <f>((X28*100)/#REF!)-100</f>
        <v>#REF!</v>
      </c>
    </row>
    <row r="29" spans="1:25">
      <c r="A29" s="16">
        <v>9</v>
      </c>
      <c r="B29" s="249" t="s">
        <v>197</v>
      </c>
      <c r="C29" s="249" t="s">
        <v>196</v>
      </c>
      <c r="D29" s="249">
        <v>6288252</v>
      </c>
      <c r="E29" s="249">
        <v>3740176</v>
      </c>
      <c r="F29" s="249">
        <v>5.990189</v>
      </c>
      <c r="G29" s="249">
        <v>0</v>
      </c>
      <c r="H29" s="249">
        <v>84.462000000000003</v>
      </c>
      <c r="I29" s="249">
        <v>20.7</v>
      </c>
      <c r="J29" s="249">
        <v>77.5</v>
      </c>
      <c r="K29" s="249">
        <v>1514.2</v>
      </c>
      <c r="L29" s="249">
        <v>1.0092000000000001</v>
      </c>
      <c r="M29" s="249">
        <v>45.603000000000002</v>
      </c>
      <c r="N29" s="249">
        <v>87.317999999999998</v>
      </c>
      <c r="O29" s="249">
        <v>72.802000000000007</v>
      </c>
      <c r="P29" s="249">
        <v>12.8</v>
      </c>
      <c r="Q29" s="249">
        <v>30.3</v>
      </c>
      <c r="R29" s="249">
        <v>20.9</v>
      </c>
      <c r="S29" s="249">
        <v>4.87</v>
      </c>
      <c r="T29" s="16">
        <v>8</v>
      </c>
      <c r="U29" s="23">
        <f t="shared" si="1"/>
        <v>1867</v>
      </c>
      <c r="V29" s="16"/>
      <c r="W29" s="110"/>
      <c r="X29" s="110"/>
      <c r="Y29" s="239" t="e">
        <f>((X29*100)/#REF!)-100</f>
        <v>#REF!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6286385</v>
      </c>
      <c r="E30" s="249">
        <v>3739850</v>
      </c>
      <c r="F30" s="249">
        <v>7.0699899999999998</v>
      </c>
      <c r="G30" s="249">
        <v>0</v>
      </c>
      <c r="H30" s="249">
        <v>85.510999999999996</v>
      </c>
      <c r="I30" s="249">
        <v>18.3</v>
      </c>
      <c r="J30" s="249">
        <v>1.7</v>
      </c>
      <c r="K30" s="249">
        <v>17.5</v>
      </c>
      <c r="L30" s="249">
        <v>1.0122</v>
      </c>
      <c r="M30" s="249">
        <v>82.927999999999997</v>
      </c>
      <c r="N30" s="249">
        <v>86.667000000000002</v>
      </c>
      <c r="O30" s="249">
        <v>85.034999999999997</v>
      </c>
      <c r="P30" s="249">
        <v>10.3</v>
      </c>
      <c r="Q30" s="249">
        <v>28.2</v>
      </c>
      <c r="R30" s="249">
        <v>12.8</v>
      </c>
      <c r="S30" s="249">
        <v>4.87</v>
      </c>
      <c r="T30" s="22">
        <v>7</v>
      </c>
      <c r="U30" s="23">
        <f t="shared" si="1"/>
        <v>41</v>
      </c>
      <c r="V30" s="24">
        <v>8</v>
      </c>
      <c r="W30" s="110"/>
      <c r="X30" s="110"/>
      <c r="Y30" s="239" t="e">
        <f>((X30*100)/#REF!)-100</f>
        <v>#REF!</v>
      </c>
    </row>
    <row r="31" spans="1:25">
      <c r="A31" s="16">
        <v>7</v>
      </c>
      <c r="B31" s="249" t="s">
        <v>199</v>
      </c>
      <c r="C31" s="249" t="s">
        <v>196</v>
      </c>
      <c r="D31" s="249">
        <v>6286344</v>
      </c>
      <c r="E31" s="249">
        <v>3739844</v>
      </c>
      <c r="F31" s="249">
        <v>7.0631349999999999</v>
      </c>
      <c r="G31" s="249">
        <v>0</v>
      </c>
      <c r="H31" s="249">
        <v>74.853999999999999</v>
      </c>
      <c r="I31" s="249">
        <v>17.5</v>
      </c>
      <c r="J31" s="249">
        <v>613.20000000000005</v>
      </c>
      <c r="K31" s="249">
        <v>1348.7</v>
      </c>
      <c r="L31" s="249">
        <v>1.0125</v>
      </c>
      <c r="M31" s="249">
        <v>48.954000000000001</v>
      </c>
      <c r="N31" s="249">
        <v>85.25</v>
      </c>
      <c r="O31" s="249">
        <v>84.033000000000001</v>
      </c>
      <c r="P31" s="249">
        <v>9.4</v>
      </c>
      <c r="Q31" s="249">
        <v>20.5</v>
      </c>
      <c r="R31" s="249">
        <v>10.199999999999999</v>
      </c>
      <c r="S31" s="249">
        <v>4.8600000000000003</v>
      </c>
      <c r="T31" s="16">
        <v>6</v>
      </c>
      <c r="U31" s="23">
        <f t="shared" si="1"/>
        <v>14670</v>
      </c>
      <c r="V31" s="5"/>
      <c r="W31" s="110"/>
      <c r="X31" s="110"/>
      <c r="Y31" s="239" t="e">
        <f>((X31*100)/#REF!)-100</f>
        <v>#REF!</v>
      </c>
    </row>
    <row r="32" spans="1:25">
      <c r="A32" s="16">
        <v>6</v>
      </c>
      <c r="B32" s="249" t="s">
        <v>200</v>
      </c>
      <c r="C32" s="249" t="s">
        <v>196</v>
      </c>
      <c r="D32" s="249">
        <v>6271674</v>
      </c>
      <c r="E32" s="249">
        <v>3737367</v>
      </c>
      <c r="F32" s="249">
        <v>5.5915059999999999</v>
      </c>
      <c r="G32" s="249">
        <v>0</v>
      </c>
      <c r="H32" s="249">
        <v>72.331999999999994</v>
      </c>
      <c r="I32" s="249">
        <v>19.3</v>
      </c>
      <c r="J32" s="249">
        <v>761</v>
      </c>
      <c r="K32" s="249">
        <v>1069.5</v>
      </c>
      <c r="L32" s="249">
        <v>1.0086999999999999</v>
      </c>
      <c r="M32" s="249">
        <v>60.883000000000003</v>
      </c>
      <c r="N32" s="249">
        <v>83.742999999999995</v>
      </c>
      <c r="O32" s="249">
        <v>66.671000000000006</v>
      </c>
      <c r="P32" s="249">
        <v>17.2</v>
      </c>
      <c r="Q32" s="249">
        <v>21.6</v>
      </c>
      <c r="R32" s="249">
        <v>18.899999999999999</v>
      </c>
      <c r="S32" s="249">
        <v>4.87</v>
      </c>
      <c r="T32" s="16">
        <v>5</v>
      </c>
      <c r="U32" s="23">
        <f t="shared" si="1"/>
        <v>18246</v>
      </c>
      <c r="V32" s="5"/>
      <c r="W32" s="110"/>
      <c r="X32" s="110"/>
      <c r="Y32" s="239" t="e">
        <f>((X32*100)/#REF!)-100</f>
        <v>#REF!</v>
      </c>
    </row>
    <row r="33" spans="1:25">
      <c r="A33" s="16">
        <v>5</v>
      </c>
      <c r="B33" s="249" t="s">
        <v>201</v>
      </c>
      <c r="C33" s="249" t="s">
        <v>196</v>
      </c>
      <c r="D33" s="249">
        <v>6253428</v>
      </c>
      <c r="E33" s="249">
        <v>3734262</v>
      </c>
      <c r="F33" s="249">
        <v>5.5631839999999997</v>
      </c>
      <c r="G33" s="249">
        <v>0</v>
      </c>
      <c r="H33" s="249">
        <v>77.13</v>
      </c>
      <c r="I33" s="249">
        <v>20</v>
      </c>
      <c r="J33" s="249">
        <v>576.1</v>
      </c>
      <c r="K33" s="249">
        <v>1230.0999999999999</v>
      </c>
      <c r="L33" s="249">
        <v>1.0085</v>
      </c>
      <c r="M33" s="249">
        <v>53.707999999999998</v>
      </c>
      <c r="N33" s="249">
        <v>86.067999999999998</v>
      </c>
      <c r="O33" s="249">
        <v>66.69</v>
      </c>
      <c r="P33" s="249">
        <v>16.3</v>
      </c>
      <c r="Q33" s="249">
        <v>21.9</v>
      </c>
      <c r="R33" s="249">
        <v>20.399999999999999</v>
      </c>
      <c r="S33" s="249">
        <v>4.88</v>
      </c>
      <c r="T33" s="16">
        <v>4</v>
      </c>
      <c r="U33" s="23">
        <f t="shared" si="1"/>
        <v>13776</v>
      </c>
      <c r="V33" s="5"/>
      <c r="W33" s="110"/>
      <c r="X33" s="110"/>
      <c r="Y33" s="239" t="e">
        <f>((X33*100)/#REF!)-100</f>
        <v>#REF!</v>
      </c>
    </row>
    <row r="34" spans="1:25">
      <c r="A34" s="16">
        <v>4</v>
      </c>
      <c r="B34" s="249" t="s">
        <v>202</v>
      </c>
      <c r="C34" s="249" t="s">
        <v>196</v>
      </c>
      <c r="D34" s="249">
        <v>6239652</v>
      </c>
      <c r="E34" s="249">
        <v>3732004</v>
      </c>
      <c r="F34" s="249">
        <v>5.8534740000000003</v>
      </c>
      <c r="G34" s="249">
        <v>0</v>
      </c>
      <c r="H34" s="249">
        <v>76.498999999999995</v>
      </c>
      <c r="I34" s="249">
        <v>20.100000000000001</v>
      </c>
      <c r="J34" s="249">
        <v>648.70000000000005</v>
      </c>
      <c r="K34" s="249">
        <v>1201.9000000000001</v>
      </c>
      <c r="L34" s="249">
        <v>1.0089999999999999</v>
      </c>
      <c r="M34" s="249">
        <v>59.171999999999997</v>
      </c>
      <c r="N34" s="249">
        <v>86.798000000000002</v>
      </c>
      <c r="O34" s="249">
        <v>70.739000000000004</v>
      </c>
      <c r="P34" s="249">
        <v>17.5</v>
      </c>
      <c r="Q34" s="249">
        <v>22.4</v>
      </c>
      <c r="R34" s="249">
        <v>20.3</v>
      </c>
      <c r="S34" s="249">
        <v>4.88</v>
      </c>
      <c r="T34" s="16">
        <v>3</v>
      </c>
      <c r="U34" s="23">
        <f t="shared" si="1"/>
        <v>15544</v>
      </c>
      <c r="V34" s="5"/>
      <c r="W34" s="238"/>
      <c r="X34" s="136"/>
      <c r="Y34" s="239" t="e">
        <f>((X34*100)/#REF!)-100</f>
        <v>#REF!</v>
      </c>
    </row>
    <row r="35" spans="1:25">
      <c r="A35" s="16">
        <v>3</v>
      </c>
      <c r="B35" s="249" t="s">
        <v>203</v>
      </c>
      <c r="C35" s="249" t="s">
        <v>196</v>
      </c>
      <c r="D35" s="249">
        <v>6224108</v>
      </c>
      <c r="E35" s="249">
        <v>3729476</v>
      </c>
      <c r="F35" s="249">
        <v>6.0545949999999999</v>
      </c>
      <c r="G35" s="249">
        <v>0</v>
      </c>
      <c r="H35" s="249">
        <v>79.503</v>
      </c>
      <c r="I35" s="249">
        <v>20.2</v>
      </c>
      <c r="J35" s="249">
        <v>547.29999999999995</v>
      </c>
      <c r="K35" s="249">
        <v>1124.0999999999999</v>
      </c>
      <c r="L35" s="249">
        <v>1.0094000000000001</v>
      </c>
      <c r="M35" s="249">
        <v>60.003999999999998</v>
      </c>
      <c r="N35" s="249">
        <v>86.93</v>
      </c>
      <c r="O35" s="249">
        <v>73.584999999999994</v>
      </c>
      <c r="P35" s="249">
        <v>18.100000000000001</v>
      </c>
      <c r="Q35" s="249">
        <v>22.2</v>
      </c>
      <c r="R35" s="249">
        <v>20.5</v>
      </c>
      <c r="S35" s="249">
        <v>4.88</v>
      </c>
      <c r="T35" s="16">
        <v>2</v>
      </c>
      <c r="U35" s="23">
        <f t="shared" si="1"/>
        <v>13101</v>
      </c>
      <c r="V35" s="5"/>
      <c r="W35" s="103"/>
      <c r="X35" s="102"/>
      <c r="Y35" s="239" t="e">
        <f>((X35*100)/#REF!)-100</f>
        <v>#REF!</v>
      </c>
    </row>
    <row r="36" spans="1:25">
      <c r="A36" s="16">
        <v>2</v>
      </c>
      <c r="B36" s="249" t="s">
        <v>204</v>
      </c>
      <c r="C36" s="249" t="s">
        <v>196</v>
      </c>
      <c r="D36" s="249">
        <v>6211007</v>
      </c>
      <c r="E36" s="249">
        <v>3727422</v>
      </c>
      <c r="F36" s="249">
        <v>6.5110140000000003</v>
      </c>
      <c r="G36" s="249">
        <v>0</v>
      </c>
      <c r="H36" s="249">
        <v>85.762</v>
      </c>
      <c r="I36" s="249">
        <v>21.4</v>
      </c>
      <c r="J36" s="249">
        <v>51.4</v>
      </c>
      <c r="K36" s="249">
        <v>1102.9000000000001</v>
      </c>
      <c r="L36" s="249">
        <v>1.0102</v>
      </c>
      <c r="M36" s="249">
        <v>65.462000000000003</v>
      </c>
      <c r="N36" s="249">
        <v>88.045000000000002</v>
      </c>
      <c r="O36" s="249">
        <v>79.971000000000004</v>
      </c>
      <c r="P36" s="249">
        <v>10.5</v>
      </c>
      <c r="Q36" s="249">
        <v>32.5</v>
      </c>
      <c r="R36" s="249">
        <v>20.5</v>
      </c>
      <c r="S36" s="249">
        <v>4.88</v>
      </c>
      <c r="T36" s="16">
        <v>1</v>
      </c>
      <c r="U36" s="23">
        <f t="shared" si="1"/>
        <v>1243</v>
      </c>
      <c r="V36" s="5"/>
      <c r="W36" s="105"/>
      <c r="X36" s="101"/>
      <c r="Y36" s="239" t="e">
        <f>((X36*100)/#REF!)-100</f>
        <v>#REF!</v>
      </c>
    </row>
    <row r="37" spans="1:25">
      <c r="A37" s="16">
        <v>1</v>
      </c>
      <c r="B37" s="249" t="s">
        <v>205</v>
      </c>
      <c r="C37" s="249" t="s">
        <v>196</v>
      </c>
      <c r="D37" s="249">
        <v>6209764</v>
      </c>
      <c r="E37" s="249">
        <v>3727224</v>
      </c>
      <c r="F37" s="249">
        <v>7.2254779999999998</v>
      </c>
      <c r="G37" s="249">
        <v>0</v>
      </c>
      <c r="H37" s="249">
        <v>86.82</v>
      </c>
      <c r="I37" s="249">
        <v>19.8</v>
      </c>
      <c r="J37" s="249">
        <v>1.6</v>
      </c>
      <c r="K37" s="249">
        <v>17.899999999999999</v>
      </c>
      <c r="L37" s="249">
        <v>1.0125999999999999</v>
      </c>
      <c r="M37" s="249">
        <v>83.566999999999993</v>
      </c>
      <c r="N37" s="249">
        <v>88.584000000000003</v>
      </c>
      <c r="O37" s="249">
        <v>86.894999999999996</v>
      </c>
      <c r="P37" s="249">
        <v>9.8000000000000007</v>
      </c>
      <c r="Q37" s="249">
        <v>30.8</v>
      </c>
      <c r="R37" s="249">
        <v>12.1</v>
      </c>
      <c r="S37" s="249">
        <v>4.88</v>
      </c>
      <c r="T37" s="1"/>
      <c r="U37" s="26"/>
      <c r="V37" s="5"/>
      <c r="W37" s="103"/>
      <c r="X37" s="102"/>
      <c r="Y37" s="239" t="e">
        <f>((X37*100)/#REF!)-100</f>
        <v>#REF!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6" sqref="F16"/>
    </sheetView>
  </sheetViews>
  <sheetFormatPr baseColWidth="10" defaultColWidth="11.42578125" defaultRowHeight="15"/>
  <cols>
    <col min="1" max="1" width="7.28515625" customWidth="1"/>
    <col min="4" max="4" width="11.14062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5.28515625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1" t="s">
        <v>126</v>
      </c>
      <c r="X1" s="301" t="s">
        <v>127</v>
      </c>
      <c r="Y1" s="30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01"/>
      <c r="X2" s="301"/>
      <c r="Y2" s="302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01"/>
      <c r="X3" s="301"/>
      <c r="Y3" s="302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01"/>
      <c r="X4" s="301"/>
      <c r="Y4" s="302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01"/>
      <c r="X5" s="301"/>
      <c r="Y5" s="302"/>
    </row>
    <row r="6" spans="1:25">
      <c r="A6" s="21">
        <v>32</v>
      </c>
      <c r="B6" s="249" t="s">
        <v>258</v>
      </c>
      <c r="C6" s="249" t="s">
        <v>196</v>
      </c>
      <c r="D6" s="255">
        <v>3158605</v>
      </c>
      <c r="E6" s="249">
        <v>867301</v>
      </c>
      <c r="F6" s="249">
        <v>6.2720659999999997</v>
      </c>
      <c r="G6" s="249">
        <v>0</v>
      </c>
      <c r="H6" s="249">
        <v>77.930000000000007</v>
      </c>
      <c r="I6" s="249">
        <v>21.2</v>
      </c>
      <c r="J6" s="249">
        <v>317</v>
      </c>
      <c r="K6" s="249">
        <v>423.8</v>
      </c>
      <c r="L6" s="249">
        <v>1.0096000000000001</v>
      </c>
      <c r="M6" s="249">
        <v>73.798000000000002</v>
      </c>
      <c r="N6" s="249">
        <v>83.92</v>
      </c>
      <c r="O6" s="249">
        <v>77.094999999999999</v>
      </c>
      <c r="P6" s="249">
        <v>19</v>
      </c>
      <c r="Q6" s="249">
        <v>24.3</v>
      </c>
      <c r="R6" s="249">
        <v>22.1</v>
      </c>
      <c r="S6" s="249">
        <v>4.8600000000000003</v>
      </c>
      <c r="T6" s="22">
        <v>31</v>
      </c>
      <c r="U6" s="23">
        <f>D6-D7</f>
        <v>7575</v>
      </c>
      <c r="V6" s="4"/>
      <c r="W6" s="245"/>
      <c r="X6" s="245"/>
      <c r="Y6" s="248"/>
    </row>
    <row r="7" spans="1:25">
      <c r="A7" s="21">
        <v>31</v>
      </c>
      <c r="B7" s="249" t="s">
        <v>253</v>
      </c>
      <c r="C7" s="249" t="s">
        <v>196</v>
      </c>
      <c r="D7" s="249">
        <v>3151030</v>
      </c>
      <c r="E7" s="249">
        <v>866105</v>
      </c>
      <c r="F7" s="249">
        <v>6.1432520000000004</v>
      </c>
      <c r="G7" s="249">
        <v>0</v>
      </c>
      <c r="H7" s="249">
        <v>77.975999999999999</v>
      </c>
      <c r="I7" s="249">
        <v>20.9</v>
      </c>
      <c r="J7" s="249">
        <v>327</v>
      </c>
      <c r="K7" s="249">
        <v>418.1</v>
      </c>
      <c r="L7" s="249">
        <v>1.0094000000000001</v>
      </c>
      <c r="M7" s="249">
        <v>73.733000000000004</v>
      </c>
      <c r="N7" s="249">
        <v>83.751000000000005</v>
      </c>
      <c r="O7" s="249">
        <v>75.195999999999998</v>
      </c>
      <c r="P7" s="249">
        <v>18.2</v>
      </c>
      <c r="Q7" s="249">
        <v>23.9</v>
      </c>
      <c r="R7" s="249">
        <v>21.8</v>
      </c>
      <c r="S7" s="249">
        <v>4.8499999999999996</v>
      </c>
      <c r="T7" s="22">
        <v>30</v>
      </c>
      <c r="U7" s="23">
        <f>D7-D8</f>
        <v>7835</v>
      </c>
      <c r="V7" s="24">
        <v>1</v>
      </c>
      <c r="W7" s="111"/>
      <c r="X7" s="110"/>
      <c r="Y7" s="239">
        <f t="shared" ref="Y7:Y36" si="0">((X7*100)/D7)-100</f>
        <v>-100</v>
      </c>
    </row>
    <row r="8" spans="1:25">
      <c r="A8" s="16">
        <v>30</v>
      </c>
      <c r="B8" s="249" t="s">
        <v>254</v>
      </c>
      <c r="C8" s="249" t="s">
        <v>196</v>
      </c>
      <c r="D8" s="249">
        <v>3143195</v>
      </c>
      <c r="E8" s="249">
        <v>864870</v>
      </c>
      <c r="F8" s="249">
        <v>6.5404289999999996</v>
      </c>
      <c r="G8" s="249">
        <v>0</v>
      </c>
      <c r="H8" s="249">
        <v>80.692999999999998</v>
      </c>
      <c r="I8" s="249">
        <v>20.5</v>
      </c>
      <c r="J8" s="249">
        <v>335.5</v>
      </c>
      <c r="K8" s="249">
        <v>419.2</v>
      </c>
      <c r="L8" s="249">
        <v>1.0102</v>
      </c>
      <c r="M8" s="249">
        <v>74.710999999999999</v>
      </c>
      <c r="N8" s="249">
        <v>86.47</v>
      </c>
      <c r="O8" s="249">
        <v>80.772000000000006</v>
      </c>
      <c r="P8" s="249">
        <v>17.7</v>
      </c>
      <c r="Q8" s="249">
        <v>22.9</v>
      </c>
      <c r="R8" s="249">
        <v>21.8</v>
      </c>
      <c r="S8" s="249">
        <v>4.8499999999999996</v>
      </c>
      <c r="T8" s="16">
        <v>29</v>
      </c>
      <c r="U8" s="23">
        <f t="shared" ref="U8:U17" si="1">D8-D9</f>
        <v>8025</v>
      </c>
      <c r="V8" s="4"/>
      <c r="W8" s="138"/>
      <c r="X8" s="139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3135170</v>
      </c>
      <c r="E9" s="249">
        <v>863645</v>
      </c>
      <c r="F9" s="249">
        <v>6.5665180000000003</v>
      </c>
      <c r="G9" s="249">
        <v>0</v>
      </c>
      <c r="H9" s="249">
        <v>80.771000000000001</v>
      </c>
      <c r="I9" s="249">
        <v>19.7</v>
      </c>
      <c r="J9" s="249">
        <v>325.3</v>
      </c>
      <c r="K9" s="249">
        <v>469.8</v>
      </c>
      <c r="L9" s="249">
        <v>1.0102</v>
      </c>
      <c r="M9" s="249">
        <v>75.304000000000002</v>
      </c>
      <c r="N9" s="249">
        <v>86.495000000000005</v>
      </c>
      <c r="O9" s="249">
        <v>81.094999999999999</v>
      </c>
      <c r="P9" s="249">
        <v>17.600000000000001</v>
      </c>
      <c r="Q9" s="249">
        <v>22.3</v>
      </c>
      <c r="R9" s="249">
        <v>21.7</v>
      </c>
      <c r="S9" s="249">
        <v>4.8499999999999996</v>
      </c>
      <c r="T9" s="22">
        <v>28</v>
      </c>
      <c r="U9" s="23">
        <f t="shared" si="1"/>
        <v>7767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3127403</v>
      </c>
      <c r="E10" s="249">
        <v>862460</v>
      </c>
      <c r="F10" s="249">
        <v>6.4636579999999997</v>
      </c>
      <c r="G10" s="249">
        <v>0</v>
      </c>
      <c r="H10" s="249">
        <v>78.007000000000005</v>
      </c>
      <c r="I10" s="249">
        <v>19.899999999999999</v>
      </c>
      <c r="J10" s="249">
        <v>329.7</v>
      </c>
      <c r="K10" s="249">
        <v>451.2</v>
      </c>
      <c r="L10" s="249">
        <v>1.0102</v>
      </c>
      <c r="M10" s="249">
        <v>72.947999999999993</v>
      </c>
      <c r="N10" s="249">
        <v>85.278999999999996</v>
      </c>
      <c r="O10" s="249">
        <v>79.091999999999999</v>
      </c>
      <c r="P10" s="249">
        <v>17.3</v>
      </c>
      <c r="Q10" s="249">
        <v>22.7</v>
      </c>
      <c r="R10" s="249">
        <v>19.899999999999999</v>
      </c>
      <c r="S10" s="249">
        <v>4.84</v>
      </c>
      <c r="T10" s="16">
        <v>27</v>
      </c>
      <c r="U10" s="23">
        <f t="shared" si="1"/>
        <v>7889</v>
      </c>
      <c r="V10" s="16"/>
      <c r="W10" s="105"/>
      <c r="X10" s="102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3119514</v>
      </c>
      <c r="E11" s="249">
        <v>861220</v>
      </c>
      <c r="F11" s="249">
        <v>6.3533549999999996</v>
      </c>
      <c r="G11" s="249">
        <v>0</v>
      </c>
      <c r="H11" s="249">
        <v>76.614999999999995</v>
      </c>
      <c r="I11" s="249">
        <v>20.8</v>
      </c>
      <c r="J11" s="249">
        <v>319.39999999999998</v>
      </c>
      <c r="K11" s="249">
        <v>444</v>
      </c>
      <c r="L11" s="249">
        <v>1.0099</v>
      </c>
      <c r="M11" s="249">
        <v>72.403000000000006</v>
      </c>
      <c r="N11" s="249">
        <v>85.628</v>
      </c>
      <c r="O11" s="249">
        <v>77.825000000000003</v>
      </c>
      <c r="P11" s="249">
        <v>17.7</v>
      </c>
      <c r="Q11" s="249">
        <v>23.5</v>
      </c>
      <c r="R11" s="249">
        <v>20.8</v>
      </c>
      <c r="S11" s="249">
        <v>4.8499999999999996</v>
      </c>
      <c r="T11" s="16">
        <v>26</v>
      </c>
      <c r="U11" s="23">
        <f t="shared" si="1"/>
        <v>7636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3111878</v>
      </c>
      <c r="E12" s="249">
        <v>859997</v>
      </c>
      <c r="F12" s="249">
        <v>6.0672069999999998</v>
      </c>
      <c r="G12" s="249">
        <v>0</v>
      </c>
      <c r="H12" s="249">
        <v>76.382000000000005</v>
      </c>
      <c r="I12" s="249">
        <v>20.5</v>
      </c>
      <c r="J12" s="249">
        <v>326.2</v>
      </c>
      <c r="K12" s="249">
        <v>415.3</v>
      </c>
      <c r="L12" s="249">
        <v>1.0093000000000001</v>
      </c>
      <c r="M12" s="249">
        <v>72.019000000000005</v>
      </c>
      <c r="N12" s="249">
        <v>83.33</v>
      </c>
      <c r="O12" s="249">
        <v>74.103999999999999</v>
      </c>
      <c r="P12" s="249">
        <v>18.2</v>
      </c>
      <c r="Q12" s="249">
        <v>23.9</v>
      </c>
      <c r="R12" s="249">
        <v>21.7</v>
      </c>
      <c r="S12" s="249">
        <v>4.8600000000000003</v>
      </c>
      <c r="T12" s="16">
        <v>25</v>
      </c>
      <c r="U12" s="23">
        <f t="shared" si="1"/>
        <v>7810</v>
      </c>
      <c r="V12" s="16"/>
      <c r="W12" s="141"/>
      <c r="X12" s="136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3104068</v>
      </c>
      <c r="E13" s="249">
        <v>858744</v>
      </c>
      <c r="F13" s="249">
        <v>6.261749</v>
      </c>
      <c r="G13" s="249">
        <v>0</v>
      </c>
      <c r="H13" s="249">
        <v>76.658000000000001</v>
      </c>
      <c r="I13" s="249">
        <v>20.6</v>
      </c>
      <c r="J13" s="249">
        <v>319.3</v>
      </c>
      <c r="K13" s="249">
        <v>410.9</v>
      </c>
      <c r="L13" s="249">
        <v>1.0097</v>
      </c>
      <c r="M13" s="249">
        <v>72.402000000000001</v>
      </c>
      <c r="N13" s="249">
        <v>82.494</v>
      </c>
      <c r="O13" s="249">
        <v>76.754999999999995</v>
      </c>
      <c r="P13" s="249">
        <v>17.399999999999999</v>
      </c>
      <c r="Q13" s="249">
        <v>23.8</v>
      </c>
      <c r="R13" s="249">
        <v>21.5</v>
      </c>
      <c r="S13" s="249">
        <v>4.8600000000000003</v>
      </c>
      <c r="T13" s="16">
        <v>24</v>
      </c>
      <c r="U13" s="23">
        <f t="shared" si="1"/>
        <v>7637</v>
      </c>
      <c r="V13" s="16"/>
      <c r="W13" s="142"/>
      <c r="X13" s="123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3096431</v>
      </c>
      <c r="E14" s="249">
        <v>857521</v>
      </c>
      <c r="F14" s="249">
        <v>6.1806080000000003</v>
      </c>
      <c r="G14" s="249">
        <v>0</v>
      </c>
      <c r="H14" s="249">
        <v>77.207999999999998</v>
      </c>
      <c r="I14" s="249">
        <v>20.5</v>
      </c>
      <c r="J14" s="249">
        <v>316.8</v>
      </c>
      <c r="K14" s="249">
        <v>405.1</v>
      </c>
      <c r="L14" s="249">
        <v>1.0095000000000001</v>
      </c>
      <c r="M14" s="249">
        <v>72.596999999999994</v>
      </c>
      <c r="N14" s="249">
        <v>83.341999999999999</v>
      </c>
      <c r="O14" s="249">
        <v>75.646000000000001</v>
      </c>
      <c r="P14" s="249">
        <v>18.3</v>
      </c>
      <c r="Q14" s="249">
        <v>23.5</v>
      </c>
      <c r="R14" s="249">
        <v>21.5</v>
      </c>
      <c r="S14" s="249">
        <v>4.8600000000000003</v>
      </c>
      <c r="T14" s="16">
        <v>23</v>
      </c>
      <c r="U14" s="23">
        <f t="shared" si="1"/>
        <v>7607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3088824</v>
      </c>
      <c r="E15" s="249">
        <v>856311</v>
      </c>
      <c r="F15" s="249">
        <v>6.1373490000000004</v>
      </c>
      <c r="G15" s="249">
        <v>0</v>
      </c>
      <c r="H15" s="249">
        <v>80.438999999999993</v>
      </c>
      <c r="I15" s="249">
        <v>21</v>
      </c>
      <c r="J15" s="249">
        <v>320.10000000000002</v>
      </c>
      <c r="K15" s="249">
        <v>410.9</v>
      </c>
      <c r="L15" s="249">
        <v>1.0096000000000001</v>
      </c>
      <c r="M15" s="249">
        <v>73.983000000000004</v>
      </c>
      <c r="N15" s="249">
        <v>86.25</v>
      </c>
      <c r="O15" s="249">
        <v>74.73</v>
      </c>
      <c r="P15" s="249">
        <v>19</v>
      </c>
      <c r="Q15" s="249">
        <v>25</v>
      </c>
      <c r="R15" s="249">
        <v>20.5</v>
      </c>
      <c r="S15" s="249">
        <v>4.87</v>
      </c>
      <c r="T15" s="16">
        <v>22</v>
      </c>
      <c r="U15" s="23">
        <f t="shared" si="1"/>
        <v>7666</v>
      </c>
      <c r="V15" s="16"/>
      <c r="W15" s="105"/>
      <c r="X15" s="102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3081158</v>
      </c>
      <c r="E16" s="249">
        <v>855134</v>
      </c>
      <c r="F16" s="249">
        <v>6.8214540000000001</v>
      </c>
      <c r="G16" s="249">
        <v>0</v>
      </c>
      <c r="H16" s="249">
        <v>80.941999999999993</v>
      </c>
      <c r="I16" s="249">
        <v>20.7</v>
      </c>
      <c r="J16" s="249">
        <v>306.39999999999998</v>
      </c>
      <c r="K16" s="249">
        <v>411.9</v>
      </c>
      <c r="L16" s="249">
        <v>1.0106999999999999</v>
      </c>
      <c r="M16" s="249">
        <v>77.436999999999998</v>
      </c>
      <c r="N16" s="249">
        <v>86.382000000000005</v>
      </c>
      <c r="O16" s="249">
        <v>84.718000000000004</v>
      </c>
      <c r="P16" s="249">
        <v>18.2</v>
      </c>
      <c r="Q16" s="249">
        <v>23.7</v>
      </c>
      <c r="R16" s="249">
        <v>21.9</v>
      </c>
      <c r="S16" s="249">
        <v>4.88</v>
      </c>
      <c r="T16" s="22">
        <v>21</v>
      </c>
      <c r="U16" s="23">
        <f t="shared" si="1"/>
        <v>7305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3073853</v>
      </c>
      <c r="E17" s="249">
        <v>854017</v>
      </c>
      <c r="F17" s="249">
        <v>6.4243779999999999</v>
      </c>
      <c r="G17" s="249">
        <v>0</v>
      </c>
      <c r="H17" s="249">
        <v>78.599000000000004</v>
      </c>
      <c r="I17" s="249">
        <v>20.8</v>
      </c>
      <c r="J17" s="249">
        <v>314</v>
      </c>
      <c r="K17" s="249">
        <v>410.5</v>
      </c>
      <c r="L17" s="249">
        <v>1.01</v>
      </c>
      <c r="M17" s="249">
        <v>74.825999999999993</v>
      </c>
      <c r="N17" s="249">
        <v>84.402000000000001</v>
      </c>
      <c r="O17" s="249">
        <v>79.001999999999995</v>
      </c>
      <c r="P17" s="249">
        <v>18.3</v>
      </c>
      <c r="Q17" s="249">
        <v>23.6</v>
      </c>
      <c r="R17" s="249">
        <v>21.4</v>
      </c>
      <c r="S17" s="249">
        <v>4.88</v>
      </c>
      <c r="T17" s="16">
        <v>20</v>
      </c>
      <c r="U17" s="23">
        <f t="shared" si="1"/>
        <v>7505</v>
      </c>
      <c r="V17" s="16"/>
      <c r="W17" s="105"/>
      <c r="X17" s="102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3066348</v>
      </c>
      <c r="E18" s="249">
        <v>852842</v>
      </c>
      <c r="F18" s="249">
        <v>6.2694049999999999</v>
      </c>
      <c r="G18" s="249">
        <v>0</v>
      </c>
      <c r="H18" s="249">
        <v>78.051000000000002</v>
      </c>
      <c r="I18" s="249">
        <v>20.7</v>
      </c>
      <c r="J18" s="249">
        <v>318.60000000000002</v>
      </c>
      <c r="K18" s="249">
        <v>412.1</v>
      </c>
      <c r="L18" s="249">
        <v>1.0097</v>
      </c>
      <c r="M18" s="249">
        <v>73.975999999999999</v>
      </c>
      <c r="N18" s="249">
        <v>84.111999999999995</v>
      </c>
      <c r="O18" s="249">
        <v>76.834999999999994</v>
      </c>
      <c r="P18" s="249">
        <v>17.399999999999999</v>
      </c>
      <c r="Q18" s="249">
        <v>23.8</v>
      </c>
      <c r="R18" s="249">
        <v>21.4</v>
      </c>
      <c r="S18" s="249">
        <v>4.87</v>
      </c>
      <c r="T18" s="16">
        <v>19</v>
      </c>
      <c r="U18" s="23">
        <f t="shared" ref="U18:U36" si="2">D18-D19</f>
        <v>7612</v>
      </c>
      <c r="V18" s="16"/>
      <c r="W18" s="105"/>
      <c r="X18" s="102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3058736</v>
      </c>
      <c r="E19" s="249">
        <v>851642</v>
      </c>
      <c r="F19" s="249">
        <v>6.3437150000000004</v>
      </c>
      <c r="G19" s="249">
        <v>0</v>
      </c>
      <c r="H19" s="249">
        <v>78.822999999999993</v>
      </c>
      <c r="I19" s="249">
        <v>20.5</v>
      </c>
      <c r="J19" s="249">
        <v>312.89999999999998</v>
      </c>
      <c r="K19" s="249">
        <v>415.4</v>
      </c>
      <c r="L19" s="249">
        <v>1.0098</v>
      </c>
      <c r="M19" s="249">
        <v>74.444000000000003</v>
      </c>
      <c r="N19" s="249">
        <v>84.527000000000001</v>
      </c>
      <c r="O19" s="249">
        <v>77.909000000000006</v>
      </c>
      <c r="P19" s="249">
        <v>17.899999999999999</v>
      </c>
      <c r="Q19" s="249">
        <v>22.4</v>
      </c>
      <c r="R19" s="249">
        <v>21.5</v>
      </c>
      <c r="S19" s="249">
        <v>4.87</v>
      </c>
      <c r="T19" s="16">
        <v>18</v>
      </c>
      <c r="U19" s="23">
        <f t="shared" si="2"/>
        <v>7489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3051247</v>
      </c>
      <c r="E20" s="249">
        <v>850472</v>
      </c>
      <c r="F20" s="249">
        <v>6.2281620000000002</v>
      </c>
      <c r="G20" s="249">
        <v>0</v>
      </c>
      <c r="H20" s="249">
        <v>78.760999999999996</v>
      </c>
      <c r="I20" s="249">
        <v>20.3</v>
      </c>
      <c r="J20" s="249">
        <v>286</v>
      </c>
      <c r="K20" s="249">
        <v>411.3</v>
      </c>
      <c r="L20" s="249">
        <v>1.0096000000000001</v>
      </c>
      <c r="M20" s="249">
        <v>73.596999999999994</v>
      </c>
      <c r="N20" s="249">
        <v>83.588999999999999</v>
      </c>
      <c r="O20" s="249">
        <v>76.299000000000007</v>
      </c>
      <c r="P20" s="249">
        <v>18</v>
      </c>
      <c r="Q20" s="249">
        <v>22.7</v>
      </c>
      <c r="R20" s="249">
        <v>21.5</v>
      </c>
      <c r="S20" s="249">
        <v>4.87</v>
      </c>
      <c r="T20" s="16">
        <v>17</v>
      </c>
      <c r="U20" s="23">
        <f t="shared" si="2"/>
        <v>6829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3044418</v>
      </c>
      <c r="E21" s="249">
        <v>849404</v>
      </c>
      <c r="F21" s="249">
        <v>6.5642969999999998</v>
      </c>
      <c r="G21" s="249">
        <v>0</v>
      </c>
      <c r="H21" s="249">
        <v>84.281000000000006</v>
      </c>
      <c r="I21" s="249">
        <v>19.2</v>
      </c>
      <c r="J21" s="249">
        <v>260.2</v>
      </c>
      <c r="K21" s="249">
        <v>422.1</v>
      </c>
      <c r="L21" s="249">
        <v>1.0104</v>
      </c>
      <c r="M21" s="249">
        <v>77.09</v>
      </c>
      <c r="N21" s="249">
        <v>89.989000000000004</v>
      </c>
      <c r="O21" s="249">
        <v>80.412999999999997</v>
      </c>
      <c r="P21" s="249">
        <v>16.5</v>
      </c>
      <c r="Q21" s="249">
        <v>21.7</v>
      </c>
      <c r="R21" s="249">
        <v>19.7</v>
      </c>
      <c r="S21" s="249">
        <v>4.8600000000000003</v>
      </c>
      <c r="T21" s="16">
        <v>16</v>
      </c>
      <c r="U21" s="23">
        <f t="shared" si="2"/>
        <v>6154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3038264</v>
      </c>
      <c r="E22" s="249">
        <v>848496</v>
      </c>
      <c r="F22" s="249">
        <v>7.2137099999999998</v>
      </c>
      <c r="G22" s="249">
        <v>0</v>
      </c>
      <c r="H22" s="249">
        <v>83.603999999999999</v>
      </c>
      <c r="I22" s="249">
        <v>17.8</v>
      </c>
      <c r="J22" s="249">
        <v>289.89999999999998</v>
      </c>
      <c r="K22" s="249">
        <v>425.2</v>
      </c>
      <c r="L22" s="249">
        <v>1.0121</v>
      </c>
      <c r="M22" s="249">
        <v>78.212000000000003</v>
      </c>
      <c r="N22" s="249">
        <v>91.17</v>
      </c>
      <c r="O22" s="249">
        <v>88.269000000000005</v>
      </c>
      <c r="P22" s="249">
        <v>15.1</v>
      </c>
      <c r="Q22" s="249">
        <v>19</v>
      </c>
      <c r="R22" s="249">
        <v>16.5</v>
      </c>
      <c r="S22" s="249">
        <v>4.8600000000000003</v>
      </c>
      <c r="T22" s="16">
        <v>15</v>
      </c>
      <c r="U22" s="23">
        <f t="shared" si="2"/>
        <v>6892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3031372</v>
      </c>
      <c r="E23" s="249">
        <v>847480</v>
      </c>
      <c r="F23" s="249">
        <v>6.6869509999999996</v>
      </c>
      <c r="G23" s="249">
        <v>0</v>
      </c>
      <c r="H23" s="249">
        <v>80.793999999999997</v>
      </c>
      <c r="I23" s="249">
        <v>17.3</v>
      </c>
      <c r="J23" s="249">
        <v>314.2</v>
      </c>
      <c r="K23" s="249">
        <v>421.6</v>
      </c>
      <c r="L23" s="249">
        <v>1.0109999999999999</v>
      </c>
      <c r="M23" s="249">
        <v>77.299000000000007</v>
      </c>
      <c r="N23" s="249">
        <v>86.516000000000005</v>
      </c>
      <c r="O23" s="249">
        <v>81.358999999999995</v>
      </c>
      <c r="P23" s="249">
        <v>14.8</v>
      </c>
      <c r="Q23" s="249">
        <v>19.100000000000001</v>
      </c>
      <c r="R23" s="249">
        <v>17.399999999999999</v>
      </c>
      <c r="S23" s="249">
        <v>4.8600000000000003</v>
      </c>
      <c r="T23" s="22">
        <v>14</v>
      </c>
      <c r="U23" s="23">
        <f t="shared" si="2"/>
        <v>7510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3023862</v>
      </c>
      <c r="E24" s="249">
        <v>846345</v>
      </c>
      <c r="F24" s="249">
        <v>6.8655189999999999</v>
      </c>
      <c r="G24" s="249">
        <v>0</v>
      </c>
      <c r="H24" s="249">
        <v>78.963999999999999</v>
      </c>
      <c r="I24" s="249">
        <v>19</v>
      </c>
      <c r="J24" s="249">
        <v>285.89999999999998</v>
      </c>
      <c r="K24" s="249">
        <v>416.3</v>
      </c>
      <c r="L24" s="249">
        <v>1.0115000000000001</v>
      </c>
      <c r="M24" s="249">
        <v>72.201999999999998</v>
      </c>
      <c r="N24" s="249">
        <v>85.9</v>
      </c>
      <c r="O24" s="249">
        <v>83.159000000000006</v>
      </c>
      <c r="P24" s="249">
        <v>15.2</v>
      </c>
      <c r="Q24" s="249">
        <v>21.7</v>
      </c>
      <c r="R24" s="249">
        <v>15.5</v>
      </c>
      <c r="S24" s="249">
        <v>4.8600000000000003</v>
      </c>
      <c r="T24" s="16">
        <v>13</v>
      </c>
      <c r="U24" s="23">
        <f t="shared" si="2"/>
        <v>6810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3017052</v>
      </c>
      <c r="E25" s="249">
        <v>845285</v>
      </c>
      <c r="F25" s="249">
        <v>6.1281499999999998</v>
      </c>
      <c r="G25" s="249">
        <v>0</v>
      </c>
      <c r="H25" s="249">
        <v>78.325999999999993</v>
      </c>
      <c r="I25" s="249">
        <v>19.8</v>
      </c>
      <c r="J25" s="249">
        <v>297.2</v>
      </c>
      <c r="K25" s="249">
        <v>413.3</v>
      </c>
      <c r="L25" s="249">
        <v>1.0095000000000001</v>
      </c>
      <c r="M25" s="249">
        <v>72.114999999999995</v>
      </c>
      <c r="N25" s="249">
        <v>85.227999999999994</v>
      </c>
      <c r="O25" s="249">
        <v>74.747</v>
      </c>
      <c r="P25" s="249">
        <v>16.7</v>
      </c>
      <c r="Q25" s="249">
        <v>22.1</v>
      </c>
      <c r="R25" s="249">
        <v>21</v>
      </c>
      <c r="S25" s="249">
        <v>4.87</v>
      </c>
      <c r="T25" s="16">
        <v>12</v>
      </c>
      <c r="U25" s="23">
        <f t="shared" si="2"/>
        <v>7095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3009957</v>
      </c>
      <c r="E26" s="249">
        <v>844170</v>
      </c>
      <c r="F26" s="249">
        <v>6.4260169999999999</v>
      </c>
      <c r="G26" s="249">
        <v>0</v>
      </c>
      <c r="H26" s="249">
        <v>79</v>
      </c>
      <c r="I26" s="249">
        <v>19.100000000000001</v>
      </c>
      <c r="J26" s="249">
        <v>286.7</v>
      </c>
      <c r="K26" s="249">
        <v>427.2</v>
      </c>
      <c r="L26" s="249">
        <v>1.0101</v>
      </c>
      <c r="M26" s="249">
        <v>73.194999999999993</v>
      </c>
      <c r="N26" s="249">
        <v>83.820999999999998</v>
      </c>
      <c r="O26" s="249">
        <v>78.783000000000001</v>
      </c>
      <c r="P26" s="249">
        <v>16</v>
      </c>
      <c r="Q26" s="249">
        <v>22.3</v>
      </c>
      <c r="R26" s="249">
        <v>20.6</v>
      </c>
      <c r="S26" s="249">
        <v>4.87</v>
      </c>
      <c r="T26" s="16">
        <v>11</v>
      </c>
      <c r="U26" s="23">
        <f t="shared" si="2"/>
        <v>6825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3003132</v>
      </c>
      <c r="E27" s="249">
        <v>843110</v>
      </c>
      <c r="F27" s="249">
        <v>6.6457620000000004</v>
      </c>
      <c r="G27" s="249">
        <v>0</v>
      </c>
      <c r="H27" s="249">
        <v>78.363</v>
      </c>
      <c r="I27" s="249">
        <v>18.7</v>
      </c>
      <c r="J27" s="249">
        <v>286.10000000000002</v>
      </c>
      <c r="K27" s="249">
        <v>424.7</v>
      </c>
      <c r="L27" s="249">
        <v>1.0106999999999999</v>
      </c>
      <c r="M27" s="249">
        <v>72.938999999999993</v>
      </c>
      <c r="N27" s="249">
        <v>84.501999999999995</v>
      </c>
      <c r="O27" s="249">
        <v>81.322000000000003</v>
      </c>
      <c r="P27" s="249">
        <v>15.9</v>
      </c>
      <c r="Q27" s="249">
        <v>21.9</v>
      </c>
      <c r="R27" s="249">
        <v>19</v>
      </c>
      <c r="S27" s="249">
        <v>4.88</v>
      </c>
      <c r="T27" s="16">
        <v>10</v>
      </c>
      <c r="U27" s="23">
        <f t="shared" si="2"/>
        <v>6847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2996285</v>
      </c>
      <c r="E28" s="249">
        <v>1842039</v>
      </c>
      <c r="F28" s="249">
        <v>6.1884930000000002</v>
      </c>
      <c r="G28" s="249">
        <v>0</v>
      </c>
      <c r="H28" s="249">
        <v>78.727000000000004</v>
      </c>
      <c r="I28" s="249">
        <v>20</v>
      </c>
      <c r="J28" s="249">
        <v>303.89999999999998</v>
      </c>
      <c r="K28" s="249">
        <v>423.3</v>
      </c>
      <c r="L28" s="249">
        <v>1.0097</v>
      </c>
      <c r="M28" s="249">
        <v>73.150000000000006</v>
      </c>
      <c r="N28" s="249">
        <v>84.025000000000006</v>
      </c>
      <c r="O28" s="249">
        <v>75.19</v>
      </c>
      <c r="P28" s="249">
        <v>18.100000000000001</v>
      </c>
      <c r="Q28" s="249">
        <v>22.6</v>
      </c>
      <c r="R28" s="249">
        <v>19.7</v>
      </c>
      <c r="S28" s="249">
        <v>4.88</v>
      </c>
      <c r="T28" s="16">
        <v>9</v>
      </c>
      <c r="U28" s="23">
        <f t="shared" si="2"/>
        <v>7266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2989019</v>
      </c>
      <c r="E29" s="249">
        <v>1840903</v>
      </c>
      <c r="F29" s="249">
        <v>6.4754949999999996</v>
      </c>
      <c r="G29" s="249">
        <v>0</v>
      </c>
      <c r="H29" s="249">
        <v>80.656000000000006</v>
      </c>
      <c r="I29" s="249">
        <v>20.8</v>
      </c>
      <c r="J29" s="249">
        <v>298.89999999999998</v>
      </c>
      <c r="K29" s="249">
        <v>411.7</v>
      </c>
      <c r="L29" s="249">
        <v>1.0101</v>
      </c>
      <c r="M29" s="249">
        <v>76.347999999999999</v>
      </c>
      <c r="N29" s="249">
        <v>85.555999999999997</v>
      </c>
      <c r="O29" s="249">
        <v>79.62</v>
      </c>
      <c r="P29" s="249">
        <v>18.600000000000001</v>
      </c>
      <c r="Q29" s="249">
        <v>24.1</v>
      </c>
      <c r="R29" s="249">
        <v>21.1</v>
      </c>
      <c r="S29" s="249">
        <v>4.8899999999999997</v>
      </c>
      <c r="T29" s="16">
        <v>8</v>
      </c>
      <c r="U29" s="23">
        <f t="shared" si="2"/>
        <v>7143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2981876</v>
      </c>
      <c r="E30" s="249">
        <v>1839809</v>
      </c>
      <c r="F30" s="249">
        <v>6.3274720000000002</v>
      </c>
      <c r="G30" s="249">
        <v>0</v>
      </c>
      <c r="H30" s="249">
        <v>80.263999999999996</v>
      </c>
      <c r="I30" s="249">
        <v>20.399999999999999</v>
      </c>
      <c r="J30" s="249">
        <v>311.89999999999998</v>
      </c>
      <c r="K30" s="249">
        <v>416.8</v>
      </c>
      <c r="L30" s="249">
        <v>1.0098</v>
      </c>
      <c r="M30" s="249">
        <v>75.59</v>
      </c>
      <c r="N30" s="249">
        <v>85.605000000000004</v>
      </c>
      <c r="O30" s="249">
        <v>77.552000000000007</v>
      </c>
      <c r="P30" s="249">
        <v>17.8</v>
      </c>
      <c r="Q30" s="249">
        <v>23.9</v>
      </c>
      <c r="R30" s="249">
        <v>21.1</v>
      </c>
      <c r="S30" s="249">
        <v>4.8899999999999997</v>
      </c>
      <c r="T30" s="22">
        <v>7</v>
      </c>
      <c r="U30" s="23">
        <f t="shared" si="2"/>
        <v>7441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2974435</v>
      </c>
      <c r="E31" s="249">
        <v>1838663</v>
      </c>
      <c r="F31" s="249">
        <v>6.2928100000000002</v>
      </c>
      <c r="G31" s="249">
        <v>0</v>
      </c>
      <c r="H31" s="249">
        <v>77.798000000000002</v>
      </c>
      <c r="I31" s="249">
        <v>19.5</v>
      </c>
      <c r="J31" s="249">
        <v>294.5</v>
      </c>
      <c r="K31" s="249">
        <v>412.3</v>
      </c>
      <c r="L31" s="249">
        <v>1.0099</v>
      </c>
      <c r="M31" s="249">
        <v>72.956000000000003</v>
      </c>
      <c r="N31" s="249">
        <v>84.316000000000003</v>
      </c>
      <c r="O31" s="249">
        <v>76.653999999999996</v>
      </c>
      <c r="P31" s="249">
        <v>16.100000000000001</v>
      </c>
      <c r="Q31" s="249">
        <v>23.4</v>
      </c>
      <c r="R31" s="249">
        <v>19.7</v>
      </c>
      <c r="S31" s="249">
        <v>4.8899999999999997</v>
      </c>
      <c r="T31" s="16">
        <v>6</v>
      </c>
      <c r="U31" s="23">
        <f t="shared" si="2"/>
        <v>7028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2967407</v>
      </c>
      <c r="E32" s="249">
        <v>1837555</v>
      </c>
      <c r="F32" s="249">
        <v>6.2489189999999999</v>
      </c>
      <c r="G32" s="249">
        <v>0</v>
      </c>
      <c r="H32" s="249">
        <v>77.16</v>
      </c>
      <c r="I32" s="249">
        <v>20</v>
      </c>
      <c r="J32" s="249">
        <v>311.5</v>
      </c>
      <c r="K32" s="249">
        <v>414</v>
      </c>
      <c r="L32" s="249">
        <v>1.01</v>
      </c>
      <c r="M32" s="249">
        <v>72.152000000000001</v>
      </c>
      <c r="N32" s="249">
        <v>83.587000000000003</v>
      </c>
      <c r="O32" s="249">
        <v>75.64</v>
      </c>
      <c r="P32" s="249">
        <v>15.1</v>
      </c>
      <c r="Q32" s="249">
        <v>24</v>
      </c>
      <c r="R32" s="249">
        <v>18.399999999999999</v>
      </c>
      <c r="S32" s="249">
        <v>4.8899999999999997</v>
      </c>
      <c r="T32" s="16">
        <v>5</v>
      </c>
      <c r="U32" s="23">
        <f t="shared" si="2"/>
        <v>7449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2959958</v>
      </c>
      <c r="E33" s="249">
        <v>1836370</v>
      </c>
      <c r="F33" s="249">
        <v>6.0432620000000004</v>
      </c>
      <c r="G33" s="249">
        <v>0</v>
      </c>
      <c r="H33" s="249">
        <v>78.617000000000004</v>
      </c>
      <c r="I33" s="249">
        <v>21</v>
      </c>
      <c r="J33" s="249">
        <v>298.60000000000002</v>
      </c>
      <c r="K33" s="249">
        <v>421.6</v>
      </c>
      <c r="L33" s="249">
        <v>1.0093000000000001</v>
      </c>
      <c r="M33" s="249">
        <v>73.358000000000004</v>
      </c>
      <c r="N33" s="249">
        <v>83.590999999999994</v>
      </c>
      <c r="O33" s="249">
        <v>73.599999999999994</v>
      </c>
      <c r="P33" s="249">
        <v>18.5</v>
      </c>
      <c r="Q33" s="249">
        <v>24.7</v>
      </c>
      <c r="R33" s="249">
        <v>21.1</v>
      </c>
      <c r="S33" s="249">
        <v>4.9000000000000004</v>
      </c>
      <c r="T33" s="16">
        <v>4</v>
      </c>
      <c r="U33" s="23">
        <f t="shared" si="2"/>
        <v>7140</v>
      </c>
      <c r="V33" s="5"/>
      <c r="W33" s="133"/>
      <c r="X33" s="128"/>
      <c r="Y33" s="239">
        <f t="shared" si="0"/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2952818</v>
      </c>
      <c r="E34" s="249">
        <v>1835251</v>
      </c>
      <c r="F34" s="249">
        <v>6.3969110000000002</v>
      </c>
      <c r="G34" s="249">
        <v>0</v>
      </c>
      <c r="H34" s="249">
        <v>79.278000000000006</v>
      </c>
      <c r="I34" s="249">
        <v>20.9</v>
      </c>
      <c r="J34" s="249">
        <v>281.7</v>
      </c>
      <c r="K34" s="249">
        <v>425.5</v>
      </c>
      <c r="L34" s="249">
        <v>1.0099</v>
      </c>
      <c r="M34" s="249">
        <v>73.361999999999995</v>
      </c>
      <c r="N34" s="249">
        <v>84.807000000000002</v>
      </c>
      <c r="O34" s="249">
        <v>78.625</v>
      </c>
      <c r="P34" s="249">
        <v>17.7</v>
      </c>
      <c r="Q34" s="249">
        <v>24.9</v>
      </c>
      <c r="R34" s="249">
        <v>21.4</v>
      </c>
      <c r="S34" s="249">
        <v>4.9000000000000004</v>
      </c>
      <c r="T34" s="16">
        <v>3</v>
      </c>
      <c r="U34" s="23">
        <f t="shared" si="2"/>
        <v>6716</v>
      </c>
      <c r="V34" s="5"/>
      <c r="W34" s="121"/>
      <c r="X34" s="110"/>
      <c r="Y34" s="239">
        <f t="shared" si="0"/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2946102</v>
      </c>
      <c r="E35" s="249">
        <v>1834204</v>
      </c>
      <c r="F35" s="249">
        <v>6.0732590000000002</v>
      </c>
      <c r="G35" s="249">
        <v>0</v>
      </c>
      <c r="H35" s="249">
        <v>80.010000000000005</v>
      </c>
      <c r="I35" s="249">
        <v>20.5</v>
      </c>
      <c r="J35" s="249">
        <v>293</v>
      </c>
      <c r="K35" s="249">
        <v>428.6</v>
      </c>
      <c r="L35" s="249">
        <v>1.0094000000000001</v>
      </c>
      <c r="M35" s="249">
        <v>73.825999999999993</v>
      </c>
      <c r="N35" s="249">
        <v>85.337999999999994</v>
      </c>
      <c r="O35" s="249">
        <v>73.908000000000001</v>
      </c>
      <c r="P35" s="249">
        <v>16.600000000000001</v>
      </c>
      <c r="Q35" s="249">
        <v>24.3</v>
      </c>
      <c r="R35" s="249">
        <v>20.8</v>
      </c>
      <c r="S35" s="249">
        <v>4.9000000000000004</v>
      </c>
      <c r="T35" s="16">
        <v>2</v>
      </c>
      <c r="U35" s="23">
        <f t="shared" si="2"/>
        <v>7001</v>
      </c>
      <c r="V35" s="5"/>
      <c r="W35" s="133"/>
      <c r="X35" s="128"/>
      <c r="Y35" s="239">
        <f t="shared" si="0"/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2939101</v>
      </c>
      <c r="E36" s="249">
        <v>1833123</v>
      </c>
      <c r="F36" s="249">
        <v>6.4938880000000001</v>
      </c>
      <c r="G36" s="249">
        <v>0</v>
      </c>
      <c r="H36" s="249">
        <v>81.478999999999999</v>
      </c>
      <c r="I36" s="249">
        <v>20.9</v>
      </c>
      <c r="J36" s="249">
        <v>308.7</v>
      </c>
      <c r="K36" s="249">
        <v>437.3</v>
      </c>
      <c r="L36" s="249">
        <v>1.0102</v>
      </c>
      <c r="M36" s="249">
        <v>77.019000000000005</v>
      </c>
      <c r="N36" s="249">
        <v>86.305999999999997</v>
      </c>
      <c r="O36" s="249">
        <v>79.757000000000005</v>
      </c>
      <c r="P36" s="249">
        <v>18</v>
      </c>
      <c r="Q36" s="249">
        <v>24.9</v>
      </c>
      <c r="R36" s="249">
        <v>20.7</v>
      </c>
      <c r="S36" s="249">
        <v>4.9000000000000004</v>
      </c>
      <c r="T36" s="16">
        <v>1</v>
      </c>
      <c r="U36" s="23">
        <f t="shared" si="2"/>
        <v>7389</v>
      </c>
      <c r="V36" s="5"/>
      <c r="W36" s="110"/>
      <c r="X36" s="110"/>
      <c r="Y36" s="239">
        <f t="shared" si="0"/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2931712</v>
      </c>
      <c r="E37" s="249">
        <v>1832002</v>
      </c>
      <c r="F37" s="249">
        <v>6.5766249999999999</v>
      </c>
      <c r="G37" s="249">
        <v>0</v>
      </c>
      <c r="H37" s="249">
        <v>82.49</v>
      </c>
      <c r="I37" s="249">
        <v>20.399999999999999</v>
      </c>
      <c r="J37" s="249">
        <v>287.60000000000002</v>
      </c>
      <c r="K37" s="249">
        <v>441.4</v>
      </c>
      <c r="L37" s="249">
        <v>1.0103</v>
      </c>
      <c r="M37" s="249">
        <v>75.260999999999996</v>
      </c>
      <c r="N37" s="249">
        <v>87.882000000000005</v>
      </c>
      <c r="O37" s="249">
        <v>81.081000000000003</v>
      </c>
      <c r="P37" s="249">
        <v>17</v>
      </c>
      <c r="Q37" s="249">
        <v>24</v>
      </c>
      <c r="R37" s="249">
        <v>21.2</v>
      </c>
      <c r="S37" s="249">
        <v>4.9000000000000004</v>
      </c>
      <c r="T37" s="1"/>
      <c r="U37" s="26"/>
      <c r="V37" s="5"/>
      <c r="W37" s="110"/>
      <c r="X37" s="110"/>
      <c r="Y37" s="239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4" sqref="F14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1" t="s">
        <v>126</v>
      </c>
      <c r="X1" s="301" t="s">
        <v>127</v>
      </c>
      <c r="Y1" s="30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01"/>
      <c r="X2" s="301"/>
      <c r="Y2" s="302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01"/>
      <c r="X3" s="301"/>
      <c r="Y3" s="302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01"/>
      <c r="X4" s="301"/>
      <c r="Y4" s="302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01"/>
      <c r="X5" s="301"/>
      <c r="Y5" s="302"/>
    </row>
    <row r="6" spans="1:25">
      <c r="A6" s="21">
        <v>32</v>
      </c>
      <c r="D6">
        <v>217694</v>
      </c>
      <c r="T6" s="22">
        <v>31</v>
      </c>
      <c r="U6" s="23">
        <f>D6-D7</f>
        <v>1028</v>
      </c>
      <c r="V6" s="4"/>
      <c r="W6" s="241"/>
      <c r="X6" s="241"/>
      <c r="Y6" s="248"/>
    </row>
    <row r="7" spans="1:25">
      <c r="A7" s="21">
        <v>31</v>
      </c>
      <c r="D7">
        <v>216666</v>
      </c>
      <c r="T7" s="22">
        <v>30</v>
      </c>
      <c r="U7" s="23">
        <f>D7-D8</f>
        <v>1063</v>
      </c>
      <c r="V7" s="24">
        <v>1</v>
      </c>
      <c r="W7" s="134"/>
      <c r="X7" s="134"/>
      <c r="Y7" s="239">
        <f t="shared" ref="Y7:Y27" si="0">((X7*100)/D7)-100</f>
        <v>-100</v>
      </c>
    </row>
    <row r="8" spans="1:25">
      <c r="A8" s="16">
        <v>30</v>
      </c>
      <c r="D8">
        <v>215603</v>
      </c>
      <c r="T8" s="16">
        <v>29</v>
      </c>
      <c r="U8" s="23">
        <f>D8-D9</f>
        <v>205</v>
      </c>
      <c r="V8" s="4"/>
      <c r="W8" s="102"/>
      <c r="X8" s="102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215398</v>
      </c>
      <c r="E9" s="249">
        <v>595935</v>
      </c>
      <c r="F9" s="249">
        <v>7.1372850000000003</v>
      </c>
      <c r="G9" s="249">
        <v>0</v>
      </c>
      <c r="H9" s="249">
        <v>85.551000000000002</v>
      </c>
      <c r="I9" s="249">
        <v>14.7</v>
      </c>
      <c r="J9" s="249">
        <v>14.1</v>
      </c>
      <c r="K9" s="249">
        <v>60.8</v>
      </c>
      <c r="L9" s="249">
        <v>1.0136000000000001</v>
      </c>
      <c r="M9" s="249">
        <v>82.349000000000004</v>
      </c>
      <c r="N9" s="249">
        <v>88.174999999999997</v>
      </c>
      <c r="O9" s="249">
        <v>86.912000000000006</v>
      </c>
      <c r="P9" s="249">
        <v>8.5</v>
      </c>
      <c r="Q9" s="249">
        <v>25.4</v>
      </c>
      <c r="R9" s="249">
        <v>16</v>
      </c>
      <c r="S9" s="249">
        <v>5.31</v>
      </c>
      <c r="T9" s="22">
        <v>28</v>
      </c>
      <c r="U9" s="23">
        <f t="shared" ref="U9:U25" si="1">D9-D10</f>
        <v>335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215063</v>
      </c>
      <c r="E10" s="249">
        <v>595887</v>
      </c>
      <c r="F10" s="249">
        <v>7.0037099999999999</v>
      </c>
      <c r="G10" s="249">
        <v>0</v>
      </c>
      <c r="H10" s="249">
        <v>83.040999999999997</v>
      </c>
      <c r="I10" s="249">
        <v>14.6</v>
      </c>
      <c r="J10" s="249">
        <v>43.3</v>
      </c>
      <c r="K10" s="249">
        <v>99.4</v>
      </c>
      <c r="L10" s="249">
        <v>1.0136000000000001</v>
      </c>
      <c r="M10" s="249">
        <v>79.227999999999994</v>
      </c>
      <c r="N10" s="249">
        <v>86.442999999999998</v>
      </c>
      <c r="O10" s="249">
        <v>84.222999999999999</v>
      </c>
      <c r="P10" s="249">
        <v>10.4</v>
      </c>
      <c r="Q10" s="249">
        <v>20.5</v>
      </c>
      <c r="R10" s="249">
        <v>13.5</v>
      </c>
      <c r="S10" s="249">
        <v>5.28</v>
      </c>
      <c r="T10" s="16">
        <v>27</v>
      </c>
      <c r="U10" s="23">
        <f t="shared" si="1"/>
        <v>1036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214027</v>
      </c>
      <c r="E11" s="249">
        <v>595735</v>
      </c>
      <c r="F11" s="249">
        <v>6.8722719999999997</v>
      </c>
      <c r="G11" s="249">
        <v>0</v>
      </c>
      <c r="H11" s="249">
        <v>81.549000000000007</v>
      </c>
      <c r="I11" s="249">
        <v>17.100000000000001</v>
      </c>
      <c r="J11" s="249">
        <v>44.3</v>
      </c>
      <c r="K11" s="249">
        <v>96.7</v>
      </c>
      <c r="L11" s="249">
        <v>1.0128999999999999</v>
      </c>
      <c r="M11" s="249">
        <v>79.091999999999999</v>
      </c>
      <c r="N11" s="249">
        <v>85.837000000000003</v>
      </c>
      <c r="O11" s="249">
        <v>83.625</v>
      </c>
      <c r="P11" s="249">
        <v>12.5</v>
      </c>
      <c r="Q11" s="249">
        <v>23.5</v>
      </c>
      <c r="R11" s="249">
        <v>16.899999999999999</v>
      </c>
      <c r="S11" s="249">
        <v>5.31</v>
      </c>
      <c r="T11" s="16">
        <v>26</v>
      </c>
      <c r="U11" s="23">
        <f t="shared" si="1"/>
        <v>1062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212965</v>
      </c>
      <c r="E12" s="249">
        <v>595576</v>
      </c>
      <c r="F12" s="249">
        <v>6.6410270000000002</v>
      </c>
      <c r="G12" s="249">
        <v>0</v>
      </c>
      <c r="H12" s="249">
        <v>81.509</v>
      </c>
      <c r="I12" s="249">
        <v>15.7</v>
      </c>
      <c r="J12" s="249">
        <v>49.9</v>
      </c>
      <c r="K12" s="249">
        <v>97.1</v>
      </c>
      <c r="L12" s="249">
        <v>1.0124</v>
      </c>
      <c r="M12" s="249">
        <v>78.885999999999996</v>
      </c>
      <c r="N12" s="249">
        <v>85.129000000000005</v>
      </c>
      <c r="O12" s="249">
        <v>80.429000000000002</v>
      </c>
      <c r="P12" s="249">
        <v>11.2</v>
      </c>
      <c r="Q12" s="249">
        <v>22.5</v>
      </c>
      <c r="R12" s="249">
        <v>16.899999999999999</v>
      </c>
      <c r="S12" s="249">
        <v>5.31</v>
      </c>
      <c r="T12" s="16">
        <v>25</v>
      </c>
      <c r="U12" s="23">
        <f t="shared" si="1"/>
        <v>1197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211768</v>
      </c>
      <c r="E13" s="249">
        <v>595398</v>
      </c>
      <c r="F13" s="249">
        <v>6.780564</v>
      </c>
      <c r="G13" s="249">
        <v>0</v>
      </c>
      <c r="H13" s="249">
        <v>81.686999999999998</v>
      </c>
      <c r="I13" s="249">
        <v>16.399999999999999</v>
      </c>
      <c r="J13" s="249">
        <v>50.8</v>
      </c>
      <c r="K13" s="249">
        <v>96.6</v>
      </c>
      <c r="L13" s="249">
        <v>1.0127999999999999</v>
      </c>
      <c r="M13" s="249">
        <v>79.248999999999995</v>
      </c>
      <c r="N13" s="249">
        <v>84.131</v>
      </c>
      <c r="O13" s="249">
        <v>82.171999999999997</v>
      </c>
      <c r="P13" s="249">
        <v>11.4</v>
      </c>
      <c r="Q13" s="249">
        <v>24</v>
      </c>
      <c r="R13" s="249">
        <v>16.399999999999999</v>
      </c>
      <c r="S13" s="249">
        <v>5.3</v>
      </c>
      <c r="T13" s="16">
        <v>24</v>
      </c>
      <c r="U13" s="23">
        <f t="shared" si="1"/>
        <v>1217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210551</v>
      </c>
      <c r="E14" s="249">
        <v>595217</v>
      </c>
      <c r="F14" s="249">
        <v>6.8092920000000001</v>
      </c>
      <c r="G14" s="249">
        <v>0</v>
      </c>
      <c r="H14" s="249">
        <v>82.174000000000007</v>
      </c>
      <c r="I14" s="249">
        <v>15.9</v>
      </c>
      <c r="J14" s="249">
        <v>46</v>
      </c>
      <c r="K14" s="249">
        <v>95.5</v>
      </c>
      <c r="L14" s="249">
        <v>1.0128999999999999</v>
      </c>
      <c r="M14" s="249">
        <v>79.412000000000006</v>
      </c>
      <c r="N14" s="249">
        <v>84.832999999999998</v>
      </c>
      <c r="O14" s="249">
        <v>82.447000000000003</v>
      </c>
      <c r="P14" s="249">
        <v>10.9</v>
      </c>
      <c r="Q14" s="249">
        <v>22.4</v>
      </c>
      <c r="R14" s="249">
        <v>16</v>
      </c>
      <c r="S14" s="249">
        <v>5.3</v>
      </c>
      <c r="T14" s="16">
        <v>23</v>
      </c>
      <c r="U14" s="23">
        <f t="shared" si="1"/>
        <v>1102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209449</v>
      </c>
      <c r="E15" s="249">
        <v>595054</v>
      </c>
      <c r="F15" s="249">
        <v>6.6898270000000002</v>
      </c>
      <c r="G15" s="249">
        <v>0</v>
      </c>
      <c r="H15" s="249">
        <v>85.284999999999997</v>
      </c>
      <c r="I15" s="249">
        <v>23</v>
      </c>
      <c r="J15" s="249">
        <v>10.199999999999999</v>
      </c>
      <c r="K15" s="249">
        <v>96.3</v>
      </c>
      <c r="L15" s="249">
        <v>1.0125999999999999</v>
      </c>
      <c r="M15" s="249">
        <v>80.677000000000007</v>
      </c>
      <c r="N15" s="249">
        <v>87.12</v>
      </c>
      <c r="O15" s="249">
        <v>80.759</v>
      </c>
      <c r="P15" s="249">
        <v>14.3</v>
      </c>
      <c r="Q15" s="249">
        <v>34.5</v>
      </c>
      <c r="R15" s="249">
        <v>15.8</v>
      </c>
      <c r="S15" s="249">
        <v>5.35</v>
      </c>
      <c r="T15" s="16">
        <v>22</v>
      </c>
      <c r="U15" s="23">
        <f t="shared" si="1"/>
        <v>244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209205</v>
      </c>
      <c r="E16" s="249">
        <v>595018</v>
      </c>
      <c r="F16" s="249">
        <v>6.9946789999999996</v>
      </c>
      <c r="G16" s="249">
        <v>0</v>
      </c>
      <c r="H16" s="249">
        <v>85.445999999999998</v>
      </c>
      <c r="I16" s="249">
        <v>17.8</v>
      </c>
      <c r="J16" s="249">
        <v>25.6</v>
      </c>
      <c r="K16" s="249">
        <v>81.099999999999994</v>
      </c>
      <c r="L16" s="249">
        <v>1.0128999999999999</v>
      </c>
      <c r="M16" s="249">
        <v>83.07</v>
      </c>
      <c r="N16" s="249">
        <v>86.974000000000004</v>
      </c>
      <c r="O16" s="249">
        <v>85.944000000000003</v>
      </c>
      <c r="P16" s="249">
        <v>13.4</v>
      </c>
      <c r="Q16" s="249">
        <v>27.6</v>
      </c>
      <c r="R16" s="249">
        <v>18.8</v>
      </c>
      <c r="S16" s="249">
        <v>5.35</v>
      </c>
      <c r="T16" s="22">
        <v>21</v>
      </c>
      <c r="U16" s="23">
        <f t="shared" si="1"/>
        <v>611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208594</v>
      </c>
      <c r="E17" s="249">
        <v>594929</v>
      </c>
      <c r="F17" s="249">
        <v>6.9227910000000001</v>
      </c>
      <c r="G17" s="249">
        <v>0</v>
      </c>
      <c r="H17" s="249">
        <v>83.349000000000004</v>
      </c>
      <c r="I17" s="249">
        <v>16.899999999999999</v>
      </c>
      <c r="J17" s="249">
        <v>41.4</v>
      </c>
      <c r="K17" s="249">
        <v>96.9</v>
      </c>
      <c r="L17" s="249">
        <v>1.0130999999999999</v>
      </c>
      <c r="M17" s="249">
        <v>81.054000000000002</v>
      </c>
      <c r="N17" s="249">
        <v>85.394000000000005</v>
      </c>
      <c r="O17" s="249">
        <v>84.048000000000002</v>
      </c>
      <c r="P17" s="249">
        <v>11.3</v>
      </c>
      <c r="Q17" s="249">
        <v>22.6</v>
      </c>
      <c r="R17" s="249">
        <v>16.2</v>
      </c>
      <c r="S17" s="249">
        <v>5.34</v>
      </c>
      <c r="T17" s="16">
        <v>20</v>
      </c>
      <c r="U17" s="23">
        <f t="shared" si="1"/>
        <v>992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207602</v>
      </c>
      <c r="E18" s="249">
        <v>594784</v>
      </c>
      <c r="F18" s="249">
        <v>6.8486909999999996</v>
      </c>
      <c r="G18" s="249">
        <v>0</v>
      </c>
      <c r="H18" s="249">
        <v>82.971999999999994</v>
      </c>
      <c r="I18" s="249">
        <v>16.3</v>
      </c>
      <c r="J18" s="249">
        <v>42.9</v>
      </c>
      <c r="K18" s="249">
        <v>98.7</v>
      </c>
      <c r="L18" s="249">
        <v>1.0129999999999999</v>
      </c>
      <c r="M18" s="249">
        <v>80.643000000000001</v>
      </c>
      <c r="N18" s="249">
        <v>85.119</v>
      </c>
      <c r="O18" s="249">
        <v>82.97</v>
      </c>
      <c r="P18" s="249">
        <v>9.9</v>
      </c>
      <c r="Q18" s="249">
        <v>22.1</v>
      </c>
      <c r="R18" s="249">
        <v>16</v>
      </c>
      <c r="S18" s="249">
        <v>5.33</v>
      </c>
      <c r="T18" s="16">
        <v>19</v>
      </c>
      <c r="U18" s="23">
        <f t="shared" si="1"/>
        <v>1027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206575</v>
      </c>
      <c r="E19" s="249">
        <v>594633</v>
      </c>
      <c r="F19" s="249">
        <v>6.9135819999999999</v>
      </c>
      <c r="G19" s="249">
        <v>0</v>
      </c>
      <c r="H19" s="249">
        <v>83.585999999999999</v>
      </c>
      <c r="I19" s="249">
        <v>17.2</v>
      </c>
      <c r="J19" s="249">
        <v>25.5</v>
      </c>
      <c r="K19" s="249">
        <v>95.4</v>
      </c>
      <c r="L19" s="249">
        <v>1.0130999999999999</v>
      </c>
      <c r="M19" s="249">
        <v>80.727999999999994</v>
      </c>
      <c r="N19" s="249">
        <v>85.483000000000004</v>
      </c>
      <c r="O19" s="249">
        <v>83.915000000000006</v>
      </c>
      <c r="P19" s="249">
        <v>9.6999999999999993</v>
      </c>
      <c r="Q19" s="249">
        <v>26.8</v>
      </c>
      <c r="R19" s="249">
        <v>16.100000000000001</v>
      </c>
      <c r="S19" s="249">
        <v>5.35</v>
      </c>
      <c r="T19" s="16">
        <v>18</v>
      </c>
      <c r="U19" s="23">
        <f t="shared" si="1"/>
        <v>611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205964</v>
      </c>
      <c r="E20" s="249">
        <v>594544</v>
      </c>
      <c r="F20" s="249">
        <v>6.851807</v>
      </c>
      <c r="G20" s="249">
        <v>0</v>
      </c>
      <c r="H20" s="249">
        <v>83.037999999999997</v>
      </c>
      <c r="I20" s="249">
        <v>15.7</v>
      </c>
      <c r="J20" s="249">
        <v>41.3</v>
      </c>
      <c r="K20" s="249">
        <v>115.4</v>
      </c>
      <c r="L20" s="249">
        <v>1.0130999999999999</v>
      </c>
      <c r="M20" s="249">
        <v>80.085999999999999</v>
      </c>
      <c r="N20" s="249">
        <v>85.004999999999995</v>
      </c>
      <c r="O20" s="249">
        <v>82.82</v>
      </c>
      <c r="P20" s="249">
        <v>11.4</v>
      </c>
      <c r="Q20" s="249">
        <v>21.9</v>
      </c>
      <c r="R20" s="249">
        <v>15.4</v>
      </c>
      <c r="S20" s="249">
        <v>5.34</v>
      </c>
      <c r="T20" s="16">
        <v>17</v>
      </c>
      <c r="U20" s="23">
        <f t="shared" si="1"/>
        <v>990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204974</v>
      </c>
      <c r="E21" s="249">
        <v>594399</v>
      </c>
      <c r="F21" s="249">
        <v>6.9181559999999998</v>
      </c>
      <c r="G21" s="249">
        <v>0</v>
      </c>
      <c r="H21" s="249">
        <v>87.834999999999994</v>
      </c>
      <c r="I21" s="249">
        <v>15</v>
      </c>
      <c r="J21" s="249">
        <v>9.5</v>
      </c>
      <c r="K21" s="249">
        <v>87.6</v>
      </c>
      <c r="L21" s="249">
        <v>1.0134000000000001</v>
      </c>
      <c r="M21" s="249">
        <v>82.745999999999995</v>
      </c>
      <c r="N21" s="249">
        <v>90.048000000000002</v>
      </c>
      <c r="O21" s="249">
        <v>83.298000000000002</v>
      </c>
      <c r="P21" s="249">
        <v>10.6</v>
      </c>
      <c r="Q21" s="249">
        <v>22</v>
      </c>
      <c r="R21" s="249">
        <v>14.2</v>
      </c>
      <c r="S21" s="249">
        <v>5.33</v>
      </c>
      <c r="T21" s="16">
        <v>16</v>
      </c>
      <c r="U21" s="23">
        <f t="shared" si="1"/>
        <v>229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204745</v>
      </c>
      <c r="E22" s="249">
        <v>594366</v>
      </c>
      <c r="F22" s="249">
        <v>7.4542310000000001</v>
      </c>
      <c r="G22" s="249">
        <v>0</v>
      </c>
      <c r="H22" s="249">
        <v>87.638999999999996</v>
      </c>
      <c r="I22" s="249">
        <v>10.5</v>
      </c>
      <c r="J22" s="249">
        <v>1</v>
      </c>
      <c r="K22" s="249">
        <v>5.9</v>
      </c>
      <c r="L22" s="249">
        <v>1.0150999999999999</v>
      </c>
      <c r="M22" s="249">
        <v>85.15</v>
      </c>
      <c r="N22" s="249">
        <v>91.221000000000004</v>
      </c>
      <c r="O22" s="249">
        <v>89.266000000000005</v>
      </c>
      <c r="P22" s="249">
        <v>8.1999999999999993</v>
      </c>
      <c r="Q22" s="249">
        <v>13.5</v>
      </c>
      <c r="R22" s="249">
        <v>10.7</v>
      </c>
      <c r="S22" s="249">
        <v>5.34</v>
      </c>
      <c r="T22" s="16">
        <v>15</v>
      </c>
      <c r="U22" s="23">
        <f t="shared" si="1"/>
        <v>27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204718</v>
      </c>
      <c r="E23" s="249">
        <v>594363</v>
      </c>
      <c r="F23" s="249">
        <v>7.2528319999999997</v>
      </c>
      <c r="G23" s="249">
        <v>0</v>
      </c>
      <c r="H23" s="249">
        <v>85.447999999999993</v>
      </c>
      <c r="I23" s="249">
        <v>8.8000000000000007</v>
      </c>
      <c r="J23" s="249">
        <v>6.1</v>
      </c>
      <c r="K23" s="249">
        <v>57.4</v>
      </c>
      <c r="L23" s="249">
        <v>1.0149999999999999</v>
      </c>
      <c r="M23" s="249">
        <v>83.808999999999997</v>
      </c>
      <c r="N23" s="249">
        <v>87</v>
      </c>
      <c r="O23" s="249">
        <v>85.67</v>
      </c>
      <c r="P23" s="249">
        <v>7.5</v>
      </c>
      <c r="Q23" s="249">
        <v>11</v>
      </c>
      <c r="R23" s="249">
        <v>8.1999999999999993</v>
      </c>
      <c r="S23" s="249">
        <v>5.33</v>
      </c>
      <c r="T23" s="22">
        <v>14</v>
      </c>
      <c r="U23" s="23">
        <f t="shared" si="1"/>
        <v>143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204575</v>
      </c>
      <c r="E24" s="249">
        <v>594343</v>
      </c>
      <c r="F24" s="249">
        <v>7.1964769999999998</v>
      </c>
      <c r="G24" s="249">
        <v>0</v>
      </c>
      <c r="H24" s="249">
        <v>83.114000000000004</v>
      </c>
      <c r="I24" s="249">
        <v>12.6</v>
      </c>
      <c r="J24" s="249">
        <v>44.7</v>
      </c>
      <c r="K24" s="249">
        <v>95.6</v>
      </c>
      <c r="L24" s="249">
        <v>1.0145</v>
      </c>
      <c r="M24" s="249">
        <v>79.117999999999995</v>
      </c>
      <c r="N24" s="249">
        <v>86.805000000000007</v>
      </c>
      <c r="O24" s="249">
        <v>85.841999999999999</v>
      </c>
      <c r="P24" s="249">
        <v>7</v>
      </c>
      <c r="Q24" s="249">
        <v>18.8</v>
      </c>
      <c r="R24" s="249">
        <v>10.7</v>
      </c>
      <c r="S24" s="249">
        <v>5.33</v>
      </c>
      <c r="T24" s="16">
        <v>13</v>
      </c>
      <c r="U24" s="23">
        <f t="shared" si="1"/>
        <v>1072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203503</v>
      </c>
      <c r="E25" s="249">
        <v>594187</v>
      </c>
      <c r="F25" s="249">
        <v>6.6634029999999997</v>
      </c>
      <c r="G25" s="249">
        <v>0</v>
      </c>
      <c r="H25" s="249">
        <v>82.771000000000001</v>
      </c>
      <c r="I25" s="249">
        <v>13.8</v>
      </c>
      <c r="J25" s="249">
        <v>44</v>
      </c>
      <c r="K25" s="249">
        <v>94.6</v>
      </c>
      <c r="L25" s="249">
        <v>1.0128999999999999</v>
      </c>
      <c r="M25" s="249">
        <v>79.135000000000005</v>
      </c>
      <c r="N25" s="249">
        <v>86.242000000000004</v>
      </c>
      <c r="O25" s="249">
        <v>79.644000000000005</v>
      </c>
      <c r="P25" s="249">
        <v>7.3</v>
      </c>
      <c r="Q25" s="249">
        <v>20.3</v>
      </c>
      <c r="R25" s="249">
        <v>13.6</v>
      </c>
      <c r="S25" s="249">
        <v>5.34</v>
      </c>
      <c r="T25" s="16">
        <v>12</v>
      </c>
      <c r="U25" s="23">
        <f t="shared" si="1"/>
        <v>1053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202450</v>
      </c>
      <c r="E26" s="249">
        <v>594033</v>
      </c>
      <c r="F26" s="249">
        <v>6.8043480000000001</v>
      </c>
      <c r="G26" s="249">
        <v>0</v>
      </c>
      <c r="H26" s="249">
        <v>83.216999999999999</v>
      </c>
      <c r="I26" s="249">
        <v>12</v>
      </c>
      <c r="J26" s="249">
        <v>45.6</v>
      </c>
      <c r="K26" s="249">
        <v>96.3</v>
      </c>
      <c r="L26" s="249">
        <v>1.0133000000000001</v>
      </c>
      <c r="M26" s="249">
        <v>80.015000000000001</v>
      </c>
      <c r="N26" s="249">
        <v>86.082999999999998</v>
      </c>
      <c r="O26" s="249">
        <v>81.346000000000004</v>
      </c>
      <c r="P26" s="249">
        <v>5.8</v>
      </c>
      <c r="Q26" s="249">
        <v>17.600000000000001</v>
      </c>
      <c r="R26" s="249">
        <v>13</v>
      </c>
      <c r="S26" s="249">
        <v>5.33</v>
      </c>
      <c r="T26" s="16">
        <v>11</v>
      </c>
      <c r="U26" s="23">
        <f>D26-D27</f>
        <v>1093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201357</v>
      </c>
      <c r="E27" s="249">
        <v>593875</v>
      </c>
      <c r="F27" s="249">
        <v>6.9120270000000001</v>
      </c>
      <c r="G27" s="249">
        <v>0</v>
      </c>
      <c r="H27" s="249">
        <v>82.588999999999999</v>
      </c>
      <c r="I27" s="249">
        <v>12.3</v>
      </c>
      <c r="J27" s="249">
        <v>44.7</v>
      </c>
      <c r="K27" s="249">
        <v>96.4</v>
      </c>
      <c r="L27" s="249">
        <v>1.0135000000000001</v>
      </c>
      <c r="M27" s="249">
        <v>79.66</v>
      </c>
      <c r="N27" s="249">
        <v>86.016999999999996</v>
      </c>
      <c r="O27" s="249">
        <v>82.858000000000004</v>
      </c>
      <c r="P27" s="249">
        <v>7.9</v>
      </c>
      <c r="Q27" s="249">
        <v>19.2</v>
      </c>
      <c r="R27" s="249">
        <v>13.1</v>
      </c>
      <c r="S27" s="249">
        <v>5.34</v>
      </c>
      <c r="T27" s="16">
        <v>10</v>
      </c>
      <c r="U27" s="23">
        <f t="shared" ref="U27:U36" si="2">D27-D28</f>
        <v>1068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200289</v>
      </c>
      <c r="E28" s="249">
        <v>593719</v>
      </c>
      <c r="F28" s="249">
        <v>6.7933139999999996</v>
      </c>
      <c r="G28" s="249">
        <v>0</v>
      </c>
      <c r="H28" s="249">
        <v>83.227000000000004</v>
      </c>
      <c r="I28" s="249">
        <v>14.6</v>
      </c>
      <c r="J28" s="249">
        <v>42.3</v>
      </c>
      <c r="K28" s="249">
        <v>96.6</v>
      </c>
      <c r="L28" s="249">
        <v>1.0132000000000001</v>
      </c>
      <c r="M28" s="249">
        <v>79.256</v>
      </c>
      <c r="N28" s="249">
        <v>85.468000000000004</v>
      </c>
      <c r="O28" s="249">
        <v>81.394000000000005</v>
      </c>
      <c r="P28" s="249">
        <v>10.5</v>
      </c>
      <c r="Q28" s="249">
        <v>21.8</v>
      </c>
      <c r="R28" s="249">
        <v>13.5</v>
      </c>
      <c r="S28" s="249">
        <v>5.29</v>
      </c>
      <c r="T28" s="16">
        <v>9</v>
      </c>
      <c r="U28" s="23">
        <f t="shared" si="2"/>
        <v>1015</v>
      </c>
      <c r="V28" s="16"/>
      <c r="W28" s="110"/>
      <c r="X28" s="110"/>
      <c r="Y28" s="239" t="e">
        <f>((X28*100)/#REF!)-100</f>
        <v>#REF!</v>
      </c>
    </row>
    <row r="29" spans="1:25">
      <c r="A29" s="16">
        <v>9</v>
      </c>
      <c r="B29" s="249" t="s">
        <v>197</v>
      </c>
      <c r="C29" s="249" t="s">
        <v>196</v>
      </c>
      <c r="D29" s="249">
        <v>199274</v>
      </c>
      <c r="E29" s="249">
        <v>593571</v>
      </c>
      <c r="F29" s="249">
        <v>6.8893709999999997</v>
      </c>
      <c r="G29" s="249">
        <v>0</v>
      </c>
      <c r="H29" s="249">
        <v>85.022999999999996</v>
      </c>
      <c r="I29" s="249">
        <v>20.7</v>
      </c>
      <c r="J29" s="249">
        <v>9.9</v>
      </c>
      <c r="K29" s="249">
        <v>95.8</v>
      </c>
      <c r="L29" s="249">
        <v>1.0130999999999999</v>
      </c>
      <c r="M29" s="249">
        <v>82.414000000000001</v>
      </c>
      <c r="N29" s="249">
        <v>87.024000000000001</v>
      </c>
      <c r="O29" s="249">
        <v>83.331000000000003</v>
      </c>
      <c r="P29" s="249">
        <v>12</v>
      </c>
      <c r="Q29" s="249">
        <v>32.200000000000003</v>
      </c>
      <c r="R29" s="249">
        <v>15.4</v>
      </c>
      <c r="S29" s="249">
        <v>5.3</v>
      </c>
      <c r="T29" s="16">
        <v>8</v>
      </c>
      <c r="U29" s="23">
        <f t="shared" si="2"/>
        <v>237</v>
      </c>
      <c r="V29" s="16"/>
      <c r="W29" s="110"/>
      <c r="X29" s="110"/>
      <c r="Y29" s="239" t="e">
        <f>((X29*100)/#REF!)-100</f>
        <v>#REF!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199037</v>
      </c>
      <c r="E30" s="249">
        <v>593537</v>
      </c>
      <c r="F30" s="249">
        <v>6.9114139999999997</v>
      </c>
      <c r="G30" s="249">
        <v>0</v>
      </c>
      <c r="H30" s="249">
        <v>84.989000000000004</v>
      </c>
      <c r="I30" s="249">
        <v>17.5</v>
      </c>
      <c r="J30" s="249">
        <v>12.6</v>
      </c>
      <c r="K30" s="249">
        <v>58.7</v>
      </c>
      <c r="L30" s="249">
        <v>1.0133000000000001</v>
      </c>
      <c r="M30" s="249">
        <v>82.043000000000006</v>
      </c>
      <c r="N30" s="249">
        <v>86.326999999999998</v>
      </c>
      <c r="O30" s="249">
        <v>83.393000000000001</v>
      </c>
      <c r="P30" s="249">
        <v>10.6</v>
      </c>
      <c r="Q30" s="249">
        <v>32</v>
      </c>
      <c r="R30" s="249">
        <v>14.7</v>
      </c>
      <c r="S30" s="249">
        <v>5.31</v>
      </c>
      <c r="T30" s="22">
        <v>7</v>
      </c>
      <c r="U30" s="23">
        <f t="shared" si="2"/>
        <v>299</v>
      </c>
      <c r="V30" s="24">
        <v>8</v>
      </c>
      <c r="W30" s="110"/>
      <c r="X30" s="110"/>
      <c r="Y30" s="239" t="e">
        <f>((X30*100)/#REF!)-100</f>
        <v>#REF!</v>
      </c>
    </row>
    <row r="31" spans="1:25">
      <c r="A31" s="16">
        <v>7</v>
      </c>
      <c r="B31" s="249" t="s">
        <v>199</v>
      </c>
      <c r="C31" s="249" t="s">
        <v>196</v>
      </c>
      <c r="D31" s="249">
        <v>198738</v>
      </c>
      <c r="E31" s="249">
        <v>593494</v>
      </c>
      <c r="F31" s="249">
        <v>6.9987919999999999</v>
      </c>
      <c r="G31" s="249">
        <v>0</v>
      </c>
      <c r="H31" s="249">
        <v>82.293000000000006</v>
      </c>
      <c r="I31" s="249">
        <v>12.5</v>
      </c>
      <c r="J31" s="249">
        <v>42.2</v>
      </c>
      <c r="K31" s="249">
        <v>96.1</v>
      </c>
      <c r="L31" s="249">
        <v>1.0138</v>
      </c>
      <c r="M31" s="249">
        <v>79.441999999999993</v>
      </c>
      <c r="N31" s="249">
        <v>84.89</v>
      </c>
      <c r="O31" s="249">
        <v>83.599000000000004</v>
      </c>
      <c r="P31" s="249">
        <v>5.5</v>
      </c>
      <c r="Q31" s="249">
        <v>21.3</v>
      </c>
      <c r="R31" s="249">
        <v>11.9</v>
      </c>
      <c r="S31" s="249">
        <v>5.29</v>
      </c>
      <c r="T31" s="16">
        <v>6</v>
      </c>
      <c r="U31" s="23">
        <f t="shared" si="2"/>
        <v>1010</v>
      </c>
      <c r="V31" s="5"/>
      <c r="W31" s="110"/>
      <c r="X31" s="110"/>
      <c r="Y31" s="239" t="e">
        <f>((X31*100)/#REF!)-100</f>
        <v>#REF!</v>
      </c>
    </row>
    <row r="32" spans="1:25">
      <c r="A32" s="16">
        <v>6</v>
      </c>
      <c r="B32" s="249" t="s">
        <v>200</v>
      </c>
      <c r="C32" s="249" t="s">
        <v>196</v>
      </c>
      <c r="D32" s="249">
        <v>197728</v>
      </c>
      <c r="E32" s="249">
        <v>593346</v>
      </c>
      <c r="F32" s="249">
        <v>6.8007960000000001</v>
      </c>
      <c r="G32" s="249">
        <v>0</v>
      </c>
      <c r="H32" s="249">
        <v>81.974000000000004</v>
      </c>
      <c r="I32" s="249">
        <v>16</v>
      </c>
      <c r="J32" s="249">
        <v>43.2</v>
      </c>
      <c r="K32" s="249">
        <v>94.2</v>
      </c>
      <c r="L32" s="249">
        <v>1.0133000000000001</v>
      </c>
      <c r="M32" s="249">
        <v>78.921999999999997</v>
      </c>
      <c r="N32" s="249">
        <v>85.061000000000007</v>
      </c>
      <c r="O32" s="249">
        <v>81.298000000000002</v>
      </c>
      <c r="P32" s="249">
        <v>11.1</v>
      </c>
      <c r="Q32" s="249">
        <v>23.3</v>
      </c>
      <c r="R32" s="249">
        <v>13</v>
      </c>
      <c r="S32" s="249">
        <v>5.3</v>
      </c>
      <c r="T32" s="16">
        <v>5</v>
      </c>
      <c r="U32" s="23">
        <f t="shared" si="2"/>
        <v>1034</v>
      </c>
      <c r="V32" s="5"/>
      <c r="W32" s="110"/>
      <c r="X32" s="110"/>
      <c r="Y32" s="239" t="e">
        <f>((X32*100)/#REF!)-100</f>
        <v>#REF!</v>
      </c>
    </row>
    <row r="33" spans="1:25">
      <c r="A33" s="16">
        <v>5</v>
      </c>
      <c r="B33" s="249" t="s">
        <v>201</v>
      </c>
      <c r="C33" s="249" t="s">
        <v>196</v>
      </c>
      <c r="D33" s="249">
        <v>196694</v>
      </c>
      <c r="E33" s="249">
        <v>593193</v>
      </c>
      <c r="F33" s="249">
        <v>6.6726869999999998</v>
      </c>
      <c r="G33" s="249">
        <v>0</v>
      </c>
      <c r="H33" s="249">
        <v>82.981999999999999</v>
      </c>
      <c r="I33" s="249">
        <v>16.899999999999999</v>
      </c>
      <c r="J33" s="249">
        <v>44.9</v>
      </c>
      <c r="K33" s="249">
        <v>97.1</v>
      </c>
      <c r="L33" s="249">
        <v>1.0125</v>
      </c>
      <c r="M33" s="249">
        <v>79.744</v>
      </c>
      <c r="N33" s="249">
        <v>86.379000000000005</v>
      </c>
      <c r="O33" s="249">
        <v>80.668999999999997</v>
      </c>
      <c r="P33" s="249">
        <v>10.8</v>
      </c>
      <c r="Q33" s="249">
        <v>23.5</v>
      </c>
      <c r="R33" s="249">
        <v>16.3</v>
      </c>
      <c r="S33" s="249">
        <v>5.31</v>
      </c>
      <c r="T33" s="16">
        <v>4</v>
      </c>
      <c r="U33" s="23">
        <f t="shared" si="2"/>
        <v>1077</v>
      </c>
      <c r="V33" s="5"/>
      <c r="W33" s="110"/>
      <c r="X33" s="110"/>
      <c r="Y33" s="239" t="e">
        <f>((X33*100)/#REF!)-100</f>
        <v>#REF!</v>
      </c>
    </row>
    <row r="34" spans="1:25">
      <c r="A34" s="16">
        <v>4</v>
      </c>
      <c r="B34" s="249" t="s">
        <v>202</v>
      </c>
      <c r="C34" s="249" t="s">
        <v>196</v>
      </c>
      <c r="D34" s="249">
        <v>195617</v>
      </c>
      <c r="E34" s="249">
        <v>593034</v>
      </c>
      <c r="F34" s="249">
        <v>6.9449149999999999</v>
      </c>
      <c r="G34" s="249">
        <v>0</v>
      </c>
      <c r="H34" s="249">
        <v>83.266000000000005</v>
      </c>
      <c r="I34" s="249">
        <v>16.7</v>
      </c>
      <c r="J34" s="249">
        <v>45.3</v>
      </c>
      <c r="K34" s="249">
        <v>96.7</v>
      </c>
      <c r="L34" s="249">
        <v>1.0132000000000001</v>
      </c>
      <c r="M34" s="249">
        <v>80.156999999999996</v>
      </c>
      <c r="N34" s="249">
        <v>86.488</v>
      </c>
      <c r="O34" s="249">
        <v>84.132000000000005</v>
      </c>
      <c r="P34" s="249">
        <v>11.6</v>
      </c>
      <c r="Q34" s="249">
        <v>23.3</v>
      </c>
      <c r="R34" s="249">
        <v>15.5</v>
      </c>
      <c r="S34" s="249">
        <v>5.31</v>
      </c>
      <c r="T34" s="16">
        <v>3</v>
      </c>
      <c r="U34" s="23">
        <f t="shared" si="2"/>
        <v>1085</v>
      </c>
      <c r="V34" s="5"/>
      <c r="W34" s="238"/>
      <c r="X34" s="136"/>
      <c r="Y34" s="239" t="e">
        <f>((X34*100)/#REF!)-100</f>
        <v>#REF!</v>
      </c>
    </row>
    <row r="35" spans="1:25">
      <c r="A35" s="16">
        <v>3</v>
      </c>
      <c r="B35" s="249" t="s">
        <v>203</v>
      </c>
      <c r="C35" s="249" t="s">
        <v>196</v>
      </c>
      <c r="D35" s="249">
        <v>194532</v>
      </c>
      <c r="E35" s="249">
        <v>592874</v>
      </c>
      <c r="F35" s="249">
        <v>6.7019789999999997</v>
      </c>
      <c r="G35" s="249">
        <v>0</v>
      </c>
      <c r="H35" s="249">
        <v>84.146000000000001</v>
      </c>
      <c r="I35" s="249">
        <v>16.100000000000001</v>
      </c>
      <c r="J35" s="249">
        <v>41.6</v>
      </c>
      <c r="K35" s="249">
        <v>99</v>
      </c>
      <c r="L35" s="249">
        <v>1.0128999999999999</v>
      </c>
      <c r="M35" s="249">
        <v>80.403999999999996</v>
      </c>
      <c r="N35" s="249">
        <v>86.778000000000006</v>
      </c>
      <c r="O35" s="249">
        <v>80.403999999999996</v>
      </c>
      <c r="P35" s="249">
        <v>9.3000000000000007</v>
      </c>
      <c r="Q35" s="249">
        <v>24.6</v>
      </c>
      <c r="R35" s="249">
        <v>14.3</v>
      </c>
      <c r="S35" s="249">
        <v>5.31</v>
      </c>
      <c r="T35" s="16">
        <v>2</v>
      </c>
      <c r="U35" s="23">
        <f t="shared" si="2"/>
        <v>997</v>
      </c>
      <c r="V35" s="5"/>
      <c r="W35" s="103"/>
      <c r="X35" s="102"/>
      <c r="Y35" s="239" t="e">
        <f>((X35*100)/#REF!)-100</f>
        <v>#REF!</v>
      </c>
    </row>
    <row r="36" spans="1:25">
      <c r="A36" s="16">
        <v>2</v>
      </c>
      <c r="B36" s="249" t="s">
        <v>204</v>
      </c>
      <c r="C36" s="249" t="s">
        <v>196</v>
      </c>
      <c r="D36" s="249">
        <v>193535</v>
      </c>
      <c r="E36" s="249">
        <v>592729</v>
      </c>
      <c r="F36" s="249">
        <v>6.9447179999999999</v>
      </c>
      <c r="G36" s="249">
        <v>0</v>
      </c>
      <c r="H36" s="249">
        <v>85.826999999999998</v>
      </c>
      <c r="I36" s="249">
        <v>21.7</v>
      </c>
      <c r="J36" s="249">
        <v>7.6</v>
      </c>
      <c r="K36" s="249">
        <v>98.6</v>
      </c>
      <c r="L36" s="249">
        <v>1.0133000000000001</v>
      </c>
      <c r="M36" s="249">
        <v>83.186000000000007</v>
      </c>
      <c r="N36" s="249">
        <v>87.724000000000004</v>
      </c>
      <c r="O36" s="249">
        <v>84.016999999999996</v>
      </c>
      <c r="P36" s="249">
        <v>8.6999999999999993</v>
      </c>
      <c r="Q36" s="249">
        <v>37</v>
      </c>
      <c r="R36" s="249">
        <v>15.2</v>
      </c>
      <c r="S36" s="249">
        <v>5.3</v>
      </c>
      <c r="T36" s="16">
        <v>1</v>
      </c>
      <c r="U36" s="23">
        <f t="shared" si="2"/>
        <v>186</v>
      </c>
      <c r="V36" s="5"/>
      <c r="W36" s="103"/>
      <c r="X36" s="102"/>
      <c r="Y36" s="239" t="e">
        <f>((X36*100)/#REF!)-100</f>
        <v>#REF!</v>
      </c>
    </row>
    <row r="37" spans="1:25">
      <c r="A37" s="16">
        <v>1</v>
      </c>
      <c r="B37" s="249" t="s">
        <v>205</v>
      </c>
      <c r="C37" s="249" t="s">
        <v>196</v>
      </c>
      <c r="D37" s="249">
        <v>193349</v>
      </c>
      <c r="E37" s="249">
        <v>592703</v>
      </c>
      <c r="F37" s="249">
        <v>7.1904979999999998</v>
      </c>
      <c r="G37" s="249">
        <v>0</v>
      </c>
      <c r="H37" s="249">
        <v>86.405000000000001</v>
      </c>
      <c r="I37" s="249">
        <v>19.2</v>
      </c>
      <c r="J37" s="249">
        <v>11.3</v>
      </c>
      <c r="K37" s="249">
        <v>77.2</v>
      </c>
      <c r="L37" s="249">
        <v>1.014</v>
      </c>
      <c r="M37" s="249">
        <v>82.644000000000005</v>
      </c>
      <c r="N37" s="249">
        <v>88.331999999999994</v>
      </c>
      <c r="O37" s="249">
        <v>86.822000000000003</v>
      </c>
      <c r="P37" s="249">
        <v>8.1999999999999993</v>
      </c>
      <c r="Q37" s="249">
        <v>33.700000000000003</v>
      </c>
      <c r="R37" s="249">
        <v>13.7</v>
      </c>
      <c r="S37" s="249">
        <v>5.3</v>
      </c>
      <c r="T37" s="1"/>
      <c r="U37" s="26"/>
      <c r="V37" s="5"/>
      <c r="W37" s="103"/>
      <c r="X37" s="102"/>
      <c r="Y37" s="239" t="e">
        <f>((X37*100)/#REF!)-100</f>
        <v>#REF!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8" sqref="G18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85546875" bestFit="1" customWidth="1"/>
    <col min="5" max="7" width="11.1406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3" width="8" bestFit="1" customWidth="1"/>
    <col min="14" max="14" width="7.85546875" bestFit="1" customWidth="1"/>
    <col min="15" max="15" width="8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855468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1" t="s">
        <v>126</v>
      </c>
      <c r="X1" s="301" t="s">
        <v>127</v>
      </c>
      <c r="Y1" s="30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01"/>
      <c r="X2" s="301"/>
      <c r="Y2" s="302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01"/>
      <c r="X3" s="301"/>
      <c r="Y3" s="302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01"/>
      <c r="X4" s="301"/>
      <c r="Y4" s="302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01"/>
      <c r="X5" s="301"/>
      <c r="Y5" s="302"/>
    </row>
    <row r="6" spans="1:25">
      <c r="A6" s="21">
        <v>32</v>
      </c>
      <c r="D6">
        <v>456312</v>
      </c>
      <c r="T6" s="22">
        <v>31</v>
      </c>
      <c r="U6" s="23">
        <f t="shared" ref="U6:U26" si="0">D6-D7</f>
        <v>2073</v>
      </c>
      <c r="V6" s="4"/>
      <c r="W6" s="241"/>
      <c r="X6" s="241"/>
      <c r="Y6" s="248"/>
    </row>
    <row r="7" spans="1:25">
      <c r="A7" s="21">
        <v>31</v>
      </c>
      <c r="D7">
        <v>454239</v>
      </c>
      <c r="T7" s="22">
        <v>30</v>
      </c>
      <c r="U7" s="23">
        <f t="shared" si="0"/>
        <v>2168</v>
      </c>
      <c r="V7" s="24">
        <v>1</v>
      </c>
      <c r="W7" s="123"/>
      <c r="X7" s="123"/>
      <c r="Y7" s="239">
        <f t="shared" ref="Y7:Y27" si="1">((X7*100)/D7)-100</f>
        <v>-100</v>
      </c>
    </row>
    <row r="8" spans="1:25">
      <c r="A8" s="16">
        <v>30</v>
      </c>
      <c r="D8">
        <v>452071</v>
      </c>
      <c r="T8" s="16">
        <v>29</v>
      </c>
      <c r="U8" s="23">
        <f t="shared" si="0"/>
        <v>294</v>
      </c>
      <c r="V8" s="4"/>
      <c r="W8" s="102"/>
      <c r="X8" s="102"/>
      <c r="Y8" s="239">
        <f t="shared" si="1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451777</v>
      </c>
      <c r="E9" s="249">
        <v>110650</v>
      </c>
      <c r="F9" s="249">
        <v>7.1467869999999998</v>
      </c>
      <c r="G9" s="249">
        <v>0</v>
      </c>
      <c r="H9" s="249">
        <v>86.204999999999998</v>
      </c>
      <c r="I9" s="249">
        <v>18.399999999999999</v>
      </c>
      <c r="J9" s="249">
        <v>75.900000000000006</v>
      </c>
      <c r="K9" s="249">
        <v>127.2</v>
      </c>
      <c r="L9"/>
      <c r="M9"/>
      <c r="N9"/>
      <c r="O9"/>
      <c r="P9"/>
      <c r="Q9"/>
      <c r="R9"/>
      <c r="S9"/>
      <c r="T9" s="22">
        <v>28</v>
      </c>
      <c r="U9" s="23">
        <f t="shared" si="0"/>
        <v>1816</v>
      </c>
      <c r="V9" s="24">
        <v>29</v>
      </c>
      <c r="W9" s="102"/>
      <c r="X9" s="102"/>
      <c r="Y9" s="239">
        <f t="shared" si="1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449961</v>
      </c>
      <c r="E10" s="249">
        <v>110391</v>
      </c>
      <c r="F10" s="249">
        <v>6.9360340000000003</v>
      </c>
      <c r="G10" s="249">
        <v>0</v>
      </c>
      <c r="H10" s="249">
        <v>83.644999999999996</v>
      </c>
      <c r="I10" s="249">
        <v>19.3</v>
      </c>
      <c r="J10" s="249">
        <v>85.6</v>
      </c>
      <c r="K10" s="249">
        <v>143.1</v>
      </c>
      <c r="T10" s="16">
        <v>27</v>
      </c>
      <c r="U10" s="23">
        <f t="shared" si="0"/>
        <v>2052</v>
      </c>
      <c r="V10" s="16"/>
      <c r="W10" s="102"/>
      <c r="X10" s="102"/>
      <c r="Y10" s="239">
        <f t="shared" si="1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447909</v>
      </c>
      <c r="E11" s="249">
        <v>110090</v>
      </c>
      <c r="F11" s="249">
        <v>6.8539529999999997</v>
      </c>
      <c r="G11" s="249">
        <v>0</v>
      </c>
      <c r="H11" s="249">
        <v>82.078000000000003</v>
      </c>
      <c r="I11" s="249">
        <v>20.5</v>
      </c>
      <c r="J11" s="249">
        <v>83.8</v>
      </c>
      <c r="K11" s="249">
        <v>132.1</v>
      </c>
      <c r="T11" s="16">
        <v>26</v>
      </c>
      <c r="U11" s="23">
        <f t="shared" si="0"/>
        <v>2007</v>
      </c>
      <c r="V11" s="16"/>
      <c r="W11" s="102"/>
      <c r="X11" s="102"/>
      <c r="Y11" s="239">
        <f t="shared" si="1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445902</v>
      </c>
      <c r="E12" s="249">
        <v>109789</v>
      </c>
      <c r="F12" s="249">
        <v>6.6090980000000004</v>
      </c>
      <c r="G12" s="249">
        <v>0</v>
      </c>
      <c r="H12" s="249">
        <v>82.058999999999997</v>
      </c>
      <c r="I12" s="249">
        <v>19.899999999999999</v>
      </c>
      <c r="J12" s="249">
        <v>87.6</v>
      </c>
      <c r="K12" s="249">
        <v>135.9</v>
      </c>
      <c r="T12" s="16">
        <v>25</v>
      </c>
      <c r="U12" s="23">
        <f t="shared" si="0"/>
        <v>2100</v>
      </c>
      <c r="V12" s="16"/>
      <c r="W12" s="136"/>
      <c r="X12" s="136"/>
      <c r="Y12" s="239">
        <f t="shared" si="1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443802</v>
      </c>
      <c r="E13" s="249">
        <v>109475</v>
      </c>
      <c r="F13" s="249">
        <v>6.739757</v>
      </c>
      <c r="G13" s="249">
        <v>0</v>
      </c>
      <c r="H13" s="249">
        <v>82.242000000000004</v>
      </c>
      <c r="I13" s="249">
        <v>20.2</v>
      </c>
      <c r="J13" s="249">
        <v>88.1</v>
      </c>
      <c r="K13" s="249">
        <v>135.69999999999999</v>
      </c>
      <c r="T13" s="16">
        <v>24</v>
      </c>
      <c r="U13" s="23">
        <f t="shared" si="0"/>
        <v>2112</v>
      </c>
      <c r="V13" s="16"/>
      <c r="W13" s="102"/>
      <c r="X13" s="102"/>
      <c r="Y13" s="239">
        <f t="shared" si="1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441690</v>
      </c>
      <c r="E14" s="249">
        <v>109160</v>
      </c>
      <c r="F14" s="249">
        <v>6.7572029999999996</v>
      </c>
      <c r="G14" s="249">
        <v>0</v>
      </c>
      <c r="H14" s="249">
        <v>82.736999999999995</v>
      </c>
      <c r="I14" s="249">
        <v>19.8</v>
      </c>
      <c r="J14" s="249">
        <v>88.8</v>
      </c>
      <c r="K14" s="249">
        <v>140.5</v>
      </c>
      <c r="T14" s="16">
        <v>23</v>
      </c>
      <c r="U14" s="23">
        <f t="shared" si="0"/>
        <v>2130</v>
      </c>
      <c r="V14" s="16"/>
      <c r="W14" s="102"/>
      <c r="X14" s="102"/>
      <c r="Y14" s="239">
        <f t="shared" si="1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439560</v>
      </c>
      <c r="E15" s="249">
        <v>108844</v>
      </c>
      <c r="F15" s="249">
        <v>6.6564719999999999</v>
      </c>
      <c r="G15" s="249">
        <v>0</v>
      </c>
      <c r="H15" s="249">
        <v>85.983000000000004</v>
      </c>
      <c r="I15" s="249">
        <v>22.2</v>
      </c>
      <c r="J15" s="249">
        <v>19.3</v>
      </c>
      <c r="K15" s="249">
        <v>169.7</v>
      </c>
      <c r="O15" s="125"/>
      <c r="T15" s="16">
        <v>22</v>
      </c>
      <c r="U15" s="23">
        <f t="shared" si="0"/>
        <v>459</v>
      </c>
      <c r="V15" s="16"/>
      <c r="W15" s="123"/>
      <c r="X15" s="123"/>
      <c r="Y15" s="239">
        <f t="shared" si="1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439101</v>
      </c>
      <c r="E16" s="249">
        <v>108777</v>
      </c>
      <c r="F16" s="249">
        <v>7.0167349999999997</v>
      </c>
      <c r="G16" s="249">
        <v>0</v>
      </c>
      <c r="H16" s="249">
        <v>86.132999999999996</v>
      </c>
      <c r="I16" s="249">
        <v>20.100000000000001</v>
      </c>
      <c r="J16" s="249">
        <v>81.2</v>
      </c>
      <c r="K16" s="249">
        <v>148.80000000000001</v>
      </c>
      <c r="L16"/>
      <c r="M16"/>
      <c r="N16"/>
      <c r="O16" s="125"/>
      <c r="P16"/>
      <c r="Q16"/>
      <c r="R16"/>
      <c r="S16"/>
      <c r="T16" s="22">
        <v>21</v>
      </c>
      <c r="U16" s="23">
        <f t="shared" si="0"/>
        <v>1945</v>
      </c>
      <c r="V16" s="24">
        <v>22</v>
      </c>
      <c r="W16" s="110"/>
      <c r="X16" s="110"/>
      <c r="Y16" s="239">
        <f t="shared" si="1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437156</v>
      </c>
      <c r="E17" s="249">
        <v>108498</v>
      </c>
      <c r="F17" s="249">
        <v>6.8694480000000002</v>
      </c>
      <c r="G17" s="249">
        <v>0</v>
      </c>
      <c r="H17" s="249">
        <v>83.972999999999999</v>
      </c>
      <c r="I17" s="249">
        <v>20</v>
      </c>
      <c r="J17" s="249">
        <v>84.7</v>
      </c>
      <c r="K17" s="249">
        <v>142.4</v>
      </c>
      <c r="O17" s="125"/>
      <c r="T17" s="16">
        <v>20</v>
      </c>
      <c r="U17" s="23">
        <f t="shared" si="0"/>
        <v>2031</v>
      </c>
      <c r="V17" s="16"/>
      <c r="W17" s="110"/>
      <c r="X17" s="110"/>
      <c r="Y17" s="239">
        <f t="shared" si="1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435125</v>
      </c>
      <c r="E18" s="249">
        <v>108200</v>
      </c>
      <c r="F18" s="249">
        <v>6.8349209999999996</v>
      </c>
      <c r="G18" s="249">
        <v>0</v>
      </c>
      <c r="H18" s="249">
        <v>83.599000000000004</v>
      </c>
      <c r="I18" s="249">
        <v>19.8</v>
      </c>
      <c r="J18" s="249">
        <v>86.8</v>
      </c>
      <c r="K18" s="249">
        <v>132</v>
      </c>
      <c r="O18" s="125"/>
      <c r="T18" s="16">
        <v>19</v>
      </c>
      <c r="U18" s="23">
        <f t="shared" si="0"/>
        <v>2082</v>
      </c>
      <c r="V18" s="16"/>
      <c r="W18" s="110"/>
      <c r="X18" s="110"/>
      <c r="Y18" s="239">
        <f t="shared" si="1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433043</v>
      </c>
      <c r="E19" s="249">
        <v>107894</v>
      </c>
      <c r="F19" s="249">
        <v>6.9069390000000004</v>
      </c>
      <c r="G19" s="249">
        <v>0</v>
      </c>
      <c r="H19" s="249">
        <v>84.216999999999999</v>
      </c>
      <c r="I19" s="249">
        <v>19.399999999999999</v>
      </c>
      <c r="J19" s="249">
        <v>84.1</v>
      </c>
      <c r="K19" s="249">
        <v>132.1</v>
      </c>
      <c r="O19" s="125"/>
      <c r="T19" s="16">
        <v>18</v>
      </c>
      <c r="U19" s="23">
        <f t="shared" si="0"/>
        <v>2016</v>
      </c>
      <c r="V19" s="16"/>
      <c r="W19" s="110"/>
      <c r="X19" s="110"/>
      <c r="Y19" s="239">
        <f t="shared" si="1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431027</v>
      </c>
      <c r="E20" s="249">
        <v>107600</v>
      </c>
      <c r="F20" s="249">
        <v>6.797536</v>
      </c>
      <c r="G20" s="249">
        <v>0</v>
      </c>
      <c r="H20" s="249">
        <v>83.646000000000001</v>
      </c>
      <c r="I20" s="249">
        <v>18.5</v>
      </c>
      <c r="J20" s="249">
        <v>82.2</v>
      </c>
      <c r="K20" s="249">
        <v>130.5</v>
      </c>
      <c r="O20" s="125"/>
      <c r="T20" s="16">
        <v>17</v>
      </c>
      <c r="U20" s="23">
        <f t="shared" si="0"/>
        <v>1970</v>
      </c>
      <c r="V20" s="16"/>
      <c r="W20" s="110"/>
      <c r="X20" s="110"/>
      <c r="Y20" s="239">
        <f t="shared" si="1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429057</v>
      </c>
      <c r="E21" s="249">
        <v>107312</v>
      </c>
      <c r="F21" s="249">
        <v>6.8865530000000001</v>
      </c>
      <c r="G21" s="249">
        <v>0</v>
      </c>
      <c r="H21" s="249">
        <v>88.65</v>
      </c>
      <c r="I21" s="249">
        <v>14.3</v>
      </c>
      <c r="J21" s="249">
        <v>14.9</v>
      </c>
      <c r="K21" s="249">
        <v>154.6</v>
      </c>
      <c r="O21" s="125"/>
      <c r="T21" s="16">
        <v>16</v>
      </c>
      <c r="U21" s="23">
        <f t="shared" si="0"/>
        <v>357</v>
      </c>
      <c r="V21" s="16"/>
      <c r="W21" s="110"/>
      <c r="X21" s="110"/>
      <c r="Y21" s="239">
        <f t="shared" si="1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428700</v>
      </c>
      <c r="E22" s="249">
        <v>107262</v>
      </c>
      <c r="F22" s="249">
        <v>7.5370189999999999</v>
      </c>
      <c r="G22" s="249">
        <v>0</v>
      </c>
      <c r="H22" s="249">
        <v>88.399000000000001</v>
      </c>
      <c r="I22" s="249">
        <v>11.2</v>
      </c>
      <c r="J22" s="249">
        <v>43.4</v>
      </c>
      <c r="K22" s="249">
        <v>135.19999999999999</v>
      </c>
      <c r="O22" s="125"/>
      <c r="T22" s="16">
        <v>15</v>
      </c>
      <c r="U22" s="23">
        <f t="shared" si="0"/>
        <v>1035</v>
      </c>
      <c r="V22" s="16"/>
      <c r="W22" s="110"/>
      <c r="X22" s="110"/>
      <c r="Y22" s="239">
        <f t="shared" si="1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427665</v>
      </c>
      <c r="E23" s="249">
        <v>107118</v>
      </c>
      <c r="F23" s="249">
        <v>7.181038</v>
      </c>
      <c r="G23" s="249">
        <v>0</v>
      </c>
      <c r="H23" s="249">
        <v>86.073999999999998</v>
      </c>
      <c r="I23" s="249">
        <v>14.3</v>
      </c>
      <c r="J23" s="249">
        <v>92.9</v>
      </c>
      <c r="K23" s="249">
        <v>143.69999999999999</v>
      </c>
      <c r="L23"/>
      <c r="M23"/>
      <c r="N23"/>
      <c r="O23" s="125"/>
      <c r="P23"/>
      <c r="Q23"/>
      <c r="R23"/>
      <c r="S23"/>
      <c r="T23" s="22">
        <v>14</v>
      </c>
      <c r="U23" s="23">
        <f t="shared" si="0"/>
        <v>2225</v>
      </c>
      <c r="V23" s="24">
        <v>15</v>
      </c>
      <c r="W23" s="110"/>
      <c r="X23" s="110"/>
      <c r="Y23" s="239">
        <f t="shared" si="1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425440</v>
      </c>
      <c r="E24" s="249">
        <v>106806</v>
      </c>
      <c r="F24" s="249">
        <v>7.0979419999999998</v>
      </c>
      <c r="G24" s="249">
        <v>0</v>
      </c>
      <c r="H24" s="249">
        <v>83.707999999999998</v>
      </c>
      <c r="I24" s="249">
        <v>18.7</v>
      </c>
      <c r="J24" s="249">
        <v>90.6</v>
      </c>
      <c r="K24" s="249">
        <v>154.19999999999999</v>
      </c>
      <c r="O24" s="125"/>
      <c r="T24" s="16">
        <v>13</v>
      </c>
      <c r="U24" s="23">
        <f t="shared" si="0"/>
        <v>2171</v>
      </c>
      <c r="V24" s="16"/>
      <c r="W24" s="110"/>
      <c r="X24" s="110"/>
      <c r="Y24" s="239">
        <f t="shared" si="1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423269</v>
      </c>
      <c r="E25" s="249">
        <v>106488</v>
      </c>
      <c r="F25" s="249">
        <v>6.5738630000000002</v>
      </c>
      <c r="G25" s="249">
        <v>0</v>
      </c>
      <c r="H25" s="249">
        <v>83.358999999999995</v>
      </c>
      <c r="I25" s="249">
        <v>19.5</v>
      </c>
      <c r="J25" s="249">
        <v>91.6</v>
      </c>
      <c r="K25" s="249">
        <v>137.9</v>
      </c>
      <c r="O25" s="125"/>
      <c r="T25" s="16">
        <v>12</v>
      </c>
      <c r="U25" s="23">
        <f t="shared" si="0"/>
        <v>2193</v>
      </c>
      <c r="V25" s="16"/>
      <c r="W25" s="110"/>
      <c r="X25" s="110"/>
      <c r="Y25" s="239">
        <f t="shared" si="1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421076</v>
      </c>
      <c r="E26" s="249">
        <v>106165</v>
      </c>
      <c r="F26" s="249">
        <v>6.7168919999999996</v>
      </c>
      <c r="G26" s="249">
        <v>0</v>
      </c>
      <c r="H26" s="249">
        <v>83.807000000000002</v>
      </c>
      <c r="I26" s="249">
        <v>18.399999999999999</v>
      </c>
      <c r="J26" s="249">
        <v>95.4</v>
      </c>
      <c r="K26" s="249">
        <v>161.30000000000001</v>
      </c>
      <c r="O26" s="125"/>
      <c r="T26" s="16">
        <v>11</v>
      </c>
      <c r="U26" s="23">
        <f t="shared" si="0"/>
        <v>2286</v>
      </c>
      <c r="V26" s="16"/>
      <c r="W26" s="110"/>
      <c r="X26" s="110"/>
      <c r="Y26" s="239">
        <f t="shared" si="1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418790</v>
      </c>
      <c r="E27" s="249">
        <v>105831</v>
      </c>
      <c r="F27" s="249">
        <v>6.8365929999999997</v>
      </c>
      <c r="G27" s="249">
        <v>0</v>
      </c>
      <c r="H27" s="249">
        <v>83.14</v>
      </c>
      <c r="I27" s="249">
        <v>18.399999999999999</v>
      </c>
      <c r="J27" s="249">
        <v>95.6</v>
      </c>
      <c r="K27" s="249">
        <v>145.1</v>
      </c>
      <c r="O27" s="125"/>
      <c r="T27" s="16">
        <v>10</v>
      </c>
      <c r="U27" s="23">
        <f t="shared" ref="U27:U36" si="2">D27-D28</f>
        <v>2300</v>
      </c>
      <c r="V27" s="16"/>
      <c r="W27" s="110"/>
      <c r="X27" s="110"/>
      <c r="Y27" s="239">
        <f t="shared" si="1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416490</v>
      </c>
      <c r="E28" s="249">
        <v>105493</v>
      </c>
      <c r="F28" s="249">
        <v>6.5699430000000003</v>
      </c>
      <c r="G28" s="249">
        <v>0</v>
      </c>
      <c r="H28" s="249">
        <v>83.855000000000004</v>
      </c>
      <c r="I28" s="249">
        <v>19.899999999999999</v>
      </c>
      <c r="J28" s="249">
        <v>90.7</v>
      </c>
      <c r="K28" s="249">
        <v>141.30000000000001</v>
      </c>
      <c r="L28" s="249"/>
      <c r="M28" s="249"/>
      <c r="N28" s="249"/>
      <c r="O28" s="249"/>
      <c r="P28" s="249"/>
      <c r="Q28" s="249"/>
      <c r="R28" s="249"/>
      <c r="S28" s="249"/>
      <c r="T28" s="16">
        <v>9</v>
      </c>
      <c r="U28" s="23">
        <f t="shared" si="2"/>
        <v>2175</v>
      </c>
      <c r="V28" s="16"/>
      <c r="W28" s="110"/>
      <c r="X28" s="110"/>
      <c r="Y28" s="239">
        <f>((X28*100)/Valeo!D28)-100</f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414315</v>
      </c>
      <c r="E29" s="249">
        <v>105174</v>
      </c>
      <c r="F29" s="249">
        <v>6.8391570000000002</v>
      </c>
      <c r="G29" s="249">
        <v>0</v>
      </c>
      <c r="H29" s="249">
        <v>85.707999999999998</v>
      </c>
      <c r="I29" s="249">
        <v>19.2</v>
      </c>
      <c r="J29" s="249">
        <v>31</v>
      </c>
      <c r="K29" s="249">
        <v>198.7</v>
      </c>
      <c r="L29" s="249"/>
      <c r="M29" s="249"/>
      <c r="N29" s="249"/>
      <c r="O29" s="249"/>
      <c r="P29" s="249"/>
      <c r="Q29" s="249"/>
      <c r="R29" s="249"/>
      <c r="S29" s="249"/>
      <c r="T29" s="16">
        <v>8</v>
      </c>
      <c r="U29" s="23">
        <f t="shared" si="2"/>
        <v>741</v>
      </c>
      <c r="V29" s="16"/>
      <c r="W29" s="110"/>
      <c r="X29" s="110"/>
      <c r="Y29" s="239">
        <f>((X29*100)/Valeo!D29)-100</f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413574</v>
      </c>
      <c r="E30" s="249">
        <v>105066</v>
      </c>
      <c r="F30" s="249">
        <v>6.9117519999999999</v>
      </c>
      <c r="G30" s="249">
        <v>0</v>
      </c>
      <c r="H30" s="249">
        <v>85.635999999999996</v>
      </c>
      <c r="I30" s="249">
        <v>20.5</v>
      </c>
      <c r="J30" s="249">
        <v>82.5</v>
      </c>
      <c r="K30" s="249">
        <v>130.4</v>
      </c>
      <c r="L30" s="249"/>
      <c r="M30" s="249"/>
      <c r="N30" s="249"/>
      <c r="O30" s="249"/>
      <c r="P30" s="249"/>
      <c r="Q30" s="249"/>
      <c r="R30" s="249"/>
      <c r="S30" s="249"/>
      <c r="T30" s="22">
        <v>7</v>
      </c>
      <c r="U30" s="23">
        <f t="shared" si="2"/>
        <v>1976</v>
      </c>
      <c r="V30" s="24">
        <v>8</v>
      </c>
      <c r="W30" s="110"/>
      <c r="X30" s="110"/>
      <c r="Y30" s="239">
        <f>((X30*100)/Valeo!D30)-100</f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411598</v>
      </c>
      <c r="E31" s="249">
        <v>104781</v>
      </c>
      <c r="F31" s="249">
        <v>6.8469629999999997</v>
      </c>
      <c r="G31" s="249">
        <v>0</v>
      </c>
      <c r="H31" s="249">
        <v>82.853999999999999</v>
      </c>
      <c r="I31" s="249">
        <v>19.2</v>
      </c>
      <c r="J31" s="249">
        <v>90.1</v>
      </c>
      <c r="K31" s="249">
        <v>142.4</v>
      </c>
      <c r="L31" s="249"/>
      <c r="M31" s="249"/>
      <c r="N31" s="249"/>
      <c r="O31" s="249"/>
      <c r="P31" s="249"/>
      <c r="Q31" s="249"/>
      <c r="R31" s="249"/>
      <c r="S31" s="249"/>
      <c r="T31" s="16">
        <v>6</v>
      </c>
      <c r="U31" s="23">
        <f t="shared" si="2"/>
        <v>2158</v>
      </c>
      <c r="V31" s="5"/>
      <c r="W31" s="110"/>
      <c r="X31" s="110"/>
      <c r="Y31" s="239">
        <f>((X31*100)/Valeo!D31)-100</f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409440</v>
      </c>
      <c r="E32" s="249">
        <v>104461</v>
      </c>
      <c r="F32" s="249">
        <v>6.7130939999999999</v>
      </c>
      <c r="G32" s="249">
        <v>0</v>
      </c>
      <c r="H32" s="249">
        <v>82.524000000000001</v>
      </c>
      <c r="I32" s="249">
        <v>20.3</v>
      </c>
      <c r="J32" s="249">
        <v>88.6</v>
      </c>
      <c r="K32" s="249">
        <v>145.6</v>
      </c>
      <c r="L32" s="249"/>
      <c r="M32" s="249"/>
      <c r="N32" s="249"/>
      <c r="O32" s="249"/>
      <c r="P32" s="249"/>
      <c r="Q32" s="249"/>
      <c r="R32" s="249"/>
      <c r="S32" s="249"/>
      <c r="T32" s="16">
        <v>5</v>
      </c>
      <c r="U32" s="23">
        <f t="shared" si="2"/>
        <v>2122</v>
      </c>
      <c r="V32" s="5"/>
      <c r="W32" s="110"/>
      <c r="X32" s="110"/>
      <c r="Y32" s="239">
        <f>((X32*100)/Valeo!D32)-100</f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407318</v>
      </c>
      <c r="E33" s="249">
        <v>104145</v>
      </c>
      <c r="F33" s="249">
        <v>6.5967960000000003</v>
      </c>
      <c r="G33" s="249">
        <v>0</v>
      </c>
      <c r="H33" s="249">
        <v>83.596999999999994</v>
      </c>
      <c r="I33" s="249">
        <v>21.3</v>
      </c>
      <c r="J33" s="249">
        <v>86.4</v>
      </c>
      <c r="K33" s="249">
        <v>162.69999999999999</v>
      </c>
      <c r="L33" s="249"/>
      <c r="M33" s="249"/>
      <c r="N33" s="249"/>
      <c r="O33" s="249"/>
      <c r="P33" s="249"/>
      <c r="Q33" s="249"/>
      <c r="R33" s="249"/>
      <c r="S33" s="249"/>
      <c r="T33" s="16">
        <v>4</v>
      </c>
      <c r="U33" s="23">
        <f t="shared" si="2"/>
        <v>2070</v>
      </c>
      <c r="V33" s="5"/>
      <c r="W33" s="110"/>
      <c r="X33" s="110"/>
      <c r="Y33" s="239">
        <f>((X33*100)/Valeo!D33)-100</f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405248</v>
      </c>
      <c r="E34" s="249">
        <v>103839</v>
      </c>
      <c r="F34" s="249">
        <v>6.8843350000000001</v>
      </c>
      <c r="G34" s="249">
        <v>0</v>
      </c>
      <c r="H34" s="249">
        <v>83.83</v>
      </c>
      <c r="I34" s="249">
        <v>21.1</v>
      </c>
      <c r="J34" s="249">
        <v>87.5</v>
      </c>
      <c r="K34" s="249">
        <v>158.30000000000001</v>
      </c>
      <c r="L34" s="249"/>
      <c r="M34" s="249"/>
      <c r="N34" s="249"/>
      <c r="O34" s="249"/>
      <c r="P34" s="249"/>
      <c r="Q34" s="249"/>
      <c r="R34" s="249"/>
      <c r="S34" s="249"/>
      <c r="T34" s="16">
        <v>3</v>
      </c>
      <c r="U34" s="23">
        <f t="shared" si="2"/>
        <v>2098</v>
      </c>
      <c r="V34" s="5"/>
      <c r="W34" s="238"/>
      <c r="X34" s="136"/>
      <c r="Y34" s="239">
        <f>((X34*100)/Valeo!D34)-100</f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403150</v>
      </c>
      <c r="E35" s="249">
        <v>103530</v>
      </c>
      <c r="F35" s="249">
        <v>6.6487489999999996</v>
      </c>
      <c r="G35" s="249">
        <v>0</v>
      </c>
      <c r="H35" s="249">
        <v>84.784999999999997</v>
      </c>
      <c r="I35" s="249">
        <v>20.8</v>
      </c>
      <c r="J35" s="249">
        <v>91.4</v>
      </c>
      <c r="K35" s="249">
        <v>144.69999999999999</v>
      </c>
      <c r="L35" s="249"/>
      <c r="M35" s="249"/>
      <c r="N35" s="249"/>
      <c r="O35" s="249"/>
      <c r="P35" s="249"/>
      <c r="Q35" s="249"/>
      <c r="R35" s="249"/>
      <c r="S35" s="249"/>
      <c r="T35" s="16">
        <v>2</v>
      </c>
      <c r="U35" s="23">
        <f t="shared" si="2"/>
        <v>2192</v>
      </c>
      <c r="V35" s="5"/>
      <c r="W35" s="103"/>
      <c r="X35" s="102"/>
      <c r="Y35" s="239">
        <f>((X35*100)/Valeo!D35)-100</f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400958</v>
      </c>
      <c r="E36" s="249">
        <v>103211</v>
      </c>
      <c r="F36" s="249">
        <v>6.8309769999999999</v>
      </c>
      <c r="G36" s="249">
        <v>0</v>
      </c>
      <c r="H36" s="249">
        <v>86.557000000000002</v>
      </c>
      <c r="I36" s="249">
        <v>22.3</v>
      </c>
      <c r="J36" s="249">
        <v>11.6</v>
      </c>
      <c r="K36" s="249">
        <v>180.7</v>
      </c>
      <c r="L36" s="249"/>
      <c r="M36" s="249"/>
      <c r="N36" s="249"/>
      <c r="O36" s="249"/>
      <c r="P36" s="249"/>
      <c r="Q36" s="249"/>
      <c r="R36" s="249"/>
      <c r="S36" s="249"/>
      <c r="T36" s="16">
        <v>1</v>
      </c>
      <c r="U36" s="23">
        <f t="shared" si="2"/>
        <v>277</v>
      </c>
      <c r="V36" s="5"/>
      <c r="W36" s="103"/>
      <c r="X36" s="102"/>
      <c r="Y36" s="239">
        <f>((X36*100)/Valeo!D36)-100</f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400681</v>
      </c>
      <c r="E37" s="249">
        <v>103171</v>
      </c>
      <c r="F37" s="249">
        <v>7.244758</v>
      </c>
      <c r="G37" s="249">
        <v>0</v>
      </c>
      <c r="H37" s="249">
        <v>87.076999999999998</v>
      </c>
      <c r="I37" s="249">
        <v>19.7</v>
      </c>
      <c r="J37" s="249">
        <v>85.2</v>
      </c>
      <c r="K37" s="249">
        <v>222.6</v>
      </c>
      <c r="L37" s="249"/>
      <c r="M37" s="249"/>
      <c r="N37" s="249"/>
      <c r="O37" s="249"/>
      <c r="P37" s="249"/>
      <c r="Q37" s="249"/>
      <c r="R37" s="249"/>
      <c r="S37" s="249"/>
      <c r="T37" s="1"/>
      <c r="U37" s="26"/>
      <c r="V37" s="5"/>
      <c r="W37" s="103"/>
      <c r="X37" s="102"/>
      <c r="Y37" s="239">
        <f>((X37*100)/Valeo!D37)-100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8"/>
  <sheetViews>
    <sheetView view="pageBreakPreview" zoomScale="80" zoomScaleNormal="10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7" sqref="B7"/>
    </sheetView>
  </sheetViews>
  <sheetFormatPr baseColWidth="10" defaultColWidth="11.42578125" defaultRowHeight="15"/>
  <cols>
    <col min="1" max="1" width="5.7109375" customWidth="1"/>
    <col min="3" max="4" width="11.5703125" bestFit="1" customWidth="1"/>
    <col min="5" max="5" width="13" bestFit="1" customWidth="1"/>
    <col min="6" max="8" width="11.5703125" bestFit="1" customWidth="1"/>
    <col min="9" max="9" width="13.140625" bestFit="1" customWidth="1"/>
    <col min="10" max="11" width="11.5703125" bestFit="1" customWidth="1"/>
    <col min="12" max="12" width="14" customWidth="1"/>
    <col min="13" max="13" width="3.85546875" customWidth="1"/>
    <col min="14" max="14" width="14" customWidth="1"/>
    <col min="15" max="15" width="4.28515625" bestFit="1" customWidth="1"/>
    <col min="16" max="16" width="21.28515625" customWidth="1"/>
    <col min="17" max="17" width="10.5703125" customWidth="1"/>
    <col min="18" max="18" width="13" bestFit="1" customWidth="1"/>
    <col min="20" max="20" width="17.140625" bestFit="1" customWidth="1"/>
  </cols>
  <sheetData>
    <row r="1" spans="1:18" ht="15.75">
      <c r="A1" s="33" t="s">
        <v>51</v>
      </c>
      <c r="B1" s="34"/>
      <c r="C1" s="35"/>
      <c r="D1" s="35"/>
      <c r="E1" s="35"/>
      <c r="F1" s="35"/>
      <c r="G1" s="35"/>
      <c r="H1" s="4"/>
      <c r="I1" s="4"/>
      <c r="J1" s="4"/>
      <c r="K1" s="4"/>
      <c r="L1" s="4"/>
      <c r="M1" s="4"/>
      <c r="N1" s="4"/>
      <c r="O1" s="4"/>
      <c r="P1" s="256" t="s">
        <v>126</v>
      </c>
      <c r="Q1" s="256" t="s">
        <v>127</v>
      </c>
      <c r="R1" s="259" t="s">
        <v>128</v>
      </c>
    </row>
    <row r="2" spans="1:18" ht="15.75">
      <c r="A2" s="4"/>
      <c r="B2" s="34"/>
      <c r="C2" s="35"/>
      <c r="D2" s="35"/>
      <c r="E2" s="35"/>
      <c r="F2" s="35"/>
      <c r="G2" s="35"/>
      <c r="H2" s="4"/>
      <c r="I2" s="4"/>
      <c r="J2" s="4"/>
      <c r="K2" s="9"/>
      <c r="L2" s="6"/>
      <c r="M2" s="10" t="s">
        <v>19</v>
      </c>
      <c r="N2" s="36">
        <f>SUM(N9:N38)</f>
        <v>2850617.5549999997</v>
      </c>
      <c r="O2" s="8" t="s">
        <v>7</v>
      </c>
      <c r="P2" s="257"/>
      <c r="Q2" s="257"/>
      <c r="R2" s="260"/>
    </row>
    <row r="3" spans="1:18" ht="15" customHeight="1">
      <c r="A3" s="4"/>
      <c r="B3" s="4"/>
      <c r="C3" s="4"/>
      <c r="D3" s="4"/>
      <c r="E3" s="4"/>
      <c r="F3" s="4"/>
      <c r="G3" s="37"/>
      <c r="H3" s="37"/>
      <c r="I3" s="38" t="s">
        <v>21</v>
      </c>
      <c r="J3" s="37"/>
      <c r="K3" s="4"/>
      <c r="L3" s="4"/>
      <c r="M3" s="4"/>
      <c r="N3" s="4"/>
      <c r="O3" s="1"/>
      <c r="P3" s="257"/>
      <c r="Q3" s="257"/>
      <c r="R3" s="260"/>
    </row>
    <row r="4" spans="1:18" ht="16.5" customHeight="1">
      <c r="A4" s="4"/>
      <c r="B4" s="4" t="s">
        <v>52</v>
      </c>
      <c r="C4" s="4"/>
      <c r="D4" s="4"/>
      <c r="E4" s="4"/>
      <c r="F4" s="4"/>
      <c r="G4" s="37"/>
      <c r="H4" s="37"/>
      <c r="I4" s="39" t="s">
        <v>53</v>
      </c>
      <c r="J4" s="37"/>
      <c r="K4" s="4"/>
      <c r="L4" s="9"/>
      <c r="M4" s="7" t="s">
        <v>16</v>
      </c>
      <c r="N4" s="40">
        <f>MAX(N9:N38)</f>
        <v>132760.59</v>
      </c>
      <c r="O4" s="8" t="s">
        <v>7</v>
      </c>
      <c r="P4" s="257"/>
      <c r="Q4" s="257"/>
      <c r="R4" s="260"/>
    </row>
    <row r="5" spans="1:18">
      <c r="A5" s="4"/>
      <c r="B5" s="4" t="s">
        <v>54</v>
      </c>
      <c r="C5" s="4"/>
      <c r="D5" s="4"/>
      <c r="E5" s="41" t="s">
        <v>55</v>
      </c>
      <c r="F5" s="41" t="s">
        <v>49</v>
      </c>
      <c r="G5" s="4"/>
      <c r="H5" s="4"/>
      <c r="I5" s="39" t="s">
        <v>56</v>
      </c>
      <c r="J5" s="41" t="s">
        <v>57</v>
      </c>
      <c r="K5" s="4"/>
      <c r="L5" s="4"/>
      <c r="M5" s="4"/>
      <c r="N5" s="4"/>
      <c r="O5" s="4"/>
      <c r="P5" s="258"/>
      <c r="Q5" s="258"/>
      <c r="R5" s="261"/>
    </row>
    <row r="6" spans="1:18">
      <c r="A6" s="4"/>
      <c r="B6" s="11" t="s">
        <v>58</v>
      </c>
      <c r="C6" s="11" t="s">
        <v>59</v>
      </c>
      <c r="D6" s="11" t="s">
        <v>59</v>
      </c>
      <c r="E6" s="11" t="s">
        <v>59</v>
      </c>
      <c r="F6" s="11" t="s">
        <v>59</v>
      </c>
      <c r="G6" s="11" t="s">
        <v>59</v>
      </c>
      <c r="H6" s="11" t="s">
        <v>59</v>
      </c>
      <c r="I6" s="39" t="s">
        <v>59</v>
      </c>
      <c r="J6" s="11" t="s">
        <v>59</v>
      </c>
      <c r="K6" s="11" t="s">
        <v>60</v>
      </c>
      <c r="L6" s="11" t="s">
        <v>61</v>
      </c>
      <c r="M6" s="4"/>
      <c r="N6" s="4"/>
      <c r="O6" s="4"/>
      <c r="P6" s="99"/>
      <c r="Q6" s="99"/>
      <c r="R6" s="107"/>
    </row>
    <row r="7" spans="1:18">
      <c r="A7" s="19" t="s">
        <v>47</v>
      </c>
      <c r="B7" s="4" t="s">
        <v>62</v>
      </c>
      <c r="C7" s="4" t="s">
        <v>63</v>
      </c>
      <c r="D7" s="4" t="s">
        <v>64</v>
      </c>
      <c r="E7" s="4" t="s">
        <v>65</v>
      </c>
      <c r="F7" s="4" t="s">
        <v>66</v>
      </c>
      <c r="G7" s="4" t="s">
        <v>67</v>
      </c>
      <c r="H7" s="4" t="s">
        <v>68</v>
      </c>
      <c r="I7" s="42" t="s">
        <v>69</v>
      </c>
      <c r="J7" s="4" t="s">
        <v>70</v>
      </c>
      <c r="K7" s="4" t="s">
        <v>71</v>
      </c>
      <c r="L7" s="4" t="s">
        <v>62</v>
      </c>
      <c r="M7" s="41" t="s">
        <v>47</v>
      </c>
      <c r="N7" s="20" t="s">
        <v>72</v>
      </c>
      <c r="O7" s="41"/>
      <c r="P7" s="99"/>
      <c r="Q7" s="99"/>
      <c r="R7" s="107"/>
    </row>
    <row r="8" spans="1:18">
      <c r="A8" s="19">
        <v>31</v>
      </c>
      <c r="B8" s="249" t="s">
        <v>255</v>
      </c>
      <c r="C8" s="249">
        <v>1440.0008539999999</v>
      </c>
      <c r="D8" s="249">
        <v>2.0722610000000001</v>
      </c>
      <c r="E8" s="249">
        <v>5297.9819340000004</v>
      </c>
      <c r="F8" s="249">
        <v>20.209429</v>
      </c>
      <c r="G8" s="249">
        <v>61.084460999999997</v>
      </c>
      <c r="H8" s="249">
        <v>2.0899960000000002</v>
      </c>
      <c r="I8" s="249">
        <v>127.54657</v>
      </c>
      <c r="J8" s="249">
        <v>4600.4770509999998</v>
      </c>
      <c r="K8" s="249">
        <v>13.223103</v>
      </c>
      <c r="L8" s="249" t="s">
        <v>255</v>
      </c>
      <c r="M8" s="41">
        <v>31</v>
      </c>
      <c r="N8" s="43">
        <f>I8*1000</f>
        <v>127546.57</v>
      </c>
      <c r="O8" s="41"/>
      <c r="P8" s="99"/>
      <c r="Q8" s="99"/>
      <c r="R8" s="107"/>
    </row>
    <row r="9" spans="1:18">
      <c r="A9" s="21">
        <v>30</v>
      </c>
      <c r="B9" s="249" t="s">
        <v>256</v>
      </c>
      <c r="C9" s="249">
        <v>1440</v>
      </c>
      <c r="D9" s="249">
        <v>2.0120550000000001</v>
      </c>
      <c r="E9" s="249">
        <v>5376.6503910000001</v>
      </c>
      <c r="F9" s="249">
        <v>20.158625000000001</v>
      </c>
      <c r="G9" s="249">
        <v>62.075504000000002</v>
      </c>
      <c r="H9" s="249">
        <v>2.032181</v>
      </c>
      <c r="I9" s="249">
        <v>126.05191000000001</v>
      </c>
      <c r="J9" s="249">
        <v>4546.5664059999999</v>
      </c>
      <c r="K9" s="249">
        <v>13.202559000000001</v>
      </c>
      <c r="L9" s="249" t="s">
        <v>256</v>
      </c>
      <c r="M9" s="11">
        <v>30</v>
      </c>
      <c r="N9" s="43">
        <f>I9*1000</f>
        <v>126051.91</v>
      </c>
      <c r="O9" s="11"/>
      <c r="P9" s="102"/>
      <c r="Q9" s="102"/>
      <c r="R9" s="107"/>
    </row>
    <row r="10" spans="1:18">
      <c r="A10" s="11">
        <v>29</v>
      </c>
      <c r="B10" s="249" t="s">
        <v>257</v>
      </c>
      <c r="C10" s="249">
        <v>1440</v>
      </c>
      <c r="D10" s="249">
        <v>1.3959760000000001</v>
      </c>
      <c r="E10" s="249">
        <v>5606.7592770000001</v>
      </c>
      <c r="F10" s="249">
        <v>20.362665</v>
      </c>
      <c r="G10" s="249">
        <v>64.929526999999993</v>
      </c>
      <c r="H10" s="249">
        <v>1.419125</v>
      </c>
      <c r="I10" s="249">
        <v>92.236923000000004</v>
      </c>
      <c r="J10" s="249">
        <v>3326.8935550000001</v>
      </c>
      <c r="K10" s="249">
        <v>13.226476</v>
      </c>
      <c r="L10" s="249" t="s">
        <v>257</v>
      </c>
      <c r="M10" s="11">
        <v>29</v>
      </c>
      <c r="N10" s="43">
        <f>I10*1000</f>
        <v>92236.92300000001</v>
      </c>
      <c r="O10" s="11"/>
      <c r="P10" s="123"/>
      <c r="Q10" s="123"/>
      <c r="R10" s="107"/>
    </row>
    <row r="11" spans="1:18">
      <c r="A11" s="21">
        <v>28</v>
      </c>
      <c r="B11" s="249" t="s">
        <v>246</v>
      </c>
      <c r="C11" s="249">
        <v>1440</v>
      </c>
      <c r="D11" s="249">
        <v>1.51031</v>
      </c>
      <c r="E11" s="249">
        <v>5246.0273440000001</v>
      </c>
      <c r="F11" s="249">
        <v>20.250568000000001</v>
      </c>
      <c r="G11" s="249">
        <v>60.474068000000003</v>
      </c>
      <c r="H11" s="249">
        <v>1.545374</v>
      </c>
      <c r="I11" s="249">
        <v>92.640961000000004</v>
      </c>
      <c r="J11" s="249">
        <v>3341.466797</v>
      </c>
      <c r="K11" s="249">
        <v>13.200946999999999</v>
      </c>
      <c r="L11" s="249" t="s">
        <v>246</v>
      </c>
      <c r="M11" s="11">
        <v>28</v>
      </c>
      <c r="N11" s="43">
        <f>I11*1000</f>
        <v>92640.96100000001</v>
      </c>
      <c r="O11" s="11"/>
      <c r="P11" s="102"/>
      <c r="Q11" s="102"/>
      <c r="R11" s="107"/>
    </row>
    <row r="12" spans="1:18">
      <c r="A12" s="11">
        <v>27</v>
      </c>
      <c r="B12" s="249" t="s">
        <v>247</v>
      </c>
      <c r="C12" s="249">
        <v>1440</v>
      </c>
      <c r="D12" s="249">
        <v>2.3885869999999998</v>
      </c>
      <c r="E12" s="249">
        <v>4346.1381840000004</v>
      </c>
      <c r="F12" s="249">
        <v>20.073307</v>
      </c>
      <c r="G12" s="249">
        <v>49.394469999999998</v>
      </c>
      <c r="H12" s="249">
        <v>2.4195340000000001</v>
      </c>
      <c r="I12" s="249">
        <v>118.59245300000001</v>
      </c>
      <c r="J12" s="249">
        <v>4277.5112300000001</v>
      </c>
      <c r="K12" s="249">
        <v>13.216371000000001</v>
      </c>
      <c r="L12" s="249" t="s">
        <v>247</v>
      </c>
      <c r="M12" s="11">
        <v>27</v>
      </c>
      <c r="N12" s="43">
        <f>I12*1000</f>
        <v>118592.45300000001</v>
      </c>
      <c r="O12" s="11"/>
      <c r="P12" s="102"/>
      <c r="Q12" s="102"/>
      <c r="R12" s="107"/>
    </row>
    <row r="13" spans="1:18">
      <c r="A13" s="11">
        <v>26</v>
      </c>
      <c r="B13" s="249" t="s">
        <v>248</v>
      </c>
      <c r="C13" s="249">
        <v>1440</v>
      </c>
      <c r="D13" s="249">
        <v>2.5268000000000002</v>
      </c>
      <c r="E13" s="249">
        <v>4583.3188479999999</v>
      </c>
      <c r="F13" s="249">
        <v>20.204203</v>
      </c>
      <c r="G13" s="249">
        <v>52.245998</v>
      </c>
      <c r="H13" s="249">
        <v>2.544054</v>
      </c>
      <c r="I13" s="249">
        <v>132.76059000000001</v>
      </c>
      <c r="J13" s="249">
        <v>4788.5419920000004</v>
      </c>
      <c r="K13" s="249">
        <v>13.221455000000001</v>
      </c>
      <c r="L13" s="249" t="s">
        <v>248</v>
      </c>
      <c r="M13" s="11">
        <v>26</v>
      </c>
      <c r="N13" s="43">
        <f t="shared" ref="N13:N22" si="0">I13*1000</f>
        <v>132760.59</v>
      </c>
      <c r="O13" s="11"/>
      <c r="P13" s="102"/>
      <c r="Q13" s="102"/>
      <c r="R13" s="107"/>
    </row>
    <row r="14" spans="1:18">
      <c r="A14" s="11">
        <v>25</v>
      </c>
      <c r="B14" s="249" t="s">
        <v>249</v>
      </c>
      <c r="C14" s="249">
        <v>1439.9998780000001</v>
      </c>
      <c r="D14" s="249">
        <v>2.333955</v>
      </c>
      <c r="E14" s="249">
        <v>4792.2622069999998</v>
      </c>
      <c r="F14" s="249">
        <v>20.367889000000002</v>
      </c>
      <c r="G14" s="249">
        <v>54.744971999999997</v>
      </c>
      <c r="H14" s="249">
        <v>2.353405</v>
      </c>
      <c r="I14" s="249">
        <v>128.522919</v>
      </c>
      <c r="J14" s="249">
        <v>4635.6928710000002</v>
      </c>
      <c r="K14" s="249">
        <v>13.181525000000001</v>
      </c>
      <c r="L14" s="249" t="s">
        <v>249</v>
      </c>
      <c r="M14" s="11">
        <v>25</v>
      </c>
      <c r="N14" s="43">
        <f t="shared" si="0"/>
        <v>128522.91899999999</v>
      </c>
      <c r="O14" s="11"/>
      <c r="P14" s="102"/>
      <c r="Q14" s="102"/>
      <c r="R14" s="107"/>
    </row>
    <row r="15" spans="1:18">
      <c r="A15" s="11">
        <v>24</v>
      </c>
      <c r="B15" s="249" t="s">
        <v>250</v>
      </c>
      <c r="C15" s="249">
        <v>1440.0001219999999</v>
      </c>
      <c r="D15" s="249">
        <v>2.503323</v>
      </c>
      <c r="E15" s="249">
        <v>4550.0053710000002</v>
      </c>
      <c r="F15" s="249">
        <v>20.280646999999998</v>
      </c>
      <c r="G15" s="249">
        <v>51.764687000000002</v>
      </c>
      <c r="H15" s="249">
        <v>2.5184859999999998</v>
      </c>
      <c r="I15" s="249">
        <v>130.29451</v>
      </c>
      <c r="J15" s="249">
        <v>4699.5927730000003</v>
      </c>
      <c r="K15" s="249">
        <v>13.199890999999999</v>
      </c>
      <c r="L15" s="249" t="s">
        <v>250</v>
      </c>
      <c r="M15" s="11">
        <v>24</v>
      </c>
      <c r="N15" s="43">
        <f t="shared" si="0"/>
        <v>130294.51000000001</v>
      </c>
      <c r="O15" s="11"/>
      <c r="P15" s="140"/>
      <c r="Q15" s="140"/>
      <c r="R15" s="107"/>
    </row>
    <row r="16" spans="1:18">
      <c r="A16" s="11">
        <v>23</v>
      </c>
      <c r="B16" s="249" t="s">
        <v>251</v>
      </c>
      <c r="C16" s="249">
        <v>1440</v>
      </c>
      <c r="D16" s="249">
        <v>2.3279010000000002</v>
      </c>
      <c r="E16" s="249">
        <v>4741.7026370000003</v>
      </c>
      <c r="F16" s="249">
        <v>20.211399</v>
      </c>
      <c r="G16" s="249">
        <v>54.133251000000001</v>
      </c>
      <c r="H16" s="249">
        <v>2.3447779999999998</v>
      </c>
      <c r="I16" s="249">
        <v>126.930054</v>
      </c>
      <c r="J16" s="249">
        <v>4578.2402339999999</v>
      </c>
      <c r="K16" s="249">
        <v>13.231118</v>
      </c>
      <c r="L16" s="249" t="s">
        <v>251</v>
      </c>
      <c r="M16" s="11">
        <v>23</v>
      </c>
      <c r="N16" s="43">
        <f t="shared" si="0"/>
        <v>126930.054</v>
      </c>
      <c r="O16" s="11"/>
      <c r="P16" s="102"/>
      <c r="Q16" s="102"/>
      <c r="R16" s="107"/>
    </row>
    <row r="17" spans="1:22">
      <c r="A17" s="11">
        <v>22</v>
      </c>
      <c r="B17" s="249" t="s">
        <v>252</v>
      </c>
      <c r="C17" s="249">
        <v>1440</v>
      </c>
      <c r="D17" s="249">
        <v>1.591526</v>
      </c>
      <c r="E17" s="249">
        <v>4785.9165039999998</v>
      </c>
      <c r="F17" s="249">
        <v>20.535126000000002</v>
      </c>
      <c r="G17" s="249">
        <v>54.596325</v>
      </c>
      <c r="H17" s="249">
        <v>1.617229</v>
      </c>
      <c r="I17" s="249">
        <v>88.390052999999995</v>
      </c>
      <c r="J17" s="249">
        <v>3188.1408689999998</v>
      </c>
      <c r="K17" s="249">
        <v>13.197991</v>
      </c>
      <c r="L17" s="249" t="s">
        <v>252</v>
      </c>
      <c r="M17" s="11">
        <v>22</v>
      </c>
      <c r="N17" s="43">
        <f t="shared" si="0"/>
        <v>88390.053</v>
      </c>
      <c r="O17" s="11"/>
      <c r="P17" s="136"/>
      <c r="Q17" s="136"/>
      <c r="R17" s="107"/>
    </row>
    <row r="18" spans="1:22">
      <c r="A18" s="21">
        <v>21</v>
      </c>
      <c r="B18" s="249" t="s">
        <v>224</v>
      </c>
      <c r="C18" s="249">
        <v>1439.9998780000001</v>
      </c>
      <c r="D18" s="249">
        <v>1.5761019999999999</v>
      </c>
      <c r="E18" s="249">
        <v>4796.6220700000003</v>
      </c>
      <c r="F18" s="249">
        <v>20.371475</v>
      </c>
      <c r="G18" s="249">
        <v>54.768124</v>
      </c>
      <c r="H18" s="249">
        <v>1.594101</v>
      </c>
      <c r="I18" s="249">
        <v>87.296561999999994</v>
      </c>
      <c r="J18" s="249">
        <v>3148.6997070000002</v>
      </c>
      <c r="K18" s="249">
        <v>13.220719000000001</v>
      </c>
      <c r="L18" s="249" t="s">
        <v>224</v>
      </c>
      <c r="M18" s="11">
        <v>21</v>
      </c>
      <c r="N18" s="43">
        <f>I18*1000</f>
        <v>87296.561999999991</v>
      </c>
      <c r="O18" s="11"/>
      <c r="P18" s="102"/>
      <c r="Q18" s="102"/>
      <c r="R18" s="107"/>
    </row>
    <row r="19" spans="1:22">
      <c r="A19" s="11">
        <v>20</v>
      </c>
      <c r="B19" s="249" t="s">
        <v>225</v>
      </c>
      <c r="C19" s="249">
        <v>1440</v>
      </c>
      <c r="D19" s="249">
        <v>2.032041</v>
      </c>
      <c r="E19" s="249">
        <v>4856.3911129999997</v>
      </c>
      <c r="F19" s="249">
        <v>20.378111000000001</v>
      </c>
      <c r="G19" s="249">
        <v>55.506762999999999</v>
      </c>
      <c r="H19" s="249">
        <v>2.0496569999999998</v>
      </c>
      <c r="I19" s="249">
        <v>113.718941</v>
      </c>
      <c r="J19" s="249">
        <v>4101.7285160000001</v>
      </c>
      <c r="K19" s="249">
        <v>13.216291999999999</v>
      </c>
      <c r="L19" s="249" t="s">
        <v>225</v>
      </c>
      <c r="M19" s="11">
        <v>20</v>
      </c>
      <c r="N19" s="43">
        <f t="shared" si="0"/>
        <v>113718.94100000001</v>
      </c>
      <c r="O19" s="11"/>
      <c r="P19" s="123"/>
      <c r="Q19" s="123"/>
      <c r="R19" s="107"/>
    </row>
    <row r="20" spans="1:22">
      <c r="A20" s="11">
        <v>19</v>
      </c>
      <c r="B20" s="249" t="s">
        <v>226</v>
      </c>
      <c r="C20" s="249">
        <v>1440.0001219999999</v>
      </c>
      <c r="D20" s="249">
        <v>2.1017459999999999</v>
      </c>
      <c r="E20" s="249">
        <v>4723.0766599999997</v>
      </c>
      <c r="F20" s="249">
        <v>20.257193000000001</v>
      </c>
      <c r="G20" s="249">
        <v>53.895870000000002</v>
      </c>
      <c r="H20" s="249">
        <v>2.1216490000000001</v>
      </c>
      <c r="I20" s="249">
        <v>114.273506</v>
      </c>
      <c r="J20" s="249">
        <v>4121.7309569999998</v>
      </c>
      <c r="K20" s="249">
        <v>13.250275999999999</v>
      </c>
      <c r="L20" s="249" t="s">
        <v>226</v>
      </c>
      <c r="M20" s="11">
        <v>19</v>
      </c>
      <c r="N20" s="43">
        <f t="shared" si="0"/>
        <v>114273.50599999999</v>
      </c>
      <c r="O20" s="11"/>
      <c r="P20" s="102"/>
      <c r="Q20" s="102"/>
      <c r="R20" s="107"/>
    </row>
    <row r="21" spans="1:22">
      <c r="A21" s="11">
        <v>18</v>
      </c>
      <c r="B21" s="249" t="s">
        <v>227</v>
      </c>
      <c r="C21" s="249">
        <v>1439.9998780000001</v>
      </c>
      <c r="D21" s="249">
        <v>2.0961460000000001</v>
      </c>
      <c r="E21" s="249">
        <v>4613.5024409999996</v>
      </c>
      <c r="F21" s="249">
        <v>20.090997999999999</v>
      </c>
      <c r="G21" s="249">
        <v>52.589168999999998</v>
      </c>
      <c r="H21" s="249">
        <v>2.1156630000000001</v>
      </c>
      <c r="I21" s="249">
        <v>111.286514</v>
      </c>
      <c r="J21" s="249">
        <v>4013.9934079999998</v>
      </c>
      <c r="K21" s="249">
        <v>13.262821000000001</v>
      </c>
      <c r="L21" s="249" t="s">
        <v>227</v>
      </c>
      <c r="M21" s="11">
        <v>18</v>
      </c>
      <c r="N21" s="43">
        <f t="shared" si="0"/>
        <v>111286.514</v>
      </c>
      <c r="O21" s="11"/>
      <c r="P21" s="102"/>
      <c r="Q21" s="102"/>
      <c r="R21" s="107"/>
    </row>
    <row r="22" spans="1:22">
      <c r="A22" s="11">
        <v>17</v>
      </c>
      <c r="B22" s="249" t="s">
        <v>228</v>
      </c>
      <c r="C22" s="249">
        <v>1440.0001219999999</v>
      </c>
      <c r="D22" s="249">
        <v>2.129921</v>
      </c>
      <c r="E22" s="249">
        <v>4843.890625</v>
      </c>
      <c r="F22" s="249">
        <v>19.939632</v>
      </c>
      <c r="G22" s="249">
        <v>55.477905</v>
      </c>
      <c r="H22" s="249">
        <v>2.1493850000000001</v>
      </c>
      <c r="I22" s="249">
        <v>119.050499</v>
      </c>
      <c r="J22" s="249">
        <v>4294.0327150000003</v>
      </c>
      <c r="K22" s="249">
        <v>13.20884</v>
      </c>
      <c r="L22" s="249" t="s">
        <v>228</v>
      </c>
      <c r="M22" s="11">
        <v>17</v>
      </c>
      <c r="N22" s="43">
        <f t="shared" si="0"/>
        <v>119050.499</v>
      </c>
      <c r="O22" s="11"/>
      <c r="P22" s="102"/>
      <c r="Q22" s="102"/>
      <c r="R22" s="107"/>
    </row>
    <row r="23" spans="1:22">
      <c r="A23" s="11">
        <v>16</v>
      </c>
      <c r="B23" s="249" t="s">
        <v>229</v>
      </c>
      <c r="C23" s="249">
        <v>949.59448199999997</v>
      </c>
      <c r="D23" s="249">
        <v>1.023895</v>
      </c>
      <c r="E23" s="249">
        <v>5129.3388670000004</v>
      </c>
      <c r="F23" s="249">
        <v>19.497682999999999</v>
      </c>
      <c r="G23" s="249">
        <v>59.153731999999998</v>
      </c>
      <c r="H23" s="249">
        <v>1.069815</v>
      </c>
      <c r="I23" s="249">
        <v>41.701262999999997</v>
      </c>
      <c r="J23" s="249">
        <v>1504.122803</v>
      </c>
      <c r="K23" s="249">
        <v>13.062766999999999</v>
      </c>
      <c r="L23" s="249" t="s">
        <v>229</v>
      </c>
      <c r="M23" s="11">
        <v>16</v>
      </c>
      <c r="N23" s="43">
        <f t="shared" ref="N23:N30" si="1">I23*1000</f>
        <v>41701.262999999999</v>
      </c>
      <c r="O23" s="11"/>
      <c r="P23" s="102"/>
      <c r="Q23" s="102"/>
      <c r="R23" s="107"/>
      <c r="T23" s="118"/>
      <c r="U23" s="118"/>
      <c r="V23" s="118"/>
    </row>
    <row r="24" spans="1:22">
      <c r="A24" s="11">
        <v>15</v>
      </c>
      <c r="B24" s="249" t="s">
        <v>230</v>
      </c>
      <c r="C24" s="249">
        <v>1257.2006839999999</v>
      </c>
      <c r="D24" s="249">
        <v>1.122512</v>
      </c>
      <c r="E24" s="249">
        <v>4910.5161129999997</v>
      </c>
      <c r="F24" s="249">
        <v>18.993116000000001</v>
      </c>
      <c r="G24" s="249">
        <v>56.558537000000001</v>
      </c>
      <c r="H24" s="249">
        <v>1.157759</v>
      </c>
      <c r="I24" s="249">
        <v>57.023777000000003</v>
      </c>
      <c r="J24" s="249">
        <v>2056.7905270000001</v>
      </c>
      <c r="K24" s="249">
        <v>12.649145000000001</v>
      </c>
      <c r="L24" s="249" t="s">
        <v>230</v>
      </c>
      <c r="M24" s="11">
        <v>15</v>
      </c>
      <c r="N24" s="43">
        <f t="shared" si="1"/>
        <v>57023.777000000002</v>
      </c>
      <c r="O24" s="11"/>
      <c r="P24" s="102"/>
      <c r="Q24" s="102"/>
      <c r="R24" s="107"/>
      <c r="T24" s="119"/>
      <c r="U24" s="119"/>
      <c r="V24" s="118"/>
    </row>
    <row r="25" spans="1:22">
      <c r="A25" s="21">
        <v>14</v>
      </c>
      <c r="B25" s="249" t="s">
        <v>219</v>
      </c>
      <c r="C25" s="249">
        <v>1131.130371</v>
      </c>
      <c r="D25" s="249">
        <v>1.6354280000000001</v>
      </c>
      <c r="E25" s="249">
        <v>4817.8535160000001</v>
      </c>
      <c r="F25" s="249">
        <v>19.173410000000001</v>
      </c>
      <c r="G25" s="249">
        <v>55.35154</v>
      </c>
      <c r="H25" s="249">
        <v>1.6544700000000001</v>
      </c>
      <c r="I25" s="249">
        <v>71.901236999999995</v>
      </c>
      <c r="J25" s="249">
        <v>2593.4057619999999</v>
      </c>
      <c r="K25" s="249">
        <v>12.418215999999999</v>
      </c>
      <c r="L25" s="249" t="s">
        <v>219</v>
      </c>
      <c r="M25" s="11">
        <v>14</v>
      </c>
      <c r="N25" s="43">
        <f t="shared" si="1"/>
        <v>71901.236999999994</v>
      </c>
      <c r="O25" s="11"/>
      <c r="P25" s="135"/>
      <c r="Q25" s="135"/>
      <c r="R25" s="107"/>
      <c r="T25" s="119"/>
      <c r="U25" s="119"/>
      <c r="V25" s="118"/>
    </row>
    <row r="26" spans="1:22">
      <c r="A26" s="11">
        <v>13</v>
      </c>
      <c r="B26" s="249" t="s">
        <v>220</v>
      </c>
      <c r="C26" s="249">
        <v>326.66799900000001</v>
      </c>
      <c r="D26" s="249">
        <v>2.3158189999999998</v>
      </c>
      <c r="E26" s="249">
        <v>4654.765625</v>
      </c>
      <c r="F26" s="249">
        <v>20.474713999999999</v>
      </c>
      <c r="G26" s="249">
        <v>52.997760999999997</v>
      </c>
      <c r="H26" s="249">
        <v>2.3311670000000002</v>
      </c>
      <c r="I26" s="249">
        <v>28.004141000000001</v>
      </c>
      <c r="J26" s="249">
        <v>1010.08136</v>
      </c>
      <c r="K26" s="249">
        <v>13.043246</v>
      </c>
      <c r="L26" s="249" t="s">
        <v>220</v>
      </c>
      <c r="M26" s="11">
        <v>13</v>
      </c>
      <c r="N26" s="43">
        <f t="shared" si="1"/>
        <v>28004.141</v>
      </c>
      <c r="O26" s="11"/>
      <c r="P26" s="130"/>
      <c r="Q26" s="130"/>
      <c r="R26" s="107"/>
      <c r="T26" s="119"/>
      <c r="U26" s="119"/>
      <c r="V26" s="118"/>
    </row>
    <row r="27" spans="1:22">
      <c r="A27" s="11">
        <v>12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11">
        <v>12</v>
      </c>
      <c r="N27" s="43">
        <f t="shared" si="1"/>
        <v>0</v>
      </c>
      <c r="O27" s="11"/>
      <c r="P27" s="130"/>
      <c r="Q27" s="130"/>
      <c r="R27" s="107"/>
      <c r="T27" s="119"/>
      <c r="U27" s="119"/>
      <c r="V27" s="118"/>
    </row>
    <row r="28" spans="1:22">
      <c r="A28" s="11">
        <v>11</v>
      </c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11">
        <v>11</v>
      </c>
      <c r="N28" s="43">
        <f t="shared" si="1"/>
        <v>0</v>
      </c>
      <c r="O28" s="11"/>
      <c r="P28" s="130"/>
      <c r="Q28" s="130"/>
      <c r="R28" s="107"/>
      <c r="T28" s="119"/>
      <c r="U28" s="119"/>
      <c r="V28" s="118"/>
    </row>
    <row r="29" spans="1:22">
      <c r="A29" s="11">
        <v>10</v>
      </c>
      <c r="B29" s="249" t="s">
        <v>221</v>
      </c>
      <c r="C29" s="249">
        <v>1440</v>
      </c>
      <c r="D29" s="249">
        <v>2.305196</v>
      </c>
      <c r="E29" s="249">
        <v>4652.0253910000001</v>
      </c>
      <c r="F29" s="249">
        <v>19.977685999999999</v>
      </c>
      <c r="G29" s="249">
        <v>53.092213000000001</v>
      </c>
      <c r="H29" s="249">
        <v>2.3251240000000002</v>
      </c>
      <c r="I29" s="249">
        <v>123.30650300000001</v>
      </c>
      <c r="J29" s="249">
        <v>4447.5419920000004</v>
      </c>
      <c r="K29" s="249">
        <v>12.44952</v>
      </c>
      <c r="L29" s="249" t="s">
        <v>221</v>
      </c>
      <c r="M29" s="11">
        <v>10</v>
      </c>
      <c r="N29" s="43">
        <f t="shared" si="1"/>
        <v>123306.50300000001</v>
      </c>
      <c r="O29" s="11"/>
      <c r="P29" s="131"/>
      <c r="Q29" s="130"/>
      <c r="R29" s="107"/>
      <c r="T29" s="119"/>
      <c r="U29" s="119"/>
      <c r="V29" s="118"/>
    </row>
    <row r="30" spans="1:22">
      <c r="A30" s="11">
        <v>9</v>
      </c>
      <c r="B30" s="249" t="s">
        <v>222</v>
      </c>
      <c r="C30" s="249">
        <v>1440</v>
      </c>
      <c r="D30" s="249">
        <v>2.0500020000000001</v>
      </c>
      <c r="E30" s="249">
        <v>4737.1674800000001</v>
      </c>
      <c r="F30" s="249">
        <v>20.403433</v>
      </c>
      <c r="G30" s="249">
        <v>54.027907999999996</v>
      </c>
      <c r="H30" s="249">
        <v>2.0695969999999999</v>
      </c>
      <c r="I30" s="249">
        <v>111.792236</v>
      </c>
      <c r="J30" s="249">
        <v>4032.234375</v>
      </c>
      <c r="K30" s="249">
        <v>12.423807999999999</v>
      </c>
      <c r="L30" s="249" t="s">
        <v>222</v>
      </c>
      <c r="M30" s="11">
        <v>9</v>
      </c>
      <c r="N30" s="43">
        <f t="shared" si="1"/>
        <v>111792.236</v>
      </c>
      <c r="O30" s="11"/>
      <c r="P30" s="131"/>
      <c r="Q30" s="130"/>
      <c r="R30" s="107"/>
      <c r="T30" s="119"/>
      <c r="U30" s="119"/>
      <c r="V30" s="118"/>
    </row>
    <row r="31" spans="1:22">
      <c r="A31" s="11">
        <v>8</v>
      </c>
      <c r="B31" s="249" t="s">
        <v>223</v>
      </c>
      <c r="C31" s="249">
        <v>1440</v>
      </c>
      <c r="D31" s="249">
        <v>1.6406289999999999</v>
      </c>
      <c r="E31" s="249">
        <v>4650.0263670000004</v>
      </c>
      <c r="F31" s="249">
        <v>20.657437999999999</v>
      </c>
      <c r="G31" s="249">
        <v>52.911194000000002</v>
      </c>
      <c r="H31" s="249">
        <v>1.659756</v>
      </c>
      <c r="I31" s="249">
        <v>87.850196999999994</v>
      </c>
      <c r="J31" s="249">
        <v>3168.6689449999999</v>
      </c>
      <c r="K31" s="249">
        <v>12.531382000000001</v>
      </c>
      <c r="L31" s="249" t="s">
        <v>223</v>
      </c>
      <c r="M31" s="11">
        <v>8</v>
      </c>
      <c r="N31" s="43">
        <f t="shared" ref="N31:N38" si="2">I31*1000</f>
        <v>87850.197</v>
      </c>
      <c r="O31" s="11"/>
      <c r="P31" s="131"/>
      <c r="Q31" s="130"/>
      <c r="R31" s="107"/>
      <c r="T31" s="119"/>
      <c r="U31" s="119"/>
      <c r="V31" s="118"/>
    </row>
    <row r="32" spans="1:22">
      <c r="A32" s="21">
        <v>7</v>
      </c>
      <c r="B32" s="249" t="s">
        <v>207</v>
      </c>
      <c r="C32" s="249">
        <v>1439.9991460000001</v>
      </c>
      <c r="D32" s="249">
        <v>1.753091</v>
      </c>
      <c r="E32" s="249">
        <v>4309.7607420000004</v>
      </c>
      <c r="F32" s="249">
        <v>20.285737999999998</v>
      </c>
      <c r="G32" s="249">
        <v>48.840919</v>
      </c>
      <c r="H32" s="249">
        <v>1.7757700000000001</v>
      </c>
      <c r="I32" s="249">
        <v>86.714698999999996</v>
      </c>
      <c r="J32" s="249">
        <v>3127.7124020000001</v>
      </c>
      <c r="K32" s="249">
        <v>12.565231000000001</v>
      </c>
      <c r="L32" s="249" t="s">
        <v>207</v>
      </c>
      <c r="M32" s="11">
        <v>7</v>
      </c>
      <c r="N32" s="43">
        <f>I32*1000</f>
        <v>86714.698999999993</v>
      </c>
      <c r="O32" s="11"/>
      <c r="P32" s="131"/>
      <c r="Q32" s="130"/>
      <c r="R32" s="107"/>
      <c r="T32" s="119"/>
      <c r="U32" s="119"/>
      <c r="V32" s="118"/>
    </row>
    <row r="33" spans="1:22">
      <c r="A33" s="11">
        <v>6</v>
      </c>
      <c r="B33" s="249" t="s">
        <v>208</v>
      </c>
      <c r="C33" s="249">
        <v>1440.0008539999999</v>
      </c>
      <c r="D33" s="249">
        <v>1.7001390000000001</v>
      </c>
      <c r="E33" s="249">
        <v>5857.9072269999997</v>
      </c>
      <c r="F33" s="249">
        <v>20.460280999999998</v>
      </c>
      <c r="G33" s="249">
        <v>68.399840999999995</v>
      </c>
      <c r="H33" s="249">
        <v>1.7238500000000001</v>
      </c>
      <c r="I33" s="249">
        <v>116.730743</v>
      </c>
      <c r="J33" s="249">
        <v>4210.361328</v>
      </c>
      <c r="K33" s="249">
        <v>12.572172999999999</v>
      </c>
      <c r="L33" s="249" t="s">
        <v>208</v>
      </c>
      <c r="M33" s="11">
        <v>6</v>
      </c>
      <c r="N33" s="43">
        <f t="shared" si="2"/>
        <v>116730.743</v>
      </c>
      <c r="O33" s="11"/>
      <c r="P33" s="131"/>
      <c r="Q33" s="130"/>
      <c r="R33" s="107"/>
      <c r="T33" s="119"/>
      <c r="U33" s="119"/>
      <c r="V33" s="118"/>
    </row>
    <row r="34" spans="1:22">
      <c r="A34" s="11">
        <v>5</v>
      </c>
      <c r="B34" s="249" t="s">
        <v>209</v>
      </c>
      <c r="C34" s="249">
        <v>1439.9995120000001</v>
      </c>
      <c r="D34" s="249">
        <v>2.481303</v>
      </c>
      <c r="E34" s="249">
        <v>4361.8793949999999</v>
      </c>
      <c r="F34" s="249">
        <v>20.522713</v>
      </c>
      <c r="G34" s="249">
        <v>49.486794000000003</v>
      </c>
      <c r="H34" s="249">
        <v>2.5054349999999999</v>
      </c>
      <c r="I34" s="249">
        <v>123.521469</v>
      </c>
      <c r="J34" s="249">
        <v>4455.2958980000003</v>
      </c>
      <c r="K34" s="249">
        <v>12.572285000000001</v>
      </c>
      <c r="L34" s="249" t="s">
        <v>209</v>
      </c>
      <c r="M34" s="11">
        <v>5</v>
      </c>
      <c r="N34" s="43">
        <f t="shared" si="2"/>
        <v>123521.469</v>
      </c>
      <c r="O34" s="11"/>
      <c r="P34" s="131"/>
      <c r="Q34" s="130"/>
      <c r="R34" s="107"/>
      <c r="T34" s="119"/>
      <c r="U34" s="119"/>
      <c r="V34" s="118"/>
    </row>
    <row r="35" spans="1:22">
      <c r="A35" s="11">
        <v>4</v>
      </c>
      <c r="B35" s="249" t="s">
        <v>210</v>
      </c>
      <c r="C35" s="249">
        <v>1440</v>
      </c>
      <c r="D35" s="249">
        <v>2.2532860000000001</v>
      </c>
      <c r="E35" s="249">
        <v>4489.1396480000003</v>
      </c>
      <c r="F35" s="249">
        <v>20.598376999999999</v>
      </c>
      <c r="G35" s="249">
        <v>50.944965000000003</v>
      </c>
      <c r="H35" s="249">
        <v>2.2716080000000001</v>
      </c>
      <c r="I35" s="249">
        <v>115.74778000000001</v>
      </c>
      <c r="J35" s="249">
        <v>4174.9067379999997</v>
      </c>
      <c r="K35" s="249">
        <v>12.591004</v>
      </c>
      <c r="L35" s="249" t="s">
        <v>210</v>
      </c>
      <c r="M35" s="11">
        <v>4</v>
      </c>
      <c r="N35" s="43">
        <f t="shared" si="2"/>
        <v>115747.78</v>
      </c>
      <c r="O35" s="11"/>
      <c r="P35" s="131"/>
      <c r="Q35" s="130"/>
      <c r="R35" s="107"/>
      <c r="T35" s="119"/>
      <c r="U35" s="119"/>
      <c r="V35" s="118"/>
    </row>
    <row r="36" spans="1:22">
      <c r="A36" s="11">
        <v>3</v>
      </c>
      <c r="B36" s="249" t="s">
        <v>211</v>
      </c>
      <c r="C36" s="249">
        <v>1440</v>
      </c>
      <c r="D36" s="249">
        <v>2.1074890000000002</v>
      </c>
      <c r="E36" s="249">
        <v>4741.6777339999999</v>
      </c>
      <c r="F36" s="249">
        <v>20.644172999999999</v>
      </c>
      <c r="G36" s="249">
        <v>54.021678999999999</v>
      </c>
      <c r="H36" s="249">
        <v>2.1258270000000001</v>
      </c>
      <c r="I36" s="249">
        <v>114.89007599999999</v>
      </c>
      <c r="J36" s="249">
        <v>4143.9702150000003</v>
      </c>
      <c r="K36" s="249">
        <v>12.56879</v>
      </c>
      <c r="L36" s="249" t="s">
        <v>211</v>
      </c>
      <c r="M36" s="11">
        <v>3</v>
      </c>
      <c r="N36" s="43">
        <f t="shared" si="2"/>
        <v>114890.07599999999</v>
      </c>
      <c r="O36" s="11"/>
      <c r="P36" s="131"/>
      <c r="Q36" s="130"/>
      <c r="R36" s="107"/>
      <c r="T36" s="119"/>
      <c r="U36" s="119"/>
      <c r="V36" s="118"/>
    </row>
    <row r="37" spans="1:22">
      <c r="A37" s="11">
        <v>2</v>
      </c>
      <c r="B37" s="249" t="s">
        <v>212</v>
      </c>
      <c r="C37" s="249">
        <v>1440</v>
      </c>
      <c r="D37" s="249">
        <v>1.841099</v>
      </c>
      <c r="E37" s="249">
        <v>5000.5419920000004</v>
      </c>
      <c r="F37" s="249">
        <v>20.738398</v>
      </c>
      <c r="G37" s="249">
        <v>57.196362000000001</v>
      </c>
      <c r="H37" s="249">
        <v>1.862082</v>
      </c>
      <c r="I37" s="249">
        <v>106.479904</v>
      </c>
      <c r="J37" s="249">
        <v>3840.623779</v>
      </c>
      <c r="K37" s="249">
        <v>12.535449</v>
      </c>
      <c r="L37" s="249" t="s">
        <v>212</v>
      </c>
      <c r="M37" s="11">
        <v>2</v>
      </c>
      <c r="N37" s="43">
        <f t="shared" si="2"/>
        <v>106479.90400000001</v>
      </c>
      <c r="O37" s="11"/>
      <c r="P37" s="131"/>
      <c r="Q37" s="130"/>
      <c r="R37" s="107"/>
      <c r="T37" s="120"/>
      <c r="U37" s="119"/>
      <c r="V37" s="118"/>
    </row>
    <row r="38" spans="1:22">
      <c r="A38" s="11">
        <v>1</v>
      </c>
      <c r="B38" s="249" t="s">
        <v>213</v>
      </c>
      <c r="C38" s="249">
        <v>1440</v>
      </c>
      <c r="D38" s="249">
        <v>1.463274</v>
      </c>
      <c r="E38" s="249">
        <v>4876.2763670000004</v>
      </c>
      <c r="F38" s="249">
        <v>20.812871999999999</v>
      </c>
      <c r="G38" s="249">
        <v>55.634780999999997</v>
      </c>
      <c r="H38" s="249">
        <v>1.4900040000000001</v>
      </c>
      <c r="I38" s="249">
        <v>82.907134999999997</v>
      </c>
      <c r="J38" s="249">
        <v>2990.3774410000001</v>
      </c>
      <c r="K38" s="249">
        <v>12.521141</v>
      </c>
      <c r="L38" s="249" t="s">
        <v>213</v>
      </c>
      <c r="M38" s="11">
        <v>1</v>
      </c>
      <c r="N38" s="43">
        <f t="shared" si="2"/>
        <v>82907.134999999995</v>
      </c>
      <c r="O38" s="11"/>
      <c r="P38" s="131"/>
      <c r="Q38" s="130"/>
      <c r="R38" s="107"/>
      <c r="T38" s="120"/>
      <c r="U38" s="119"/>
      <c r="V38" s="118"/>
    </row>
    <row r="39" spans="1:22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131"/>
      <c r="Q39" s="130"/>
      <c r="R39" s="129"/>
      <c r="T39" s="120"/>
      <c r="U39" s="119"/>
      <c r="V39" s="118"/>
    </row>
    <row r="40" spans="1:22" ht="15" customHeight="1">
      <c r="A40" s="44"/>
      <c r="B40" s="264" t="s">
        <v>73</v>
      </c>
      <c r="C40" s="264"/>
      <c r="D40" s="265"/>
      <c r="E40" s="46">
        <v>5</v>
      </c>
      <c r="F40" s="47"/>
      <c r="G40" s="47"/>
      <c r="H40" s="47"/>
      <c r="I40" s="45" t="s">
        <v>74</v>
      </c>
      <c r="J40" s="44"/>
      <c r="K40" s="44"/>
      <c r="L40" s="44"/>
      <c r="M40" s="44"/>
      <c r="N40" s="44"/>
      <c r="O40" s="44"/>
      <c r="P40" s="112"/>
      <c r="Q40" s="113"/>
      <c r="R40" s="114"/>
      <c r="T40" s="120"/>
      <c r="U40" s="119"/>
      <c r="V40" s="118"/>
    </row>
    <row r="41" spans="1:22" ht="15" customHeight="1">
      <c r="A41" s="44"/>
      <c r="B41" s="264" t="s">
        <v>75</v>
      </c>
      <c r="C41" s="264"/>
      <c r="D41" s="265"/>
      <c r="E41" s="46">
        <v>0</v>
      </c>
      <c r="F41" s="47"/>
      <c r="G41" s="47"/>
      <c r="H41" s="45"/>
      <c r="I41" s="45" t="s">
        <v>22</v>
      </c>
      <c r="J41" s="48"/>
      <c r="K41" s="49"/>
      <c r="L41" s="49"/>
      <c r="M41" s="44"/>
      <c r="N41" s="44"/>
      <c r="O41" s="44"/>
      <c r="P41" s="115"/>
      <c r="Q41" s="116"/>
      <c r="R41" s="117"/>
      <c r="T41" s="120"/>
      <c r="U41" s="119"/>
      <c r="V41" s="118"/>
    </row>
    <row r="42" spans="1:22" ht="15" customHeight="1">
      <c r="A42" s="44"/>
      <c r="B42" s="264" t="s">
        <v>76</v>
      </c>
      <c r="C42" s="264"/>
      <c r="D42" s="265"/>
      <c r="E42" s="46">
        <f>SUM(E40:E41)</f>
        <v>5</v>
      </c>
      <c r="F42" s="47"/>
      <c r="G42" s="47"/>
      <c r="H42" s="50"/>
      <c r="I42" s="45" t="s">
        <v>77</v>
      </c>
      <c r="J42" s="48" t="s">
        <v>13</v>
      </c>
      <c r="K42" s="49"/>
      <c r="L42" s="49"/>
      <c r="M42" s="44"/>
      <c r="N42" s="44"/>
      <c r="O42" s="44"/>
      <c r="T42" s="120"/>
      <c r="U42" s="119"/>
      <c r="V42" s="118"/>
    </row>
    <row r="43" spans="1:22" ht="15" customHeight="1">
      <c r="A43" s="44"/>
      <c r="B43" s="262" t="s">
        <v>78</v>
      </c>
      <c r="C43" s="262"/>
      <c r="D43" s="263"/>
      <c r="E43" s="46">
        <v>5</v>
      </c>
      <c r="F43" s="47"/>
      <c r="G43" s="47"/>
      <c r="H43" s="50"/>
      <c r="I43" s="45" t="s">
        <v>14</v>
      </c>
      <c r="J43" s="48" t="s">
        <v>15</v>
      </c>
      <c r="K43" s="44"/>
      <c r="L43" s="45" t="s">
        <v>17</v>
      </c>
      <c r="M43" s="44"/>
      <c r="N43" s="51">
        <v>310</v>
      </c>
      <c r="O43" s="44"/>
      <c r="T43" s="120"/>
      <c r="U43" s="119"/>
      <c r="V43" s="118"/>
    </row>
    <row r="44" spans="1:22" ht="15" customHeight="1">
      <c r="A44" s="44"/>
      <c r="B44" s="262" t="s">
        <v>79</v>
      </c>
      <c r="C44" s="262"/>
      <c r="D44" s="263"/>
      <c r="E44" s="46">
        <f>E42-E43</f>
        <v>0</v>
      </c>
      <c r="F44" s="47"/>
      <c r="G44" s="47"/>
      <c r="H44" s="47"/>
      <c r="I44" s="45" t="s">
        <v>80</v>
      </c>
      <c r="J44" s="48" t="s">
        <v>18</v>
      </c>
      <c r="K44" s="44"/>
      <c r="L44" s="44"/>
      <c r="M44" s="44"/>
      <c r="N44" s="44"/>
      <c r="O44" s="44"/>
      <c r="T44" s="118"/>
      <c r="U44" s="118"/>
      <c r="V44" s="118"/>
    </row>
    <row r="45" spans="1:22" ht="15" customHeight="1">
      <c r="A45" s="44"/>
      <c r="B45" s="262" t="s">
        <v>81</v>
      </c>
      <c r="C45" s="262"/>
      <c r="D45" s="263"/>
      <c r="E45" s="52" t="e">
        <f>SUM(#REF!)/1000</f>
        <v>#REF!</v>
      </c>
      <c r="F45" s="53" t="s">
        <v>82</v>
      </c>
      <c r="G45" s="47"/>
      <c r="H45" s="54"/>
      <c r="I45" s="45" t="s">
        <v>83</v>
      </c>
      <c r="J45" s="48" t="s">
        <v>18</v>
      </c>
      <c r="K45" s="48"/>
      <c r="L45" s="48"/>
      <c r="M45" s="48"/>
      <c r="N45" s="48"/>
      <c r="O45" s="48"/>
    </row>
    <row r="46" spans="1:22" ht="15" customHeight="1">
      <c r="A46" s="44"/>
      <c r="B46" s="262" t="s">
        <v>84</v>
      </c>
      <c r="C46" s="262"/>
      <c r="D46" s="263"/>
      <c r="E46" s="52" t="e">
        <f>E44/E45</f>
        <v>#REF!</v>
      </c>
      <c r="F46" s="53" t="s">
        <v>85</v>
      </c>
      <c r="G46" s="54"/>
      <c r="H46" s="54"/>
      <c r="I46" s="45" t="s">
        <v>86</v>
      </c>
      <c r="J46" s="48"/>
      <c r="K46" s="48"/>
      <c r="L46" s="48"/>
      <c r="M46" s="48"/>
      <c r="N46" s="48"/>
      <c r="O46" s="48"/>
    </row>
    <row r="47" spans="1:22" ht="15.75" customHeight="1">
      <c r="A47" s="44"/>
      <c r="B47" s="262" t="s">
        <v>87</v>
      </c>
      <c r="C47" s="262"/>
      <c r="D47" s="263"/>
      <c r="E47" s="52">
        <v>0.05</v>
      </c>
      <c r="F47" s="53" t="s">
        <v>85</v>
      </c>
      <c r="G47" s="54"/>
      <c r="H47" s="54"/>
      <c r="I47" s="45" t="s">
        <v>20</v>
      </c>
      <c r="J47" s="3"/>
      <c r="K47" s="54"/>
      <c r="L47" s="54"/>
      <c r="M47" s="54"/>
      <c r="N47" s="54"/>
      <c r="O47" s="54"/>
    </row>
    <row r="48" spans="1:22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</sheetData>
  <mergeCells count="11">
    <mergeCell ref="P1:P5"/>
    <mergeCell ref="Q1:Q5"/>
    <mergeCell ref="R1:R5"/>
    <mergeCell ref="B46:D46"/>
    <mergeCell ref="B47:D47"/>
    <mergeCell ref="B40:D40"/>
    <mergeCell ref="B41:D41"/>
    <mergeCell ref="B42:D42"/>
    <mergeCell ref="B43:D43"/>
    <mergeCell ref="B44:D44"/>
    <mergeCell ref="B45:D45"/>
  </mergeCells>
  <pageMargins left="0.7" right="0.7" top="0.75" bottom="0.75" header="0.3" footer="0.3"/>
  <pageSetup scale="4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9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7" sqref="G17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85546875" bestFit="1" customWidth="1"/>
    <col min="5" max="7" width="11.1406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3" width="8" bestFit="1" customWidth="1"/>
    <col min="14" max="14" width="7.85546875" bestFit="1" customWidth="1"/>
    <col min="15" max="15" width="8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855468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1" t="s">
        <v>126</v>
      </c>
      <c r="X1" s="301" t="s">
        <v>127</v>
      </c>
      <c r="Y1" s="30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01"/>
      <c r="X2" s="301"/>
      <c r="Y2" s="302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01"/>
      <c r="X3" s="301"/>
      <c r="Y3" s="302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01"/>
      <c r="X4" s="301"/>
      <c r="Y4" s="302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01"/>
      <c r="X5" s="301"/>
      <c r="Y5" s="302"/>
    </row>
    <row r="6" spans="1:25">
      <c r="A6" s="21">
        <v>32</v>
      </c>
      <c r="D6">
        <v>4403</v>
      </c>
      <c r="T6" s="22">
        <v>31</v>
      </c>
      <c r="U6" s="23">
        <f>D6-D7</f>
        <v>57</v>
      </c>
      <c r="V6" s="4"/>
      <c r="W6" s="241"/>
      <c r="X6" s="241"/>
      <c r="Y6" s="248"/>
    </row>
    <row r="7" spans="1:25">
      <c r="A7" s="21">
        <v>31</v>
      </c>
      <c r="D7">
        <v>4346</v>
      </c>
      <c r="T7" s="22">
        <v>30</v>
      </c>
      <c r="U7" s="23">
        <f>D7-D8</f>
        <v>55</v>
      </c>
      <c r="V7" s="24">
        <v>1</v>
      </c>
      <c r="W7" s="123"/>
      <c r="X7" s="123"/>
      <c r="Y7" s="107">
        <f t="shared" ref="Y7:Y36" si="0">((X7*100)/D7)-100</f>
        <v>-100</v>
      </c>
    </row>
    <row r="8" spans="1:25">
      <c r="A8" s="16">
        <v>30</v>
      </c>
      <c r="D8">
        <v>4291</v>
      </c>
      <c r="T8" s="16">
        <v>29</v>
      </c>
      <c r="U8" s="23">
        <f>D8-D9</f>
        <v>32</v>
      </c>
      <c r="V8" s="4"/>
      <c r="W8" s="102"/>
      <c r="X8" s="102"/>
      <c r="Y8" s="239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4259</v>
      </c>
      <c r="E9" s="249">
        <v>625</v>
      </c>
      <c r="F9" s="249">
        <v>7.0959159999999999</v>
      </c>
      <c r="G9" s="249">
        <v>0</v>
      </c>
      <c r="H9" s="249">
        <v>85.225999999999999</v>
      </c>
      <c r="I9" s="249">
        <v>15.5</v>
      </c>
      <c r="J9" s="249">
        <v>1.6</v>
      </c>
      <c r="K9" s="249">
        <v>13.6</v>
      </c>
      <c r="L9" s="249">
        <v>1.0133000000000001</v>
      </c>
      <c r="M9" s="249">
        <v>81.495999999999995</v>
      </c>
      <c r="N9" s="249">
        <v>88.185000000000002</v>
      </c>
      <c r="O9" s="249">
        <v>86.87</v>
      </c>
      <c r="P9" s="249">
        <v>8.5</v>
      </c>
      <c r="Q9" s="249">
        <v>28.2</v>
      </c>
      <c r="R9" s="249">
        <v>17.5</v>
      </c>
      <c r="S9" s="249">
        <v>5.9</v>
      </c>
      <c r="T9" s="22">
        <v>28</v>
      </c>
      <c r="U9" s="23">
        <f t="shared" ref="U9:U36" si="1">D9-D10</f>
        <v>37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4222</v>
      </c>
      <c r="E10" s="249">
        <v>620</v>
      </c>
      <c r="F10" s="249">
        <v>6.9591560000000001</v>
      </c>
      <c r="G10" s="249">
        <v>0</v>
      </c>
      <c r="H10" s="249">
        <v>82.63</v>
      </c>
      <c r="I10" s="249">
        <v>16.7</v>
      </c>
      <c r="J10" s="249">
        <v>2.1</v>
      </c>
      <c r="K10" s="249">
        <v>26.3</v>
      </c>
      <c r="L10" s="249">
        <v>1.0135000000000001</v>
      </c>
      <c r="M10" s="249">
        <v>78.421999999999997</v>
      </c>
      <c r="N10" s="249">
        <v>86.349000000000004</v>
      </c>
      <c r="O10" s="249">
        <v>83.763000000000005</v>
      </c>
      <c r="P10" s="249">
        <v>10.199999999999999</v>
      </c>
      <c r="Q10" s="249">
        <v>29</v>
      </c>
      <c r="R10" s="249">
        <v>13.9</v>
      </c>
      <c r="S10" s="249">
        <v>5.89</v>
      </c>
      <c r="T10" s="16">
        <v>27</v>
      </c>
      <c r="U10" s="23">
        <f t="shared" si="1"/>
        <v>52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4170</v>
      </c>
      <c r="E11" s="249">
        <v>612</v>
      </c>
      <c r="F11" s="249">
        <v>6.823493</v>
      </c>
      <c r="G11" s="249">
        <v>0</v>
      </c>
      <c r="H11" s="249">
        <v>80.92</v>
      </c>
      <c r="I11" s="249">
        <v>22.2</v>
      </c>
      <c r="J11" s="249">
        <v>2.7</v>
      </c>
      <c r="K11" s="249">
        <v>27.7</v>
      </c>
      <c r="L11" s="249">
        <v>1.0125999999999999</v>
      </c>
      <c r="M11" s="249">
        <v>78.183000000000007</v>
      </c>
      <c r="N11" s="249">
        <v>85.662999999999997</v>
      </c>
      <c r="O11" s="249">
        <v>83.364000000000004</v>
      </c>
      <c r="P11" s="249">
        <v>12.7</v>
      </c>
      <c r="Q11" s="249">
        <v>35.700000000000003</v>
      </c>
      <c r="R11" s="249">
        <v>18.100000000000001</v>
      </c>
      <c r="S11" s="249">
        <v>5.91</v>
      </c>
      <c r="T11" s="16">
        <v>26</v>
      </c>
      <c r="U11" s="23">
        <f t="shared" si="1"/>
        <v>62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4108</v>
      </c>
      <c r="E12" s="249">
        <v>603</v>
      </c>
      <c r="F12" s="249">
        <v>6.5041180000000001</v>
      </c>
      <c r="G12" s="249">
        <v>0</v>
      </c>
      <c r="H12" s="249">
        <v>80.998999999999995</v>
      </c>
      <c r="I12" s="249">
        <v>20.2</v>
      </c>
      <c r="J12" s="249">
        <v>3.1</v>
      </c>
      <c r="K12" s="249">
        <v>26.6</v>
      </c>
      <c r="L12" s="249">
        <v>1.0117</v>
      </c>
      <c r="M12" s="249">
        <v>78.168999999999997</v>
      </c>
      <c r="N12" s="249">
        <v>84.95</v>
      </c>
      <c r="O12" s="249">
        <v>79.587000000000003</v>
      </c>
      <c r="P12" s="249">
        <v>10.8</v>
      </c>
      <c r="Q12" s="249">
        <v>33.4</v>
      </c>
      <c r="R12" s="249">
        <v>20.100000000000001</v>
      </c>
      <c r="S12" s="249">
        <v>5.9</v>
      </c>
      <c r="T12" s="16">
        <v>25</v>
      </c>
      <c r="U12" s="23">
        <f t="shared" si="1"/>
        <v>73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4035</v>
      </c>
      <c r="E13" s="249">
        <v>592</v>
      </c>
      <c r="F13" s="249">
        <v>6.6821609999999998</v>
      </c>
      <c r="G13" s="249">
        <v>0</v>
      </c>
      <c r="H13" s="249">
        <v>81.213999999999999</v>
      </c>
      <c r="I13" s="249">
        <v>22</v>
      </c>
      <c r="J13" s="249">
        <v>2.5</v>
      </c>
      <c r="K13" s="249">
        <v>25.9</v>
      </c>
      <c r="L13" s="249">
        <v>1.0122</v>
      </c>
      <c r="M13" s="249">
        <v>78.501000000000005</v>
      </c>
      <c r="N13" s="249">
        <v>83.897000000000006</v>
      </c>
      <c r="O13" s="249">
        <v>81.787999999999997</v>
      </c>
      <c r="P13" s="249">
        <v>11.1</v>
      </c>
      <c r="Q13" s="249">
        <v>37.6</v>
      </c>
      <c r="R13" s="249">
        <v>19.3</v>
      </c>
      <c r="S13" s="249">
        <v>5.91</v>
      </c>
      <c r="T13" s="16">
        <v>24</v>
      </c>
      <c r="U13" s="23">
        <f t="shared" si="1"/>
        <v>59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3976</v>
      </c>
      <c r="E14" s="249">
        <v>583</v>
      </c>
      <c r="F14" s="249">
        <v>6.702909</v>
      </c>
      <c r="G14" s="249">
        <v>0</v>
      </c>
      <c r="H14" s="249">
        <v>81.742999999999995</v>
      </c>
      <c r="I14" s="249">
        <v>19.5</v>
      </c>
      <c r="J14" s="249">
        <v>2.7</v>
      </c>
      <c r="K14" s="249">
        <v>28.5</v>
      </c>
      <c r="L14" s="249">
        <v>1.0121</v>
      </c>
      <c r="M14" s="249">
        <v>78.650000000000006</v>
      </c>
      <c r="N14" s="249">
        <v>84.686999999999998</v>
      </c>
      <c r="O14" s="249">
        <v>82.292000000000002</v>
      </c>
      <c r="P14" s="249">
        <v>11</v>
      </c>
      <c r="Q14" s="249">
        <v>32.1</v>
      </c>
      <c r="R14" s="249">
        <v>19.899999999999999</v>
      </c>
      <c r="S14" s="249">
        <v>5.91</v>
      </c>
      <c r="T14" s="16">
        <v>23</v>
      </c>
      <c r="U14" s="23">
        <f t="shared" si="1"/>
        <v>63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3913</v>
      </c>
      <c r="E15" s="249">
        <v>573</v>
      </c>
      <c r="F15" s="249">
        <v>6.58249</v>
      </c>
      <c r="G15" s="249">
        <v>0</v>
      </c>
      <c r="H15" s="249">
        <v>85.001000000000005</v>
      </c>
      <c r="I15" s="249">
        <v>23.6</v>
      </c>
      <c r="J15" s="249">
        <v>1.2</v>
      </c>
      <c r="K15" s="249">
        <v>27.9</v>
      </c>
      <c r="L15" s="249">
        <v>1.0121</v>
      </c>
      <c r="M15" s="249">
        <v>79.897999999999996</v>
      </c>
      <c r="N15" s="249">
        <v>87.081999999999994</v>
      </c>
      <c r="O15" s="249">
        <v>80.147000000000006</v>
      </c>
      <c r="P15" s="249">
        <v>14.7</v>
      </c>
      <c r="Q15" s="249">
        <v>37.6</v>
      </c>
      <c r="R15" s="249">
        <v>18.399999999999999</v>
      </c>
      <c r="S15" s="249">
        <v>5.91</v>
      </c>
      <c r="T15" s="16">
        <v>22</v>
      </c>
      <c r="U15" s="23">
        <f t="shared" si="1"/>
        <v>31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3882</v>
      </c>
      <c r="E16" s="249">
        <v>569</v>
      </c>
      <c r="F16" s="249">
        <v>6.9370529999999997</v>
      </c>
      <c r="G16" s="249">
        <v>0</v>
      </c>
      <c r="H16" s="249">
        <v>85.256</v>
      </c>
      <c r="I16" s="249">
        <v>21.6</v>
      </c>
      <c r="J16" s="249">
        <v>0</v>
      </c>
      <c r="K16" s="249">
        <v>0</v>
      </c>
      <c r="L16" s="249">
        <v>1.0125</v>
      </c>
      <c r="M16" s="249">
        <v>82.697000000000003</v>
      </c>
      <c r="N16" s="249">
        <v>86.965000000000003</v>
      </c>
      <c r="O16" s="249">
        <v>85.774000000000001</v>
      </c>
      <c r="P16" s="249">
        <v>14</v>
      </c>
      <c r="Q16" s="249">
        <v>34.700000000000003</v>
      </c>
      <c r="R16" s="249">
        <v>20.6</v>
      </c>
      <c r="S16" s="249">
        <v>5.9</v>
      </c>
      <c r="T16" s="22">
        <v>21</v>
      </c>
      <c r="U16" s="23">
        <f t="shared" si="1"/>
        <v>0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3882</v>
      </c>
      <c r="E17" s="249">
        <v>569</v>
      </c>
      <c r="F17" s="249">
        <v>6.8250440000000001</v>
      </c>
      <c r="G17" s="249">
        <v>0</v>
      </c>
      <c r="H17" s="249">
        <v>83.010999999999996</v>
      </c>
      <c r="I17" s="249">
        <v>21.7</v>
      </c>
      <c r="J17" s="249">
        <v>1.2</v>
      </c>
      <c r="K17" s="249">
        <v>12.7</v>
      </c>
      <c r="L17" s="249">
        <v>1.0125</v>
      </c>
      <c r="M17" s="249">
        <v>80.472999999999999</v>
      </c>
      <c r="N17" s="249">
        <v>85.116</v>
      </c>
      <c r="O17" s="249">
        <v>83.798000000000002</v>
      </c>
      <c r="P17" s="249">
        <v>11.8</v>
      </c>
      <c r="Q17" s="249">
        <v>33.4</v>
      </c>
      <c r="R17" s="249">
        <v>19.399999999999999</v>
      </c>
      <c r="S17" s="249">
        <v>5.92</v>
      </c>
      <c r="T17" s="16">
        <v>20</v>
      </c>
      <c r="U17" s="23">
        <f t="shared" si="1"/>
        <v>26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3856</v>
      </c>
      <c r="E18" s="249">
        <v>565</v>
      </c>
      <c r="F18" s="249">
        <v>6.7639100000000001</v>
      </c>
      <c r="G18" s="249">
        <v>0</v>
      </c>
      <c r="H18" s="249">
        <v>82.718999999999994</v>
      </c>
      <c r="I18" s="249">
        <v>21.2</v>
      </c>
      <c r="J18" s="249">
        <v>2.6</v>
      </c>
      <c r="K18" s="249">
        <v>26.1</v>
      </c>
      <c r="L18" s="249">
        <v>1.0124</v>
      </c>
      <c r="M18" s="249">
        <v>80.122</v>
      </c>
      <c r="N18" s="249">
        <v>85.019000000000005</v>
      </c>
      <c r="O18" s="249">
        <v>82.784999999999997</v>
      </c>
      <c r="P18" s="249">
        <v>10.4</v>
      </c>
      <c r="Q18" s="249">
        <v>35.299999999999997</v>
      </c>
      <c r="R18" s="249">
        <v>18.899999999999999</v>
      </c>
      <c r="S18" s="249">
        <v>5.91</v>
      </c>
      <c r="T18" s="16">
        <v>19</v>
      </c>
      <c r="U18" s="23">
        <f t="shared" si="1"/>
        <v>61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3795</v>
      </c>
      <c r="E19" s="249">
        <v>556</v>
      </c>
      <c r="F19" s="249">
        <v>6.8267179999999996</v>
      </c>
      <c r="G19" s="249">
        <v>0</v>
      </c>
      <c r="H19" s="249">
        <v>83.331000000000003</v>
      </c>
      <c r="I19" s="249">
        <v>19.899999999999999</v>
      </c>
      <c r="J19" s="249">
        <v>3.3</v>
      </c>
      <c r="K19" s="249">
        <v>28.4</v>
      </c>
      <c r="L19" s="249">
        <v>1.0125</v>
      </c>
      <c r="M19" s="249">
        <v>80.040000000000006</v>
      </c>
      <c r="N19" s="249">
        <v>85.322000000000003</v>
      </c>
      <c r="O19" s="249">
        <v>83.762</v>
      </c>
      <c r="P19" s="249">
        <v>10.1</v>
      </c>
      <c r="Q19" s="249">
        <v>31.4</v>
      </c>
      <c r="R19" s="249">
        <v>19.2</v>
      </c>
      <c r="S19" s="249">
        <v>5.92</v>
      </c>
      <c r="T19" s="16">
        <v>18</v>
      </c>
      <c r="U19" s="23">
        <f t="shared" si="1"/>
        <v>76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3719</v>
      </c>
      <c r="E20" s="249">
        <v>544</v>
      </c>
      <c r="F20" s="249">
        <v>6.7481229999999996</v>
      </c>
      <c r="G20" s="249">
        <v>0</v>
      </c>
      <c r="H20" s="249">
        <v>82.647999999999996</v>
      </c>
      <c r="I20" s="249">
        <v>17.5</v>
      </c>
      <c r="J20" s="249">
        <v>3.3</v>
      </c>
      <c r="K20" s="249">
        <v>28.6</v>
      </c>
      <c r="L20" s="249">
        <v>1.0124</v>
      </c>
      <c r="M20" s="249">
        <v>79.453999999999994</v>
      </c>
      <c r="N20" s="249">
        <v>84.805000000000007</v>
      </c>
      <c r="O20" s="249">
        <v>82.429000000000002</v>
      </c>
      <c r="P20" s="249">
        <v>11.3</v>
      </c>
      <c r="Q20" s="249">
        <v>26.1</v>
      </c>
      <c r="R20" s="249">
        <v>18.399999999999999</v>
      </c>
      <c r="S20" s="249">
        <v>5.91</v>
      </c>
      <c r="T20" s="16">
        <v>17</v>
      </c>
      <c r="U20" s="23">
        <f t="shared" si="1"/>
        <v>76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3643</v>
      </c>
      <c r="E21" s="249">
        <v>533</v>
      </c>
      <c r="F21" s="249">
        <v>6.8947029999999998</v>
      </c>
      <c r="G21" s="249">
        <v>0</v>
      </c>
      <c r="H21" s="249">
        <v>87.867999999999995</v>
      </c>
      <c r="I21" s="249">
        <v>14.3</v>
      </c>
      <c r="J21" s="249">
        <v>1.3</v>
      </c>
      <c r="K21" s="249">
        <v>28.6</v>
      </c>
      <c r="L21" s="249">
        <v>1.0133000000000001</v>
      </c>
      <c r="M21" s="249">
        <v>82.408000000000001</v>
      </c>
      <c r="N21" s="249">
        <v>90.17</v>
      </c>
      <c r="O21" s="249">
        <v>83.04</v>
      </c>
      <c r="P21" s="249">
        <v>10.5</v>
      </c>
      <c r="Q21" s="249">
        <v>21.7</v>
      </c>
      <c r="R21" s="249">
        <v>14.3</v>
      </c>
      <c r="S21" s="249">
        <v>5.91</v>
      </c>
      <c r="T21" s="16">
        <v>16</v>
      </c>
      <c r="U21" s="23">
        <f t="shared" si="1"/>
        <v>33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3610</v>
      </c>
      <c r="E22" s="249">
        <v>528</v>
      </c>
      <c r="F22" s="249">
        <v>7.4140079999999999</v>
      </c>
      <c r="G22" s="249">
        <v>0</v>
      </c>
      <c r="H22" s="249">
        <v>87.522000000000006</v>
      </c>
      <c r="I22" s="249">
        <v>10.7</v>
      </c>
      <c r="J22" s="249">
        <v>0</v>
      </c>
      <c r="K22" s="249">
        <v>0</v>
      </c>
      <c r="L22" s="249">
        <v>1.0146999999999999</v>
      </c>
      <c r="M22" s="249">
        <v>84.930999999999997</v>
      </c>
      <c r="N22" s="249">
        <v>91.343999999999994</v>
      </c>
      <c r="O22" s="249">
        <v>89.391999999999996</v>
      </c>
      <c r="P22" s="249">
        <v>8.1999999999999993</v>
      </c>
      <c r="Q22" s="249">
        <v>13.4</v>
      </c>
      <c r="R22" s="249">
        <v>12.5</v>
      </c>
      <c r="S22" s="249">
        <v>5.9</v>
      </c>
      <c r="T22" s="16">
        <v>15</v>
      </c>
      <c r="U22" s="23">
        <f t="shared" si="1"/>
        <v>0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3610</v>
      </c>
      <c r="E23" s="249">
        <v>528</v>
      </c>
      <c r="F23" s="249">
        <v>7.2372459999999998</v>
      </c>
      <c r="G23" s="249">
        <v>0</v>
      </c>
      <c r="H23" s="249">
        <v>85.105999999999995</v>
      </c>
      <c r="I23" s="249">
        <v>8.5</v>
      </c>
      <c r="J23" s="249">
        <v>0</v>
      </c>
      <c r="K23" s="249">
        <v>0</v>
      </c>
      <c r="L23" s="249">
        <v>1.0148999999999999</v>
      </c>
      <c r="M23" s="249">
        <v>83.230999999999995</v>
      </c>
      <c r="N23" s="249">
        <v>86.846000000000004</v>
      </c>
      <c r="O23" s="249">
        <v>85.471000000000004</v>
      </c>
      <c r="P23" s="249">
        <v>7.2</v>
      </c>
      <c r="Q23" s="249">
        <v>9.4</v>
      </c>
      <c r="R23" s="249">
        <v>8.1999999999999993</v>
      </c>
      <c r="S23" s="249">
        <v>5.89</v>
      </c>
      <c r="T23" s="22">
        <v>14</v>
      </c>
      <c r="U23" s="23">
        <f t="shared" si="1"/>
        <v>0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3610</v>
      </c>
      <c r="E24" s="249">
        <v>528</v>
      </c>
      <c r="F24" s="249">
        <v>7.2276829999999999</v>
      </c>
      <c r="G24" s="249">
        <v>0</v>
      </c>
      <c r="H24" s="249">
        <v>82.697999999999993</v>
      </c>
      <c r="I24" s="249">
        <v>14.2</v>
      </c>
      <c r="J24" s="249">
        <v>1.9</v>
      </c>
      <c r="K24" s="249">
        <v>12.6</v>
      </c>
      <c r="L24" s="249">
        <v>1.0147999999999999</v>
      </c>
      <c r="M24" s="249">
        <v>78.396000000000001</v>
      </c>
      <c r="N24" s="249">
        <v>86.572999999999993</v>
      </c>
      <c r="O24" s="249">
        <v>85.634</v>
      </c>
      <c r="P24" s="249">
        <v>7.2</v>
      </c>
      <c r="Q24" s="249">
        <v>25.2</v>
      </c>
      <c r="R24" s="249">
        <v>9</v>
      </c>
      <c r="S24" s="249">
        <v>5.91</v>
      </c>
      <c r="T24" s="16">
        <v>13</v>
      </c>
      <c r="U24" s="23">
        <f t="shared" si="1"/>
        <v>43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3567</v>
      </c>
      <c r="E25" s="249">
        <v>522</v>
      </c>
      <c r="F25" s="249">
        <v>6.5935779999999999</v>
      </c>
      <c r="G25" s="249">
        <v>0</v>
      </c>
      <c r="H25" s="249">
        <v>82.349000000000004</v>
      </c>
      <c r="I25" s="249">
        <v>16.2</v>
      </c>
      <c r="J25" s="249">
        <v>3.2</v>
      </c>
      <c r="K25" s="249">
        <v>28</v>
      </c>
      <c r="L25" s="249">
        <v>1.0125999999999999</v>
      </c>
      <c r="M25" s="249">
        <v>78.411000000000001</v>
      </c>
      <c r="N25" s="249">
        <v>86.180999999999997</v>
      </c>
      <c r="O25" s="249">
        <v>79.061000000000007</v>
      </c>
      <c r="P25" s="249">
        <v>6.7</v>
      </c>
      <c r="Q25" s="249">
        <v>29.2</v>
      </c>
      <c r="R25" s="249">
        <v>14.7</v>
      </c>
      <c r="S25" s="249">
        <v>5.91</v>
      </c>
      <c r="T25" s="16">
        <v>12</v>
      </c>
      <c r="U25" s="23">
        <f t="shared" si="1"/>
        <v>75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3492</v>
      </c>
      <c r="E26" s="249">
        <v>511</v>
      </c>
      <c r="F26" s="249">
        <v>6.7889730000000004</v>
      </c>
      <c r="G26" s="249">
        <v>0</v>
      </c>
      <c r="H26" s="249">
        <v>82.835999999999999</v>
      </c>
      <c r="I26" s="249">
        <v>13.2</v>
      </c>
      <c r="J26" s="249">
        <v>2</v>
      </c>
      <c r="K26" s="249">
        <v>28.2</v>
      </c>
      <c r="L26" s="249">
        <v>1.0134000000000001</v>
      </c>
      <c r="M26" s="249">
        <v>79.353999999999999</v>
      </c>
      <c r="N26" s="249">
        <v>85.974000000000004</v>
      </c>
      <c r="O26" s="249">
        <v>80.78</v>
      </c>
      <c r="P26" s="249">
        <v>4.5999999999999996</v>
      </c>
      <c r="Q26" s="249">
        <v>24.4</v>
      </c>
      <c r="R26" s="249">
        <v>11.9</v>
      </c>
      <c r="S26" s="249">
        <v>5.91</v>
      </c>
      <c r="T26" s="16">
        <v>11</v>
      </c>
      <c r="U26" s="23">
        <f t="shared" si="1"/>
        <v>49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3443</v>
      </c>
      <c r="E27" s="249">
        <v>503</v>
      </c>
      <c r="F27" s="249">
        <v>6.867915</v>
      </c>
      <c r="G27" s="249">
        <v>0</v>
      </c>
      <c r="H27" s="249">
        <v>82.084999999999994</v>
      </c>
      <c r="I27" s="249">
        <v>13.7</v>
      </c>
      <c r="J27" s="249">
        <v>2.5</v>
      </c>
      <c r="K27" s="249">
        <v>28.8</v>
      </c>
      <c r="L27" s="249">
        <v>1.0133000000000001</v>
      </c>
      <c r="M27" s="249">
        <v>78.941000000000003</v>
      </c>
      <c r="N27" s="249">
        <v>85.918999999999997</v>
      </c>
      <c r="O27" s="249">
        <v>82.447000000000003</v>
      </c>
      <c r="P27" s="249">
        <v>7</v>
      </c>
      <c r="Q27" s="249">
        <v>26.8</v>
      </c>
      <c r="R27" s="249">
        <v>13.7</v>
      </c>
      <c r="S27" s="249">
        <v>5.91</v>
      </c>
      <c r="T27" s="16">
        <v>10</v>
      </c>
      <c r="U27" s="23">
        <f t="shared" si="1"/>
        <v>59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3384</v>
      </c>
      <c r="E28" s="249">
        <v>495</v>
      </c>
      <c r="F28" s="249">
        <v>6.6983480000000002</v>
      </c>
      <c r="G28" s="249">
        <v>0</v>
      </c>
      <c r="H28" s="249">
        <v>82.962999999999994</v>
      </c>
      <c r="I28" s="249">
        <v>17.2</v>
      </c>
      <c r="J28" s="249">
        <v>2.2000000000000002</v>
      </c>
      <c r="K28" s="249">
        <v>29.9</v>
      </c>
      <c r="L28" s="249">
        <v>1.0128999999999999</v>
      </c>
      <c r="M28" s="249">
        <v>78.561000000000007</v>
      </c>
      <c r="N28" s="249">
        <v>85.34</v>
      </c>
      <c r="O28" s="249">
        <v>80.296999999999997</v>
      </c>
      <c r="P28" s="249">
        <v>10.5</v>
      </c>
      <c r="Q28" s="249">
        <v>31.5</v>
      </c>
      <c r="R28" s="249">
        <v>14.1</v>
      </c>
      <c r="S28" s="249">
        <v>5.92</v>
      </c>
      <c r="T28" s="16">
        <v>9</v>
      </c>
      <c r="U28" s="23">
        <f t="shared" si="1"/>
        <v>51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3333</v>
      </c>
      <c r="E29" s="249">
        <v>487</v>
      </c>
      <c r="F29" s="249">
        <v>6.8690899999999999</v>
      </c>
      <c r="G29" s="249">
        <v>0</v>
      </c>
      <c r="H29" s="249">
        <v>84.754000000000005</v>
      </c>
      <c r="I29" s="249">
        <v>19.5</v>
      </c>
      <c r="J29" s="249">
        <v>0.9</v>
      </c>
      <c r="K29" s="249">
        <v>27.4</v>
      </c>
      <c r="L29" s="249">
        <v>1.0128999999999999</v>
      </c>
      <c r="M29" s="249">
        <v>82.221999999999994</v>
      </c>
      <c r="N29" s="249">
        <v>86.977000000000004</v>
      </c>
      <c r="O29" s="249">
        <v>83.5</v>
      </c>
      <c r="P29" s="249">
        <v>11.2</v>
      </c>
      <c r="Q29" s="249">
        <v>30.7</v>
      </c>
      <c r="R29" s="249">
        <v>16.7</v>
      </c>
      <c r="S29" s="249">
        <v>5.93</v>
      </c>
      <c r="T29" s="16">
        <v>8</v>
      </c>
      <c r="U29" s="23">
        <f t="shared" si="1"/>
        <v>24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3309</v>
      </c>
      <c r="E30" s="249">
        <v>484</v>
      </c>
      <c r="F30" s="249">
        <v>6.8887689999999999</v>
      </c>
      <c r="G30" s="249">
        <v>0</v>
      </c>
      <c r="H30" s="249">
        <v>84.713999999999999</v>
      </c>
      <c r="I30" s="249">
        <v>18</v>
      </c>
      <c r="J30" s="249">
        <v>0</v>
      </c>
      <c r="K30" s="249">
        <v>0</v>
      </c>
      <c r="L30" s="249">
        <v>1.0130999999999999</v>
      </c>
      <c r="M30" s="249">
        <v>81.528000000000006</v>
      </c>
      <c r="N30" s="249">
        <v>86.293000000000006</v>
      </c>
      <c r="O30" s="249">
        <v>83.367999999999995</v>
      </c>
      <c r="P30" s="249">
        <v>9.6</v>
      </c>
      <c r="Q30" s="249">
        <v>31.3</v>
      </c>
      <c r="R30" s="249">
        <v>15.5</v>
      </c>
      <c r="S30" s="249">
        <v>5.91</v>
      </c>
      <c r="T30" s="22">
        <v>7</v>
      </c>
      <c r="U30" s="23">
        <f t="shared" si="1"/>
        <v>0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3309</v>
      </c>
      <c r="E31" s="249">
        <v>484</v>
      </c>
      <c r="F31" s="249">
        <v>7.0107780000000002</v>
      </c>
      <c r="G31" s="249">
        <v>0</v>
      </c>
      <c r="H31" s="249">
        <v>81.768000000000001</v>
      </c>
      <c r="I31" s="249">
        <v>13.6</v>
      </c>
      <c r="J31" s="249">
        <v>0.2</v>
      </c>
      <c r="K31" s="249">
        <v>4.4000000000000004</v>
      </c>
      <c r="L31" s="249">
        <v>1.0142</v>
      </c>
      <c r="M31" s="249">
        <v>78.680999999999997</v>
      </c>
      <c r="N31" s="249">
        <v>84.58</v>
      </c>
      <c r="O31" s="249">
        <v>82.944999999999993</v>
      </c>
      <c r="P31" s="249">
        <v>5.3</v>
      </c>
      <c r="Q31" s="249">
        <v>27.5</v>
      </c>
      <c r="R31" s="249">
        <v>9.5</v>
      </c>
      <c r="S31" s="249">
        <v>5.91</v>
      </c>
      <c r="T31" s="16">
        <v>6</v>
      </c>
      <c r="U31" s="23">
        <f t="shared" si="1"/>
        <v>4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3305</v>
      </c>
      <c r="E32" s="249">
        <v>483</v>
      </c>
      <c r="F32" s="249">
        <v>6.7673860000000001</v>
      </c>
      <c r="G32" s="249">
        <v>0</v>
      </c>
      <c r="H32" s="249">
        <v>81.429000000000002</v>
      </c>
      <c r="I32" s="249">
        <v>18</v>
      </c>
      <c r="J32" s="249">
        <v>2.5</v>
      </c>
      <c r="K32" s="249">
        <v>27.5</v>
      </c>
      <c r="L32" s="249">
        <v>1.0130999999999999</v>
      </c>
      <c r="M32" s="249">
        <v>78.207999999999998</v>
      </c>
      <c r="N32" s="249">
        <v>84.933000000000007</v>
      </c>
      <c r="O32" s="249">
        <v>80.956000000000003</v>
      </c>
      <c r="P32" s="249">
        <v>10</v>
      </c>
      <c r="Q32" s="249">
        <v>29.5</v>
      </c>
      <c r="R32" s="249">
        <v>13.3</v>
      </c>
      <c r="S32" s="249">
        <v>5.93</v>
      </c>
      <c r="T32" s="16">
        <v>5</v>
      </c>
      <c r="U32" s="23">
        <f t="shared" si="1"/>
        <v>59</v>
      </c>
      <c r="V32" s="5"/>
      <c r="W32" s="238"/>
      <c r="X32" s="136"/>
      <c r="Y32" s="239">
        <f t="shared" si="0"/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3246</v>
      </c>
      <c r="E33" s="249">
        <v>474</v>
      </c>
      <c r="F33" s="249">
        <v>6.5749750000000002</v>
      </c>
      <c r="G33" s="249">
        <v>0</v>
      </c>
      <c r="H33" s="249">
        <v>82.474999999999994</v>
      </c>
      <c r="I33" s="249">
        <v>21.7</v>
      </c>
      <c r="J33" s="249">
        <v>2.2000000000000002</v>
      </c>
      <c r="K33" s="249">
        <v>26.5</v>
      </c>
      <c r="L33" s="249">
        <v>1.0121</v>
      </c>
      <c r="M33" s="249">
        <v>79.087000000000003</v>
      </c>
      <c r="N33" s="249">
        <v>86.143000000000001</v>
      </c>
      <c r="O33" s="249">
        <v>80.015000000000001</v>
      </c>
      <c r="P33" s="249">
        <v>10.7</v>
      </c>
      <c r="Q33" s="249">
        <v>34.799999999999997</v>
      </c>
      <c r="R33" s="249">
        <v>18.399999999999999</v>
      </c>
      <c r="S33" s="249">
        <v>5.93</v>
      </c>
      <c r="T33" s="16">
        <v>4</v>
      </c>
      <c r="U33" s="23">
        <f t="shared" si="1"/>
        <v>52</v>
      </c>
      <c r="V33" s="5"/>
      <c r="W33" s="103"/>
      <c r="X33" s="102"/>
      <c r="Y33" s="239">
        <f t="shared" si="0"/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3194</v>
      </c>
      <c r="E34" s="249">
        <v>466</v>
      </c>
      <c r="F34" s="249">
        <v>6.8933710000000001</v>
      </c>
      <c r="G34" s="249">
        <v>0</v>
      </c>
      <c r="H34" s="249">
        <v>82.731999999999999</v>
      </c>
      <c r="I34" s="249">
        <v>20.9</v>
      </c>
      <c r="J34" s="249">
        <v>2.2000000000000002</v>
      </c>
      <c r="K34" s="249">
        <v>28.9</v>
      </c>
      <c r="L34" s="249">
        <v>1.0127999999999999</v>
      </c>
      <c r="M34" s="249">
        <v>79.33</v>
      </c>
      <c r="N34" s="249">
        <v>86.233000000000004</v>
      </c>
      <c r="O34" s="249">
        <v>84.272000000000006</v>
      </c>
      <c r="P34" s="249">
        <v>10.199999999999999</v>
      </c>
      <c r="Q34" s="249">
        <v>34.9</v>
      </c>
      <c r="R34" s="249">
        <v>18</v>
      </c>
      <c r="S34" s="249">
        <v>5.93</v>
      </c>
      <c r="T34" s="16">
        <v>3</v>
      </c>
      <c r="U34" s="23">
        <f t="shared" si="1"/>
        <v>52</v>
      </c>
      <c r="V34" s="5"/>
      <c r="W34" s="103"/>
      <c r="X34" s="102"/>
      <c r="Y34" s="239">
        <f t="shared" si="0"/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3142</v>
      </c>
      <c r="E35" s="249">
        <v>459</v>
      </c>
      <c r="F35" s="249">
        <v>6.6236050000000004</v>
      </c>
      <c r="G35" s="249">
        <v>0</v>
      </c>
      <c r="H35" s="249">
        <v>83.786000000000001</v>
      </c>
      <c r="I35" s="249">
        <v>19.5</v>
      </c>
      <c r="J35" s="249">
        <v>2</v>
      </c>
      <c r="K35" s="249">
        <v>27.2</v>
      </c>
      <c r="L35" s="249">
        <v>1.0124</v>
      </c>
      <c r="M35" s="249">
        <v>79.781999999999996</v>
      </c>
      <c r="N35" s="249">
        <v>86.635000000000005</v>
      </c>
      <c r="O35" s="249">
        <v>79.968999999999994</v>
      </c>
      <c r="P35" s="249">
        <v>9.1</v>
      </c>
      <c r="Q35" s="249">
        <v>33</v>
      </c>
      <c r="R35" s="249">
        <v>16.2</v>
      </c>
      <c r="S35" s="249">
        <v>5.93</v>
      </c>
      <c r="T35" s="16">
        <v>2</v>
      </c>
      <c r="U35" s="23">
        <f t="shared" si="1"/>
        <v>46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3096</v>
      </c>
      <c r="E36" s="249">
        <v>452</v>
      </c>
      <c r="F36" s="249">
        <v>6.8839769999999998</v>
      </c>
      <c r="G36" s="249">
        <v>0</v>
      </c>
      <c r="H36" s="249">
        <v>85.652000000000001</v>
      </c>
      <c r="I36" s="249">
        <v>20.9</v>
      </c>
      <c r="J36" s="249">
        <v>1.1000000000000001</v>
      </c>
      <c r="K36" s="249">
        <v>29.1</v>
      </c>
      <c r="L36" s="249">
        <v>1.0128999999999999</v>
      </c>
      <c r="M36" s="249">
        <v>83.024000000000001</v>
      </c>
      <c r="N36" s="249">
        <v>87.617000000000004</v>
      </c>
      <c r="O36" s="249">
        <v>83.718999999999994</v>
      </c>
      <c r="P36" s="249">
        <v>9.5</v>
      </c>
      <c r="Q36" s="249">
        <v>35.6</v>
      </c>
      <c r="R36" s="249">
        <v>16.8</v>
      </c>
      <c r="S36" s="249">
        <v>5.93</v>
      </c>
      <c r="T36" s="16">
        <v>1</v>
      </c>
      <c r="U36" s="23">
        <f t="shared" si="1"/>
        <v>26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3070</v>
      </c>
      <c r="E37" s="249">
        <v>448</v>
      </c>
      <c r="F37" s="249">
        <v>7.0871810000000002</v>
      </c>
      <c r="G37" s="249">
        <v>0</v>
      </c>
      <c r="H37" s="249">
        <v>86.271000000000001</v>
      </c>
      <c r="I37" s="249">
        <v>19.100000000000001</v>
      </c>
      <c r="J37" s="249">
        <v>0</v>
      </c>
      <c r="K37" s="249">
        <v>0</v>
      </c>
      <c r="L37" s="249">
        <v>1.0135000000000001</v>
      </c>
      <c r="M37" s="249">
        <v>81.905000000000001</v>
      </c>
      <c r="N37" s="249">
        <v>88.363</v>
      </c>
      <c r="O37" s="249">
        <v>86.320999999999998</v>
      </c>
      <c r="P37" s="249">
        <v>8.4</v>
      </c>
      <c r="Q37" s="249">
        <v>33.5</v>
      </c>
      <c r="R37" s="249">
        <v>16.3</v>
      </c>
      <c r="S37" s="249">
        <v>5.92</v>
      </c>
      <c r="T37" s="1"/>
      <c r="U37" s="26"/>
      <c r="V37" s="5"/>
      <c r="W37" s="103"/>
      <c r="X37" s="102"/>
      <c r="Y37" s="239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view="pageBreakPreview" zoomScale="80" zoomScaleNormal="100" zoomScaleSheetLayoutView="80" workbookViewId="0">
      <pane xSplit="1" ySplit="14" topLeftCell="B24" activePane="bottomRight" state="frozen"/>
      <selection pane="topRight" activeCell="B1" sqref="B1"/>
      <selection pane="bottomLeft" activeCell="A15" sqref="A15"/>
      <selection pane="bottomRight" activeCell="C46" sqref="C46"/>
    </sheetView>
  </sheetViews>
  <sheetFormatPr baseColWidth="10" defaultColWidth="11.42578125" defaultRowHeight="12.75"/>
  <cols>
    <col min="1" max="2" width="12.7109375" style="153" customWidth="1"/>
    <col min="3" max="3" width="21.28515625" style="153" customWidth="1"/>
    <col min="4" max="4" width="21.85546875" style="153" customWidth="1"/>
    <col min="5" max="7" width="12.7109375" style="153" customWidth="1"/>
    <col min="8" max="8" width="14.7109375" style="153" customWidth="1"/>
    <col min="9" max="9" width="13.42578125" style="153" customWidth="1"/>
    <col min="10" max="10" width="10" style="153" bestFit="1" customWidth="1"/>
    <col min="11" max="11" width="17.5703125" style="207" bestFit="1" customWidth="1"/>
    <col min="12" max="12" width="15.5703125" style="207" bestFit="1" customWidth="1"/>
    <col min="13" max="13" width="9" style="207" customWidth="1"/>
    <col min="14" max="14" width="7.28515625" style="207" bestFit="1" customWidth="1"/>
    <col min="15" max="15" width="11.42578125" style="207"/>
    <col min="16" max="16" width="10" style="153" customWidth="1"/>
    <col min="17" max="17" width="12.28515625" style="153" customWidth="1"/>
    <col min="18" max="256" width="11.42578125" style="153"/>
    <col min="257" max="258" width="12.7109375" style="153" customWidth="1"/>
    <col min="259" max="259" width="21.28515625" style="153" customWidth="1"/>
    <col min="260" max="260" width="21.85546875" style="153" customWidth="1"/>
    <col min="261" max="263" width="12.7109375" style="153" customWidth="1"/>
    <col min="264" max="264" width="14.7109375" style="153" customWidth="1"/>
    <col min="265" max="265" width="13.42578125" style="153" customWidth="1"/>
    <col min="266" max="266" width="10" style="153" bestFit="1" customWidth="1"/>
    <col min="267" max="267" width="17.5703125" style="153" bestFit="1" customWidth="1"/>
    <col min="268" max="268" width="15.5703125" style="153" bestFit="1" customWidth="1"/>
    <col min="269" max="269" width="9" style="153" customWidth="1"/>
    <col min="270" max="270" width="7.28515625" style="153" bestFit="1" customWidth="1"/>
    <col min="271" max="271" width="11.42578125" style="153"/>
    <col min="272" max="272" width="10" style="153" customWidth="1"/>
    <col min="273" max="273" width="12.28515625" style="153" customWidth="1"/>
    <col min="274" max="512" width="11.42578125" style="153"/>
    <col min="513" max="514" width="12.7109375" style="153" customWidth="1"/>
    <col min="515" max="515" width="21.28515625" style="153" customWidth="1"/>
    <col min="516" max="516" width="21.85546875" style="153" customWidth="1"/>
    <col min="517" max="519" width="12.7109375" style="153" customWidth="1"/>
    <col min="520" max="520" width="14.7109375" style="153" customWidth="1"/>
    <col min="521" max="521" width="13.42578125" style="153" customWidth="1"/>
    <col min="522" max="522" width="10" style="153" bestFit="1" customWidth="1"/>
    <col min="523" max="523" width="17.5703125" style="153" bestFit="1" customWidth="1"/>
    <col min="524" max="524" width="15.5703125" style="153" bestFit="1" customWidth="1"/>
    <col min="525" max="525" width="9" style="153" customWidth="1"/>
    <col min="526" max="526" width="7.28515625" style="153" bestFit="1" customWidth="1"/>
    <col min="527" max="527" width="11.42578125" style="153"/>
    <col min="528" max="528" width="10" style="153" customWidth="1"/>
    <col min="529" max="529" width="12.28515625" style="153" customWidth="1"/>
    <col min="530" max="768" width="11.42578125" style="153"/>
    <col min="769" max="770" width="12.7109375" style="153" customWidth="1"/>
    <col min="771" max="771" width="21.28515625" style="153" customWidth="1"/>
    <col min="772" max="772" width="21.85546875" style="153" customWidth="1"/>
    <col min="773" max="775" width="12.7109375" style="153" customWidth="1"/>
    <col min="776" max="776" width="14.7109375" style="153" customWidth="1"/>
    <col min="777" max="777" width="13.42578125" style="153" customWidth="1"/>
    <col min="778" max="778" width="10" style="153" bestFit="1" customWidth="1"/>
    <col min="779" max="779" width="17.5703125" style="153" bestFit="1" customWidth="1"/>
    <col min="780" max="780" width="15.5703125" style="153" bestFit="1" customWidth="1"/>
    <col min="781" max="781" width="9" style="153" customWidth="1"/>
    <col min="782" max="782" width="7.28515625" style="153" bestFit="1" customWidth="1"/>
    <col min="783" max="783" width="11.42578125" style="153"/>
    <col min="784" max="784" width="10" style="153" customWidth="1"/>
    <col min="785" max="785" width="12.28515625" style="153" customWidth="1"/>
    <col min="786" max="1024" width="11.42578125" style="153"/>
    <col min="1025" max="1026" width="12.7109375" style="153" customWidth="1"/>
    <col min="1027" max="1027" width="21.28515625" style="153" customWidth="1"/>
    <col min="1028" max="1028" width="21.85546875" style="153" customWidth="1"/>
    <col min="1029" max="1031" width="12.7109375" style="153" customWidth="1"/>
    <col min="1032" max="1032" width="14.7109375" style="153" customWidth="1"/>
    <col min="1033" max="1033" width="13.42578125" style="153" customWidth="1"/>
    <col min="1034" max="1034" width="10" style="153" bestFit="1" customWidth="1"/>
    <col min="1035" max="1035" width="17.5703125" style="153" bestFit="1" customWidth="1"/>
    <col min="1036" max="1036" width="15.5703125" style="153" bestFit="1" customWidth="1"/>
    <col min="1037" max="1037" width="9" style="153" customWidth="1"/>
    <col min="1038" max="1038" width="7.28515625" style="153" bestFit="1" customWidth="1"/>
    <col min="1039" max="1039" width="11.42578125" style="153"/>
    <col min="1040" max="1040" width="10" style="153" customWidth="1"/>
    <col min="1041" max="1041" width="12.28515625" style="153" customWidth="1"/>
    <col min="1042" max="1280" width="11.42578125" style="153"/>
    <col min="1281" max="1282" width="12.7109375" style="153" customWidth="1"/>
    <col min="1283" max="1283" width="21.28515625" style="153" customWidth="1"/>
    <col min="1284" max="1284" width="21.85546875" style="153" customWidth="1"/>
    <col min="1285" max="1287" width="12.7109375" style="153" customWidth="1"/>
    <col min="1288" max="1288" width="14.7109375" style="153" customWidth="1"/>
    <col min="1289" max="1289" width="13.42578125" style="153" customWidth="1"/>
    <col min="1290" max="1290" width="10" style="153" bestFit="1" customWidth="1"/>
    <col min="1291" max="1291" width="17.5703125" style="153" bestFit="1" customWidth="1"/>
    <col min="1292" max="1292" width="15.5703125" style="153" bestFit="1" customWidth="1"/>
    <col min="1293" max="1293" width="9" style="153" customWidth="1"/>
    <col min="1294" max="1294" width="7.28515625" style="153" bestFit="1" customWidth="1"/>
    <col min="1295" max="1295" width="11.42578125" style="153"/>
    <col min="1296" max="1296" width="10" style="153" customWidth="1"/>
    <col min="1297" max="1297" width="12.28515625" style="153" customWidth="1"/>
    <col min="1298" max="1536" width="11.42578125" style="153"/>
    <col min="1537" max="1538" width="12.7109375" style="153" customWidth="1"/>
    <col min="1539" max="1539" width="21.28515625" style="153" customWidth="1"/>
    <col min="1540" max="1540" width="21.85546875" style="153" customWidth="1"/>
    <col min="1541" max="1543" width="12.7109375" style="153" customWidth="1"/>
    <col min="1544" max="1544" width="14.7109375" style="153" customWidth="1"/>
    <col min="1545" max="1545" width="13.42578125" style="153" customWidth="1"/>
    <col min="1546" max="1546" width="10" style="153" bestFit="1" customWidth="1"/>
    <col min="1547" max="1547" width="17.5703125" style="153" bestFit="1" customWidth="1"/>
    <col min="1548" max="1548" width="15.5703125" style="153" bestFit="1" customWidth="1"/>
    <col min="1549" max="1549" width="9" style="153" customWidth="1"/>
    <col min="1550" max="1550" width="7.28515625" style="153" bestFit="1" customWidth="1"/>
    <col min="1551" max="1551" width="11.42578125" style="153"/>
    <col min="1552" max="1552" width="10" style="153" customWidth="1"/>
    <col min="1553" max="1553" width="12.28515625" style="153" customWidth="1"/>
    <col min="1554" max="1792" width="11.42578125" style="153"/>
    <col min="1793" max="1794" width="12.7109375" style="153" customWidth="1"/>
    <col min="1795" max="1795" width="21.28515625" style="153" customWidth="1"/>
    <col min="1796" max="1796" width="21.85546875" style="153" customWidth="1"/>
    <col min="1797" max="1799" width="12.7109375" style="153" customWidth="1"/>
    <col min="1800" max="1800" width="14.7109375" style="153" customWidth="1"/>
    <col min="1801" max="1801" width="13.42578125" style="153" customWidth="1"/>
    <col min="1802" max="1802" width="10" style="153" bestFit="1" customWidth="1"/>
    <col min="1803" max="1803" width="17.5703125" style="153" bestFit="1" customWidth="1"/>
    <col min="1804" max="1804" width="15.5703125" style="153" bestFit="1" customWidth="1"/>
    <col min="1805" max="1805" width="9" style="153" customWidth="1"/>
    <col min="1806" max="1806" width="7.28515625" style="153" bestFit="1" customWidth="1"/>
    <col min="1807" max="1807" width="11.42578125" style="153"/>
    <col min="1808" max="1808" width="10" style="153" customWidth="1"/>
    <col min="1809" max="1809" width="12.28515625" style="153" customWidth="1"/>
    <col min="1810" max="2048" width="11.42578125" style="153"/>
    <col min="2049" max="2050" width="12.7109375" style="153" customWidth="1"/>
    <col min="2051" max="2051" width="21.28515625" style="153" customWidth="1"/>
    <col min="2052" max="2052" width="21.85546875" style="153" customWidth="1"/>
    <col min="2053" max="2055" width="12.7109375" style="153" customWidth="1"/>
    <col min="2056" max="2056" width="14.7109375" style="153" customWidth="1"/>
    <col min="2057" max="2057" width="13.42578125" style="153" customWidth="1"/>
    <col min="2058" max="2058" width="10" style="153" bestFit="1" customWidth="1"/>
    <col min="2059" max="2059" width="17.5703125" style="153" bestFit="1" customWidth="1"/>
    <col min="2060" max="2060" width="15.5703125" style="153" bestFit="1" customWidth="1"/>
    <col min="2061" max="2061" width="9" style="153" customWidth="1"/>
    <col min="2062" max="2062" width="7.28515625" style="153" bestFit="1" customWidth="1"/>
    <col min="2063" max="2063" width="11.42578125" style="153"/>
    <col min="2064" max="2064" width="10" style="153" customWidth="1"/>
    <col min="2065" max="2065" width="12.28515625" style="153" customWidth="1"/>
    <col min="2066" max="2304" width="11.42578125" style="153"/>
    <col min="2305" max="2306" width="12.7109375" style="153" customWidth="1"/>
    <col min="2307" max="2307" width="21.28515625" style="153" customWidth="1"/>
    <col min="2308" max="2308" width="21.85546875" style="153" customWidth="1"/>
    <col min="2309" max="2311" width="12.7109375" style="153" customWidth="1"/>
    <col min="2312" max="2312" width="14.7109375" style="153" customWidth="1"/>
    <col min="2313" max="2313" width="13.42578125" style="153" customWidth="1"/>
    <col min="2314" max="2314" width="10" style="153" bestFit="1" customWidth="1"/>
    <col min="2315" max="2315" width="17.5703125" style="153" bestFit="1" customWidth="1"/>
    <col min="2316" max="2316" width="15.5703125" style="153" bestFit="1" customWidth="1"/>
    <col min="2317" max="2317" width="9" style="153" customWidth="1"/>
    <col min="2318" max="2318" width="7.28515625" style="153" bestFit="1" customWidth="1"/>
    <col min="2319" max="2319" width="11.42578125" style="153"/>
    <col min="2320" max="2320" width="10" style="153" customWidth="1"/>
    <col min="2321" max="2321" width="12.28515625" style="153" customWidth="1"/>
    <col min="2322" max="2560" width="11.42578125" style="153"/>
    <col min="2561" max="2562" width="12.7109375" style="153" customWidth="1"/>
    <col min="2563" max="2563" width="21.28515625" style="153" customWidth="1"/>
    <col min="2564" max="2564" width="21.85546875" style="153" customWidth="1"/>
    <col min="2565" max="2567" width="12.7109375" style="153" customWidth="1"/>
    <col min="2568" max="2568" width="14.7109375" style="153" customWidth="1"/>
    <col min="2569" max="2569" width="13.42578125" style="153" customWidth="1"/>
    <col min="2570" max="2570" width="10" style="153" bestFit="1" customWidth="1"/>
    <col min="2571" max="2571" width="17.5703125" style="153" bestFit="1" customWidth="1"/>
    <col min="2572" max="2572" width="15.5703125" style="153" bestFit="1" customWidth="1"/>
    <col min="2573" max="2573" width="9" style="153" customWidth="1"/>
    <col min="2574" max="2574" width="7.28515625" style="153" bestFit="1" customWidth="1"/>
    <col min="2575" max="2575" width="11.42578125" style="153"/>
    <col min="2576" max="2576" width="10" style="153" customWidth="1"/>
    <col min="2577" max="2577" width="12.28515625" style="153" customWidth="1"/>
    <col min="2578" max="2816" width="11.42578125" style="153"/>
    <col min="2817" max="2818" width="12.7109375" style="153" customWidth="1"/>
    <col min="2819" max="2819" width="21.28515625" style="153" customWidth="1"/>
    <col min="2820" max="2820" width="21.85546875" style="153" customWidth="1"/>
    <col min="2821" max="2823" width="12.7109375" style="153" customWidth="1"/>
    <col min="2824" max="2824" width="14.7109375" style="153" customWidth="1"/>
    <col min="2825" max="2825" width="13.42578125" style="153" customWidth="1"/>
    <col min="2826" max="2826" width="10" style="153" bestFit="1" customWidth="1"/>
    <col min="2827" max="2827" width="17.5703125" style="153" bestFit="1" customWidth="1"/>
    <col min="2828" max="2828" width="15.5703125" style="153" bestFit="1" customWidth="1"/>
    <col min="2829" max="2829" width="9" style="153" customWidth="1"/>
    <col min="2830" max="2830" width="7.28515625" style="153" bestFit="1" customWidth="1"/>
    <col min="2831" max="2831" width="11.42578125" style="153"/>
    <col min="2832" max="2832" width="10" style="153" customWidth="1"/>
    <col min="2833" max="2833" width="12.28515625" style="153" customWidth="1"/>
    <col min="2834" max="3072" width="11.42578125" style="153"/>
    <col min="3073" max="3074" width="12.7109375" style="153" customWidth="1"/>
    <col min="3075" max="3075" width="21.28515625" style="153" customWidth="1"/>
    <col min="3076" max="3076" width="21.85546875" style="153" customWidth="1"/>
    <col min="3077" max="3079" width="12.7109375" style="153" customWidth="1"/>
    <col min="3080" max="3080" width="14.7109375" style="153" customWidth="1"/>
    <col min="3081" max="3081" width="13.42578125" style="153" customWidth="1"/>
    <col min="3082" max="3082" width="10" style="153" bestFit="1" customWidth="1"/>
    <col min="3083" max="3083" width="17.5703125" style="153" bestFit="1" customWidth="1"/>
    <col min="3084" max="3084" width="15.5703125" style="153" bestFit="1" customWidth="1"/>
    <col min="3085" max="3085" width="9" style="153" customWidth="1"/>
    <col min="3086" max="3086" width="7.28515625" style="153" bestFit="1" customWidth="1"/>
    <col min="3087" max="3087" width="11.42578125" style="153"/>
    <col min="3088" max="3088" width="10" style="153" customWidth="1"/>
    <col min="3089" max="3089" width="12.28515625" style="153" customWidth="1"/>
    <col min="3090" max="3328" width="11.42578125" style="153"/>
    <col min="3329" max="3330" width="12.7109375" style="153" customWidth="1"/>
    <col min="3331" max="3331" width="21.28515625" style="153" customWidth="1"/>
    <col min="3332" max="3332" width="21.85546875" style="153" customWidth="1"/>
    <col min="3333" max="3335" width="12.7109375" style="153" customWidth="1"/>
    <col min="3336" max="3336" width="14.7109375" style="153" customWidth="1"/>
    <col min="3337" max="3337" width="13.42578125" style="153" customWidth="1"/>
    <col min="3338" max="3338" width="10" style="153" bestFit="1" customWidth="1"/>
    <col min="3339" max="3339" width="17.5703125" style="153" bestFit="1" customWidth="1"/>
    <col min="3340" max="3340" width="15.5703125" style="153" bestFit="1" customWidth="1"/>
    <col min="3341" max="3341" width="9" style="153" customWidth="1"/>
    <col min="3342" max="3342" width="7.28515625" style="153" bestFit="1" customWidth="1"/>
    <col min="3343" max="3343" width="11.42578125" style="153"/>
    <col min="3344" max="3344" width="10" style="153" customWidth="1"/>
    <col min="3345" max="3345" width="12.28515625" style="153" customWidth="1"/>
    <col min="3346" max="3584" width="11.42578125" style="153"/>
    <col min="3585" max="3586" width="12.7109375" style="153" customWidth="1"/>
    <col min="3587" max="3587" width="21.28515625" style="153" customWidth="1"/>
    <col min="3588" max="3588" width="21.85546875" style="153" customWidth="1"/>
    <col min="3589" max="3591" width="12.7109375" style="153" customWidth="1"/>
    <col min="3592" max="3592" width="14.7109375" style="153" customWidth="1"/>
    <col min="3593" max="3593" width="13.42578125" style="153" customWidth="1"/>
    <col min="3594" max="3594" width="10" style="153" bestFit="1" customWidth="1"/>
    <col min="3595" max="3595" width="17.5703125" style="153" bestFit="1" customWidth="1"/>
    <col min="3596" max="3596" width="15.5703125" style="153" bestFit="1" customWidth="1"/>
    <col min="3597" max="3597" width="9" style="153" customWidth="1"/>
    <col min="3598" max="3598" width="7.28515625" style="153" bestFit="1" customWidth="1"/>
    <col min="3599" max="3599" width="11.42578125" style="153"/>
    <col min="3600" max="3600" width="10" style="153" customWidth="1"/>
    <col min="3601" max="3601" width="12.28515625" style="153" customWidth="1"/>
    <col min="3602" max="3840" width="11.42578125" style="153"/>
    <col min="3841" max="3842" width="12.7109375" style="153" customWidth="1"/>
    <col min="3843" max="3843" width="21.28515625" style="153" customWidth="1"/>
    <col min="3844" max="3844" width="21.85546875" style="153" customWidth="1"/>
    <col min="3845" max="3847" width="12.7109375" style="153" customWidth="1"/>
    <col min="3848" max="3848" width="14.7109375" style="153" customWidth="1"/>
    <col min="3849" max="3849" width="13.42578125" style="153" customWidth="1"/>
    <col min="3850" max="3850" width="10" style="153" bestFit="1" customWidth="1"/>
    <col min="3851" max="3851" width="17.5703125" style="153" bestFit="1" customWidth="1"/>
    <col min="3852" max="3852" width="15.5703125" style="153" bestFit="1" customWidth="1"/>
    <col min="3853" max="3853" width="9" style="153" customWidth="1"/>
    <col min="3854" max="3854" width="7.28515625" style="153" bestFit="1" customWidth="1"/>
    <col min="3855" max="3855" width="11.42578125" style="153"/>
    <col min="3856" max="3856" width="10" style="153" customWidth="1"/>
    <col min="3857" max="3857" width="12.28515625" style="153" customWidth="1"/>
    <col min="3858" max="4096" width="11.42578125" style="153"/>
    <col min="4097" max="4098" width="12.7109375" style="153" customWidth="1"/>
    <col min="4099" max="4099" width="21.28515625" style="153" customWidth="1"/>
    <col min="4100" max="4100" width="21.85546875" style="153" customWidth="1"/>
    <col min="4101" max="4103" width="12.7109375" style="153" customWidth="1"/>
    <col min="4104" max="4104" width="14.7109375" style="153" customWidth="1"/>
    <col min="4105" max="4105" width="13.42578125" style="153" customWidth="1"/>
    <col min="4106" max="4106" width="10" style="153" bestFit="1" customWidth="1"/>
    <col min="4107" max="4107" width="17.5703125" style="153" bestFit="1" customWidth="1"/>
    <col min="4108" max="4108" width="15.5703125" style="153" bestFit="1" customWidth="1"/>
    <col min="4109" max="4109" width="9" style="153" customWidth="1"/>
    <col min="4110" max="4110" width="7.28515625" style="153" bestFit="1" customWidth="1"/>
    <col min="4111" max="4111" width="11.42578125" style="153"/>
    <col min="4112" max="4112" width="10" style="153" customWidth="1"/>
    <col min="4113" max="4113" width="12.28515625" style="153" customWidth="1"/>
    <col min="4114" max="4352" width="11.42578125" style="153"/>
    <col min="4353" max="4354" width="12.7109375" style="153" customWidth="1"/>
    <col min="4355" max="4355" width="21.28515625" style="153" customWidth="1"/>
    <col min="4356" max="4356" width="21.85546875" style="153" customWidth="1"/>
    <col min="4357" max="4359" width="12.7109375" style="153" customWidth="1"/>
    <col min="4360" max="4360" width="14.7109375" style="153" customWidth="1"/>
    <col min="4361" max="4361" width="13.42578125" style="153" customWidth="1"/>
    <col min="4362" max="4362" width="10" style="153" bestFit="1" customWidth="1"/>
    <col min="4363" max="4363" width="17.5703125" style="153" bestFit="1" customWidth="1"/>
    <col min="4364" max="4364" width="15.5703125" style="153" bestFit="1" customWidth="1"/>
    <col min="4365" max="4365" width="9" style="153" customWidth="1"/>
    <col min="4366" max="4366" width="7.28515625" style="153" bestFit="1" customWidth="1"/>
    <col min="4367" max="4367" width="11.42578125" style="153"/>
    <col min="4368" max="4368" width="10" style="153" customWidth="1"/>
    <col min="4369" max="4369" width="12.28515625" style="153" customWidth="1"/>
    <col min="4370" max="4608" width="11.42578125" style="153"/>
    <col min="4609" max="4610" width="12.7109375" style="153" customWidth="1"/>
    <col min="4611" max="4611" width="21.28515625" style="153" customWidth="1"/>
    <col min="4612" max="4612" width="21.85546875" style="153" customWidth="1"/>
    <col min="4613" max="4615" width="12.7109375" style="153" customWidth="1"/>
    <col min="4616" max="4616" width="14.7109375" style="153" customWidth="1"/>
    <col min="4617" max="4617" width="13.42578125" style="153" customWidth="1"/>
    <col min="4618" max="4618" width="10" style="153" bestFit="1" customWidth="1"/>
    <col min="4619" max="4619" width="17.5703125" style="153" bestFit="1" customWidth="1"/>
    <col min="4620" max="4620" width="15.5703125" style="153" bestFit="1" customWidth="1"/>
    <col min="4621" max="4621" width="9" style="153" customWidth="1"/>
    <col min="4622" max="4622" width="7.28515625" style="153" bestFit="1" customWidth="1"/>
    <col min="4623" max="4623" width="11.42578125" style="153"/>
    <col min="4624" max="4624" width="10" style="153" customWidth="1"/>
    <col min="4625" max="4625" width="12.28515625" style="153" customWidth="1"/>
    <col min="4626" max="4864" width="11.42578125" style="153"/>
    <col min="4865" max="4866" width="12.7109375" style="153" customWidth="1"/>
    <col min="4867" max="4867" width="21.28515625" style="153" customWidth="1"/>
    <col min="4868" max="4868" width="21.85546875" style="153" customWidth="1"/>
    <col min="4869" max="4871" width="12.7109375" style="153" customWidth="1"/>
    <col min="4872" max="4872" width="14.7109375" style="153" customWidth="1"/>
    <col min="4873" max="4873" width="13.42578125" style="153" customWidth="1"/>
    <col min="4874" max="4874" width="10" style="153" bestFit="1" customWidth="1"/>
    <col min="4875" max="4875" width="17.5703125" style="153" bestFit="1" customWidth="1"/>
    <col min="4876" max="4876" width="15.5703125" style="153" bestFit="1" customWidth="1"/>
    <col min="4877" max="4877" width="9" style="153" customWidth="1"/>
    <col min="4878" max="4878" width="7.28515625" style="153" bestFit="1" customWidth="1"/>
    <col min="4879" max="4879" width="11.42578125" style="153"/>
    <col min="4880" max="4880" width="10" style="153" customWidth="1"/>
    <col min="4881" max="4881" width="12.28515625" style="153" customWidth="1"/>
    <col min="4882" max="5120" width="11.42578125" style="153"/>
    <col min="5121" max="5122" width="12.7109375" style="153" customWidth="1"/>
    <col min="5123" max="5123" width="21.28515625" style="153" customWidth="1"/>
    <col min="5124" max="5124" width="21.85546875" style="153" customWidth="1"/>
    <col min="5125" max="5127" width="12.7109375" style="153" customWidth="1"/>
    <col min="5128" max="5128" width="14.7109375" style="153" customWidth="1"/>
    <col min="5129" max="5129" width="13.42578125" style="153" customWidth="1"/>
    <col min="5130" max="5130" width="10" style="153" bestFit="1" customWidth="1"/>
    <col min="5131" max="5131" width="17.5703125" style="153" bestFit="1" customWidth="1"/>
    <col min="5132" max="5132" width="15.5703125" style="153" bestFit="1" customWidth="1"/>
    <col min="5133" max="5133" width="9" style="153" customWidth="1"/>
    <col min="5134" max="5134" width="7.28515625" style="153" bestFit="1" customWidth="1"/>
    <col min="5135" max="5135" width="11.42578125" style="153"/>
    <col min="5136" max="5136" width="10" style="153" customWidth="1"/>
    <col min="5137" max="5137" width="12.28515625" style="153" customWidth="1"/>
    <col min="5138" max="5376" width="11.42578125" style="153"/>
    <col min="5377" max="5378" width="12.7109375" style="153" customWidth="1"/>
    <col min="5379" max="5379" width="21.28515625" style="153" customWidth="1"/>
    <col min="5380" max="5380" width="21.85546875" style="153" customWidth="1"/>
    <col min="5381" max="5383" width="12.7109375" style="153" customWidth="1"/>
    <col min="5384" max="5384" width="14.7109375" style="153" customWidth="1"/>
    <col min="5385" max="5385" width="13.42578125" style="153" customWidth="1"/>
    <col min="5386" max="5386" width="10" style="153" bestFit="1" customWidth="1"/>
    <col min="5387" max="5387" width="17.5703125" style="153" bestFit="1" customWidth="1"/>
    <col min="5388" max="5388" width="15.5703125" style="153" bestFit="1" customWidth="1"/>
    <col min="5389" max="5389" width="9" style="153" customWidth="1"/>
    <col min="5390" max="5390" width="7.28515625" style="153" bestFit="1" customWidth="1"/>
    <col min="5391" max="5391" width="11.42578125" style="153"/>
    <col min="5392" max="5392" width="10" style="153" customWidth="1"/>
    <col min="5393" max="5393" width="12.28515625" style="153" customWidth="1"/>
    <col min="5394" max="5632" width="11.42578125" style="153"/>
    <col min="5633" max="5634" width="12.7109375" style="153" customWidth="1"/>
    <col min="5635" max="5635" width="21.28515625" style="153" customWidth="1"/>
    <col min="5636" max="5636" width="21.85546875" style="153" customWidth="1"/>
    <col min="5637" max="5639" width="12.7109375" style="153" customWidth="1"/>
    <col min="5640" max="5640" width="14.7109375" style="153" customWidth="1"/>
    <col min="5641" max="5641" width="13.42578125" style="153" customWidth="1"/>
    <col min="5642" max="5642" width="10" style="153" bestFit="1" customWidth="1"/>
    <col min="5643" max="5643" width="17.5703125" style="153" bestFit="1" customWidth="1"/>
    <col min="5644" max="5644" width="15.5703125" style="153" bestFit="1" customWidth="1"/>
    <col min="5645" max="5645" width="9" style="153" customWidth="1"/>
    <col min="5646" max="5646" width="7.28515625" style="153" bestFit="1" customWidth="1"/>
    <col min="5647" max="5647" width="11.42578125" style="153"/>
    <col min="5648" max="5648" width="10" style="153" customWidth="1"/>
    <col min="5649" max="5649" width="12.28515625" style="153" customWidth="1"/>
    <col min="5650" max="5888" width="11.42578125" style="153"/>
    <col min="5889" max="5890" width="12.7109375" style="153" customWidth="1"/>
    <col min="5891" max="5891" width="21.28515625" style="153" customWidth="1"/>
    <col min="5892" max="5892" width="21.85546875" style="153" customWidth="1"/>
    <col min="5893" max="5895" width="12.7109375" style="153" customWidth="1"/>
    <col min="5896" max="5896" width="14.7109375" style="153" customWidth="1"/>
    <col min="5897" max="5897" width="13.42578125" style="153" customWidth="1"/>
    <col min="5898" max="5898" width="10" style="153" bestFit="1" customWidth="1"/>
    <col min="5899" max="5899" width="17.5703125" style="153" bestFit="1" customWidth="1"/>
    <col min="5900" max="5900" width="15.5703125" style="153" bestFit="1" customWidth="1"/>
    <col min="5901" max="5901" width="9" style="153" customWidth="1"/>
    <col min="5902" max="5902" width="7.28515625" style="153" bestFit="1" customWidth="1"/>
    <col min="5903" max="5903" width="11.42578125" style="153"/>
    <col min="5904" max="5904" width="10" style="153" customWidth="1"/>
    <col min="5905" max="5905" width="12.28515625" style="153" customWidth="1"/>
    <col min="5906" max="6144" width="11.42578125" style="153"/>
    <col min="6145" max="6146" width="12.7109375" style="153" customWidth="1"/>
    <col min="6147" max="6147" width="21.28515625" style="153" customWidth="1"/>
    <col min="6148" max="6148" width="21.85546875" style="153" customWidth="1"/>
    <col min="6149" max="6151" width="12.7109375" style="153" customWidth="1"/>
    <col min="6152" max="6152" width="14.7109375" style="153" customWidth="1"/>
    <col min="6153" max="6153" width="13.42578125" style="153" customWidth="1"/>
    <col min="6154" max="6154" width="10" style="153" bestFit="1" customWidth="1"/>
    <col min="6155" max="6155" width="17.5703125" style="153" bestFit="1" customWidth="1"/>
    <col min="6156" max="6156" width="15.5703125" style="153" bestFit="1" customWidth="1"/>
    <col min="6157" max="6157" width="9" style="153" customWidth="1"/>
    <col min="6158" max="6158" width="7.28515625" style="153" bestFit="1" customWidth="1"/>
    <col min="6159" max="6159" width="11.42578125" style="153"/>
    <col min="6160" max="6160" width="10" style="153" customWidth="1"/>
    <col min="6161" max="6161" width="12.28515625" style="153" customWidth="1"/>
    <col min="6162" max="6400" width="11.42578125" style="153"/>
    <col min="6401" max="6402" width="12.7109375" style="153" customWidth="1"/>
    <col min="6403" max="6403" width="21.28515625" style="153" customWidth="1"/>
    <col min="6404" max="6404" width="21.85546875" style="153" customWidth="1"/>
    <col min="6405" max="6407" width="12.7109375" style="153" customWidth="1"/>
    <col min="6408" max="6408" width="14.7109375" style="153" customWidth="1"/>
    <col min="6409" max="6409" width="13.42578125" style="153" customWidth="1"/>
    <col min="6410" max="6410" width="10" style="153" bestFit="1" customWidth="1"/>
    <col min="6411" max="6411" width="17.5703125" style="153" bestFit="1" customWidth="1"/>
    <col min="6412" max="6412" width="15.5703125" style="153" bestFit="1" customWidth="1"/>
    <col min="6413" max="6413" width="9" style="153" customWidth="1"/>
    <col min="6414" max="6414" width="7.28515625" style="153" bestFit="1" customWidth="1"/>
    <col min="6415" max="6415" width="11.42578125" style="153"/>
    <col min="6416" max="6416" width="10" style="153" customWidth="1"/>
    <col min="6417" max="6417" width="12.28515625" style="153" customWidth="1"/>
    <col min="6418" max="6656" width="11.42578125" style="153"/>
    <col min="6657" max="6658" width="12.7109375" style="153" customWidth="1"/>
    <col min="6659" max="6659" width="21.28515625" style="153" customWidth="1"/>
    <col min="6660" max="6660" width="21.85546875" style="153" customWidth="1"/>
    <col min="6661" max="6663" width="12.7109375" style="153" customWidth="1"/>
    <col min="6664" max="6664" width="14.7109375" style="153" customWidth="1"/>
    <col min="6665" max="6665" width="13.42578125" style="153" customWidth="1"/>
    <col min="6666" max="6666" width="10" style="153" bestFit="1" customWidth="1"/>
    <col min="6667" max="6667" width="17.5703125" style="153" bestFit="1" customWidth="1"/>
    <col min="6668" max="6668" width="15.5703125" style="153" bestFit="1" customWidth="1"/>
    <col min="6669" max="6669" width="9" style="153" customWidth="1"/>
    <col min="6670" max="6670" width="7.28515625" style="153" bestFit="1" customWidth="1"/>
    <col min="6671" max="6671" width="11.42578125" style="153"/>
    <col min="6672" max="6672" width="10" style="153" customWidth="1"/>
    <col min="6673" max="6673" width="12.28515625" style="153" customWidth="1"/>
    <col min="6674" max="6912" width="11.42578125" style="153"/>
    <col min="6913" max="6914" width="12.7109375" style="153" customWidth="1"/>
    <col min="6915" max="6915" width="21.28515625" style="153" customWidth="1"/>
    <col min="6916" max="6916" width="21.85546875" style="153" customWidth="1"/>
    <col min="6917" max="6919" width="12.7109375" style="153" customWidth="1"/>
    <col min="6920" max="6920" width="14.7109375" style="153" customWidth="1"/>
    <col min="6921" max="6921" width="13.42578125" style="153" customWidth="1"/>
    <col min="6922" max="6922" width="10" style="153" bestFit="1" customWidth="1"/>
    <col min="6923" max="6923" width="17.5703125" style="153" bestFit="1" customWidth="1"/>
    <col min="6924" max="6924" width="15.5703125" style="153" bestFit="1" customWidth="1"/>
    <col min="6925" max="6925" width="9" style="153" customWidth="1"/>
    <col min="6926" max="6926" width="7.28515625" style="153" bestFit="1" customWidth="1"/>
    <col min="6927" max="6927" width="11.42578125" style="153"/>
    <col min="6928" max="6928" width="10" style="153" customWidth="1"/>
    <col min="6929" max="6929" width="12.28515625" style="153" customWidth="1"/>
    <col min="6930" max="7168" width="11.42578125" style="153"/>
    <col min="7169" max="7170" width="12.7109375" style="153" customWidth="1"/>
    <col min="7171" max="7171" width="21.28515625" style="153" customWidth="1"/>
    <col min="7172" max="7172" width="21.85546875" style="153" customWidth="1"/>
    <col min="7173" max="7175" width="12.7109375" style="153" customWidth="1"/>
    <col min="7176" max="7176" width="14.7109375" style="153" customWidth="1"/>
    <col min="7177" max="7177" width="13.42578125" style="153" customWidth="1"/>
    <col min="7178" max="7178" width="10" style="153" bestFit="1" customWidth="1"/>
    <col min="7179" max="7179" width="17.5703125" style="153" bestFit="1" customWidth="1"/>
    <col min="7180" max="7180" width="15.5703125" style="153" bestFit="1" customWidth="1"/>
    <col min="7181" max="7181" width="9" style="153" customWidth="1"/>
    <col min="7182" max="7182" width="7.28515625" style="153" bestFit="1" customWidth="1"/>
    <col min="7183" max="7183" width="11.42578125" style="153"/>
    <col min="7184" max="7184" width="10" style="153" customWidth="1"/>
    <col min="7185" max="7185" width="12.28515625" style="153" customWidth="1"/>
    <col min="7186" max="7424" width="11.42578125" style="153"/>
    <col min="7425" max="7426" width="12.7109375" style="153" customWidth="1"/>
    <col min="7427" max="7427" width="21.28515625" style="153" customWidth="1"/>
    <col min="7428" max="7428" width="21.85546875" style="153" customWidth="1"/>
    <col min="7429" max="7431" width="12.7109375" style="153" customWidth="1"/>
    <col min="7432" max="7432" width="14.7109375" style="153" customWidth="1"/>
    <col min="7433" max="7433" width="13.42578125" style="153" customWidth="1"/>
    <col min="7434" max="7434" width="10" style="153" bestFit="1" customWidth="1"/>
    <col min="7435" max="7435" width="17.5703125" style="153" bestFit="1" customWidth="1"/>
    <col min="7436" max="7436" width="15.5703125" style="153" bestFit="1" customWidth="1"/>
    <col min="7437" max="7437" width="9" style="153" customWidth="1"/>
    <col min="7438" max="7438" width="7.28515625" style="153" bestFit="1" customWidth="1"/>
    <col min="7439" max="7439" width="11.42578125" style="153"/>
    <col min="7440" max="7440" width="10" style="153" customWidth="1"/>
    <col min="7441" max="7441" width="12.28515625" style="153" customWidth="1"/>
    <col min="7442" max="7680" width="11.42578125" style="153"/>
    <col min="7681" max="7682" width="12.7109375" style="153" customWidth="1"/>
    <col min="7683" max="7683" width="21.28515625" style="153" customWidth="1"/>
    <col min="7684" max="7684" width="21.85546875" style="153" customWidth="1"/>
    <col min="7685" max="7687" width="12.7109375" style="153" customWidth="1"/>
    <col min="7688" max="7688" width="14.7109375" style="153" customWidth="1"/>
    <col min="7689" max="7689" width="13.42578125" style="153" customWidth="1"/>
    <col min="7690" max="7690" width="10" style="153" bestFit="1" customWidth="1"/>
    <col min="7691" max="7691" width="17.5703125" style="153" bestFit="1" customWidth="1"/>
    <col min="7692" max="7692" width="15.5703125" style="153" bestFit="1" customWidth="1"/>
    <col min="7693" max="7693" width="9" style="153" customWidth="1"/>
    <col min="7694" max="7694" width="7.28515625" style="153" bestFit="1" customWidth="1"/>
    <col min="7695" max="7695" width="11.42578125" style="153"/>
    <col min="7696" max="7696" width="10" style="153" customWidth="1"/>
    <col min="7697" max="7697" width="12.28515625" style="153" customWidth="1"/>
    <col min="7698" max="7936" width="11.42578125" style="153"/>
    <col min="7937" max="7938" width="12.7109375" style="153" customWidth="1"/>
    <col min="7939" max="7939" width="21.28515625" style="153" customWidth="1"/>
    <col min="7940" max="7940" width="21.85546875" style="153" customWidth="1"/>
    <col min="7941" max="7943" width="12.7109375" style="153" customWidth="1"/>
    <col min="7944" max="7944" width="14.7109375" style="153" customWidth="1"/>
    <col min="7945" max="7945" width="13.42578125" style="153" customWidth="1"/>
    <col min="7946" max="7946" width="10" style="153" bestFit="1" customWidth="1"/>
    <col min="7947" max="7947" width="17.5703125" style="153" bestFit="1" customWidth="1"/>
    <col min="7948" max="7948" width="15.5703125" style="153" bestFit="1" customWidth="1"/>
    <col min="7949" max="7949" width="9" style="153" customWidth="1"/>
    <col min="7950" max="7950" width="7.28515625" style="153" bestFit="1" customWidth="1"/>
    <col min="7951" max="7951" width="11.42578125" style="153"/>
    <col min="7952" max="7952" width="10" style="153" customWidth="1"/>
    <col min="7953" max="7953" width="12.28515625" style="153" customWidth="1"/>
    <col min="7954" max="8192" width="11.42578125" style="153"/>
    <col min="8193" max="8194" width="12.7109375" style="153" customWidth="1"/>
    <col min="8195" max="8195" width="21.28515625" style="153" customWidth="1"/>
    <col min="8196" max="8196" width="21.85546875" style="153" customWidth="1"/>
    <col min="8197" max="8199" width="12.7109375" style="153" customWidth="1"/>
    <col min="8200" max="8200" width="14.7109375" style="153" customWidth="1"/>
    <col min="8201" max="8201" width="13.42578125" style="153" customWidth="1"/>
    <col min="8202" max="8202" width="10" style="153" bestFit="1" customWidth="1"/>
    <col min="8203" max="8203" width="17.5703125" style="153" bestFit="1" customWidth="1"/>
    <col min="8204" max="8204" width="15.5703125" style="153" bestFit="1" customWidth="1"/>
    <col min="8205" max="8205" width="9" style="153" customWidth="1"/>
    <col min="8206" max="8206" width="7.28515625" style="153" bestFit="1" customWidth="1"/>
    <col min="8207" max="8207" width="11.42578125" style="153"/>
    <col min="8208" max="8208" width="10" style="153" customWidth="1"/>
    <col min="8209" max="8209" width="12.28515625" style="153" customWidth="1"/>
    <col min="8210" max="8448" width="11.42578125" style="153"/>
    <col min="8449" max="8450" width="12.7109375" style="153" customWidth="1"/>
    <col min="8451" max="8451" width="21.28515625" style="153" customWidth="1"/>
    <col min="8452" max="8452" width="21.85546875" style="153" customWidth="1"/>
    <col min="8453" max="8455" width="12.7109375" style="153" customWidth="1"/>
    <col min="8456" max="8456" width="14.7109375" style="153" customWidth="1"/>
    <col min="8457" max="8457" width="13.42578125" style="153" customWidth="1"/>
    <col min="8458" max="8458" width="10" style="153" bestFit="1" customWidth="1"/>
    <col min="8459" max="8459" width="17.5703125" style="153" bestFit="1" customWidth="1"/>
    <col min="8460" max="8460" width="15.5703125" style="153" bestFit="1" customWidth="1"/>
    <col min="8461" max="8461" width="9" style="153" customWidth="1"/>
    <col min="8462" max="8462" width="7.28515625" style="153" bestFit="1" customWidth="1"/>
    <col min="8463" max="8463" width="11.42578125" style="153"/>
    <col min="8464" max="8464" width="10" style="153" customWidth="1"/>
    <col min="8465" max="8465" width="12.28515625" style="153" customWidth="1"/>
    <col min="8466" max="8704" width="11.42578125" style="153"/>
    <col min="8705" max="8706" width="12.7109375" style="153" customWidth="1"/>
    <col min="8707" max="8707" width="21.28515625" style="153" customWidth="1"/>
    <col min="8708" max="8708" width="21.85546875" style="153" customWidth="1"/>
    <col min="8709" max="8711" width="12.7109375" style="153" customWidth="1"/>
    <col min="8712" max="8712" width="14.7109375" style="153" customWidth="1"/>
    <col min="8713" max="8713" width="13.42578125" style="153" customWidth="1"/>
    <col min="8714" max="8714" width="10" style="153" bestFit="1" customWidth="1"/>
    <col min="8715" max="8715" width="17.5703125" style="153" bestFit="1" customWidth="1"/>
    <col min="8716" max="8716" width="15.5703125" style="153" bestFit="1" customWidth="1"/>
    <col min="8717" max="8717" width="9" style="153" customWidth="1"/>
    <col min="8718" max="8718" width="7.28515625" style="153" bestFit="1" customWidth="1"/>
    <col min="8719" max="8719" width="11.42578125" style="153"/>
    <col min="8720" max="8720" width="10" style="153" customWidth="1"/>
    <col min="8721" max="8721" width="12.28515625" style="153" customWidth="1"/>
    <col min="8722" max="8960" width="11.42578125" style="153"/>
    <col min="8961" max="8962" width="12.7109375" style="153" customWidth="1"/>
    <col min="8963" max="8963" width="21.28515625" style="153" customWidth="1"/>
    <col min="8964" max="8964" width="21.85546875" style="153" customWidth="1"/>
    <col min="8965" max="8967" width="12.7109375" style="153" customWidth="1"/>
    <col min="8968" max="8968" width="14.7109375" style="153" customWidth="1"/>
    <col min="8969" max="8969" width="13.42578125" style="153" customWidth="1"/>
    <col min="8970" max="8970" width="10" style="153" bestFit="1" customWidth="1"/>
    <col min="8971" max="8971" width="17.5703125" style="153" bestFit="1" customWidth="1"/>
    <col min="8972" max="8972" width="15.5703125" style="153" bestFit="1" customWidth="1"/>
    <col min="8973" max="8973" width="9" style="153" customWidth="1"/>
    <col min="8974" max="8974" width="7.28515625" style="153" bestFit="1" customWidth="1"/>
    <col min="8975" max="8975" width="11.42578125" style="153"/>
    <col min="8976" max="8976" width="10" style="153" customWidth="1"/>
    <col min="8977" max="8977" width="12.28515625" style="153" customWidth="1"/>
    <col min="8978" max="9216" width="11.42578125" style="153"/>
    <col min="9217" max="9218" width="12.7109375" style="153" customWidth="1"/>
    <col min="9219" max="9219" width="21.28515625" style="153" customWidth="1"/>
    <col min="9220" max="9220" width="21.85546875" style="153" customWidth="1"/>
    <col min="9221" max="9223" width="12.7109375" style="153" customWidth="1"/>
    <col min="9224" max="9224" width="14.7109375" style="153" customWidth="1"/>
    <col min="9225" max="9225" width="13.42578125" style="153" customWidth="1"/>
    <col min="9226" max="9226" width="10" style="153" bestFit="1" customWidth="1"/>
    <col min="9227" max="9227" width="17.5703125" style="153" bestFit="1" customWidth="1"/>
    <col min="9228" max="9228" width="15.5703125" style="153" bestFit="1" customWidth="1"/>
    <col min="9229" max="9229" width="9" style="153" customWidth="1"/>
    <col min="9230" max="9230" width="7.28515625" style="153" bestFit="1" customWidth="1"/>
    <col min="9231" max="9231" width="11.42578125" style="153"/>
    <col min="9232" max="9232" width="10" style="153" customWidth="1"/>
    <col min="9233" max="9233" width="12.28515625" style="153" customWidth="1"/>
    <col min="9234" max="9472" width="11.42578125" style="153"/>
    <col min="9473" max="9474" width="12.7109375" style="153" customWidth="1"/>
    <col min="9475" max="9475" width="21.28515625" style="153" customWidth="1"/>
    <col min="9476" max="9476" width="21.85546875" style="153" customWidth="1"/>
    <col min="9477" max="9479" width="12.7109375" style="153" customWidth="1"/>
    <col min="9480" max="9480" width="14.7109375" style="153" customWidth="1"/>
    <col min="9481" max="9481" width="13.42578125" style="153" customWidth="1"/>
    <col min="9482" max="9482" width="10" style="153" bestFit="1" customWidth="1"/>
    <col min="9483" max="9483" width="17.5703125" style="153" bestFit="1" customWidth="1"/>
    <col min="9484" max="9484" width="15.5703125" style="153" bestFit="1" customWidth="1"/>
    <col min="9485" max="9485" width="9" style="153" customWidth="1"/>
    <col min="9486" max="9486" width="7.28515625" style="153" bestFit="1" customWidth="1"/>
    <col min="9487" max="9487" width="11.42578125" style="153"/>
    <col min="9488" max="9488" width="10" style="153" customWidth="1"/>
    <col min="9489" max="9489" width="12.28515625" style="153" customWidth="1"/>
    <col min="9490" max="9728" width="11.42578125" style="153"/>
    <col min="9729" max="9730" width="12.7109375" style="153" customWidth="1"/>
    <col min="9731" max="9731" width="21.28515625" style="153" customWidth="1"/>
    <col min="9732" max="9732" width="21.85546875" style="153" customWidth="1"/>
    <col min="9733" max="9735" width="12.7109375" style="153" customWidth="1"/>
    <col min="9736" max="9736" width="14.7109375" style="153" customWidth="1"/>
    <col min="9737" max="9737" width="13.42578125" style="153" customWidth="1"/>
    <col min="9738" max="9738" width="10" style="153" bestFit="1" customWidth="1"/>
    <col min="9739" max="9739" width="17.5703125" style="153" bestFit="1" customWidth="1"/>
    <col min="9740" max="9740" width="15.5703125" style="153" bestFit="1" customWidth="1"/>
    <col min="9741" max="9741" width="9" style="153" customWidth="1"/>
    <col min="9742" max="9742" width="7.28515625" style="153" bestFit="1" customWidth="1"/>
    <col min="9743" max="9743" width="11.42578125" style="153"/>
    <col min="9744" max="9744" width="10" style="153" customWidth="1"/>
    <col min="9745" max="9745" width="12.28515625" style="153" customWidth="1"/>
    <col min="9746" max="9984" width="11.42578125" style="153"/>
    <col min="9985" max="9986" width="12.7109375" style="153" customWidth="1"/>
    <col min="9987" max="9987" width="21.28515625" style="153" customWidth="1"/>
    <col min="9988" max="9988" width="21.85546875" style="153" customWidth="1"/>
    <col min="9989" max="9991" width="12.7109375" style="153" customWidth="1"/>
    <col min="9992" max="9992" width="14.7109375" style="153" customWidth="1"/>
    <col min="9993" max="9993" width="13.42578125" style="153" customWidth="1"/>
    <col min="9994" max="9994" width="10" style="153" bestFit="1" customWidth="1"/>
    <col min="9995" max="9995" width="17.5703125" style="153" bestFit="1" customWidth="1"/>
    <col min="9996" max="9996" width="15.5703125" style="153" bestFit="1" customWidth="1"/>
    <col min="9997" max="9997" width="9" style="153" customWidth="1"/>
    <col min="9998" max="9998" width="7.28515625" style="153" bestFit="1" customWidth="1"/>
    <col min="9999" max="9999" width="11.42578125" style="153"/>
    <col min="10000" max="10000" width="10" style="153" customWidth="1"/>
    <col min="10001" max="10001" width="12.28515625" style="153" customWidth="1"/>
    <col min="10002" max="10240" width="11.42578125" style="153"/>
    <col min="10241" max="10242" width="12.7109375" style="153" customWidth="1"/>
    <col min="10243" max="10243" width="21.28515625" style="153" customWidth="1"/>
    <col min="10244" max="10244" width="21.85546875" style="153" customWidth="1"/>
    <col min="10245" max="10247" width="12.7109375" style="153" customWidth="1"/>
    <col min="10248" max="10248" width="14.7109375" style="153" customWidth="1"/>
    <col min="10249" max="10249" width="13.42578125" style="153" customWidth="1"/>
    <col min="10250" max="10250" width="10" style="153" bestFit="1" customWidth="1"/>
    <col min="10251" max="10251" width="17.5703125" style="153" bestFit="1" customWidth="1"/>
    <col min="10252" max="10252" width="15.5703125" style="153" bestFit="1" customWidth="1"/>
    <col min="10253" max="10253" width="9" style="153" customWidth="1"/>
    <col min="10254" max="10254" width="7.28515625" style="153" bestFit="1" customWidth="1"/>
    <col min="10255" max="10255" width="11.42578125" style="153"/>
    <col min="10256" max="10256" width="10" style="153" customWidth="1"/>
    <col min="10257" max="10257" width="12.28515625" style="153" customWidth="1"/>
    <col min="10258" max="10496" width="11.42578125" style="153"/>
    <col min="10497" max="10498" width="12.7109375" style="153" customWidth="1"/>
    <col min="10499" max="10499" width="21.28515625" style="153" customWidth="1"/>
    <col min="10500" max="10500" width="21.85546875" style="153" customWidth="1"/>
    <col min="10501" max="10503" width="12.7109375" style="153" customWidth="1"/>
    <col min="10504" max="10504" width="14.7109375" style="153" customWidth="1"/>
    <col min="10505" max="10505" width="13.42578125" style="153" customWidth="1"/>
    <col min="10506" max="10506" width="10" style="153" bestFit="1" customWidth="1"/>
    <col min="10507" max="10507" width="17.5703125" style="153" bestFit="1" customWidth="1"/>
    <col min="10508" max="10508" width="15.5703125" style="153" bestFit="1" customWidth="1"/>
    <col min="10509" max="10509" width="9" style="153" customWidth="1"/>
    <col min="10510" max="10510" width="7.28515625" style="153" bestFit="1" customWidth="1"/>
    <col min="10511" max="10511" width="11.42578125" style="153"/>
    <col min="10512" max="10512" width="10" style="153" customWidth="1"/>
    <col min="10513" max="10513" width="12.28515625" style="153" customWidth="1"/>
    <col min="10514" max="10752" width="11.42578125" style="153"/>
    <col min="10753" max="10754" width="12.7109375" style="153" customWidth="1"/>
    <col min="10755" max="10755" width="21.28515625" style="153" customWidth="1"/>
    <col min="10756" max="10756" width="21.85546875" style="153" customWidth="1"/>
    <col min="10757" max="10759" width="12.7109375" style="153" customWidth="1"/>
    <col min="10760" max="10760" width="14.7109375" style="153" customWidth="1"/>
    <col min="10761" max="10761" width="13.42578125" style="153" customWidth="1"/>
    <col min="10762" max="10762" width="10" style="153" bestFit="1" customWidth="1"/>
    <col min="10763" max="10763" width="17.5703125" style="153" bestFit="1" customWidth="1"/>
    <col min="10764" max="10764" width="15.5703125" style="153" bestFit="1" customWidth="1"/>
    <col min="10765" max="10765" width="9" style="153" customWidth="1"/>
    <col min="10766" max="10766" width="7.28515625" style="153" bestFit="1" customWidth="1"/>
    <col min="10767" max="10767" width="11.42578125" style="153"/>
    <col min="10768" max="10768" width="10" style="153" customWidth="1"/>
    <col min="10769" max="10769" width="12.28515625" style="153" customWidth="1"/>
    <col min="10770" max="11008" width="11.42578125" style="153"/>
    <col min="11009" max="11010" width="12.7109375" style="153" customWidth="1"/>
    <col min="11011" max="11011" width="21.28515625" style="153" customWidth="1"/>
    <col min="11012" max="11012" width="21.85546875" style="153" customWidth="1"/>
    <col min="11013" max="11015" width="12.7109375" style="153" customWidth="1"/>
    <col min="11016" max="11016" width="14.7109375" style="153" customWidth="1"/>
    <col min="11017" max="11017" width="13.42578125" style="153" customWidth="1"/>
    <col min="11018" max="11018" width="10" style="153" bestFit="1" customWidth="1"/>
    <col min="11019" max="11019" width="17.5703125" style="153" bestFit="1" customWidth="1"/>
    <col min="11020" max="11020" width="15.5703125" style="153" bestFit="1" customWidth="1"/>
    <col min="11021" max="11021" width="9" style="153" customWidth="1"/>
    <col min="11022" max="11022" width="7.28515625" style="153" bestFit="1" customWidth="1"/>
    <col min="11023" max="11023" width="11.42578125" style="153"/>
    <col min="11024" max="11024" width="10" style="153" customWidth="1"/>
    <col min="11025" max="11025" width="12.28515625" style="153" customWidth="1"/>
    <col min="11026" max="11264" width="11.42578125" style="153"/>
    <col min="11265" max="11266" width="12.7109375" style="153" customWidth="1"/>
    <col min="11267" max="11267" width="21.28515625" style="153" customWidth="1"/>
    <col min="11268" max="11268" width="21.85546875" style="153" customWidth="1"/>
    <col min="11269" max="11271" width="12.7109375" style="153" customWidth="1"/>
    <col min="11272" max="11272" width="14.7109375" style="153" customWidth="1"/>
    <col min="11273" max="11273" width="13.42578125" style="153" customWidth="1"/>
    <col min="11274" max="11274" width="10" style="153" bestFit="1" customWidth="1"/>
    <col min="11275" max="11275" width="17.5703125" style="153" bestFit="1" customWidth="1"/>
    <col min="11276" max="11276" width="15.5703125" style="153" bestFit="1" customWidth="1"/>
    <col min="11277" max="11277" width="9" style="153" customWidth="1"/>
    <col min="11278" max="11278" width="7.28515625" style="153" bestFit="1" customWidth="1"/>
    <col min="11279" max="11279" width="11.42578125" style="153"/>
    <col min="11280" max="11280" width="10" style="153" customWidth="1"/>
    <col min="11281" max="11281" width="12.28515625" style="153" customWidth="1"/>
    <col min="11282" max="11520" width="11.42578125" style="153"/>
    <col min="11521" max="11522" width="12.7109375" style="153" customWidth="1"/>
    <col min="11523" max="11523" width="21.28515625" style="153" customWidth="1"/>
    <col min="11524" max="11524" width="21.85546875" style="153" customWidth="1"/>
    <col min="11525" max="11527" width="12.7109375" style="153" customWidth="1"/>
    <col min="11528" max="11528" width="14.7109375" style="153" customWidth="1"/>
    <col min="11529" max="11529" width="13.42578125" style="153" customWidth="1"/>
    <col min="11530" max="11530" width="10" style="153" bestFit="1" customWidth="1"/>
    <col min="11531" max="11531" width="17.5703125" style="153" bestFit="1" customWidth="1"/>
    <col min="11532" max="11532" width="15.5703125" style="153" bestFit="1" customWidth="1"/>
    <col min="11533" max="11533" width="9" style="153" customWidth="1"/>
    <col min="11534" max="11534" width="7.28515625" style="153" bestFit="1" customWidth="1"/>
    <col min="11535" max="11535" width="11.42578125" style="153"/>
    <col min="11536" max="11536" width="10" style="153" customWidth="1"/>
    <col min="11537" max="11537" width="12.28515625" style="153" customWidth="1"/>
    <col min="11538" max="11776" width="11.42578125" style="153"/>
    <col min="11777" max="11778" width="12.7109375" style="153" customWidth="1"/>
    <col min="11779" max="11779" width="21.28515625" style="153" customWidth="1"/>
    <col min="11780" max="11780" width="21.85546875" style="153" customWidth="1"/>
    <col min="11781" max="11783" width="12.7109375" style="153" customWidth="1"/>
    <col min="11784" max="11784" width="14.7109375" style="153" customWidth="1"/>
    <col min="11785" max="11785" width="13.42578125" style="153" customWidth="1"/>
    <col min="11786" max="11786" width="10" style="153" bestFit="1" customWidth="1"/>
    <col min="11787" max="11787" width="17.5703125" style="153" bestFit="1" customWidth="1"/>
    <col min="11788" max="11788" width="15.5703125" style="153" bestFit="1" customWidth="1"/>
    <col min="11789" max="11789" width="9" style="153" customWidth="1"/>
    <col min="11790" max="11790" width="7.28515625" style="153" bestFit="1" customWidth="1"/>
    <col min="11791" max="11791" width="11.42578125" style="153"/>
    <col min="11792" max="11792" width="10" style="153" customWidth="1"/>
    <col min="11793" max="11793" width="12.28515625" style="153" customWidth="1"/>
    <col min="11794" max="12032" width="11.42578125" style="153"/>
    <col min="12033" max="12034" width="12.7109375" style="153" customWidth="1"/>
    <col min="12035" max="12035" width="21.28515625" style="153" customWidth="1"/>
    <col min="12036" max="12036" width="21.85546875" style="153" customWidth="1"/>
    <col min="12037" max="12039" width="12.7109375" style="153" customWidth="1"/>
    <col min="12040" max="12040" width="14.7109375" style="153" customWidth="1"/>
    <col min="12041" max="12041" width="13.42578125" style="153" customWidth="1"/>
    <col min="12042" max="12042" width="10" style="153" bestFit="1" customWidth="1"/>
    <col min="12043" max="12043" width="17.5703125" style="153" bestFit="1" customWidth="1"/>
    <col min="12044" max="12044" width="15.5703125" style="153" bestFit="1" customWidth="1"/>
    <col min="12045" max="12045" width="9" style="153" customWidth="1"/>
    <col min="12046" max="12046" width="7.28515625" style="153" bestFit="1" customWidth="1"/>
    <col min="12047" max="12047" width="11.42578125" style="153"/>
    <col min="12048" max="12048" width="10" style="153" customWidth="1"/>
    <col min="12049" max="12049" width="12.28515625" style="153" customWidth="1"/>
    <col min="12050" max="12288" width="11.42578125" style="153"/>
    <col min="12289" max="12290" width="12.7109375" style="153" customWidth="1"/>
    <col min="12291" max="12291" width="21.28515625" style="153" customWidth="1"/>
    <col min="12292" max="12292" width="21.85546875" style="153" customWidth="1"/>
    <col min="12293" max="12295" width="12.7109375" style="153" customWidth="1"/>
    <col min="12296" max="12296" width="14.7109375" style="153" customWidth="1"/>
    <col min="12297" max="12297" width="13.42578125" style="153" customWidth="1"/>
    <col min="12298" max="12298" width="10" style="153" bestFit="1" customWidth="1"/>
    <col min="12299" max="12299" width="17.5703125" style="153" bestFit="1" customWidth="1"/>
    <col min="12300" max="12300" width="15.5703125" style="153" bestFit="1" customWidth="1"/>
    <col min="12301" max="12301" width="9" style="153" customWidth="1"/>
    <col min="12302" max="12302" width="7.28515625" style="153" bestFit="1" customWidth="1"/>
    <col min="12303" max="12303" width="11.42578125" style="153"/>
    <col min="12304" max="12304" width="10" style="153" customWidth="1"/>
    <col min="12305" max="12305" width="12.28515625" style="153" customWidth="1"/>
    <col min="12306" max="12544" width="11.42578125" style="153"/>
    <col min="12545" max="12546" width="12.7109375" style="153" customWidth="1"/>
    <col min="12547" max="12547" width="21.28515625" style="153" customWidth="1"/>
    <col min="12548" max="12548" width="21.85546875" style="153" customWidth="1"/>
    <col min="12549" max="12551" width="12.7109375" style="153" customWidth="1"/>
    <col min="12552" max="12552" width="14.7109375" style="153" customWidth="1"/>
    <col min="12553" max="12553" width="13.42578125" style="153" customWidth="1"/>
    <col min="12554" max="12554" width="10" style="153" bestFit="1" customWidth="1"/>
    <col min="12555" max="12555" width="17.5703125" style="153" bestFit="1" customWidth="1"/>
    <col min="12556" max="12556" width="15.5703125" style="153" bestFit="1" customWidth="1"/>
    <col min="12557" max="12557" width="9" style="153" customWidth="1"/>
    <col min="12558" max="12558" width="7.28515625" style="153" bestFit="1" customWidth="1"/>
    <col min="12559" max="12559" width="11.42578125" style="153"/>
    <col min="12560" max="12560" width="10" style="153" customWidth="1"/>
    <col min="12561" max="12561" width="12.28515625" style="153" customWidth="1"/>
    <col min="12562" max="12800" width="11.42578125" style="153"/>
    <col min="12801" max="12802" width="12.7109375" style="153" customWidth="1"/>
    <col min="12803" max="12803" width="21.28515625" style="153" customWidth="1"/>
    <col min="12804" max="12804" width="21.85546875" style="153" customWidth="1"/>
    <col min="12805" max="12807" width="12.7109375" style="153" customWidth="1"/>
    <col min="12808" max="12808" width="14.7109375" style="153" customWidth="1"/>
    <col min="12809" max="12809" width="13.42578125" style="153" customWidth="1"/>
    <col min="12810" max="12810" width="10" style="153" bestFit="1" customWidth="1"/>
    <col min="12811" max="12811" width="17.5703125" style="153" bestFit="1" customWidth="1"/>
    <col min="12812" max="12812" width="15.5703125" style="153" bestFit="1" customWidth="1"/>
    <col min="12813" max="12813" width="9" style="153" customWidth="1"/>
    <col min="12814" max="12814" width="7.28515625" style="153" bestFit="1" customWidth="1"/>
    <col min="12815" max="12815" width="11.42578125" style="153"/>
    <col min="12816" max="12816" width="10" style="153" customWidth="1"/>
    <col min="12817" max="12817" width="12.28515625" style="153" customWidth="1"/>
    <col min="12818" max="13056" width="11.42578125" style="153"/>
    <col min="13057" max="13058" width="12.7109375" style="153" customWidth="1"/>
    <col min="13059" max="13059" width="21.28515625" style="153" customWidth="1"/>
    <col min="13060" max="13060" width="21.85546875" style="153" customWidth="1"/>
    <col min="13061" max="13063" width="12.7109375" style="153" customWidth="1"/>
    <col min="13064" max="13064" width="14.7109375" style="153" customWidth="1"/>
    <col min="13065" max="13065" width="13.42578125" style="153" customWidth="1"/>
    <col min="13066" max="13066" width="10" style="153" bestFit="1" customWidth="1"/>
    <col min="13067" max="13067" width="17.5703125" style="153" bestFit="1" customWidth="1"/>
    <col min="13068" max="13068" width="15.5703125" style="153" bestFit="1" customWidth="1"/>
    <col min="13069" max="13069" width="9" style="153" customWidth="1"/>
    <col min="13070" max="13070" width="7.28515625" style="153" bestFit="1" customWidth="1"/>
    <col min="13071" max="13071" width="11.42578125" style="153"/>
    <col min="13072" max="13072" width="10" style="153" customWidth="1"/>
    <col min="13073" max="13073" width="12.28515625" style="153" customWidth="1"/>
    <col min="13074" max="13312" width="11.42578125" style="153"/>
    <col min="13313" max="13314" width="12.7109375" style="153" customWidth="1"/>
    <col min="13315" max="13315" width="21.28515625" style="153" customWidth="1"/>
    <col min="13316" max="13316" width="21.85546875" style="153" customWidth="1"/>
    <col min="13317" max="13319" width="12.7109375" style="153" customWidth="1"/>
    <col min="13320" max="13320" width="14.7109375" style="153" customWidth="1"/>
    <col min="13321" max="13321" width="13.42578125" style="153" customWidth="1"/>
    <col min="13322" max="13322" width="10" style="153" bestFit="1" customWidth="1"/>
    <col min="13323" max="13323" width="17.5703125" style="153" bestFit="1" customWidth="1"/>
    <col min="13324" max="13324" width="15.5703125" style="153" bestFit="1" customWidth="1"/>
    <col min="13325" max="13325" width="9" style="153" customWidth="1"/>
    <col min="13326" max="13326" width="7.28515625" style="153" bestFit="1" customWidth="1"/>
    <col min="13327" max="13327" width="11.42578125" style="153"/>
    <col min="13328" max="13328" width="10" style="153" customWidth="1"/>
    <col min="13329" max="13329" width="12.28515625" style="153" customWidth="1"/>
    <col min="13330" max="13568" width="11.42578125" style="153"/>
    <col min="13569" max="13570" width="12.7109375" style="153" customWidth="1"/>
    <col min="13571" max="13571" width="21.28515625" style="153" customWidth="1"/>
    <col min="13572" max="13572" width="21.85546875" style="153" customWidth="1"/>
    <col min="13573" max="13575" width="12.7109375" style="153" customWidth="1"/>
    <col min="13576" max="13576" width="14.7109375" style="153" customWidth="1"/>
    <col min="13577" max="13577" width="13.42578125" style="153" customWidth="1"/>
    <col min="13578" max="13578" width="10" style="153" bestFit="1" customWidth="1"/>
    <col min="13579" max="13579" width="17.5703125" style="153" bestFit="1" customWidth="1"/>
    <col min="13580" max="13580" width="15.5703125" style="153" bestFit="1" customWidth="1"/>
    <col min="13581" max="13581" width="9" style="153" customWidth="1"/>
    <col min="13582" max="13582" width="7.28515625" style="153" bestFit="1" customWidth="1"/>
    <col min="13583" max="13583" width="11.42578125" style="153"/>
    <col min="13584" max="13584" width="10" style="153" customWidth="1"/>
    <col min="13585" max="13585" width="12.28515625" style="153" customWidth="1"/>
    <col min="13586" max="13824" width="11.42578125" style="153"/>
    <col min="13825" max="13826" width="12.7109375" style="153" customWidth="1"/>
    <col min="13827" max="13827" width="21.28515625" style="153" customWidth="1"/>
    <col min="13828" max="13828" width="21.85546875" style="153" customWidth="1"/>
    <col min="13829" max="13831" width="12.7109375" style="153" customWidth="1"/>
    <col min="13832" max="13832" width="14.7109375" style="153" customWidth="1"/>
    <col min="13833" max="13833" width="13.42578125" style="153" customWidth="1"/>
    <col min="13834" max="13834" width="10" style="153" bestFit="1" customWidth="1"/>
    <col min="13835" max="13835" width="17.5703125" style="153" bestFit="1" customWidth="1"/>
    <col min="13836" max="13836" width="15.5703125" style="153" bestFit="1" customWidth="1"/>
    <col min="13837" max="13837" width="9" style="153" customWidth="1"/>
    <col min="13838" max="13838" width="7.28515625" style="153" bestFit="1" customWidth="1"/>
    <col min="13839" max="13839" width="11.42578125" style="153"/>
    <col min="13840" max="13840" width="10" style="153" customWidth="1"/>
    <col min="13841" max="13841" width="12.28515625" style="153" customWidth="1"/>
    <col min="13842" max="14080" width="11.42578125" style="153"/>
    <col min="14081" max="14082" width="12.7109375" style="153" customWidth="1"/>
    <col min="14083" max="14083" width="21.28515625" style="153" customWidth="1"/>
    <col min="14084" max="14084" width="21.85546875" style="153" customWidth="1"/>
    <col min="14085" max="14087" width="12.7109375" style="153" customWidth="1"/>
    <col min="14088" max="14088" width="14.7109375" style="153" customWidth="1"/>
    <col min="14089" max="14089" width="13.42578125" style="153" customWidth="1"/>
    <col min="14090" max="14090" width="10" style="153" bestFit="1" customWidth="1"/>
    <col min="14091" max="14091" width="17.5703125" style="153" bestFit="1" customWidth="1"/>
    <col min="14092" max="14092" width="15.5703125" style="153" bestFit="1" customWidth="1"/>
    <col min="14093" max="14093" width="9" style="153" customWidth="1"/>
    <col min="14094" max="14094" width="7.28515625" style="153" bestFit="1" customWidth="1"/>
    <col min="14095" max="14095" width="11.42578125" style="153"/>
    <col min="14096" max="14096" width="10" style="153" customWidth="1"/>
    <col min="14097" max="14097" width="12.28515625" style="153" customWidth="1"/>
    <col min="14098" max="14336" width="11.42578125" style="153"/>
    <col min="14337" max="14338" width="12.7109375" style="153" customWidth="1"/>
    <col min="14339" max="14339" width="21.28515625" style="153" customWidth="1"/>
    <col min="14340" max="14340" width="21.85546875" style="153" customWidth="1"/>
    <col min="14341" max="14343" width="12.7109375" style="153" customWidth="1"/>
    <col min="14344" max="14344" width="14.7109375" style="153" customWidth="1"/>
    <col min="14345" max="14345" width="13.42578125" style="153" customWidth="1"/>
    <col min="14346" max="14346" width="10" style="153" bestFit="1" customWidth="1"/>
    <col min="14347" max="14347" width="17.5703125" style="153" bestFit="1" customWidth="1"/>
    <col min="14348" max="14348" width="15.5703125" style="153" bestFit="1" customWidth="1"/>
    <col min="14349" max="14349" width="9" style="153" customWidth="1"/>
    <col min="14350" max="14350" width="7.28515625" style="153" bestFit="1" customWidth="1"/>
    <col min="14351" max="14351" width="11.42578125" style="153"/>
    <col min="14352" max="14352" width="10" style="153" customWidth="1"/>
    <col min="14353" max="14353" width="12.28515625" style="153" customWidth="1"/>
    <col min="14354" max="14592" width="11.42578125" style="153"/>
    <col min="14593" max="14594" width="12.7109375" style="153" customWidth="1"/>
    <col min="14595" max="14595" width="21.28515625" style="153" customWidth="1"/>
    <col min="14596" max="14596" width="21.85546875" style="153" customWidth="1"/>
    <col min="14597" max="14599" width="12.7109375" style="153" customWidth="1"/>
    <col min="14600" max="14600" width="14.7109375" style="153" customWidth="1"/>
    <col min="14601" max="14601" width="13.42578125" style="153" customWidth="1"/>
    <col min="14602" max="14602" width="10" style="153" bestFit="1" customWidth="1"/>
    <col min="14603" max="14603" width="17.5703125" style="153" bestFit="1" customWidth="1"/>
    <col min="14604" max="14604" width="15.5703125" style="153" bestFit="1" customWidth="1"/>
    <col min="14605" max="14605" width="9" style="153" customWidth="1"/>
    <col min="14606" max="14606" width="7.28515625" style="153" bestFit="1" customWidth="1"/>
    <col min="14607" max="14607" width="11.42578125" style="153"/>
    <col min="14608" max="14608" width="10" style="153" customWidth="1"/>
    <col min="14609" max="14609" width="12.28515625" style="153" customWidth="1"/>
    <col min="14610" max="14848" width="11.42578125" style="153"/>
    <col min="14849" max="14850" width="12.7109375" style="153" customWidth="1"/>
    <col min="14851" max="14851" width="21.28515625" style="153" customWidth="1"/>
    <col min="14852" max="14852" width="21.85546875" style="153" customWidth="1"/>
    <col min="14853" max="14855" width="12.7109375" style="153" customWidth="1"/>
    <col min="14856" max="14856" width="14.7109375" style="153" customWidth="1"/>
    <col min="14857" max="14857" width="13.42578125" style="153" customWidth="1"/>
    <col min="14858" max="14858" width="10" style="153" bestFit="1" customWidth="1"/>
    <col min="14859" max="14859" width="17.5703125" style="153" bestFit="1" customWidth="1"/>
    <col min="14860" max="14860" width="15.5703125" style="153" bestFit="1" customWidth="1"/>
    <col min="14861" max="14861" width="9" style="153" customWidth="1"/>
    <col min="14862" max="14862" width="7.28515625" style="153" bestFit="1" customWidth="1"/>
    <col min="14863" max="14863" width="11.42578125" style="153"/>
    <col min="14864" max="14864" width="10" style="153" customWidth="1"/>
    <col min="14865" max="14865" width="12.28515625" style="153" customWidth="1"/>
    <col min="14866" max="15104" width="11.42578125" style="153"/>
    <col min="15105" max="15106" width="12.7109375" style="153" customWidth="1"/>
    <col min="15107" max="15107" width="21.28515625" style="153" customWidth="1"/>
    <col min="15108" max="15108" width="21.85546875" style="153" customWidth="1"/>
    <col min="15109" max="15111" width="12.7109375" style="153" customWidth="1"/>
    <col min="15112" max="15112" width="14.7109375" style="153" customWidth="1"/>
    <col min="15113" max="15113" width="13.42578125" style="153" customWidth="1"/>
    <col min="15114" max="15114" width="10" style="153" bestFit="1" customWidth="1"/>
    <col min="15115" max="15115" width="17.5703125" style="153" bestFit="1" customWidth="1"/>
    <col min="15116" max="15116" width="15.5703125" style="153" bestFit="1" customWidth="1"/>
    <col min="15117" max="15117" width="9" style="153" customWidth="1"/>
    <col min="15118" max="15118" width="7.28515625" style="153" bestFit="1" customWidth="1"/>
    <col min="15119" max="15119" width="11.42578125" style="153"/>
    <col min="15120" max="15120" width="10" style="153" customWidth="1"/>
    <col min="15121" max="15121" width="12.28515625" style="153" customWidth="1"/>
    <col min="15122" max="15360" width="11.42578125" style="153"/>
    <col min="15361" max="15362" width="12.7109375" style="153" customWidth="1"/>
    <col min="15363" max="15363" width="21.28515625" style="153" customWidth="1"/>
    <col min="15364" max="15364" width="21.85546875" style="153" customWidth="1"/>
    <col min="15365" max="15367" width="12.7109375" style="153" customWidth="1"/>
    <col min="15368" max="15368" width="14.7109375" style="153" customWidth="1"/>
    <col min="15369" max="15369" width="13.42578125" style="153" customWidth="1"/>
    <col min="15370" max="15370" width="10" style="153" bestFit="1" customWidth="1"/>
    <col min="15371" max="15371" width="17.5703125" style="153" bestFit="1" customWidth="1"/>
    <col min="15372" max="15372" width="15.5703125" style="153" bestFit="1" customWidth="1"/>
    <col min="15373" max="15373" width="9" style="153" customWidth="1"/>
    <col min="15374" max="15374" width="7.28515625" style="153" bestFit="1" customWidth="1"/>
    <col min="15375" max="15375" width="11.42578125" style="153"/>
    <col min="15376" max="15376" width="10" style="153" customWidth="1"/>
    <col min="15377" max="15377" width="12.28515625" style="153" customWidth="1"/>
    <col min="15378" max="15616" width="11.42578125" style="153"/>
    <col min="15617" max="15618" width="12.7109375" style="153" customWidth="1"/>
    <col min="15619" max="15619" width="21.28515625" style="153" customWidth="1"/>
    <col min="15620" max="15620" width="21.85546875" style="153" customWidth="1"/>
    <col min="15621" max="15623" width="12.7109375" style="153" customWidth="1"/>
    <col min="15624" max="15624" width="14.7109375" style="153" customWidth="1"/>
    <col min="15625" max="15625" width="13.42578125" style="153" customWidth="1"/>
    <col min="15626" max="15626" width="10" style="153" bestFit="1" customWidth="1"/>
    <col min="15627" max="15627" width="17.5703125" style="153" bestFit="1" customWidth="1"/>
    <col min="15628" max="15628" width="15.5703125" style="153" bestFit="1" customWidth="1"/>
    <col min="15629" max="15629" width="9" style="153" customWidth="1"/>
    <col min="15630" max="15630" width="7.28515625" style="153" bestFit="1" customWidth="1"/>
    <col min="15631" max="15631" width="11.42578125" style="153"/>
    <col min="15632" max="15632" width="10" style="153" customWidth="1"/>
    <col min="15633" max="15633" width="12.28515625" style="153" customWidth="1"/>
    <col min="15634" max="15872" width="11.42578125" style="153"/>
    <col min="15873" max="15874" width="12.7109375" style="153" customWidth="1"/>
    <col min="15875" max="15875" width="21.28515625" style="153" customWidth="1"/>
    <col min="15876" max="15876" width="21.85546875" style="153" customWidth="1"/>
    <col min="15877" max="15879" width="12.7109375" style="153" customWidth="1"/>
    <col min="15880" max="15880" width="14.7109375" style="153" customWidth="1"/>
    <col min="15881" max="15881" width="13.42578125" style="153" customWidth="1"/>
    <col min="15882" max="15882" width="10" style="153" bestFit="1" customWidth="1"/>
    <col min="15883" max="15883" width="17.5703125" style="153" bestFit="1" customWidth="1"/>
    <col min="15884" max="15884" width="15.5703125" style="153" bestFit="1" customWidth="1"/>
    <col min="15885" max="15885" width="9" style="153" customWidth="1"/>
    <col min="15886" max="15886" width="7.28515625" style="153" bestFit="1" customWidth="1"/>
    <col min="15887" max="15887" width="11.42578125" style="153"/>
    <col min="15888" max="15888" width="10" style="153" customWidth="1"/>
    <col min="15889" max="15889" width="12.28515625" style="153" customWidth="1"/>
    <col min="15890" max="16128" width="11.42578125" style="153"/>
    <col min="16129" max="16130" width="12.7109375" style="153" customWidth="1"/>
    <col min="16131" max="16131" width="21.28515625" style="153" customWidth="1"/>
    <col min="16132" max="16132" width="21.85546875" style="153" customWidth="1"/>
    <col min="16133" max="16135" width="12.7109375" style="153" customWidth="1"/>
    <col min="16136" max="16136" width="14.7109375" style="153" customWidth="1"/>
    <col min="16137" max="16137" width="13.42578125" style="153" customWidth="1"/>
    <col min="16138" max="16138" width="10" style="153" bestFit="1" customWidth="1"/>
    <col min="16139" max="16139" width="17.5703125" style="153" bestFit="1" customWidth="1"/>
    <col min="16140" max="16140" width="15.5703125" style="153" bestFit="1" customWidth="1"/>
    <col min="16141" max="16141" width="9" style="153" customWidth="1"/>
    <col min="16142" max="16142" width="7.28515625" style="153" bestFit="1" customWidth="1"/>
    <col min="16143" max="16143" width="11.42578125" style="153"/>
    <col min="16144" max="16144" width="10" style="153" customWidth="1"/>
    <col min="16145" max="16145" width="12.28515625" style="153" customWidth="1"/>
    <col min="16146" max="16384" width="11.42578125" style="153"/>
  </cols>
  <sheetData>
    <row r="1" spans="1:16" s="125" customFormat="1" ht="15">
      <c r="A1" s="143"/>
      <c r="B1" s="144"/>
      <c r="C1" s="143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6" s="147" customFormat="1" ht="15.75">
      <c r="A2" s="268" t="s">
        <v>129</v>
      </c>
      <c r="B2" s="268"/>
      <c r="C2" s="268"/>
      <c r="D2" s="268"/>
      <c r="E2" s="268"/>
      <c r="F2" s="268"/>
      <c r="G2" s="268"/>
      <c r="H2" s="268"/>
      <c r="I2" s="268"/>
      <c r="J2" s="145"/>
      <c r="K2" s="146"/>
      <c r="L2" s="146"/>
      <c r="M2" s="146"/>
      <c r="N2" s="146"/>
      <c r="O2" s="146"/>
    </row>
    <row r="3" spans="1:16" s="150" customFormat="1">
      <c r="A3" s="269" t="s">
        <v>130</v>
      </c>
      <c r="B3" s="269"/>
      <c r="C3" s="269"/>
      <c r="D3" s="269"/>
      <c r="E3" s="269"/>
      <c r="F3" s="269"/>
      <c r="G3" s="269"/>
      <c r="H3" s="269"/>
      <c r="I3" s="269"/>
      <c r="J3" s="148"/>
      <c r="K3" s="149"/>
      <c r="L3" s="149"/>
      <c r="M3" s="149"/>
      <c r="N3" s="149"/>
      <c r="O3" s="149"/>
    </row>
    <row r="4" spans="1:16" s="150" customFormat="1">
      <c r="A4" s="269" t="s">
        <v>131</v>
      </c>
      <c r="B4" s="269"/>
      <c r="C4" s="269"/>
      <c r="D4" s="269"/>
      <c r="E4" s="269"/>
      <c r="F4" s="269"/>
      <c r="G4" s="269"/>
      <c r="H4" s="269"/>
      <c r="I4" s="269"/>
      <c r="J4" s="148"/>
      <c r="K4" s="149"/>
      <c r="L4" s="149"/>
      <c r="M4" s="149"/>
      <c r="N4" s="149"/>
      <c r="O4" s="149"/>
    </row>
    <row r="5" spans="1:16" s="150" customFormat="1">
      <c r="A5" s="149"/>
      <c r="B5" s="149"/>
      <c r="C5" s="149"/>
      <c r="D5" s="149"/>
      <c r="E5" s="149"/>
      <c r="F5" s="149"/>
      <c r="G5" s="149"/>
      <c r="H5" s="149"/>
      <c r="I5" s="149"/>
      <c r="K5" s="151"/>
      <c r="L5" s="151"/>
      <c r="M5" s="151"/>
      <c r="N5" s="151"/>
      <c r="O5" s="151"/>
    </row>
    <row r="6" spans="1:16" ht="15.75">
      <c r="A6" s="270" t="s">
        <v>132</v>
      </c>
      <c r="B6" s="270"/>
      <c r="C6" s="270"/>
      <c r="D6" s="270"/>
      <c r="E6" s="270"/>
      <c r="F6" s="270"/>
      <c r="G6" s="270"/>
      <c r="H6" s="270"/>
      <c r="I6" s="270"/>
      <c r="J6" s="152"/>
      <c r="K6" s="152"/>
      <c r="L6" s="152"/>
      <c r="M6" s="152"/>
      <c r="N6" s="152"/>
      <c r="O6" s="152"/>
    </row>
    <row r="7" spans="1:16" s="154" customFormat="1" ht="17.100000000000001" customHeight="1" thickBot="1">
      <c r="A7" s="153"/>
      <c r="B7" s="153"/>
      <c r="C7" s="153"/>
      <c r="E7" s="155"/>
      <c r="F7" s="155"/>
      <c r="G7" s="155"/>
      <c r="K7" s="155"/>
      <c r="L7" s="155"/>
      <c r="M7" s="155"/>
      <c r="N7" s="155"/>
      <c r="O7" s="155"/>
    </row>
    <row r="8" spans="1:16" s="162" customFormat="1" ht="18.95" customHeight="1">
      <c r="A8" s="156" t="s">
        <v>133</v>
      </c>
      <c r="B8" s="157" t="s">
        <v>134</v>
      </c>
      <c r="C8" s="157"/>
      <c r="D8" s="157"/>
      <c r="E8" s="158" t="s">
        <v>135</v>
      </c>
      <c r="F8" s="271" t="s">
        <v>176</v>
      </c>
      <c r="G8" s="271"/>
      <c r="H8" s="272"/>
      <c r="I8" s="159">
        <v>9000</v>
      </c>
      <c r="J8" s="160" t="s">
        <v>137</v>
      </c>
      <c r="K8" s="161"/>
      <c r="L8" s="161"/>
      <c r="M8" s="161"/>
      <c r="N8" s="161"/>
      <c r="O8" s="161"/>
    </row>
    <row r="9" spans="1:16" s="162" customFormat="1" ht="18.95" customHeight="1" thickBot="1">
      <c r="A9" s="163" t="s">
        <v>138</v>
      </c>
      <c r="B9" s="164" t="s">
        <v>139</v>
      </c>
      <c r="C9" s="164"/>
      <c r="D9" s="164"/>
      <c r="E9" s="165" t="s">
        <v>140</v>
      </c>
      <c r="F9" s="266">
        <f>A15</f>
        <v>42064</v>
      </c>
      <c r="G9" s="266"/>
      <c r="H9" s="267"/>
      <c r="I9" s="166"/>
      <c r="J9" s="167" t="s">
        <v>141</v>
      </c>
      <c r="K9" s="161"/>
      <c r="L9" s="161"/>
      <c r="M9" s="161"/>
      <c r="N9" s="161"/>
      <c r="O9" s="161"/>
    </row>
    <row r="10" spans="1:16" s="162" customFormat="1" ht="12.75" customHeight="1" thickBot="1">
      <c r="A10" s="168"/>
      <c r="B10" s="169"/>
      <c r="C10" s="170"/>
      <c r="K10" s="171"/>
      <c r="L10" s="171"/>
      <c r="M10" s="161"/>
      <c r="N10" s="171"/>
      <c r="O10" s="171"/>
      <c r="P10" s="172"/>
    </row>
    <row r="11" spans="1:16" s="162" customFormat="1" ht="12.75" customHeight="1" thickBot="1">
      <c r="A11" s="275" t="s">
        <v>142</v>
      </c>
      <c r="B11" s="277" t="s">
        <v>143</v>
      </c>
      <c r="C11" s="278"/>
      <c r="D11" s="278"/>
      <c r="E11" s="278"/>
      <c r="F11" s="278"/>
      <c r="G11" s="278"/>
      <c r="H11" s="278"/>
      <c r="I11" s="278"/>
      <c r="J11" s="279"/>
      <c r="K11" s="161"/>
      <c r="L11" s="161"/>
      <c r="M11" s="161"/>
      <c r="N11" s="161"/>
      <c r="O11" s="161"/>
    </row>
    <row r="12" spans="1:16" s="162" customFormat="1" ht="12.75" customHeight="1" thickBot="1">
      <c r="A12" s="276"/>
      <c r="B12" s="273" t="s">
        <v>144</v>
      </c>
      <c r="C12" s="280" t="s">
        <v>145</v>
      </c>
      <c r="D12" s="281"/>
      <c r="E12" s="281"/>
      <c r="F12" s="282"/>
      <c r="G12" s="280" t="s">
        <v>146</v>
      </c>
      <c r="H12" s="282"/>
      <c r="I12" s="173" t="s">
        <v>147</v>
      </c>
      <c r="J12" s="283" t="s">
        <v>148</v>
      </c>
      <c r="K12" s="161"/>
      <c r="L12" s="161"/>
      <c r="M12" s="161"/>
      <c r="N12" s="161"/>
      <c r="O12" s="161"/>
    </row>
    <row r="13" spans="1:16" s="162" customFormat="1" ht="12.75" customHeight="1">
      <c r="A13" s="276"/>
      <c r="B13" s="276"/>
      <c r="C13" s="286" t="s">
        <v>149</v>
      </c>
      <c r="D13" s="286" t="s">
        <v>150</v>
      </c>
      <c r="E13" s="288" t="s">
        <v>151</v>
      </c>
      <c r="F13" s="290" t="s">
        <v>152</v>
      </c>
      <c r="G13" s="174" t="s">
        <v>153</v>
      </c>
      <c r="H13" s="175" t="s">
        <v>154</v>
      </c>
      <c r="I13" s="273" t="s">
        <v>155</v>
      </c>
      <c r="J13" s="284"/>
      <c r="K13" s="161"/>
      <c r="L13" s="161"/>
      <c r="M13" s="161"/>
      <c r="N13" s="161"/>
      <c r="O13" s="161"/>
    </row>
    <row r="14" spans="1:16" s="162" customFormat="1" ht="27.75" customHeight="1" thickBot="1">
      <c r="A14" s="274"/>
      <c r="B14" s="274"/>
      <c r="C14" s="287"/>
      <c r="D14" s="287"/>
      <c r="E14" s="289"/>
      <c r="F14" s="291"/>
      <c r="G14" s="176" t="s">
        <v>156</v>
      </c>
      <c r="H14" s="177" t="s">
        <v>157</v>
      </c>
      <c r="I14" s="274"/>
      <c r="J14" s="285"/>
      <c r="K14" s="161" t="s">
        <v>177</v>
      </c>
      <c r="L14" s="161" t="s">
        <v>159</v>
      </c>
      <c r="M14" s="161" t="s">
        <v>160</v>
      </c>
      <c r="N14" s="161"/>
      <c r="O14" s="161"/>
    </row>
    <row r="15" spans="1:16" s="162" customFormat="1" ht="15.95" customHeight="1" thickTop="1">
      <c r="A15" s="218">
        <v>42064</v>
      </c>
      <c r="B15" s="208">
        <v>0.375</v>
      </c>
      <c r="C15" s="228">
        <v>7395</v>
      </c>
      <c r="D15" s="187"/>
      <c r="E15" s="182">
        <f>($C$21-$C$15)*$M$15/7</f>
        <v>3.8381419752962418</v>
      </c>
      <c r="F15" s="183"/>
      <c r="G15" s="184"/>
      <c r="H15" s="185">
        <v>5.5</v>
      </c>
      <c r="I15" s="183"/>
      <c r="J15" s="186"/>
      <c r="K15" s="161">
        <f>(H15+11.87)/14.2234</f>
        <v>1.2212269921397132</v>
      </c>
      <c r="L15" s="161">
        <v>1</v>
      </c>
      <c r="M15" s="161">
        <f>L15*K15</f>
        <v>1.2212269921397132</v>
      </c>
      <c r="N15" s="161"/>
      <c r="O15" s="161"/>
    </row>
    <row r="16" spans="1:16" s="162" customFormat="1" ht="15.95" customHeight="1">
      <c r="A16" s="178">
        <f>A15+1</f>
        <v>42065</v>
      </c>
      <c r="B16" s="208">
        <v>0.375</v>
      </c>
      <c r="C16" s="180"/>
      <c r="D16" s="187"/>
      <c r="E16" s="182">
        <f t="shared" ref="E16:E20" si="0">($C$21-$C$15)*$M$15/7</f>
        <v>3.8381419752962418</v>
      </c>
      <c r="F16" s="183"/>
      <c r="G16" s="184"/>
      <c r="H16" s="185"/>
      <c r="I16" s="183"/>
      <c r="J16" s="186"/>
      <c r="K16" s="161"/>
      <c r="L16" s="161"/>
      <c r="M16" s="161"/>
      <c r="N16" s="161"/>
      <c r="O16" s="161"/>
    </row>
    <row r="17" spans="1:15" s="162" customFormat="1" ht="15.95" customHeight="1">
      <c r="A17" s="178">
        <f t="shared" ref="A17:A43" si="1">A16+1</f>
        <v>42066</v>
      </c>
      <c r="B17" s="208">
        <v>0.375</v>
      </c>
      <c r="C17" s="180"/>
      <c r="D17" s="187"/>
      <c r="E17" s="182">
        <f t="shared" si="0"/>
        <v>3.8381419752962418</v>
      </c>
      <c r="F17" s="183"/>
      <c r="G17" s="184"/>
      <c r="H17" s="185"/>
      <c r="I17" s="183"/>
      <c r="J17" s="186"/>
      <c r="K17" s="161"/>
      <c r="L17" s="161"/>
      <c r="M17" s="161"/>
      <c r="N17" s="161"/>
      <c r="O17" s="161"/>
    </row>
    <row r="18" spans="1:15" s="162" customFormat="1" ht="15.95" customHeight="1">
      <c r="A18" s="178">
        <f t="shared" si="1"/>
        <v>42067</v>
      </c>
      <c r="B18" s="208">
        <v>0.375</v>
      </c>
      <c r="C18" s="180"/>
      <c r="D18" s="187"/>
      <c r="E18" s="182">
        <f t="shared" si="0"/>
        <v>3.8381419752962418</v>
      </c>
      <c r="F18" s="183"/>
      <c r="G18" s="184"/>
      <c r="H18" s="185"/>
      <c r="I18" s="183"/>
      <c r="J18" s="186"/>
      <c r="K18" s="161"/>
      <c r="L18" s="161"/>
      <c r="M18" s="161"/>
      <c r="N18" s="161"/>
      <c r="O18" s="161"/>
    </row>
    <row r="19" spans="1:15" s="162" customFormat="1" ht="15.95" customHeight="1">
      <c r="A19" s="178">
        <f t="shared" si="1"/>
        <v>42068</v>
      </c>
      <c r="B19" s="208">
        <v>0.375</v>
      </c>
      <c r="C19" s="180"/>
      <c r="D19" s="187"/>
      <c r="E19" s="182">
        <f t="shared" si="0"/>
        <v>3.8381419752962418</v>
      </c>
      <c r="F19" s="183"/>
      <c r="G19" s="184"/>
      <c r="H19" s="185"/>
      <c r="I19" s="183"/>
      <c r="J19" s="186"/>
      <c r="K19" s="161"/>
      <c r="L19" s="161"/>
      <c r="M19" s="161"/>
      <c r="N19" s="161"/>
      <c r="O19" s="161"/>
    </row>
    <row r="20" spans="1:15" s="162" customFormat="1" ht="15.95" customHeight="1">
      <c r="A20" s="178">
        <f t="shared" si="1"/>
        <v>42069</v>
      </c>
      <c r="B20" s="208">
        <v>0.375</v>
      </c>
      <c r="C20" s="180"/>
      <c r="D20" s="187"/>
      <c r="E20" s="182">
        <f t="shared" si="0"/>
        <v>3.8381419752962418</v>
      </c>
      <c r="F20" s="183"/>
      <c r="G20" s="184"/>
      <c r="H20" s="185"/>
      <c r="I20" s="183"/>
      <c r="J20" s="186"/>
      <c r="K20" s="161"/>
      <c r="L20" s="161"/>
      <c r="M20" s="161"/>
      <c r="N20" s="161"/>
      <c r="O20" s="161"/>
    </row>
    <row r="21" spans="1:15" s="162" customFormat="1" ht="15.95" customHeight="1">
      <c r="A21" s="178">
        <f t="shared" si="1"/>
        <v>42070</v>
      </c>
      <c r="B21" s="208">
        <v>0.375</v>
      </c>
      <c r="C21" s="228">
        <v>7417</v>
      </c>
      <c r="D21" s="181"/>
      <c r="E21" s="182">
        <f>($C$21-$C$15)*$M$15/7</f>
        <v>3.8381419752962418</v>
      </c>
      <c r="F21" s="183"/>
      <c r="G21" s="184"/>
      <c r="H21" s="185">
        <v>5.5</v>
      </c>
      <c r="I21" s="183"/>
      <c r="J21" s="186"/>
      <c r="K21" s="161"/>
      <c r="L21" s="161"/>
      <c r="M21" s="161"/>
      <c r="N21" s="161"/>
      <c r="O21" s="161"/>
    </row>
    <row r="22" spans="1:15" s="162" customFormat="1" ht="15.95" customHeight="1">
      <c r="A22" s="178">
        <f t="shared" si="1"/>
        <v>42071</v>
      </c>
      <c r="B22" s="208">
        <v>0.375</v>
      </c>
      <c r="C22" s="180"/>
      <c r="D22" s="181"/>
      <c r="E22" s="182">
        <f t="shared" ref="E22:E28" si="2">($C$28-$C$21)*$M$15/7</f>
        <v>1.0467659932626112</v>
      </c>
      <c r="F22" s="183"/>
      <c r="G22" s="184"/>
      <c r="H22" s="185"/>
      <c r="I22" s="183"/>
      <c r="J22" s="186"/>
      <c r="K22" s="188"/>
      <c r="L22" s="161"/>
      <c r="M22" s="161"/>
      <c r="N22" s="161"/>
      <c r="O22" s="161"/>
    </row>
    <row r="23" spans="1:15" s="162" customFormat="1" ht="15.95" customHeight="1">
      <c r="A23" s="178">
        <f t="shared" si="1"/>
        <v>42072</v>
      </c>
      <c r="B23" s="208">
        <v>0.375</v>
      </c>
      <c r="C23" s="180"/>
      <c r="D23" s="181"/>
      <c r="E23" s="182">
        <f t="shared" si="2"/>
        <v>1.0467659932626112</v>
      </c>
      <c r="F23" s="183"/>
      <c r="G23" s="184"/>
      <c r="H23" s="185"/>
      <c r="I23" s="183"/>
      <c r="J23" s="186"/>
      <c r="K23" s="188"/>
      <c r="L23" s="161"/>
      <c r="M23" s="161"/>
      <c r="N23" s="161"/>
      <c r="O23" s="161"/>
    </row>
    <row r="24" spans="1:15" s="162" customFormat="1" ht="15.95" customHeight="1">
      <c r="A24" s="178">
        <f t="shared" si="1"/>
        <v>42073</v>
      </c>
      <c r="B24" s="208">
        <v>0.375</v>
      </c>
      <c r="C24" s="180"/>
      <c r="D24" s="181"/>
      <c r="E24" s="182">
        <f t="shared" si="2"/>
        <v>1.0467659932626112</v>
      </c>
      <c r="F24" s="183"/>
      <c r="G24" s="184"/>
      <c r="H24" s="185"/>
      <c r="I24" s="183"/>
      <c r="J24" s="186"/>
      <c r="K24" s="188"/>
      <c r="L24" s="161"/>
      <c r="M24" s="161"/>
      <c r="N24" s="161"/>
      <c r="O24" s="161"/>
    </row>
    <row r="25" spans="1:15" s="162" customFormat="1" ht="15.95" customHeight="1">
      <c r="A25" s="178">
        <f t="shared" si="1"/>
        <v>42074</v>
      </c>
      <c r="B25" s="208">
        <v>0.375</v>
      </c>
      <c r="C25" s="180"/>
      <c r="D25" s="187"/>
      <c r="E25" s="182">
        <f t="shared" si="2"/>
        <v>1.0467659932626112</v>
      </c>
      <c r="F25" s="183"/>
      <c r="G25" s="184"/>
      <c r="H25" s="185"/>
      <c r="I25" s="183"/>
      <c r="J25" s="186"/>
      <c r="K25" s="188"/>
      <c r="L25" s="161"/>
      <c r="M25" s="161"/>
      <c r="N25" s="161"/>
      <c r="O25" s="161"/>
    </row>
    <row r="26" spans="1:15" s="162" customFormat="1" ht="15.95" customHeight="1">
      <c r="A26" s="178">
        <f t="shared" si="1"/>
        <v>42075</v>
      </c>
      <c r="B26" s="208">
        <v>0.375</v>
      </c>
      <c r="C26" s="180"/>
      <c r="D26" s="181"/>
      <c r="E26" s="182">
        <f t="shared" si="2"/>
        <v>1.0467659932626112</v>
      </c>
      <c r="F26" s="183"/>
      <c r="G26" s="184"/>
      <c r="H26" s="185"/>
      <c r="I26" s="183"/>
      <c r="J26" s="186"/>
      <c r="K26" s="188"/>
      <c r="L26" s="161"/>
      <c r="M26" s="161"/>
      <c r="N26" s="161"/>
      <c r="O26" s="161"/>
    </row>
    <row r="27" spans="1:15" s="162" customFormat="1" ht="15.95" customHeight="1">
      <c r="A27" s="178">
        <f t="shared" si="1"/>
        <v>42076</v>
      </c>
      <c r="B27" s="208">
        <v>0.375</v>
      </c>
      <c r="C27" s="180"/>
      <c r="D27" s="187"/>
      <c r="E27" s="182">
        <f t="shared" si="2"/>
        <v>1.0467659932626112</v>
      </c>
      <c r="F27" s="209"/>
      <c r="G27" s="184"/>
      <c r="H27" s="185"/>
      <c r="I27" s="183"/>
      <c r="J27" s="186"/>
      <c r="K27" s="188"/>
      <c r="L27" s="161"/>
      <c r="M27" s="161"/>
      <c r="N27" s="161"/>
      <c r="O27" s="161"/>
    </row>
    <row r="28" spans="1:15" s="162" customFormat="1" ht="15.95" customHeight="1">
      <c r="A28" s="178">
        <f t="shared" si="1"/>
        <v>42077</v>
      </c>
      <c r="B28" s="208">
        <v>0.375</v>
      </c>
      <c r="C28" s="228">
        <v>7423</v>
      </c>
      <c r="D28" s="181"/>
      <c r="E28" s="182">
        <f t="shared" si="2"/>
        <v>1.0467659932626112</v>
      </c>
      <c r="F28" s="183"/>
      <c r="G28" s="184"/>
      <c r="H28" s="185">
        <v>5.5</v>
      </c>
      <c r="I28" s="183"/>
      <c r="J28" s="186"/>
      <c r="K28" s="188"/>
      <c r="L28" s="161"/>
      <c r="M28" s="161"/>
      <c r="N28" s="161"/>
      <c r="O28" s="161"/>
    </row>
    <row r="29" spans="1:15" s="162" customFormat="1" ht="15.95" customHeight="1">
      <c r="A29" s="178">
        <f t="shared" si="1"/>
        <v>42078</v>
      </c>
      <c r="B29" s="208">
        <v>0.375</v>
      </c>
      <c r="C29" s="180"/>
      <c r="D29" s="181"/>
      <c r="E29" s="182">
        <f t="shared" ref="E29:E35" si="3">($C$35-$C$28)*$M$15/7</f>
        <v>2.7913759820336304</v>
      </c>
      <c r="F29" s="183"/>
      <c r="G29" s="184"/>
      <c r="H29" s="185"/>
      <c r="I29" s="183"/>
      <c r="J29" s="186"/>
      <c r="K29" s="188"/>
      <c r="L29" s="161"/>
      <c r="M29" s="161"/>
      <c r="N29" s="161"/>
      <c r="O29" s="161"/>
    </row>
    <row r="30" spans="1:15" s="162" customFormat="1" ht="15.95" customHeight="1">
      <c r="A30" s="178">
        <f t="shared" si="1"/>
        <v>42079</v>
      </c>
      <c r="B30" s="208">
        <v>0.375</v>
      </c>
      <c r="C30" s="180"/>
      <c r="D30" s="181"/>
      <c r="E30" s="182">
        <f t="shared" si="3"/>
        <v>2.7913759820336304</v>
      </c>
      <c r="F30" s="183"/>
      <c r="G30" s="184"/>
      <c r="H30" s="185"/>
      <c r="I30" s="183"/>
      <c r="J30" s="186"/>
      <c r="K30" s="188"/>
      <c r="L30" s="161"/>
      <c r="M30" s="161"/>
      <c r="N30" s="161"/>
      <c r="O30" s="161"/>
    </row>
    <row r="31" spans="1:15" s="162" customFormat="1" ht="15.95" customHeight="1">
      <c r="A31" s="178">
        <f t="shared" si="1"/>
        <v>42080</v>
      </c>
      <c r="B31" s="208">
        <v>0.375</v>
      </c>
      <c r="C31" s="180"/>
      <c r="D31" s="181"/>
      <c r="E31" s="182">
        <f t="shared" si="3"/>
        <v>2.7913759820336304</v>
      </c>
      <c r="F31" s="183"/>
      <c r="G31" s="184"/>
      <c r="H31" s="185"/>
      <c r="I31" s="183"/>
      <c r="J31" s="186"/>
      <c r="K31" s="188"/>
      <c r="L31" s="161"/>
      <c r="M31" s="161"/>
      <c r="N31" s="161"/>
      <c r="O31" s="161"/>
    </row>
    <row r="32" spans="1:15" s="162" customFormat="1" ht="15.95" customHeight="1">
      <c r="A32" s="178">
        <f t="shared" si="1"/>
        <v>42081</v>
      </c>
      <c r="B32" s="208">
        <v>0.375</v>
      </c>
      <c r="C32" s="180"/>
      <c r="D32" s="181"/>
      <c r="E32" s="182">
        <f t="shared" si="3"/>
        <v>2.7913759820336304</v>
      </c>
      <c r="F32" s="183"/>
      <c r="G32" s="184"/>
      <c r="H32" s="185"/>
      <c r="I32" s="183"/>
      <c r="J32" s="186"/>
      <c r="K32" s="188"/>
      <c r="L32" s="161"/>
      <c r="M32" s="161"/>
      <c r="N32" s="161"/>
      <c r="O32" s="161"/>
    </row>
    <row r="33" spans="1:15" s="162" customFormat="1" ht="15.95" customHeight="1">
      <c r="A33" s="178">
        <f t="shared" si="1"/>
        <v>42082</v>
      </c>
      <c r="B33" s="208">
        <v>0.375</v>
      </c>
      <c r="C33" s="180"/>
      <c r="D33" s="181"/>
      <c r="E33" s="182">
        <f t="shared" si="3"/>
        <v>2.7913759820336304</v>
      </c>
      <c r="F33" s="183"/>
      <c r="G33" s="184"/>
      <c r="H33" s="185"/>
      <c r="I33" s="183"/>
      <c r="J33" s="186"/>
      <c r="K33" s="188"/>
      <c r="L33" s="161"/>
      <c r="M33" s="161"/>
      <c r="N33" s="161"/>
      <c r="O33" s="161"/>
    </row>
    <row r="34" spans="1:15" s="162" customFormat="1" ht="15.95" customHeight="1">
      <c r="A34" s="178">
        <f t="shared" si="1"/>
        <v>42083</v>
      </c>
      <c r="B34" s="208">
        <v>0.375</v>
      </c>
      <c r="C34" s="180"/>
      <c r="D34" s="181"/>
      <c r="E34" s="182">
        <f t="shared" si="3"/>
        <v>2.7913759820336304</v>
      </c>
      <c r="F34" s="183"/>
      <c r="G34" s="184"/>
      <c r="H34" s="185"/>
      <c r="I34" s="183"/>
      <c r="J34" s="186"/>
      <c r="K34" s="188"/>
      <c r="L34" s="161"/>
      <c r="M34" s="161"/>
      <c r="N34" s="161"/>
      <c r="O34" s="161"/>
    </row>
    <row r="35" spans="1:15" s="162" customFormat="1" ht="15.95" customHeight="1">
      <c r="A35" s="178">
        <f t="shared" si="1"/>
        <v>42084</v>
      </c>
      <c r="B35" s="208">
        <v>0.375</v>
      </c>
      <c r="C35" s="228">
        <v>7439</v>
      </c>
      <c r="D35" s="181"/>
      <c r="E35" s="182">
        <f t="shared" si="3"/>
        <v>2.7913759820336304</v>
      </c>
      <c r="F35" s="183"/>
      <c r="G35" s="184"/>
      <c r="H35" s="185">
        <v>5.5</v>
      </c>
      <c r="I35" s="183"/>
      <c r="J35" s="186"/>
      <c r="K35" s="188"/>
      <c r="L35" s="161"/>
      <c r="M35" s="161"/>
      <c r="N35" s="161"/>
      <c r="O35" s="161"/>
    </row>
    <row r="36" spans="1:15" s="162" customFormat="1" ht="15.95" customHeight="1">
      <c r="A36" s="178">
        <f t="shared" si="1"/>
        <v>42085</v>
      </c>
      <c r="B36" s="208">
        <v>0.375</v>
      </c>
      <c r="C36" s="180"/>
      <c r="D36" s="181"/>
      <c r="E36" s="182">
        <f>($C$42-$C$35)*$M$15/7</f>
        <v>1.7446099887710189</v>
      </c>
      <c r="F36" s="183"/>
      <c r="G36" s="184"/>
      <c r="H36" s="185"/>
      <c r="I36" s="183"/>
      <c r="J36" s="186"/>
      <c r="K36" s="188"/>
      <c r="L36" s="161"/>
      <c r="M36" s="161"/>
      <c r="N36" s="161"/>
      <c r="O36" s="161"/>
    </row>
    <row r="37" spans="1:15" s="162" customFormat="1" ht="15.95" customHeight="1">
      <c r="A37" s="178">
        <f t="shared" si="1"/>
        <v>42086</v>
      </c>
      <c r="B37" s="208">
        <v>0.375</v>
      </c>
      <c r="C37" s="180"/>
      <c r="D37" s="181"/>
      <c r="E37" s="182">
        <f t="shared" ref="E37:E40" si="4">($C$42-$C$35)*$M$15/7</f>
        <v>1.7446099887710189</v>
      </c>
      <c r="F37" s="183"/>
      <c r="G37" s="184"/>
      <c r="H37" s="185"/>
      <c r="I37" s="183"/>
      <c r="J37" s="186"/>
      <c r="K37" s="188"/>
      <c r="L37" s="161"/>
      <c r="M37" s="161"/>
      <c r="N37" s="161"/>
      <c r="O37" s="161"/>
    </row>
    <row r="38" spans="1:15" s="162" customFormat="1" ht="15.95" customHeight="1">
      <c r="A38" s="178">
        <f t="shared" si="1"/>
        <v>42087</v>
      </c>
      <c r="B38" s="208">
        <v>0.375</v>
      </c>
      <c r="C38" s="180"/>
      <c r="D38" s="181"/>
      <c r="E38" s="182">
        <f t="shared" si="4"/>
        <v>1.7446099887710189</v>
      </c>
      <c r="F38" s="183"/>
      <c r="G38" s="184"/>
      <c r="H38" s="185"/>
      <c r="I38" s="183"/>
      <c r="J38" s="186"/>
      <c r="K38" s="188"/>
      <c r="L38" s="161"/>
      <c r="M38" s="161"/>
      <c r="N38" s="161"/>
      <c r="O38" s="161"/>
    </row>
    <row r="39" spans="1:15" s="162" customFormat="1" ht="15.95" customHeight="1">
      <c r="A39" s="178">
        <f t="shared" si="1"/>
        <v>42088</v>
      </c>
      <c r="B39" s="208">
        <v>0.375</v>
      </c>
      <c r="C39" s="180"/>
      <c r="D39" s="181"/>
      <c r="E39" s="182">
        <f t="shared" si="4"/>
        <v>1.7446099887710189</v>
      </c>
      <c r="F39" s="183"/>
      <c r="G39" s="184"/>
      <c r="H39" s="185"/>
      <c r="I39" s="183"/>
      <c r="J39" s="186"/>
      <c r="K39" s="188"/>
      <c r="L39" s="161"/>
      <c r="M39" s="161"/>
      <c r="N39" s="161"/>
      <c r="O39" s="161"/>
    </row>
    <row r="40" spans="1:15" s="162" customFormat="1" ht="15.95" customHeight="1">
      <c r="A40" s="178">
        <f t="shared" si="1"/>
        <v>42089</v>
      </c>
      <c r="B40" s="208">
        <v>0.375</v>
      </c>
      <c r="C40" s="180"/>
      <c r="D40" s="181"/>
      <c r="E40" s="182">
        <f t="shared" si="4"/>
        <v>1.7446099887710189</v>
      </c>
      <c r="F40" s="183"/>
      <c r="G40" s="184"/>
      <c r="H40" s="185"/>
      <c r="I40" s="183"/>
      <c r="J40" s="186"/>
      <c r="K40" s="188"/>
      <c r="L40" s="161"/>
      <c r="M40" s="161"/>
      <c r="N40" s="161"/>
      <c r="O40" s="161"/>
    </row>
    <row r="41" spans="1:15" s="162" customFormat="1" ht="15.95" customHeight="1">
      <c r="A41" s="178">
        <f t="shared" si="1"/>
        <v>42090</v>
      </c>
      <c r="B41" s="208">
        <v>0.375</v>
      </c>
      <c r="C41" s="180"/>
      <c r="D41" s="181"/>
      <c r="E41" s="182">
        <f>($C$42-$C$35)*$M$15/7</f>
        <v>1.7446099887710189</v>
      </c>
      <c r="F41" s="183"/>
      <c r="G41" s="184"/>
      <c r="H41" s="185"/>
      <c r="I41" s="183"/>
      <c r="J41" s="186"/>
      <c r="K41" s="188"/>
      <c r="L41" s="161"/>
      <c r="M41" s="161"/>
      <c r="N41" s="161"/>
      <c r="O41" s="161"/>
    </row>
    <row r="42" spans="1:15" s="162" customFormat="1" ht="15.95" customHeight="1">
      <c r="A42" s="178">
        <f t="shared" si="1"/>
        <v>42091</v>
      </c>
      <c r="B42" s="208">
        <v>0.375</v>
      </c>
      <c r="C42" s="228">
        <v>7449</v>
      </c>
      <c r="D42" s="181"/>
      <c r="E42" s="182">
        <f>($C$42-$C$35)*$M$15/7</f>
        <v>1.7446099887710189</v>
      </c>
      <c r="F42" s="183"/>
      <c r="G42" s="184"/>
      <c r="H42" s="185">
        <v>5.5</v>
      </c>
      <c r="I42" s="183"/>
      <c r="J42" s="186"/>
      <c r="K42" s="188"/>
      <c r="L42" s="161"/>
      <c r="M42" s="161"/>
      <c r="N42" s="161"/>
      <c r="O42" s="161"/>
    </row>
    <row r="43" spans="1:15" s="162" customFormat="1" ht="15.95" customHeight="1">
      <c r="A43" s="178">
        <f t="shared" si="1"/>
        <v>42092</v>
      </c>
      <c r="B43" s="208">
        <v>0.375</v>
      </c>
      <c r="C43" s="180"/>
      <c r="D43" s="181"/>
      <c r="E43" s="182">
        <f>($C$45-$C$42)*$M$15/3</f>
        <v>2.4424539842794264</v>
      </c>
      <c r="F43" s="183"/>
      <c r="G43" s="184"/>
      <c r="H43" s="185"/>
      <c r="I43" s="183"/>
      <c r="J43" s="186"/>
      <c r="K43" s="188"/>
      <c r="L43" s="161"/>
      <c r="M43" s="161"/>
      <c r="N43" s="161"/>
      <c r="O43" s="161"/>
    </row>
    <row r="44" spans="1:15" s="162" customFormat="1" ht="15.95" customHeight="1">
      <c r="A44" s="178">
        <f>A43+1</f>
        <v>42093</v>
      </c>
      <c r="B44" s="208">
        <v>0.375</v>
      </c>
      <c r="C44" s="180"/>
      <c r="D44" s="181"/>
      <c r="E44" s="182">
        <f>($C$45-$C$42)*$M$15/3</f>
        <v>2.4424539842794264</v>
      </c>
      <c r="F44" s="183"/>
      <c r="G44" s="184"/>
      <c r="H44" s="185"/>
      <c r="I44" s="183"/>
      <c r="J44" s="186"/>
      <c r="K44" s="188"/>
      <c r="L44" s="161"/>
      <c r="M44" s="161"/>
      <c r="N44" s="161"/>
      <c r="O44" s="161"/>
    </row>
    <row r="45" spans="1:15" s="162" customFormat="1" ht="15.95" customHeight="1">
      <c r="A45" s="178">
        <f>A44+1</f>
        <v>42094</v>
      </c>
      <c r="B45" s="208">
        <v>0.375</v>
      </c>
      <c r="C45" s="228">
        <v>7455</v>
      </c>
      <c r="D45" s="181"/>
      <c r="E45" s="182">
        <f>($C$45-$C$42)*$M$15/3</f>
        <v>2.4424539842794264</v>
      </c>
      <c r="F45" s="183"/>
      <c r="G45" s="184"/>
      <c r="H45" s="185">
        <v>5.5</v>
      </c>
      <c r="I45" s="183"/>
      <c r="J45" s="186"/>
      <c r="K45" s="188"/>
      <c r="L45" s="161"/>
      <c r="M45" s="161"/>
      <c r="N45" s="161"/>
      <c r="O45" s="161"/>
    </row>
    <row r="46" spans="1:15" s="162" customFormat="1" ht="15.95" customHeight="1">
      <c r="A46" s="178"/>
      <c r="B46" s="208"/>
      <c r="C46" s="210"/>
      <c r="D46" s="181"/>
      <c r="E46" s="182"/>
      <c r="F46" s="183"/>
      <c r="G46" s="184"/>
      <c r="H46" s="185"/>
      <c r="I46" s="183"/>
      <c r="J46" s="186"/>
      <c r="K46" s="188"/>
      <c r="L46" s="161"/>
      <c r="M46" s="161"/>
      <c r="N46" s="161"/>
      <c r="O46" s="161"/>
    </row>
    <row r="47" spans="1:15" s="162" customFormat="1" ht="15.95" customHeight="1">
      <c r="A47" s="178"/>
      <c r="B47" s="211"/>
      <c r="C47" s="190"/>
      <c r="D47" s="181"/>
      <c r="E47" s="182"/>
      <c r="F47" s="183"/>
      <c r="G47" s="184"/>
      <c r="H47" s="185"/>
      <c r="I47" s="183"/>
      <c r="J47" s="186"/>
      <c r="K47" s="188"/>
      <c r="L47" s="161"/>
      <c r="M47" s="161"/>
      <c r="N47" s="161"/>
      <c r="O47" s="161"/>
    </row>
    <row r="48" spans="1:15" s="162" customFormat="1" ht="15.95" customHeight="1">
      <c r="A48" s="178"/>
      <c r="B48" s="179"/>
      <c r="C48" s="180"/>
      <c r="D48" s="187"/>
      <c r="E48" s="182"/>
      <c r="F48" s="183"/>
      <c r="G48" s="184"/>
      <c r="H48" s="185"/>
      <c r="I48" s="183"/>
      <c r="J48" s="186"/>
      <c r="K48" s="188"/>
      <c r="L48" s="161"/>
      <c r="M48" s="161"/>
      <c r="N48" s="161"/>
      <c r="O48" s="161"/>
    </row>
    <row r="49" spans="1:15" s="162" customFormat="1" ht="15.95" customHeight="1">
      <c r="A49" s="178"/>
      <c r="B49" s="179"/>
      <c r="C49" s="180"/>
      <c r="D49" s="187"/>
      <c r="E49" s="182"/>
      <c r="F49" s="183"/>
      <c r="G49" s="184"/>
      <c r="H49" s="185"/>
      <c r="I49" s="183"/>
      <c r="J49" s="186"/>
      <c r="K49" s="161"/>
      <c r="L49" s="161"/>
      <c r="M49" s="161"/>
      <c r="N49" s="161"/>
      <c r="O49" s="161"/>
    </row>
    <row r="50" spans="1:15" s="162" customFormat="1" ht="15.95" customHeight="1">
      <c r="A50" s="178"/>
      <c r="B50" s="208"/>
      <c r="C50" s="180"/>
      <c r="D50" s="187"/>
      <c r="E50" s="182"/>
      <c r="F50" s="183"/>
      <c r="G50" s="184"/>
      <c r="H50" s="185"/>
      <c r="I50" s="183"/>
      <c r="J50" s="186"/>
      <c r="K50" s="161"/>
      <c r="L50" s="161"/>
      <c r="M50" s="161"/>
      <c r="N50" s="161"/>
      <c r="O50" s="161"/>
    </row>
    <row r="51" spans="1:15" s="162" customFormat="1">
      <c r="A51" s="178"/>
      <c r="B51" s="208"/>
      <c r="C51" s="180"/>
      <c r="D51" s="187"/>
      <c r="E51" s="182"/>
      <c r="F51" s="183"/>
      <c r="G51" s="184"/>
      <c r="H51" s="185"/>
      <c r="I51" s="183"/>
      <c r="J51" s="186"/>
      <c r="K51" s="161"/>
      <c r="L51" s="161"/>
      <c r="M51" s="161"/>
      <c r="N51" s="161"/>
      <c r="O51" s="161"/>
    </row>
    <row r="52" spans="1:15" s="192" customFormat="1" ht="15.95" customHeight="1">
      <c r="A52" s="191"/>
      <c r="B52" s="191"/>
      <c r="C52" s="191"/>
      <c r="D52" s="191"/>
      <c r="E52" s="191"/>
      <c r="F52" s="191"/>
      <c r="G52" s="191"/>
      <c r="H52" s="191"/>
      <c r="I52" s="191"/>
      <c r="K52" s="193"/>
      <c r="L52" s="193"/>
      <c r="M52" s="193"/>
      <c r="N52" s="193"/>
      <c r="O52" s="193"/>
    </row>
    <row r="53" spans="1:15" s="192" customFormat="1" ht="15">
      <c r="A53" s="197" t="s">
        <v>162</v>
      </c>
      <c r="B53"/>
      <c r="C53"/>
      <c r="D53"/>
      <c r="E53"/>
      <c r="F53" s="198" t="s">
        <v>163</v>
      </c>
      <c r="G53"/>
      <c r="K53" s="193"/>
      <c r="L53" s="193"/>
      <c r="M53" s="193"/>
      <c r="N53" s="193"/>
      <c r="O53" s="193"/>
    </row>
    <row r="54" spans="1:15" s="192" customFormat="1" ht="15">
      <c r="A54" s="197" t="s">
        <v>164</v>
      </c>
      <c r="B54"/>
      <c r="C54"/>
      <c r="D54"/>
      <c r="E54"/>
      <c r="F54" s="198" t="s">
        <v>165</v>
      </c>
      <c r="G54"/>
      <c r="K54" s="193"/>
      <c r="L54" s="193"/>
      <c r="M54" s="193"/>
      <c r="N54" s="193"/>
      <c r="O54" s="193"/>
    </row>
    <row r="55" spans="1:15" s="192" customFormat="1" ht="15">
      <c r="A55" s="197" t="s">
        <v>166</v>
      </c>
      <c r="B55"/>
      <c r="C55"/>
      <c r="D55"/>
      <c r="E55"/>
      <c r="F55" s="198" t="s">
        <v>167</v>
      </c>
      <c r="G55"/>
      <c r="K55" s="193"/>
      <c r="L55" s="193"/>
      <c r="M55" s="193"/>
      <c r="N55" s="193"/>
      <c r="O55" s="193"/>
    </row>
    <row r="56" spans="1:15" s="192" customFormat="1" ht="15">
      <c r="A56" s="197" t="s">
        <v>168</v>
      </c>
      <c r="B56"/>
      <c r="C56"/>
      <c r="D56"/>
      <c r="E56"/>
      <c r="F56" s="198" t="s">
        <v>169</v>
      </c>
      <c r="G56"/>
      <c r="K56" s="193"/>
      <c r="L56" s="193"/>
      <c r="M56" s="193"/>
      <c r="N56" s="193"/>
      <c r="O56" s="193"/>
    </row>
    <row r="57" spans="1:15" s="192" customFormat="1" ht="15">
      <c r="A57" s="197" t="s">
        <v>170</v>
      </c>
      <c r="B57"/>
      <c r="C57"/>
      <c r="D57"/>
      <c r="E57"/>
      <c r="F57" s="198" t="s">
        <v>171</v>
      </c>
      <c r="G57"/>
      <c r="K57" s="193"/>
      <c r="L57" s="193"/>
      <c r="M57" s="193"/>
      <c r="N57" s="193"/>
      <c r="O57" s="193"/>
    </row>
    <row r="58" spans="1:15" s="192" customFormat="1" ht="15.75" thickBot="1">
      <c r="B58"/>
      <c r="C58"/>
      <c r="D58"/>
      <c r="E58"/>
      <c r="F58"/>
      <c r="G58"/>
      <c r="H58"/>
      <c r="K58" s="193"/>
      <c r="L58" s="193"/>
      <c r="M58" s="193"/>
      <c r="N58" s="193"/>
      <c r="O58" s="193"/>
    </row>
    <row r="59" spans="1:15" s="192" customFormat="1" ht="15">
      <c r="A59" s="199" t="s">
        <v>172</v>
      </c>
      <c r="B59" s="200"/>
      <c r="C59" s="201" t="s">
        <v>173</v>
      </c>
      <c r="D59" s="200"/>
      <c r="E59" s="200"/>
      <c r="F59" s="200"/>
      <c r="G59" s="200"/>
      <c r="H59" s="202"/>
      <c r="K59" s="193"/>
      <c r="L59" s="193"/>
      <c r="M59" s="193"/>
      <c r="N59" s="193"/>
      <c r="O59" s="193"/>
    </row>
    <row r="60" spans="1:15" s="192" customFormat="1" ht="15">
      <c r="A60" s="203"/>
      <c r="B60" s="204" t="s">
        <v>174</v>
      </c>
      <c r="C60" s="205" t="s">
        <v>175</v>
      </c>
      <c r="D60" s="204"/>
      <c r="E60" s="204"/>
      <c r="F60" s="204"/>
      <c r="G60" s="204"/>
      <c r="H60" s="206"/>
      <c r="K60" s="193"/>
      <c r="L60" s="193"/>
      <c r="M60" s="193"/>
      <c r="N60" s="193"/>
      <c r="O60" s="193"/>
    </row>
    <row r="61" spans="1:15" s="192" customFormat="1">
      <c r="K61" s="193"/>
      <c r="L61" s="193"/>
      <c r="M61" s="193"/>
      <c r="N61" s="193"/>
      <c r="O61" s="193"/>
    </row>
    <row r="62" spans="1:15" s="192" customFormat="1">
      <c r="K62" s="193"/>
      <c r="L62" s="193"/>
      <c r="M62" s="193"/>
      <c r="N62" s="193"/>
      <c r="O62" s="193"/>
    </row>
    <row r="63" spans="1:15" s="192" customFormat="1">
      <c r="K63" s="193"/>
      <c r="L63" s="193"/>
      <c r="M63" s="193"/>
      <c r="N63" s="193"/>
      <c r="O63" s="193"/>
    </row>
    <row r="64" spans="1:15" s="192" customFormat="1">
      <c r="K64" s="193"/>
      <c r="L64" s="193"/>
      <c r="M64" s="193"/>
      <c r="N64" s="193"/>
      <c r="O64" s="193"/>
    </row>
    <row r="65" spans="11:15" s="192" customFormat="1">
      <c r="K65" s="193"/>
      <c r="L65" s="193"/>
      <c r="M65" s="193"/>
      <c r="N65" s="193"/>
      <c r="O65" s="193"/>
    </row>
    <row r="66" spans="11:15" s="192" customFormat="1">
      <c r="K66" s="193"/>
      <c r="L66" s="193"/>
      <c r="M66" s="193"/>
      <c r="N66" s="193"/>
      <c r="O66" s="193"/>
    </row>
  </sheetData>
  <mergeCells count="17">
    <mergeCell ref="I13:I14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  <mergeCell ref="F9:H9"/>
    <mergeCell ref="A2:I2"/>
    <mergeCell ref="A3:I3"/>
    <mergeCell ref="A4:I4"/>
    <mergeCell ref="A6:I6"/>
    <mergeCell ref="F8:H8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6866" r:id="rId4">
          <objectPr defaultSize="0" autoPict="0" r:id="rId5">
            <anchor moveWithCells="1">
              <from>
                <xdr:col>0</xdr:col>
                <xdr:colOff>76200</xdr:colOff>
                <xdr:row>0</xdr:row>
                <xdr:rowOff>57150</xdr:rowOff>
              </from>
              <to>
                <xdr:col>1</xdr:col>
                <xdr:colOff>495300</xdr:colOff>
                <xdr:row>6</xdr:row>
                <xdr:rowOff>114300</xdr:rowOff>
              </to>
            </anchor>
          </objectPr>
        </oleObject>
      </mc:Choice>
      <mc:Fallback>
        <oleObject progId="Word.Document.8" shapeId="36866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3"/>
  <sheetViews>
    <sheetView view="pageBreakPreview" zoomScale="80" zoomScaleNormal="100" zoomScaleSheetLayoutView="80" workbookViewId="0">
      <pane xSplit="1" ySplit="14" topLeftCell="B35" activePane="bottomRight" state="frozen"/>
      <selection pane="topRight" activeCell="B1" sqref="B1"/>
      <selection pane="bottomLeft" activeCell="A15" sqref="A15"/>
      <selection pane="bottomRight" activeCell="D41" sqref="D41"/>
    </sheetView>
  </sheetViews>
  <sheetFormatPr baseColWidth="10" defaultColWidth="11.42578125" defaultRowHeight="12.75"/>
  <cols>
    <col min="1" max="2" width="12.7109375" style="153" customWidth="1"/>
    <col min="3" max="3" width="21.28515625" style="153" customWidth="1"/>
    <col min="4" max="4" width="21.85546875" style="153" customWidth="1"/>
    <col min="5" max="7" width="12.7109375" style="153" customWidth="1"/>
    <col min="8" max="8" width="14.7109375" style="153" customWidth="1"/>
    <col min="9" max="9" width="13.42578125" style="153" customWidth="1"/>
    <col min="10" max="10" width="10" style="153" bestFit="1" customWidth="1"/>
    <col min="11" max="11" width="17.5703125" style="207" bestFit="1" customWidth="1"/>
    <col min="12" max="12" width="15.5703125" style="207" bestFit="1" customWidth="1"/>
    <col min="13" max="13" width="9" style="207" customWidth="1"/>
    <col min="14" max="14" width="7.28515625" style="207" bestFit="1" customWidth="1"/>
    <col min="15" max="15" width="11.42578125" style="207"/>
    <col min="16" max="16" width="10" style="153" customWidth="1"/>
    <col min="17" max="17" width="12.28515625" style="153" customWidth="1"/>
    <col min="18" max="256" width="11.42578125" style="153"/>
    <col min="257" max="258" width="12.7109375" style="153" customWidth="1"/>
    <col min="259" max="259" width="21.28515625" style="153" customWidth="1"/>
    <col min="260" max="260" width="21.85546875" style="153" customWidth="1"/>
    <col min="261" max="263" width="12.7109375" style="153" customWidth="1"/>
    <col min="264" max="264" width="14.7109375" style="153" customWidth="1"/>
    <col min="265" max="265" width="13.42578125" style="153" customWidth="1"/>
    <col min="266" max="266" width="10" style="153" bestFit="1" customWidth="1"/>
    <col min="267" max="267" width="17.5703125" style="153" bestFit="1" customWidth="1"/>
    <col min="268" max="268" width="15.5703125" style="153" bestFit="1" customWidth="1"/>
    <col min="269" max="269" width="9" style="153" customWidth="1"/>
    <col min="270" max="270" width="7.28515625" style="153" bestFit="1" customWidth="1"/>
    <col min="271" max="271" width="11.42578125" style="153"/>
    <col min="272" max="272" width="10" style="153" customWidth="1"/>
    <col min="273" max="273" width="12.28515625" style="153" customWidth="1"/>
    <col min="274" max="512" width="11.42578125" style="153"/>
    <col min="513" max="514" width="12.7109375" style="153" customWidth="1"/>
    <col min="515" max="515" width="21.28515625" style="153" customWidth="1"/>
    <col min="516" max="516" width="21.85546875" style="153" customWidth="1"/>
    <col min="517" max="519" width="12.7109375" style="153" customWidth="1"/>
    <col min="520" max="520" width="14.7109375" style="153" customWidth="1"/>
    <col min="521" max="521" width="13.42578125" style="153" customWidth="1"/>
    <col min="522" max="522" width="10" style="153" bestFit="1" customWidth="1"/>
    <col min="523" max="523" width="17.5703125" style="153" bestFit="1" customWidth="1"/>
    <col min="524" max="524" width="15.5703125" style="153" bestFit="1" customWidth="1"/>
    <col min="525" max="525" width="9" style="153" customWidth="1"/>
    <col min="526" max="526" width="7.28515625" style="153" bestFit="1" customWidth="1"/>
    <col min="527" max="527" width="11.42578125" style="153"/>
    <col min="528" max="528" width="10" style="153" customWidth="1"/>
    <col min="529" max="529" width="12.28515625" style="153" customWidth="1"/>
    <col min="530" max="768" width="11.42578125" style="153"/>
    <col min="769" max="770" width="12.7109375" style="153" customWidth="1"/>
    <col min="771" max="771" width="21.28515625" style="153" customWidth="1"/>
    <col min="772" max="772" width="21.85546875" style="153" customWidth="1"/>
    <col min="773" max="775" width="12.7109375" style="153" customWidth="1"/>
    <col min="776" max="776" width="14.7109375" style="153" customWidth="1"/>
    <col min="777" max="777" width="13.42578125" style="153" customWidth="1"/>
    <col min="778" max="778" width="10" style="153" bestFit="1" customWidth="1"/>
    <col min="779" max="779" width="17.5703125" style="153" bestFit="1" customWidth="1"/>
    <col min="780" max="780" width="15.5703125" style="153" bestFit="1" customWidth="1"/>
    <col min="781" max="781" width="9" style="153" customWidth="1"/>
    <col min="782" max="782" width="7.28515625" style="153" bestFit="1" customWidth="1"/>
    <col min="783" max="783" width="11.42578125" style="153"/>
    <col min="784" max="784" width="10" style="153" customWidth="1"/>
    <col min="785" max="785" width="12.28515625" style="153" customWidth="1"/>
    <col min="786" max="1024" width="11.42578125" style="153"/>
    <col min="1025" max="1026" width="12.7109375" style="153" customWidth="1"/>
    <col min="1027" max="1027" width="21.28515625" style="153" customWidth="1"/>
    <col min="1028" max="1028" width="21.85546875" style="153" customWidth="1"/>
    <col min="1029" max="1031" width="12.7109375" style="153" customWidth="1"/>
    <col min="1032" max="1032" width="14.7109375" style="153" customWidth="1"/>
    <col min="1033" max="1033" width="13.42578125" style="153" customWidth="1"/>
    <col min="1034" max="1034" width="10" style="153" bestFit="1" customWidth="1"/>
    <col min="1035" max="1035" width="17.5703125" style="153" bestFit="1" customWidth="1"/>
    <col min="1036" max="1036" width="15.5703125" style="153" bestFit="1" customWidth="1"/>
    <col min="1037" max="1037" width="9" style="153" customWidth="1"/>
    <col min="1038" max="1038" width="7.28515625" style="153" bestFit="1" customWidth="1"/>
    <col min="1039" max="1039" width="11.42578125" style="153"/>
    <col min="1040" max="1040" width="10" style="153" customWidth="1"/>
    <col min="1041" max="1041" width="12.28515625" style="153" customWidth="1"/>
    <col min="1042" max="1280" width="11.42578125" style="153"/>
    <col min="1281" max="1282" width="12.7109375" style="153" customWidth="1"/>
    <col min="1283" max="1283" width="21.28515625" style="153" customWidth="1"/>
    <col min="1284" max="1284" width="21.85546875" style="153" customWidth="1"/>
    <col min="1285" max="1287" width="12.7109375" style="153" customWidth="1"/>
    <col min="1288" max="1288" width="14.7109375" style="153" customWidth="1"/>
    <col min="1289" max="1289" width="13.42578125" style="153" customWidth="1"/>
    <col min="1290" max="1290" width="10" style="153" bestFit="1" customWidth="1"/>
    <col min="1291" max="1291" width="17.5703125" style="153" bestFit="1" customWidth="1"/>
    <col min="1292" max="1292" width="15.5703125" style="153" bestFit="1" customWidth="1"/>
    <col min="1293" max="1293" width="9" style="153" customWidth="1"/>
    <col min="1294" max="1294" width="7.28515625" style="153" bestFit="1" customWidth="1"/>
    <col min="1295" max="1295" width="11.42578125" style="153"/>
    <col min="1296" max="1296" width="10" style="153" customWidth="1"/>
    <col min="1297" max="1297" width="12.28515625" style="153" customWidth="1"/>
    <col min="1298" max="1536" width="11.42578125" style="153"/>
    <col min="1537" max="1538" width="12.7109375" style="153" customWidth="1"/>
    <col min="1539" max="1539" width="21.28515625" style="153" customWidth="1"/>
    <col min="1540" max="1540" width="21.85546875" style="153" customWidth="1"/>
    <col min="1541" max="1543" width="12.7109375" style="153" customWidth="1"/>
    <col min="1544" max="1544" width="14.7109375" style="153" customWidth="1"/>
    <col min="1545" max="1545" width="13.42578125" style="153" customWidth="1"/>
    <col min="1546" max="1546" width="10" style="153" bestFit="1" customWidth="1"/>
    <col min="1547" max="1547" width="17.5703125" style="153" bestFit="1" customWidth="1"/>
    <col min="1548" max="1548" width="15.5703125" style="153" bestFit="1" customWidth="1"/>
    <col min="1549" max="1549" width="9" style="153" customWidth="1"/>
    <col min="1550" max="1550" width="7.28515625" style="153" bestFit="1" customWidth="1"/>
    <col min="1551" max="1551" width="11.42578125" style="153"/>
    <col min="1552" max="1552" width="10" style="153" customWidth="1"/>
    <col min="1553" max="1553" width="12.28515625" style="153" customWidth="1"/>
    <col min="1554" max="1792" width="11.42578125" style="153"/>
    <col min="1793" max="1794" width="12.7109375" style="153" customWidth="1"/>
    <col min="1795" max="1795" width="21.28515625" style="153" customWidth="1"/>
    <col min="1796" max="1796" width="21.85546875" style="153" customWidth="1"/>
    <col min="1797" max="1799" width="12.7109375" style="153" customWidth="1"/>
    <col min="1800" max="1800" width="14.7109375" style="153" customWidth="1"/>
    <col min="1801" max="1801" width="13.42578125" style="153" customWidth="1"/>
    <col min="1802" max="1802" width="10" style="153" bestFit="1" customWidth="1"/>
    <col min="1803" max="1803" width="17.5703125" style="153" bestFit="1" customWidth="1"/>
    <col min="1804" max="1804" width="15.5703125" style="153" bestFit="1" customWidth="1"/>
    <col min="1805" max="1805" width="9" style="153" customWidth="1"/>
    <col min="1806" max="1806" width="7.28515625" style="153" bestFit="1" customWidth="1"/>
    <col min="1807" max="1807" width="11.42578125" style="153"/>
    <col min="1808" max="1808" width="10" style="153" customWidth="1"/>
    <col min="1809" max="1809" width="12.28515625" style="153" customWidth="1"/>
    <col min="1810" max="2048" width="11.42578125" style="153"/>
    <col min="2049" max="2050" width="12.7109375" style="153" customWidth="1"/>
    <col min="2051" max="2051" width="21.28515625" style="153" customWidth="1"/>
    <col min="2052" max="2052" width="21.85546875" style="153" customWidth="1"/>
    <col min="2053" max="2055" width="12.7109375" style="153" customWidth="1"/>
    <col min="2056" max="2056" width="14.7109375" style="153" customWidth="1"/>
    <col min="2057" max="2057" width="13.42578125" style="153" customWidth="1"/>
    <col min="2058" max="2058" width="10" style="153" bestFit="1" customWidth="1"/>
    <col min="2059" max="2059" width="17.5703125" style="153" bestFit="1" customWidth="1"/>
    <col min="2060" max="2060" width="15.5703125" style="153" bestFit="1" customWidth="1"/>
    <col min="2061" max="2061" width="9" style="153" customWidth="1"/>
    <col min="2062" max="2062" width="7.28515625" style="153" bestFit="1" customWidth="1"/>
    <col min="2063" max="2063" width="11.42578125" style="153"/>
    <col min="2064" max="2064" width="10" style="153" customWidth="1"/>
    <col min="2065" max="2065" width="12.28515625" style="153" customWidth="1"/>
    <col min="2066" max="2304" width="11.42578125" style="153"/>
    <col min="2305" max="2306" width="12.7109375" style="153" customWidth="1"/>
    <col min="2307" max="2307" width="21.28515625" style="153" customWidth="1"/>
    <col min="2308" max="2308" width="21.85546875" style="153" customWidth="1"/>
    <col min="2309" max="2311" width="12.7109375" style="153" customWidth="1"/>
    <col min="2312" max="2312" width="14.7109375" style="153" customWidth="1"/>
    <col min="2313" max="2313" width="13.42578125" style="153" customWidth="1"/>
    <col min="2314" max="2314" width="10" style="153" bestFit="1" customWidth="1"/>
    <col min="2315" max="2315" width="17.5703125" style="153" bestFit="1" customWidth="1"/>
    <col min="2316" max="2316" width="15.5703125" style="153" bestFit="1" customWidth="1"/>
    <col min="2317" max="2317" width="9" style="153" customWidth="1"/>
    <col min="2318" max="2318" width="7.28515625" style="153" bestFit="1" customWidth="1"/>
    <col min="2319" max="2319" width="11.42578125" style="153"/>
    <col min="2320" max="2320" width="10" style="153" customWidth="1"/>
    <col min="2321" max="2321" width="12.28515625" style="153" customWidth="1"/>
    <col min="2322" max="2560" width="11.42578125" style="153"/>
    <col min="2561" max="2562" width="12.7109375" style="153" customWidth="1"/>
    <col min="2563" max="2563" width="21.28515625" style="153" customWidth="1"/>
    <col min="2564" max="2564" width="21.85546875" style="153" customWidth="1"/>
    <col min="2565" max="2567" width="12.7109375" style="153" customWidth="1"/>
    <col min="2568" max="2568" width="14.7109375" style="153" customWidth="1"/>
    <col min="2569" max="2569" width="13.42578125" style="153" customWidth="1"/>
    <col min="2570" max="2570" width="10" style="153" bestFit="1" customWidth="1"/>
    <col min="2571" max="2571" width="17.5703125" style="153" bestFit="1" customWidth="1"/>
    <col min="2572" max="2572" width="15.5703125" style="153" bestFit="1" customWidth="1"/>
    <col min="2573" max="2573" width="9" style="153" customWidth="1"/>
    <col min="2574" max="2574" width="7.28515625" style="153" bestFit="1" customWidth="1"/>
    <col min="2575" max="2575" width="11.42578125" style="153"/>
    <col min="2576" max="2576" width="10" style="153" customWidth="1"/>
    <col min="2577" max="2577" width="12.28515625" style="153" customWidth="1"/>
    <col min="2578" max="2816" width="11.42578125" style="153"/>
    <col min="2817" max="2818" width="12.7109375" style="153" customWidth="1"/>
    <col min="2819" max="2819" width="21.28515625" style="153" customWidth="1"/>
    <col min="2820" max="2820" width="21.85546875" style="153" customWidth="1"/>
    <col min="2821" max="2823" width="12.7109375" style="153" customWidth="1"/>
    <col min="2824" max="2824" width="14.7109375" style="153" customWidth="1"/>
    <col min="2825" max="2825" width="13.42578125" style="153" customWidth="1"/>
    <col min="2826" max="2826" width="10" style="153" bestFit="1" customWidth="1"/>
    <col min="2827" max="2827" width="17.5703125" style="153" bestFit="1" customWidth="1"/>
    <col min="2828" max="2828" width="15.5703125" style="153" bestFit="1" customWidth="1"/>
    <col min="2829" max="2829" width="9" style="153" customWidth="1"/>
    <col min="2830" max="2830" width="7.28515625" style="153" bestFit="1" customWidth="1"/>
    <col min="2831" max="2831" width="11.42578125" style="153"/>
    <col min="2832" max="2832" width="10" style="153" customWidth="1"/>
    <col min="2833" max="2833" width="12.28515625" style="153" customWidth="1"/>
    <col min="2834" max="3072" width="11.42578125" style="153"/>
    <col min="3073" max="3074" width="12.7109375" style="153" customWidth="1"/>
    <col min="3075" max="3075" width="21.28515625" style="153" customWidth="1"/>
    <col min="3076" max="3076" width="21.85546875" style="153" customWidth="1"/>
    <col min="3077" max="3079" width="12.7109375" style="153" customWidth="1"/>
    <col min="3080" max="3080" width="14.7109375" style="153" customWidth="1"/>
    <col min="3081" max="3081" width="13.42578125" style="153" customWidth="1"/>
    <col min="3082" max="3082" width="10" style="153" bestFit="1" customWidth="1"/>
    <col min="3083" max="3083" width="17.5703125" style="153" bestFit="1" customWidth="1"/>
    <col min="3084" max="3084" width="15.5703125" style="153" bestFit="1" customWidth="1"/>
    <col min="3085" max="3085" width="9" style="153" customWidth="1"/>
    <col min="3086" max="3086" width="7.28515625" style="153" bestFit="1" customWidth="1"/>
    <col min="3087" max="3087" width="11.42578125" style="153"/>
    <col min="3088" max="3088" width="10" style="153" customWidth="1"/>
    <col min="3089" max="3089" width="12.28515625" style="153" customWidth="1"/>
    <col min="3090" max="3328" width="11.42578125" style="153"/>
    <col min="3329" max="3330" width="12.7109375" style="153" customWidth="1"/>
    <col min="3331" max="3331" width="21.28515625" style="153" customWidth="1"/>
    <col min="3332" max="3332" width="21.85546875" style="153" customWidth="1"/>
    <col min="3333" max="3335" width="12.7109375" style="153" customWidth="1"/>
    <col min="3336" max="3336" width="14.7109375" style="153" customWidth="1"/>
    <col min="3337" max="3337" width="13.42578125" style="153" customWidth="1"/>
    <col min="3338" max="3338" width="10" style="153" bestFit="1" customWidth="1"/>
    <col min="3339" max="3339" width="17.5703125" style="153" bestFit="1" customWidth="1"/>
    <col min="3340" max="3340" width="15.5703125" style="153" bestFit="1" customWidth="1"/>
    <col min="3341" max="3341" width="9" style="153" customWidth="1"/>
    <col min="3342" max="3342" width="7.28515625" style="153" bestFit="1" customWidth="1"/>
    <col min="3343" max="3343" width="11.42578125" style="153"/>
    <col min="3344" max="3344" width="10" style="153" customWidth="1"/>
    <col min="3345" max="3345" width="12.28515625" style="153" customWidth="1"/>
    <col min="3346" max="3584" width="11.42578125" style="153"/>
    <col min="3585" max="3586" width="12.7109375" style="153" customWidth="1"/>
    <col min="3587" max="3587" width="21.28515625" style="153" customWidth="1"/>
    <col min="3588" max="3588" width="21.85546875" style="153" customWidth="1"/>
    <col min="3589" max="3591" width="12.7109375" style="153" customWidth="1"/>
    <col min="3592" max="3592" width="14.7109375" style="153" customWidth="1"/>
    <col min="3593" max="3593" width="13.42578125" style="153" customWidth="1"/>
    <col min="3594" max="3594" width="10" style="153" bestFit="1" customWidth="1"/>
    <col min="3595" max="3595" width="17.5703125" style="153" bestFit="1" customWidth="1"/>
    <col min="3596" max="3596" width="15.5703125" style="153" bestFit="1" customWidth="1"/>
    <col min="3597" max="3597" width="9" style="153" customWidth="1"/>
    <col min="3598" max="3598" width="7.28515625" style="153" bestFit="1" customWidth="1"/>
    <col min="3599" max="3599" width="11.42578125" style="153"/>
    <col min="3600" max="3600" width="10" style="153" customWidth="1"/>
    <col min="3601" max="3601" width="12.28515625" style="153" customWidth="1"/>
    <col min="3602" max="3840" width="11.42578125" style="153"/>
    <col min="3841" max="3842" width="12.7109375" style="153" customWidth="1"/>
    <col min="3843" max="3843" width="21.28515625" style="153" customWidth="1"/>
    <col min="3844" max="3844" width="21.85546875" style="153" customWidth="1"/>
    <col min="3845" max="3847" width="12.7109375" style="153" customWidth="1"/>
    <col min="3848" max="3848" width="14.7109375" style="153" customWidth="1"/>
    <col min="3849" max="3849" width="13.42578125" style="153" customWidth="1"/>
    <col min="3850" max="3850" width="10" style="153" bestFit="1" customWidth="1"/>
    <col min="3851" max="3851" width="17.5703125" style="153" bestFit="1" customWidth="1"/>
    <col min="3852" max="3852" width="15.5703125" style="153" bestFit="1" customWidth="1"/>
    <col min="3853" max="3853" width="9" style="153" customWidth="1"/>
    <col min="3854" max="3854" width="7.28515625" style="153" bestFit="1" customWidth="1"/>
    <col min="3855" max="3855" width="11.42578125" style="153"/>
    <col min="3856" max="3856" width="10" style="153" customWidth="1"/>
    <col min="3857" max="3857" width="12.28515625" style="153" customWidth="1"/>
    <col min="3858" max="4096" width="11.42578125" style="153"/>
    <col min="4097" max="4098" width="12.7109375" style="153" customWidth="1"/>
    <col min="4099" max="4099" width="21.28515625" style="153" customWidth="1"/>
    <col min="4100" max="4100" width="21.85546875" style="153" customWidth="1"/>
    <col min="4101" max="4103" width="12.7109375" style="153" customWidth="1"/>
    <col min="4104" max="4104" width="14.7109375" style="153" customWidth="1"/>
    <col min="4105" max="4105" width="13.42578125" style="153" customWidth="1"/>
    <col min="4106" max="4106" width="10" style="153" bestFit="1" customWidth="1"/>
    <col min="4107" max="4107" width="17.5703125" style="153" bestFit="1" customWidth="1"/>
    <col min="4108" max="4108" width="15.5703125" style="153" bestFit="1" customWidth="1"/>
    <col min="4109" max="4109" width="9" style="153" customWidth="1"/>
    <col min="4110" max="4110" width="7.28515625" style="153" bestFit="1" customWidth="1"/>
    <col min="4111" max="4111" width="11.42578125" style="153"/>
    <col min="4112" max="4112" width="10" style="153" customWidth="1"/>
    <col min="4113" max="4113" width="12.28515625" style="153" customWidth="1"/>
    <col min="4114" max="4352" width="11.42578125" style="153"/>
    <col min="4353" max="4354" width="12.7109375" style="153" customWidth="1"/>
    <col min="4355" max="4355" width="21.28515625" style="153" customWidth="1"/>
    <col min="4356" max="4356" width="21.85546875" style="153" customWidth="1"/>
    <col min="4357" max="4359" width="12.7109375" style="153" customWidth="1"/>
    <col min="4360" max="4360" width="14.7109375" style="153" customWidth="1"/>
    <col min="4361" max="4361" width="13.42578125" style="153" customWidth="1"/>
    <col min="4362" max="4362" width="10" style="153" bestFit="1" customWidth="1"/>
    <col min="4363" max="4363" width="17.5703125" style="153" bestFit="1" customWidth="1"/>
    <col min="4364" max="4364" width="15.5703125" style="153" bestFit="1" customWidth="1"/>
    <col min="4365" max="4365" width="9" style="153" customWidth="1"/>
    <col min="4366" max="4366" width="7.28515625" style="153" bestFit="1" customWidth="1"/>
    <col min="4367" max="4367" width="11.42578125" style="153"/>
    <col min="4368" max="4368" width="10" style="153" customWidth="1"/>
    <col min="4369" max="4369" width="12.28515625" style="153" customWidth="1"/>
    <col min="4370" max="4608" width="11.42578125" style="153"/>
    <col min="4609" max="4610" width="12.7109375" style="153" customWidth="1"/>
    <col min="4611" max="4611" width="21.28515625" style="153" customWidth="1"/>
    <col min="4612" max="4612" width="21.85546875" style="153" customWidth="1"/>
    <col min="4613" max="4615" width="12.7109375" style="153" customWidth="1"/>
    <col min="4616" max="4616" width="14.7109375" style="153" customWidth="1"/>
    <col min="4617" max="4617" width="13.42578125" style="153" customWidth="1"/>
    <col min="4618" max="4618" width="10" style="153" bestFit="1" customWidth="1"/>
    <col min="4619" max="4619" width="17.5703125" style="153" bestFit="1" customWidth="1"/>
    <col min="4620" max="4620" width="15.5703125" style="153" bestFit="1" customWidth="1"/>
    <col min="4621" max="4621" width="9" style="153" customWidth="1"/>
    <col min="4622" max="4622" width="7.28515625" style="153" bestFit="1" customWidth="1"/>
    <col min="4623" max="4623" width="11.42578125" style="153"/>
    <col min="4624" max="4624" width="10" style="153" customWidth="1"/>
    <col min="4625" max="4625" width="12.28515625" style="153" customWidth="1"/>
    <col min="4626" max="4864" width="11.42578125" style="153"/>
    <col min="4865" max="4866" width="12.7109375" style="153" customWidth="1"/>
    <col min="4867" max="4867" width="21.28515625" style="153" customWidth="1"/>
    <col min="4868" max="4868" width="21.85546875" style="153" customWidth="1"/>
    <col min="4869" max="4871" width="12.7109375" style="153" customWidth="1"/>
    <col min="4872" max="4872" width="14.7109375" style="153" customWidth="1"/>
    <col min="4873" max="4873" width="13.42578125" style="153" customWidth="1"/>
    <col min="4874" max="4874" width="10" style="153" bestFit="1" customWidth="1"/>
    <col min="4875" max="4875" width="17.5703125" style="153" bestFit="1" customWidth="1"/>
    <col min="4876" max="4876" width="15.5703125" style="153" bestFit="1" customWidth="1"/>
    <col min="4877" max="4877" width="9" style="153" customWidth="1"/>
    <col min="4878" max="4878" width="7.28515625" style="153" bestFit="1" customWidth="1"/>
    <col min="4879" max="4879" width="11.42578125" style="153"/>
    <col min="4880" max="4880" width="10" style="153" customWidth="1"/>
    <col min="4881" max="4881" width="12.28515625" style="153" customWidth="1"/>
    <col min="4882" max="5120" width="11.42578125" style="153"/>
    <col min="5121" max="5122" width="12.7109375" style="153" customWidth="1"/>
    <col min="5123" max="5123" width="21.28515625" style="153" customWidth="1"/>
    <col min="5124" max="5124" width="21.85546875" style="153" customWidth="1"/>
    <col min="5125" max="5127" width="12.7109375" style="153" customWidth="1"/>
    <col min="5128" max="5128" width="14.7109375" style="153" customWidth="1"/>
    <col min="5129" max="5129" width="13.42578125" style="153" customWidth="1"/>
    <col min="5130" max="5130" width="10" style="153" bestFit="1" customWidth="1"/>
    <col min="5131" max="5131" width="17.5703125" style="153" bestFit="1" customWidth="1"/>
    <col min="5132" max="5132" width="15.5703125" style="153" bestFit="1" customWidth="1"/>
    <col min="5133" max="5133" width="9" style="153" customWidth="1"/>
    <col min="5134" max="5134" width="7.28515625" style="153" bestFit="1" customWidth="1"/>
    <col min="5135" max="5135" width="11.42578125" style="153"/>
    <col min="5136" max="5136" width="10" style="153" customWidth="1"/>
    <col min="5137" max="5137" width="12.28515625" style="153" customWidth="1"/>
    <col min="5138" max="5376" width="11.42578125" style="153"/>
    <col min="5377" max="5378" width="12.7109375" style="153" customWidth="1"/>
    <col min="5379" max="5379" width="21.28515625" style="153" customWidth="1"/>
    <col min="5380" max="5380" width="21.85546875" style="153" customWidth="1"/>
    <col min="5381" max="5383" width="12.7109375" style="153" customWidth="1"/>
    <col min="5384" max="5384" width="14.7109375" style="153" customWidth="1"/>
    <col min="5385" max="5385" width="13.42578125" style="153" customWidth="1"/>
    <col min="5386" max="5386" width="10" style="153" bestFit="1" customWidth="1"/>
    <col min="5387" max="5387" width="17.5703125" style="153" bestFit="1" customWidth="1"/>
    <col min="5388" max="5388" width="15.5703125" style="153" bestFit="1" customWidth="1"/>
    <col min="5389" max="5389" width="9" style="153" customWidth="1"/>
    <col min="5390" max="5390" width="7.28515625" style="153" bestFit="1" customWidth="1"/>
    <col min="5391" max="5391" width="11.42578125" style="153"/>
    <col min="5392" max="5392" width="10" style="153" customWidth="1"/>
    <col min="5393" max="5393" width="12.28515625" style="153" customWidth="1"/>
    <col min="5394" max="5632" width="11.42578125" style="153"/>
    <col min="5633" max="5634" width="12.7109375" style="153" customWidth="1"/>
    <col min="5635" max="5635" width="21.28515625" style="153" customWidth="1"/>
    <col min="5636" max="5636" width="21.85546875" style="153" customWidth="1"/>
    <col min="5637" max="5639" width="12.7109375" style="153" customWidth="1"/>
    <col min="5640" max="5640" width="14.7109375" style="153" customWidth="1"/>
    <col min="5641" max="5641" width="13.42578125" style="153" customWidth="1"/>
    <col min="5642" max="5642" width="10" style="153" bestFit="1" customWidth="1"/>
    <col min="5643" max="5643" width="17.5703125" style="153" bestFit="1" customWidth="1"/>
    <col min="5644" max="5644" width="15.5703125" style="153" bestFit="1" customWidth="1"/>
    <col min="5645" max="5645" width="9" style="153" customWidth="1"/>
    <col min="5646" max="5646" width="7.28515625" style="153" bestFit="1" customWidth="1"/>
    <col min="5647" max="5647" width="11.42578125" style="153"/>
    <col min="5648" max="5648" width="10" style="153" customWidth="1"/>
    <col min="5649" max="5649" width="12.28515625" style="153" customWidth="1"/>
    <col min="5650" max="5888" width="11.42578125" style="153"/>
    <col min="5889" max="5890" width="12.7109375" style="153" customWidth="1"/>
    <col min="5891" max="5891" width="21.28515625" style="153" customWidth="1"/>
    <col min="5892" max="5892" width="21.85546875" style="153" customWidth="1"/>
    <col min="5893" max="5895" width="12.7109375" style="153" customWidth="1"/>
    <col min="5896" max="5896" width="14.7109375" style="153" customWidth="1"/>
    <col min="5897" max="5897" width="13.42578125" style="153" customWidth="1"/>
    <col min="5898" max="5898" width="10" style="153" bestFit="1" customWidth="1"/>
    <col min="5899" max="5899" width="17.5703125" style="153" bestFit="1" customWidth="1"/>
    <col min="5900" max="5900" width="15.5703125" style="153" bestFit="1" customWidth="1"/>
    <col min="5901" max="5901" width="9" style="153" customWidth="1"/>
    <col min="5902" max="5902" width="7.28515625" style="153" bestFit="1" customWidth="1"/>
    <col min="5903" max="5903" width="11.42578125" style="153"/>
    <col min="5904" max="5904" width="10" style="153" customWidth="1"/>
    <col min="5905" max="5905" width="12.28515625" style="153" customWidth="1"/>
    <col min="5906" max="6144" width="11.42578125" style="153"/>
    <col min="6145" max="6146" width="12.7109375" style="153" customWidth="1"/>
    <col min="6147" max="6147" width="21.28515625" style="153" customWidth="1"/>
    <col min="6148" max="6148" width="21.85546875" style="153" customWidth="1"/>
    <col min="6149" max="6151" width="12.7109375" style="153" customWidth="1"/>
    <col min="6152" max="6152" width="14.7109375" style="153" customWidth="1"/>
    <col min="6153" max="6153" width="13.42578125" style="153" customWidth="1"/>
    <col min="6154" max="6154" width="10" style="153" bestFit="1" customWidth="1"/>
    <col min="6155" max="6155" width="17.5703125" style="153" bestFit="1" customWidth="1"/>
    <col min="6156" max="6156" width="15.5703125" style="153" bestFit="1" customWidth="1"/>
    <col min="6157" max="6157" width="9" style="153" customWidth="1"/>
    <col min="6158" max="6158" width="7.28515625" style="153" bestFit="1" customWidth="1"/>
    <col min="6159" max="6159" width="11.42578125" style="153"/>
    <col min="6160" max="6160" width="10" style="153" customWidth="1"/>
    <col min="6161" max="6161" width="12.28515625" style="153" customWidth="1"/>
    <col min="6162" max="6400" width="11.42578125" style="153"/>
    <col min="6401" max="6402" width="12.7109375" style="153" customWidth="1"/>
    <col min="6403" max="6403" width="21.28515625" style="153" customWidth="1"/>
    <col min="6404" max="6404" width="21.85546875" style="153" customWidth="1"/>
    <col min="6405" max="6407" width="12.7109375" style="153" customWidth="1"/>
    <col min="6408" max="6408" width="14.7109375" style="153" customWidth="1"/>
    <col min="6409" max="6409" width="13.42578125" style="153" customWidth="1"/>
    <col min="6410" max="6410" width="10" style="153" bestFit="1" customWidth="1"/>
    <col min="6411" max="6411" width="17.5703125" style="153" bestFit="1" customWidth="1"/>
    <col min="6412" max="6412" width="15.5703125" style="153" bestFit="1" customWidth="1"/>
    <col min="6413" max="6413" width="9" style="153" customWidth="1"/>
    <col min="6414" max="6414" width="7.28515625" style="153" bestFit="1" customWidth="1"/>
    <col min="6415" max="6415" width="11.42578125" style="153"/>
    <col min="6416" max="6416" width="10" style="153" customWidth="1"/>
    <col min="6417" max="6417" width="12.28515625" style="153" customWidth="1"/>
    <col min="6418" max="6656" width="11.42578125" style="153"/>
    <col min="6657" max="6658" width="12.7109375" style="153" customWidth="1"/>
    <col min="6659" max="6659" width="21.28515625" style="153" customWidth="1"/>
    <col min="6660" max="6660" width="21.85546875" style="153" customWidth="1"/>
    <col min="6661" max="6663" width="12.7109375" style="153" customWidth="1"/>
    <col min="6664" max="6664" width="14.7109375" style="153" customWidth="1"/>
    <col min="6665" max="6665" width="13.42578125" style="153" customWidth="1"/>
    <col min="6666" max="6666" width="10" style="153" bestFit="1" customWidth="1"/>
    <col min="6667" max="6667" width="17.5703125" style="153" bestFit="1" customWidth="1"/>
    <col min="6668" max="6668" width="15.5703125" style="153" bestFit="1" customWidth="1"/>
    <col min="6669" max="6669" width="9" style="153" customWidth="1"/>
    <col min="6670" max="6670" width="7.28515625" style="153" bestFit="1" customWidth="1"/>
    <col min="6671" max="6671" width="11.42578125" style="153"/>
    <col min="6672" max="6672" width="10" style="153" customWidth="1"/>
    <col min="6673" max="6673" width="12.28515625" style="153" customWidth="1"/>
    <col min="6674" max="6912" width="11.42578125" style="153"/>
    <col min="6913" max="6914" width="12.7109375" style="153" customWidth="1"/>
    <col min="6915" max="6915" width="21.28515625" style="153" customWidth="1"/>
    <col min="6916" max="6916" width="21.85546875" style="153" customWidth="1"/>
    <col min="6917" max="6919" width="12.7109375" style="153" customWidth="1"/>
    <col min="6920" max="6920" width="14.7109375" style="153" customWidth="1"/>
    <col min="6921" max="6921" width="13.42578125" style="153" customWidth="1"/>
    <col min="6922" max="6922" width="10" style="153" bestFit="1" customWidth="1"/>
    <col min="6923" max="6923" width="17.5703125" style="153" bestFit="1" customWidth="1"/>
    <col min="6924" max="6924" width="15.5703125" style="153" bestFit="1" customWidth="1"/>
    <col min="6925" max="6925" width="9" style="153" customWidth="1"/>
    <col min="6926" max="6926" width="7.28515625" style="153" bestFit="1" customWidth="1"/>
    <col min="6927" max="6927" width="11.42578125" style="153"/>
    <col min="6928" max="6928" width="10" style="153" customWidth="1"/>
    <col min="6929" max="6929" width="12.28515625" style="153" customWidth="1"/>
    <col min="6930" max="7168" width="11.42578125" style="153"/>
    <col min="7169" max="7170" width="12.7109375" style="153" customWidth="1"/>
    <col min="7171" max="7171" width="21.28515625" style="153" customWidth="1"/>
    <col min="7172" max="7172" width="21.85546875" style="153" customWidth="1"/>
    <col min="7173" max="7175" width="12.7109375" style="153" customWidth="1"/>
    <col min="7176" max="7176" width="14.7109375" style="153" customWidth="1"/>
    <col min="7177" max="7177" width="13.42578125" style="153" customWidth="1"/>
    <col min="7178" max="7178" width="10" style="153" bestFit="1" customWidth="1"/>
    <col min="7179" max="7179" width="17.5703125" style="153" bestFit="1" customWidth="1"/>
    <col min="7180" max="7180" width="15.5703125" style="153" bestFit="1" customWidth="1"/>
    <col min="7181" max="7181" width="9" style="153" customWidth="1"/>
    <col min="7182" max="7182" width="7.28515625" style="153" bestFit="1" customWidth="1"/>
    <col min="7183" max="7183" width="11.42578125" style="153"/>
    <col min="7184" max="7184" width="10" style="153" customWidth="1"/>
    <col min="7185" max="7185" width="12.28515625" style="153" customWidth="1"/>
    <col min="7186" max="7424" width="11.42578125" style="153"/>
    <col min="7425" max="7426" width="12.7109375" style="153" customWidth="1"/>
    <col min="7427" max="7427" width="21.28515625" style="153" customWidth="1"/>
    <col min="7428" max="7428" width="21.85546875" style="153" customWidth="1"/>
    <col min="7429" max="7431" width="12.7109375" style="153" customWidth="1"/>
    <col min="7432" max="7432" width="14.7109375" style="153" customWidth="1"/>
    <col min="7433" max="7433" width="13.42578125" style="153" customWidth="1"/>
    <col min="7434" max="7434" width="10" style="153" bestFit="1" customWidth="1"/>
    <col min="7435" max="7435" width="17.5703125" style="153" bestFit="1" customWidth="1"/>
    <col min="7436" max="7436" width="15.5703125" style="153" bestFit="1" customWidth="1"/>
    <col min="7437" max="7437" width="9" style="153" customWidth="1"/>
    <col min="7438" max="7438" width="7.28515625" style="153" bestFit="1" customWidth="1"/>
    <col min="7439" max="7439" width="11.42578125" style="153"/>
    <col min="7440" max="7440" width="10" style="153" customWidth="1"/>
    <col min="7441" max="7441" width="12.28515625" style="153" customWidth="1"/>
    <col min="7442" max="7680" width="11.42578125" style="153"/>
    <col min="7681" max="7682" width="12.7109375" style="153" customWidth="1"/>
    <col min="7683" max="7683" width="21.28515625" style="153" customWidth="1"/>
    <col min="7684" max="7684" width="21.85546875" style="153" customWidth="1"/>
    <col min="7685" max="7687" width="12.7109375" style="153" customWidth="1"/>
    <col min="7688" max="7688" width="14.7109375" style="153" customWidth="1"/>
    <col min="7689" max="7689" width="13.42578125" style="153" customWidth="1"/>
    <col min="7690" max="7690" width="10" style="153" bestFit="1" customWidth="1"/>
    <col min="7691" max="7691" width="17.5703125" style="153" bestFit="1" customWidth="1"/>
    <col min="7692" max="7692" width="15.5703125" style="153" bestFit="1" customWidth="1"/>
    <col min="7693" max="7693" width="9" style="153" customWidth="1"/>
    <col min="7694" max="7694" width="7.28515625" style="153" bestFit="1" customWidth="1"/>
    <col min="7695" max="7695" width="11.42578125" style="153"/>
    <col min="7696" max="7696" width="10" style="153" customWidth="1"/>
    <col min="7697" max="7697" width="12.28515625" style="153" customWidth="1"/>
    <col min="7698" max="7936" width="11.42578125" style="153"/>
    <col min="7937" max="7938" width="12.7109375" style="153" customWidth="1"/>
    <col min="7939" max="7939" width="21.28515625" style="153" customWidth="1"/>
    <col min="7940" max="7940" width="21.85546875" style="153" customWidth="1"/>
    <col min="7941" max="7943" width="12.7109375" style="153" customWidth="1"/>
    <col min="7944" max="7944" width="14.7109375" style="153" customWidth="1"/>
    <col min="7945" max="7945" width="13.42578125" style="153" customWidth="1"/>
    <col min="7946" max="7946" width="10" style="153" bestFit="1" customWidth="1"/>
    <col min="7947" max="7947" width="17.5703125" style="153" bestFit="1" customWidth="1"/>
    <col min="7948" max="7948" width="15.5703125" style="153" bestFit="1" customWidth="1"/>
    <col min="7949" max="7949" width="9" style="153" customWidth="1"/>
    <col min="7950" max="7950" width="7.28515625" style="153" bestFit="1" customWidth="1"/>
    <col min="7951" max="7951" width="11.42578125" style="153"/>
    <col min="7952" max="7952" width="10" style="153" customWidth="1"/>
    <col min="7953" max="7953" width="12.28515625" style="153" customWidth="1"/>
    <col min="7954" max="8192" width="11.42578125" style="153"/>
    <col min="8193" max="8194" width="12.7109375" style="153" customWidth="1"/>
    <col min="8195" max="8195" width="21.28515625" style="153" customWidth="1"/>
    <col min="8196" max="8196" width="21.85546875" style="153" customWidth="1"/>
    <col min="8197" max="8199" width="12.7109375" style="153" customWidth="1"/>
    <col min="8200" max="8200" width="14.7109375" style="153" customWidth="1"/>
    <col min="8201" max="8201" width="13.42578125" style="153" customWidth="1"/>
    <col min="8202" max="8202" width="10" style="153" bestFit="1" customWidth="1"/>
    <col min="8203" max="8203" width="17.5703125" style="153" bestFit="1" customWidth="1"/>
    <col min="8204" max="8204" width="15.5703125" style="153" bestFit="1" customWidth="1"/>
    <col min="8205" max="8205" width="9" style="153" customWidth="1"/>
    <col min="8206" max="8206" width="7.28515625" style="153" bestFit="1" customWidth="1"/>
    <col min="8207" max="8207" width="11.42578125" style="153"/>
    <col min="8208" max="8208" width="10" style="153" customWidth="1"/>
    <col min="8209" max="8209" width="12.28515625" style="153" customWidth="1"/>
    <col min="8210" max="8448" width="11.42578125" style="153"/>
    <col min="8449" max="8450" width="12.7109375" style="153" customWidth="1"/>
    <col min="8451" max="8451" width="21.28515625" style="153" customWidth="1"/>
    <col min="8452" max="8452" width="21.85546875" style="153" customWidth="1"/>
    <col min="8453" max="8455" width="12.7109375" style="153" customWidth="1"/>
    <col min="8456" max="8456" width="14.7109375" style="153" customWidth="1"/>
    <col min="8457" max="8457" width="13.42578125" style="153" customWidth="1"/>
    <col min="8458" max="8458" width="10" style="153" bestFit="1" customWidth="1"/>
    <col min="8459" max="8459" width="17.5703125" style="153" bestFit="1" customWidth="1"/>
    <col min="8460" max="8460" width="15.5703125" style="153" bestFit="1" customWidth="1"/>
    <col min="8461" max="8461" width="9" style="153" customWidth="1"/>
    <col min="8462" max="8462" width="7.28515625" style="153" bestFit="1" customWidth="1"/>
    <col min="8463" max="8463" width="11.42578125" style="153"/>
    <col min="8464" max="8464" width="10" style="153" customWidth="1"/>
    <col min="8465" max="8465" width="12.28515625" style="153" customWidth="1"/>
    <col min="8466" max="8704" width="11.42578125" style="153"/>
    <col min="8705" max="8706" width="12.7109375" style="153" customWidth="1"/>
    <col min="8707" max="8707" width="21.28515625" style="153" customWidth="1"/>
    <col min="8708" max="8708" width="21.85546875" style="153" customWidth="1"/>
    <col min="8709" max="8711" width="12.7109375" style="153" customWidth="1"/>
    <col min="8712" max="8712" width="14.7109375" style="153" customWidth="1"/>
    <col min="8713" max="8713" width="13.42578125" style="153" customWidth="1"/>
    <col min="8714" max="8714" width="10" style="153" bestFit="1" customWidth="1"/>
    <col min="8715" max="8715" width="17.5703125" style="153" bestFit="1" customWidth="1"/>
    <col min="8716" max="8716" width="15.5703125" style="153" bestFit="1" customWidth="1"/>
    <col min="8717" max="8717" width="9" style="153" customWidth="1"/>
    <col min="8718" max="8718" width="7.28515625" style="153" bestFit="1" customWidth="1"/>
    <col min="8719" max="8719" width="11.42578125" style="153"/>
    <col min="8720" max="8720" width="10" style="153" customWidth="1"/>
    <col min="8721" max="8721" width="12.28515625" style="153" customWidth="1"/>
    <col min="8722" max="8960" width="11.42578125" style="153"/>
    <col min="8961" max="8962" width="12.7109375" style="153" customWidth="1"/>
    <col min="8963" max="8963" width="21.28515625" style="153" customWidth="1"/>
    <col min="8964" max="8964" width="21.85546875" style="153" customWidth="1"/>
    <col min="8965" max="8967" width="12.7109375" style="153" customWidth="1"/>
    <col min="8968" max="8968" width="14.7109375" style="153" customWidth="1"/>
    <col min="8969" max="8969" width="13.42578125" style="153" customWidth="1"/>
    <col min="8970" max="8970" width="10" style="153" bestFit="1" customWidth="1"/>
    <col min="8971" max="8971" width="17.5703125" style="153" bestFit="1" customWidth="1"/>
    <col min="8972" max="8972" width="15.5703125" style="153" bestFit="1" customWidth="1"/>
    <col min="8973" max="8973" width="9" style="153" customWidth="1"/>
    <col min="8974" max="8974" width="7.28515625" style="153" bestFit="1" customWidth="1"/>
    <col min="8975" max="8975" width="11.42578125" style="153"/>
    <col min="8976" max="8976" width="10" style="153" customWidth="1"/>
    <col min="8977" max="8977" width="12.28515625" style="153" customWidth="1"/>
    <col min="8978" max="9216" width="11.42578125" style="153"/>
    <col min="9217" max="9218" width="12.7109375" style="153" customWidth="1"/>
    <col min="9219" max="9219" width="21.28515625" style="153" customWidth="1"/>
    <col min="9220" max="9220" width="21.85546875" style="153" customWidth="1"/>
    <col min="9221" max="9223" width="12.7109375" style="153" customWidth="1"/>
    <col min="9224" max="9224" width="14.7109375" style="153" customWidth="1"/>
    <col min="9225" max="9225" width="13.42578125" style="153" customWidth="1"/>
    <col min="9226" max="9226" width="10" style="153" bestFit="1" customWidth="1"/>
    <col min="9227" max="9227" width="17.5703125" style="153" bestFit="1" customWidth="1"/>
    <col min="9228" max="9228" width="15.5703125" style="153" bestFit="1" customWidth="1"/>
    <col min="9229" max="9229" width="9" style="153" customWidth="1"/>
    <col min="9230" max="9230" width="7.28515625" style="153" bestFit="1" customWidth="1"/>
    <col min="9231" max="9231" width="11.42578125" style="153"/>
    <col min="9232" max="9232" width="10" style="153" customWidth="1"/>
    <col min="9233" max="9233" width="12.28515625" style="153" customWidth="1"/>
    <col min="9234" max="9472" width="11.42578125" style="153"/>
    <col min="9473" max="9474" width="12.7109375" style="153" customWidth="1"/>
    <col min="9475" max="9475" width="21.28515625" style="153" customWidth="1"/>
    <col min="9476" max="9476" width="21.85546875" style="153" customWidth="1"/>
    <col min="9477" max="9479" width="12.7109375" style="153" customWidth="1"/>
    <col min="9480" max="9480" width="14.7109375" style="153" customWidth="1"/>
    <col min="9481" max="9481" width="13.42578125" style="153" customWidth="1"/>
    <col min="9482" max="9482" width="10" style="153" bestFit="1" customWidth="1"/>
    <col min="9483" max="9483" width="17.5703125" style="153" bestFit="1" customWidth="1"/>
    <col min="9484" max="9484" width="15.5703125" style="153" bestFit="1" customWidth="1"/>
    <col min="9485" max="9485" width="9" style="153" customWidth="1"/>
    <col min="9486" max="9486" width="7.28515625" style="153" bestFit="1" customWidth="1"/>
    <col min="9487" max="9487" width="11.42578125" style="153"/>
    <col min="9488" max="9488" width="10" style="153" customWidth="1"/>
    <col min="9489" max="9489" width="12.28515625" style="153" customWidth="1"/>
    <col min="9490" max="9728" width="11.42578125" style="153"/>
    <col min="9729" max="9730" width="12.7109375" style="153" customWidth="1"/>
    <col min="9731" max="9731" width="21.28515625" style="153" customWidth="1"/>
    <col min="9732" max="9732" width="21.85546875" style="153" customWidth="1"/>
    <col min="9733" max="9735" width="12.7109375" style="153" customWidth="1"/>
    <col min="9736" max="9736" width="14.7109375" style="153" customWidth="1"/>
    <col min="9737" max="9737" width="13.42578125" style="153" customWidth="1"/>
    <col min="9738" max="9738" width="10" style="153" bestFit="1" customWidth="1"/>
    <col min="9739" max="9739" width="17.5703125" style="153" bestFit="1" customWidth="1"/>
    <col min="9740" max="9740" width="15.5703125" style="153" bestFit="1" customWidth="1"/>
    <col min="9741" max="9741" width="9" style="153" customWidth="1"/>
    <col min="9742" max="9742" width="7.28515625" style="153" bestFit="1" customWidth="1"/>
    <col min="9743" max="9743" width="11.42578125" style="153"/>
    <col min="9744" max="9744" width="10" style="153" customWidth="1"/>
    <col min="9745" max="9745" width="12.28515625" style="153" customWidth="1"/>
    <col min="9746" max="9984" width="11.42578125" style="153"/>
    <col min="9985" max="9986" width="12.7109375" style="153" customWidth="1"/>
    <col min="9987" max="9987" width="21.28515625" style="153" customWidth="1"/>
    <col min="9988" max="9988" width="21.85546875" style="153" customWidth="1"/>
    <col min="9989" max="9991" width="12.7109375" style="153" customWidth="1"/>
    <col min="9992" max="9992" width="14.7109375" style="153" customWidth="1"/>
    <col min="9993" max="9993" width="13.42578125" style="153" customWidth="1"/>
    <col min="9994" max="9994" width="10" style="153" bestFit="1" customWidth="1"/>
    <col min="9995" max="9995" width="17.5703125" style="153" bestFit="1" customWidth="1"/>
    <col min="9996" max="9996" width="15.5703125" style="153" bestFit="1" customWidth="1"/>
    <col min="9997" max="9997" width="9" style="153" customWidth="1"/>
    <col min="9998" max="9998" width="7.28515625" style="153" bestFit="1" customWidth="1"/>
    <col min="9999" max="9999" width="11.42578125" style="153"/>
    <col min="10000" max="10000" width="10" style="153" customWidth="1"/>
    <col min="10001" max="10001" width="12.28515625" style="153" customWidth="1"/>
    <col min="10002" max="10240" width="11.42578125" style="153"/>
    <col min="10241" max="10242" width="12.7109375" style="153" customWidth="1"/>
    <col min="10243" max="10243" width="21.28515625" style="153" customWidth="1"/>
    <col min="10244" max="10244" width="21.85546875" style="153" customWidth="1"/>
    <col min="10245" max="10247" width="12.7109375" style="153" customWidth="1"/>
    <col min="10248" max="10248" width="14.7109375" style="153" customWidth="1"/>
    <col min="10249" max="10249" width="13.42578125" style="153" customWidth="1"/>
    <col min="10250" max="10250" width="10" style="153" bestFit="1" customWidth="1"/>
    <col min="10251" max="10251" width="17.5703125" style="153" bestFit="1" customWidth="1"/>
    <col min="10252" max="10252" width="15.5703125" style="153" bestFit="1" customWidth="1"/>
    <col min="10253" max="10253" width="9" style="153" customWidth="1"/>
    <col min="10254" max="10254" width="7.28515625" style="153" bestFit="1" customWidth="1"/>
    <col min="10255" max="10255" width="11.42578125" style="153"/>
    <col min="10256" max="10256" width="10" style="153" customWidth="1"/>
    <col min="10257" max="10257" width="12.28515625" style="153" customWidth="1"/>
    <col min="10258" max="10496" width="11.42578125" style="153"/>
    <col min="10497" max="10498" width="12.7109375" style="153" customWidth="1"/>
    <col min="10499" max="10499" width="21.28515625" style="153" customWidth="1"/>
    <col min="10500" max="10500" width="21.85546875" style="153" customWidth="1"/>
    <col min="10501" max="10503" width="12.7109375" style="153" customWidth="1"/>
    <col min="10504" max="10504" width="14.7109375" style="153" customWidth="1"/>
    <col min="10505" max="10505" width="13.42578125" style="153" customWidth="1"/>
    <col min="10506" max="10506" width="10" style="153" bestFit="1" customWidth="1"/>
    <col min="10507" max="10507" width="17.5703125" style="153" bestFit="1" customWidth="1"/>
    <col min="10508" max="10508" width="15.5703125" style="153" bestFit="1" customWidth="1"/>
    <col min="10509" max="10509" width="9" style="153" customWidth="1"/>
    <col min="10510" max="10510" width="7.28515625" style="153" bestFit="1" customWidth="1"/>
    <col min="10511" max="10511" width="11.42578125" style="153"/>
    <col min="10512" max="10512" width="10" style="153" customWidth="1"/>
    <col min="10513" max="10513" width="12.28515625" style="153" customWidth="1"/>
    <col min="10514" max="10752" width="11.42578125" style="153"/>
    <col min="10753" max="10754" width="12.7109375" style="153" customWidth="1"/>
    <col min="10755" max="10755" width="21.28515625" style="153" customWidth="1"/>
    <col min="10756" max="10756" width="21.85546875" style="153" customWidth="1"/>
    <col min="10757" max="10759" width="12.7109375" style="153" customWidth="1"/>
    <col min="10760" max="10760" width="14.7109375" style="153" customWidth="1"/>
    <col min="10761" max="10761" width="13.42578125" style="153" customWidth="1"/>
    <col min="10762" max="10762" width="10" style="153" bestFit="1" customWidth="1"/>
    <col min="10763" max="10763" width="17.5703125" style="153" bestFit="1" customWidth="1"/>
    <col min="10764" max="10764" width="15.5703125" style="153" bestFit="1" customWidth="1"/>
    <col min="10765" max="10765" width="9" style="153" customWidth="1"/>
    <col min="10766" max="10766" width="7.28515625" style="153" bestFit="1" customWidth="1"/>
    <col min="10767" max="10767" width="11.42578125" style="153"/>
    <col min="10768" max="10768" width="10" style="153" customWidth="1"/>
    <col min="10769" max="10769" width="12.28515625" style="153" customWidth="1"/>
    <col min="10770" max="11008" width="11.42578125" style="153"/>
    <col min="11009" max="11010" width="12.7109375" style="153" customWidth="1"/>
    <col min="11011" max="11011" width="21.28515625" style="153" customWidth="1"/>
    <col min="11012" max="11012" width="21.85546875" style="153" customWidth="1"/>
    <col min="11013" max="11015" width="12.7109375" style="153" customWidth="1"/>
    <col min="11016" max="11016" width="14.7109375" style="153" customWidth="1"/>
    <col min="11017" max="11017" width="13.42578125" style="153" customWidth="1"/>
    <col min="11018" max="11018" width="10" style="153" bestFit="1" customWidth="1"/>
    <col min="11019" max="11019" width="17.5703125" style="153" bestFit="1" customWidth="1"/>
    <col min="11020" max="11020" width="15.5703125" style="153" bestFit="1" customWidth="1"/>
    <col min="11021" max="11021" width="9" style="153" customWidth="1"/>
    <col min="11022" max="11022" width="7.28515625" style="153" bestFit="1" customWidth="1"/>
    <col min="11023" max="11023" width="11.42578125" style="153"/>
    <col min="11024" max="11024" width="10" style="153" customWidth="1"/>
    <col min="11025" max="11025" width="12.28515625" style="153" customWidth="1"/>
    <col min="11026" max="11264" width="11.42578125" style="153"/>
    <col min="11265" max="11266" width="12.7109375" style="153" customWidth="1"/>
    <col min="11267" max="11267" width="21.28515625" style="153" customWidth="1"/>
    <col min="11268" max="11268" width="21.85546875" style="153" customWidth="1"/>
    <col min="11269" max="11271" width="12.7109375" style="153" customWidth="1"/>
    <col min="11272" max="11272" width="14.7109375" style="153" customWidth="1"/>
    <col min="11273" max="11273" width="13.42578125" style="153" customWidth="1"/>
    <col min="11274" max="11274" width="10" style="153" bestFit="1" customWidth="1"/>
    <col min="11275" max="11275" width="17.5703125" style="153" bestFit="1" customWidth="1"/>
    <col min="11276" max="11276" width="15.5703125" style="153" bestFit="1" customWidth="1"/>
    <col min="11277" max="11277" width="9" style="153" customWidth="1"/>
    <col min="11278" max="11278" width="7.28515625" style="153" bestFit="1" customWidth="1"/>
    <col min="11279" max="11279" width="11.42578125" style="153"/>
    <col min="11280" max="11280" width="10" style="153" customWidth="1"/>
    <col min="11281" max="11281" width="12.28515625" style="153" customWidth="1"/>
    <col min="11282" max="11520" width="11.42578125" style="153"/>
    <col min="11521" max="11522" width="12.7109375" style="153" customWidth="1"/>
    <col min="11523" max="11523" width="21.28515625" style="153" customWidth="1"/>
    <col min="11524" max="11524" width="21.85546875" style="153" customWidth="1"/>
    <col min="11525" max="11527" width="12.7109375" style="153" customWidth="1"/>
    <col min="11528" max="11528" width="14.7109375" style="153" customWidth="1"/>
    <col min="11529" max="11529" width="13.42578125" style="153" customWidth="1"/>
    <col min="11530" max="11530" width="10" style="153" bestFit="1" customWidth="1"/>
    <col min="11531" max="11531" width="17.5703125" style="153" bestFit="1" customWidth="1"/>
    <col min="11532" max="11532" width="15.5703125" style="153" bestFit="1" customWidth="1"/>
    <col min="11533" max="11533" width="9" style="153" customWidth="1"/>
    <col min="11534" max="11534" width="7.28515625" style="153" bestFit="1" customWidth="1"/>
    <col min="11535" max="11535" width="11.42578125" style="153"/>
    <col min="11536" max="11536" width="10" style="153" customWidth="1"/>
    <col min="11537" max="11537" width="12.28515625" style="153" customWidth="1"/>
    <col min="11538" max="11776" width="11.42578125" style="153"/>
    <col min="11777" max="11778" width="12.7109375" style="153" customWidth="1"/>
    <col min="11779" max="11779" width="21.28515625" style="153" customWidth="1"/>
    <col min="11780" max="11780" width="21.85546875" style="153" customWidth="1"/>
    <col min="11781" max="11783" width="12.7109375" style="153" customWidth="1"/>
    <col min="11784" max="11784" width="14.7109375" style="153" customWidth="1"/>
    <col min="11785" max="11785" width="13.42578125" style="153" customWidth="1"/>
    <col min="11786" max="11786" width="10" style="153" bestFit="1" customWidth="1"/>
    <col min="11787" max="11787" width="17.5703125" style="153" bestFit="1" customWidth="1"/>
    <col min="11788" max="11788" width="15.5703125" style="153" bestFit="1" customWidth="1"/>
    <col min="11789" max="11789" width="9" style="153" customWidth="1"/>
    <col min="11790" max="11790" width="7.28515625" style="153" bestFit="1" customWidth="1"/>
    <col min="11791" max="11791" width="11.42578125" style="153"/>
    <col min="11792" max="11792" width="10" style="153" customWidth="1"/>
    <col min="11793" max="11793" width="12.28515625" style="153" customWidth="1"/>
    <col min="11794" max="12032" width="11.42578125" style="153"/>
    <col min="12033" max="12034" width="12.7109375" style="153" customWidth="1"/>
    <col min="12035" max="12035" width="21.28515625" style="153" customWidth="1"/>
    <col min="12036" max="12036" width="21.85546875" style="153" customWidth="1"/>
    <col min="12037" max="12039" width="12.7109375" style="153" customWidth="1"/>
    <col min="12040" max="12040" width="14.7109375" style="153" customWidth="1"/>
    <col min="12041" max="12041" width="13.42578125" style="153" customWidth="1"/>
    <col min="12042" max="12042" width="10" style="153" bestFit="1" customWidth="1"/>
    <col min="12043" max="12043" width="17.5703125" style="153" bestFit="1" customWidth="1"/>
    <col min="12044" max="12044" width="15.5703125" style="153" bestFit="1" customWidth="1"/>
    <col min="12045" max="12045" width="9" style="153" customWidth="1"/>
    <col min="12046" max="12046" width="7.28515625" style="153" bestFit="1" customWidth="1"/>
    <col min="12047" max="12047" width="11.42578125" style="153"/>
    <col min="12048" max="12048" width="10" style="153" customWidth="1"/>
    <col min="12049" max="12049" width="12.28515625" style="153" customWidth="1"/>
    <col min="12050" max="12288" width="11.42578125" style="153"/>
    <col min="12289" max="12290" width="12.7109375" style="153" customWidth="1"/>
    <col min="12291" max="12291" width="21.28515625" style="153" customWidth="1"/>
    <col min="12292" max="12292" width="21.85546875" style="153" customWidth="1"/>
    <col min="12293" max="12295" width="12.7109375" style="153" customWidth="1"/>
    <col min="12296" max="12296" width="14.7109375" style="153" customWidth="1"/>
    <col min="12297" max="12297" width="13.42578125" style="153" customWidth="1"/>
    <col min="12298" max="12298" width="10" style="153" bestFit="1" customWidth="1"/>
    <col min="12299" max="12299" width="17.5703125" style="153" bestFit="1" customWidth="1"/>
    <col min="12300" max="12300" width="15.5703125" style="153" bestFit="1" customWidth="1"/>
    <col min="12301" max="12301" width="9" style="153" customWidth="1"/>
    <col min="12302" max="12302" width="7.28515625" style="153" bestFit="1" customWidth="1"/>
    <col min="12303" max="12303" width="11.42578125" style="153"/>
    <col min="12304" max="12304" width="10" style="153" customWidth="1"/>
    <col min="12305" max="12305" width="12.28515625" style="153" customWidth="1"/>
    <col min="12306" max="12544" width="11.42578125" style="153"/>
    <col min="12545" max="12546" width="12.7109375" style="153" customWidth="1"/>
    <col min="12547" max="12547" width="21.28515625" style="153" customWidth="1"/>
    <col min="12548" max="12548" width="21.85546875" style="153" customWidth="1"/>
    <col min="12549" max="12551" width="12.7109375" style="153" customWidth="1"/>
    <col min="12552" max="12552" width="14.7109375" style="153" customWidth="1"/>
    <col min="12553" max="12553" width="13.42578125" style="153" customWidth="1"/>
    <col min="12554" max="12554" width="10" style="153" bestFit="1" customWidth="1"/>
    <col min="12555" max="12555" width="17.5703125" style="153" bestFit="1" customWidth="1"/>
    <col min="12556" max="12556" width="15.5703125" style="153" bestFit="1" customWidth="1"/>
    <col min="12557" max="12557" width="9" style="153" customWidth="1"/>
    <col min="12558" max="12558" width="7.28515625" style="153" bestFit="1" customWidth="1"/>
    <col min="12559" max="12559" width="11.42578125" style="153"/>
    <col min="12560" max="12560" width="10" style="153" customWidth="1"/>
    <col min="12561" max="12561" width="12.28515625" style="153" customWidth="1"/>
    <col min="12562" max="12800" width="11.42578125" style="153"/>
    <col min="12801" max="12802" width="12.7109375" style="153" customWidth="1"/>
    <col min="12803" max="12803" width="21.28515625" style="153" customWidth="1"/>
    <col min="12804" max="12804" width="21.85546875" style="153" customWidth="1"/>
    <col min="12805" max="12807" width="12.7109375" style="153" customWidth="1"/>
    <col min="12808" max="12808" width="14.7109375" style="153" customWidth="1"/>
    <col min="12809" max="12809" width="13.42578125" style="153" customWidth="1"/>
    <col min="12810" max="12810" width="10" style="153" bestFit="1" customWidth="1"/>
    <col min="12811" max="12811" width="17.5703125" style="153" bestFit="1" customWidth="1"/>
    <col min="12812" max="12812" width="15.5703125" style="153" bestFit="1" customWidth="1"/>
    <col min="12813" max="12813" width="9" style="153" customWidth="1"/>
    <col min="12814" max="12814" width="7.28515625" style="153" bestFit="1" customWidth="1"/>
    <col min="12815" max="12815" width="11.42578125" style="153"/>
    <col min="12816" max="12816" width="10" style="153" customWidth="1"/>
    <col min="12817" max="12817" width="12.28515625" style="153" customWidth="1"/>
    <col min="12818" max="13056" width="11.42578125" style="153"/>
    <col min="13057" max="13058" width="12.7109375" style="153" customWidth="1"/>
    <col min="13059" max="13059" width="21.28515625" style="153" customWidth="1"/>
    <col min="13060" max="13060" width="21.85546875" style="153" customWidth="1"/>
    <col min="13061" max="13063" width="12.7109375" style="153" customWidth="1"/>
    <col min="13064" max="13064" width="14.7109375" style="153" customWidth="1"/>
    <col min="13065" max="13065" width="13.42578125" style="153" customWidth="1"/>
    <col min="13066" max="13066" width="10" style="153" bestFit="1" customWidth="1"/>
    <col min="13067" max="13067" width="17.5703125" style="153" bestFit="1" customWidth="1"/>
    <col min="13068" max="13068" width="15.5703125" style="153" bestFit="1" customWidth="1"/>
    <col min="13069" max="13069" width="9" style="153" customWidth="1"/>
    <col min="13070" max="13070" width="7.28515625" style="153" bestFit="1" customWidth="1"/>
    <col min="13071" max="13071" width="11.42578125" style="153"/>
    <col min="13072" max="13072" width="10" style="153" customWidth="1"/>
    <col min="13073" max="13073" width="12.28515625" style="153" customWidth="1"/>
    <col min="13074" max="13312" width="11.42578125" style="153"/>
    <col min="13313" max="13314" width="12.7109375" style="153" customWidth="1"/>
    <col min="13315" max="13315" width="21.28515625" style="153" customWidth="1"/>
    <col min="13316" max="13316" width="21.85546875" style="153" customWidth="1"/>
    <col min="13317" max="13319" width="12.7109375" style="153" customWidth="1"/>
    <col min="13320" max="13320" width="14.7109375" style="153" customWidth="1"/>
    <col min="13321" max="13321" width="13.42578125" style="153" customWidth="1"/>
    <col min="13322" max="13322" width="10" style="153" bestFit="1" customWidth="1"/>
    <col min="13323" max="13323" width="17.5703125" style="153" bestFit="1" customWidth="1"/>
    <col min="13324" max="13324" width="15.5703125" style="153" bestFit="1" customWidth="1"/>
    <col min="13325" max="13325" width="9" style="153" customWidth="1"/>
    <col min="13326" max="13326" width="7.28515625" style="153" bestFit="1" customWidth="1"/>
    <col min="13327" max="13327" width="11.42578125" style="153"/>
    <col min="13328" max="13328" width="10" style="153" customWidth="1"/>
    <col min="13329" max="13329" width="12.28515625" style="153" customWidth="1"/>
    <col min="13330" max="13568" width="11.42578125" style="153"/>
    <col min="13569" max="13570" width="12.7109375" style="153" customWidth="1"/>
    <col min="13571" max="13571" width="21.28515625" style="153" customWidth="1"/>
    <col min="13572" max="13572" width="21.85546875" style="153" customWidth="1"/>
    <col min="13573" max="13575" width="12.7109375" style="153" customWidth="1"/>
    <col min="13576" max="13576" width="14.7109375" style="153" customWidth="1"/>
    <col min="13577" max="13577" width="13.42578125" style="153" customWidth="1"/>
    <col min="13578" max="13578" width="10" style="153" bestFit="1" customWidth="1"/>
    <col min="13579" max="13579" width="17.5703125" style="153" bestFit="1" customWidth="1"/>
    <col min="13580" max="13580" width="15.5703125" style="153" bestFit="1" customWidth="1"/>
    <col min="13581" max="13581" width="9" style="153" customWidth="1"/>
    <col min="13582" max="13582" width="7.28515625" style="153" bestFit="1" customWidth="1"/>
    <col min="13583" max="13583" width="11.42578125" style="153"/>
    <col min="13584" max="13584" width="10" style="153" customWidth="1"/>
    <col min="13585" max="13585" width="12.28515625" style="153" customWidth="1"/>
    <col min="13586" max="13824" width="11.42578125" style="153"/>
    <col min="13825" max="13826" width="12.7109375" style="153" customWidth="1"/>
    <col min="13827" max="13827" width="21.28515625" style="153" customWidth="1"/>
    <col min="13828" max="13828" width="21.85546875" style="153" customWidth="1"/>
    <col min="13829" max="13831" width="12.7109375" style="153" customWidth="1"/>
    <col min="13832" max="13832" width="14.7109375" style="153" customWidth="1"/>
    <col min="13833" max="13833" width="13.42578125" style="153" customWidth="1"/>
    <col min="13834" max="13834" width="10" style="153" bestFit="1" customWidth="1"/>
    <col min="13835" max="13835" width="17.5703125" style="153" bestFit="1" customWidth="1"/>
    <col min="13836" max="13836" width="15.5703125" style="153" bestFit="1" customWidth="1"/>
    <col min="13837" max="13837" width="9" style="153" customWidth="1"/>
    <col min="13838" max="13838" width="7.28515625" style="153" bestFit="1" customWidth="1"/>
    <col min="13839" max="13839" width="11.42578125" style="153"/>
    <col min="13840" max="13840" width="10" style="153" customWidth="1"/>
    <col min="13841" max="13841" width="12.28515625" style="153" customWidth="1"/>
    <col min="13842" max="14080" width="11.42578125" style="153"/>
    <col min="14081" max="14082" width="12.7109375" style="153" customWidth="1"/>
    <col min="14083" max="14083" width="21.28515625" style="153" customWidth="1"/>
    <col min="14084" max="14084" width="21.85546875" style="153" customWidth="1"/>
    <col min="14085" max="14087" width="12.7109375" style="153" customWidth="1"/>
    <col min="14088" max="14088" width="14.7109375" style="153" customWidth="1"/>
    <col min="14089" max="14089" width="13.42578125" style="153" customWidth="1"/>
    <col min="14090" max="14090" width="10" style="153" bestFit="1" customWidth="1"/>
    <col min="14091" max="14091" width="17.5703125" style="153" bestFit="1" customWidth="1"/>
    <col min="14092" max="14092" width="15.5703125" style="153" bestFit="1" customWidth="1"/>
    <col min="14093" max="14093" width="9" style="153" customWidth="1"/>
    <col min="14094" max="14094" width="7.28515625" style="153" bestFit="1" customWidth="1"/>
    <col min="14095" max="14095" width="11.42578125" style="153"/>
    <col min="14096" max="14096" width="10" style="153" customWidth="1"/>
    <col min="14097" max="14097" width="12.28515625" style="153" customWidth="1"/>
    <col min="14098" max="14336" width="11.42578125" style="153"/>
    <col min="14337" max="14338" width="12.7109375" style="153" customWidth="1"/>
    <col min="14339" max="14339" width="21.28515625" style="153" customWidth="1"/>
    <col min="14340" max="14340" width="21.85546875" style="153" customWidth="1"/>
    <col min="14341" max="14343" width="12.7109375" style="153" customWidth="1"/>
    <col min="14344" max="14344" width="14.7109375" style="153" customWidth="1"/>
    <col min="14345" max="14345" width="13.42578125" style="153" customWidth="1"/>
    <col min="14346" max="14346" width="10" style="153" bestFit="1" customWidth="1"/>
    <col min="14347" max="14347" width="17.5703125" style="153" bestFit="1" customWidth="1"/>
    <col min="14348" max="14348" width="15.5703125" style="153" bestFit="1" customWidth="1"/>
    <col min="14349" max="14349" width="9" style="153" customWidth="1"/>
    <col min="14350" max="14350" width="7.28515625" style="153" bestFit="1" customWidth="1"/>
    <col min="14351" max="14351" width="11.42578125" style="153"/>
    <col min="14352" max="14352" width="10" style="153" customWidth="1"/>
    <col min="14353" max="14353" width="12.28515625" style="153" customWidth="1"/>
    <col min="14354" max="14592" width="11.42578125" style="153"/>
    <col min="14593" max="14594" width="12.7109375" style="153" customWidth="1"/>
    <col min="14595" max="14595" width="21.28515625" style="153" customWidth="1"/>
    <col min="14596" max="14596" width="21.85546875" style="153" customWidth="1"/>
    <col min="14597" max="14599" width="12.7109375" style="153" customWidth="1"/>
    <col min="14600" max="14600" width="14.7109375" style="153" customWidth="1"/>
    <col min="14601" max="14601" width="13.42578125" style="153" customWidth="1"/>
    <col min="14602" max="14602" width="10" style="153" bestFit="1" customWidth="1"/>
    <col min="14603" max="14603" width="17.5703125" style="153" bestFit="1" customWidth="1"/>
    <col min="14604" max="14604" width="15.5703125" style="153" bestFit="1" customWidth="1"/>
    <col min="14605" max="14605" width="9" style="153" customWidth="1"/>
    <col min="14606" max="14606" width="7.28515625" style="153" bestFit="1" customWidth="1"/>
    <col min="14607" max="14607" width="11.42578125" style="153"/>
    <col min="14608" max="14608" width="10" style="153" customWidth="1"/>
    <col min="14609" max="14609" width="12.28515625" style="153" customWidth="1"/>
    <col min="14610" max="14848" width="11.42578125" style="153"/>
    <col min="14849" max="14850" width="12.7109375" style="153" customWidth="1"/>
    <col min="14851" max="14851" width="21.28515625" style="153" customWidth="1"/>
    <col min="14852" max="14852" width="21.85546875" style="153" customWidth="1"/>
    <col min="14853" max="14855" width="12.7109375" style="153" customWidth="1"/>
    <col min="14856" max="14856" width="14.7109375" style="153" customWidth="1"/>
    <col min="14857" max="14857" width="13.42578125" style="153" customWidth="1"/>
    <col min="14858" max="14858" width="10" style="153" bestFit="1" customWidth="1"/>
    <col min="14859" max="14859" width="17.5703125" style="153" bestFit="1" customWidth="1"/>
    <col min="14860" max="14860" width="15.5703125" style="153" bestFit="1" customWidth="1"/>
    <col min="14861" max="14861" width="9" style="153" customWidth="1"/>
    <col min="14862" max="14862" width="7.28515625" style="153" bestFit="1" customWidth="1"/>
    <col min="14863" max="14863" width="11.42578125" style="153"/>
    <col min="14864" max="14864" width="10" style="153" customWidth="1"/>
    <col min="14865" max="14865" width="12.28515625" style="153" customWidth="1"/>
    <col min="14866" max="15104" width="11.42578125" style="153"/>
    <col min="15105" max="15106" width="12.7109375" style="153" customWidth="1"/>
    <col min="15107" max="15107" width="21.28515625" style="153" customWidth="1"/>
    <col min="15108" max="15108" width="21.85546875" style="153" customWidth="1"/>
    <col min="15109" max="15111" width="12.7109375" style="153" customWidth="1"/>
    <col min="15112" max="15112" width="14.7109375" style="153" customWidth="1"/>
    <col min="15113" max="15113" width="13.42578125" style="153" customWidth="1"/>
    <col min="15114" max="15114" width="10" style="153" bestFit="1" customWidth="1"/>
    <col min="15115" max="15115" width="17.5703125" style="153" bestFit="1" customWidth="1"/>
    <col min="15116" max="15116" width="15.5703125" style="153" bestFit="1" customWidth="1"/>
    <col min="15117" max="15117" width="9" style="153" customWidth="1"/>
    <col min="15118" max="15118" width="7.28515625" style="153" bestFit="1" customWidth="1"/>
    <col min="15119" max="15119" width="11.42578125" style="153"/>
    <col min="15120" max="15120" width="10" style="153" customWidth="1"/>
    <col min="15121" max="15121" width="12.28515625" style="153" customWidth="1"/>
    <col min="15122" max="15360" width="11.42578125" style="153"/>
    <col min="15361" max="15362" width="12.7109375" style="153" customWidth="1"/>
    <col min="15363" max="15363" width="21.28515625" style="153" customWidth="1"/>
    <col min="15364" max="15364" width="21.85546875" style="153" customWidth="1"/>
    <col min="15365" max="15367" width="12.7109375" style="153" customWidth="1"/>
    <col min="15368" max="15368" width="14.7109375" style="153" customWidth="1"/>
    <col min="15369" max="15369" width="13.42578125" style="153" customWidth="1"/>
    <col min="15370" max="15370" width="10" style="153" bestFit="1" customWidth="1"/>
    <col min="15371" max="15371" width="17.5703125" style="153" bestFit="1" customWidth="1"/>
    <col min="15372" max="15372" width="15.5703125" style="153" bestFit="1" customWidth="1"/>
    <col min="15373" max="15373" width="9" style="153" customWidth="1"/>
    <col min="15374" max="15374" width="7.28515625" style="153" bestFit="1" customWidth="1"/>
    <col min="15375" max="15375" width="11.42578125" style="153"/>
    <col min="15376" max="15376" width="10" style="153" customWidth="1"/>
    <col min="15377" max="15377" width="12.28515625" style="153" customWidth="1"/>
    <col min="15378" max="15616" width="11.42578125" style="153"/>
    <col min="15617" max="15618" width="12.7109375" style="153" customWidth="1"/>
    <col min="15619" max="15619" width="21.28515625" style="153" customWidth="1"/>
    <col min="15620" max="15620" width="21.85546875" style="153" customWidth="1"/>
    <col min="15621" max="15623" width="12.7109375" style="153" customWidth="1"/>
    <col min="15624" max="15624" width="14.7109375" style="153" customWidth="1"/>
    <col min="15625" max="15625" width="13.42578125" style="153" customWidth="1"/>
    <col min="15626" max="15626" width="10" style="153" bestFit="1" customWidth="1"/>
    <col min="15627" max="15627" width="17.5703125" style="153" bestFit="1" customWidth="1"/>
    <col min="15628" max="15628" width="15.5703125" style="153" bestFit="1" customWidth="1"/>
    <col min="15629" max="15629" width="9" style="153" customWidth="1"/>
    <col min="15630" max="15630" width="7.28515625" style="153" bestFit="1" customWidth="1"/>
    <col min="15631" max="15631" width="11.42578125" style="153"/>
    <col min="15632" max="15632" width="10" style="153" customWidth="1"/>
    <col min="15633" max="15633" width="12.28515625" style="153" customWidth="1"/>
    <col min="15634" max="15872" width="11.42578125" style="153"/>
    <col min="15873" max="15874" width="12.7109375" style="153" customWidth="1"/>
    <col min="15875" max="15875" width="21.28515625" style="153" customWidth="1"/>
    <col min="15876" max="15876" width="21.85546875" style="153" customWidth="1"/>
    <col min="15877" max="15879" width="12.7109375" style="153" customWidth="1"/>
    <col min="15880" max="15880" width="14.7109375" style="153" customWidth="1"/>
    <col min="15881" max="15881" width="13.42578125" style="153" customWidth="1"/>
    <col min="15882" max="15882" width="10" style="153" bestFit="1" customWidth="1"/>
    <col min="15883" max="15883" width="17.5703125" style="153" bestFit="1" customWidth="1"/>
    <col min="15884" max="15884" width="15.5703125" style="153" bestFit="1" customWidth="1"/>
    <col min="15885" max="15885" width="9" style="153" customWidth="1"/>
    <col min="15886" max="15886" width="7.28515625" style="153" bestFit="1" customWidth="1"/>
    <col min="15887" max="15887" width="11.42578125" style="153"/>
    <col min="15888" max="15888" width="10" style="153" customWidth="1"/>
    <col min="15889" max="15889" width="12.28515625" style="153" customWidth="1"/>
    <col min="15890" max="16128" width="11.42578125" style="153"/>
    <col min="16129" max="16130" width="12.7109375" style="153" customWidth="1"/>
    <col min="16131" max="16131" width="21.28515625" style="153" customWidth="1"/>
    <col min="16132" max="16132" width="21.85546875" style="153" customWidth="1"/>
    <col min="16133" max="16135" width="12.7109375" style="153" customWidth="1"/>
    <col min="16136" max="16136" width="14.7109375" style="153" customWidth="1"/>
    <col min="16137" max="16137" width="13.42578125" style="153" customWidth="1"/>
    <col min="16138" max="16138" width="10" style="153" bestFit="1" customWidth="1"/>
    <col min="16139" max="16139" width="17.5703125" style="153" bestFit="1" customWidth="1"/>
    <col min="16140" max="16140" width="15.5703125" style="153" bestFit="1" customWidth="1"/>
    <col min="16141" max="16141" width="9" style="153" customWidth="1"/>
    <col min="16142" max="16142" width="7.28515625" style="153" bestFit="1" customWidth="1"/>
    <col min="16143" max="16143" width="11.42578125" style="153"/>
    <col min="16144" max="16144" width="10" style="153" customWidth="1"/>
    <col min="16145" max="16145" width="12.28515625" style="153" customWidth="1"/>
    <col min="16146" max="16384" width="11.42578125" style="153"/>
  </cols>
  <sheetData>
    <row r="1" spans="1:16" s="125" customFormat="1" ht="15">
      <c r="A1" s="143"/>
      <c r="B1" s="144"/>
      <c r="C1" s="143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6" s="147" customFormat="1" ht="15.75">
      <c r="A2" s="268" t="s">
        <v>129</v>
      </c>
      <c r="B2" s="268"/>
      <c r="C2" s="268"/>
      <c r="D2" s="268"/>
      <c r="E2" s="268"/>
      <c r="F2" s="268"/>
      <c r="G2" s="268"/>
      <c r="H2" s="268"/>
      <c r="I2" s="268"/>
      <c r="J2" s="145"/>
      <c r="K2" s="146"/>
      <c r="L2" s="146"/>
      <c r="M2" s="146"/>
      <c r="N2" s="146"/>
      <c r="O2" s="146"/>
    </row>
    <row r="3" spans="1:16" s="150" customFormat="1">
      <c r="A3" s="269" t="s">
        <v>130</v>
      </c>
      <c r="B3" s="269"/>
      <c r="C3" s="269"/>
      <c r="D3" s="269"/>
      <c r="E3" s="269"/>
      <c r="F3" s="269"/>
      <c r="G3" s="269"/>
      <c r="H3" s="269"/>
      <c r="I3" s="269"/>
      <c r="J3" s="148"/>
      <c r="K3" s="149"/>
      <c r="L3" s="149"/>
      <c r="M3" s="149"/>
      <c r="N3" s="149"/>
      <c r="O3" s="149"/>
    </row>
    <row r="4" spans="1:16" s="150" customFormat="1">
      <c r="A4" s="269" t="s">
        <v>131</v>
      </c>
      <c r="B4" s="269"/>
      <c r="C4" s="269"/>
      <c r="D4" s="269"/>
      <c r="E4" s="269"/>
      <c r="F4" s="269"/>
      <c r="G4" s="269"/>
      <c r="H4" s="269"/>
      <c r="I4" s="269"/>
      <c r="J4" s="148"/>
      <c r="K4" s="149"/>
      <c r="L4" s="149"/>
      <c r="M4" s="149"/>
      <c r="N4" s="149"/>
      <c r="O4" s="149"/>
    </row>
    <row r="5" spans="1:16" s="150" customFormat="1">
      <c r="A5" s="149"/>
      <c r="B5" s="149"/>
      <c r="C5" s="149"/>
      <c r="D5" s="149"/>
      <c r="E5" s="149"/>
      <c r="F5" s="149"/>
      <c r="G5" s="149"/>
      <c r="H5" s="149"/>
      <c r="I5" s="149"/>
      <c r="K5" s="151"/>
      <c r="L5" s="151"/>
      <c r="M5" s="151"/>
      <c r="N5" s="151"/>
      <c r="O5" s="151"/>
    </row>
    <row r="6" spans="1:16" ht="15.75">
      <c r="A6" s="270" t="s">
        <v>132</v>
      </c>
      <c r="B6" s="270"/>
      <c r="C6" s="270"/>
      <c r="D6" s="270"/>
      <c r="E6" s="270"/>
      <c r="F6" s="270"/>
      <c r="G6" s="270"/>
      <c r="H6" s="270"/>
      <c r="I6" s="270"/>
      <c r="J6" s="152"/>
      <c r="K6" s="152"/>
      <c r="L6" s="152"/>
      <c r="M6" s="152"/>
      <c r="N6" s="152"/>
      <c r="O6" s="152"/>
    </row>
    <row r="7" spans="1:16" s="154" customFormat="1" ht="17.100000000000001" customHeight="1" thickBot="1">
      <c r="A7" s="153"/>
      <c r="B7" s="153"/>
      <c r="C7" s="153"/>
      <c r="E7" s="155"/>
      <c r="F7" s="155"/>
      <c r="G7" s="155"/>
      <c r="K7" s="155"/>
      <c r="L7" s="155"/>
      <c r="M7" s="155"/>
      <c r="N7" s="155"/>
      <c r="O7" s="155"/>
    </row>
    <row r="8" spans="1:16" s="162" customFormat="1" ht="18.95" customHeight="1">
      <c r="A8" s="156" t="s">
        <v>133</v>
      </c>
      <c r="B8" s="157" t="s">
        <v>134</v>
      </c>
      <c r="C8" s="157"/>
      <c r="D8" s="157"/>
      <c r="E8" s="158" t="s">
        <v>135</v>
      </c>
      <c r="F8" s="158"/>
      <c r="G8" s="212" t="s">
        <v>178</v>
      </c>
      <c r="H8" s="157"/>
      <c r="I8" s="159">
        <v>27</v>
      </c>
      <c r="J8" s="160" t="s">
        <v>137</v>
      </c>
      <c r="K8" s="161"/>
      <c r="L8" s="161"/>
      <c r="M8" s="161"/>
      <c r="N8" s="161"/>
      <c r="O8" s="161"/>
    </row>
    <row r="9" spans="1:16" s="162" customFormat="1" ht="18.95" customHeight="1" thickBot="1">
      <c r="A9" s="163" t="s">
        <v>138</v>
      </c>
      <c r="B9" s="164" t="s">
        <v>139</v>
      </c>
      <c r="C9" s="164"/>
      <c r="D9" s="164"/>
      <c r="E9" s="165" t="s">
        <v>140</v>
      </c>
      <c r="F9" s="165"/>
      <c r="G9" s="213">
        <f>A15</f>
        <v>42064</v>
      </c>
      <c r="H9" s="214"/>
      <c r="I9" s="166"/>
      <c r="J9" s="167" t="s">
        <v>141</v>
      </c>
      <c r="K9" s="161"/>
      <c r="L9" s="161"/>
      <c r="M9" s="161"/>
      <c r="N9" s="161"/>
      <c r="O9" s="161"/>
    </row>
    <row r="10" spans="1:16" s="162" customFormat="1" ht="12.75" customHeight="1" thickBot="1">
      <c r="A10" s="168"/>
      <c r="B10" s="169"/>
      <c r="C10" s="170"/>
      <c r="K10" s="171"/>
      <c r="L10" s="171"/>
      <c r="M10" s="161"/>
      <c r="N10" s="171"/>
      <c r="O10" s="171"/>
      <c r="P10" s="172"/>
    </row>
    <row r="11" spans="1:16" s="162" customFormat="1" ht="12.75" customHeight="1" thickBot="1">
      <c r="A11" s="275" t="s">
        <v>142</v>
      </c>
      <c r="B11" s="277" t="s">
        <v>143</v>
      </c>
      <c r="C11" s="278"/>
      <c r="D11" s="278"/>
      <c r="E11" s="278"/>
      <c r="F11" s="278"/>
      <c r="G11" s="278"/>
      <c r="H11" s="278"/>
      <c r="I11" s="278"/>
      <c r="J11" s="279"/>
      <c r="K11" s="161"/>
      <c r="L11" s="161"/>
      <c r="M11" s="161"/>
      <c r="N11" s="161"/>
      <c r="O11" s="161"/>
    </row>
    <row r="12" spans="1:16" s="162" customFormat="1" ht="12.75" customHeight="1" thickBot="1">
      <c r="A12" s="276"/>
      <c r="B12" s="273" t="s">
        <v>144</v>
      </c>
      <c r="C12" s="280" t="s">
        <v>145</v>
      </c>
      <c r="D12" s="281"/>
      <c r="E12" s="281"/>
      <c r="F12" s="282"/>
      <c r="G12" s="280" t="s">
        <v>146</v>
      </c>
      <c r="H12" s="282"/>
      <c r="I12" s="173" t="s">
        <v>147</v>
      </c>
      <c r="J12" s="283" t="s">
        <v>148</v>
      </c>
      <c r="K12" s="161"/>
      <c r="L12" s="161"/>
      <c r="M12" s="161"/>
      <c r="N12" s="161"/>
      <c r="O12" s="161"/>
    </row>
    <row r="13" spans="1:16" s="162" customFormat="1" ht="12.75" customHeight="1">
      <c r="A13" s="276"/>
      <c r="B13" s="276"/>
      <c r="C13" s="286" t="s">
        <v>149</v>
      </c>
      <c r="D13" s="286" t="s">
        <v>150</v>
      </c>
      <c r="E13" s="288" t="s">
        <v>151</v>
      </c>
      <c r="F13" s="290" t="s">
        <v>152</v>
      </c>
      <c r="G13" s="174" t="s">
        <v>153</v>
      </c>
      <c r="H13" s="175" t="s">
        <v>154</v>
      </c>
      <c r="I13" s="273" t="s">
        <v>155</v>
      </c>
      <c r="J13" s="284"/>
      <c r="K13" s="161"/>
      <c r="L13" s="161"/>
      <c r="M13" s="161"/>
      <c r="N13" s="161"/>
      <c r="O13" s="161"/>
    </row>
    <row r="14" spans="1:16" s="162" customFormat="1" ht="27.75" customHeight="1" thickBot="1">
      <c r="A14" s="274"/>
      <c r="B14" s="274"/>
      <c r="C14" s="287"/>
      <c r="D14" s="287"/>
      <c r="E14" s="289"/>
      <c r="F14" s="291"/>
      <c r="G14" s="176" t="s">
        <v>156</v>
      </c>
      <c r="H14" s="177" t="s">
        <v>157</v>
      </c>
      <c r="I14" s="274"/>
      <c r="J14" s="285"/>
      <c r="K14" s="161" t="s">
        <v>179</v>
      </c>
      <c r="L14" s="161" t="s">
        <v>180</v>
      </c>
      <c r="M14" s="161" t="s">
        <v>181</v>
      </c>
      <c r="N14" s="161"/>
      <c r="O14" s="161"/>
    </row>
    <row r="15" spans="1:16" s="162" customFormat="1" ht="15.95" customHeight="1" thickTop="1">
      <c r="A15" s="218">
        <v>42064</v>
      </c>
      <c r="B15" s="179">
        <v>0.375</v>
      </c>
      <c r="C15" s="229">
        <v>18467</v>
      </c>
      <c r="D15" s="187"/>
      <c r="E15" s="182">
        <f>($C$21-$C$15)*$M$15/7</f>
        <v>34.543277777666177</v>
      </c>
      <c r="F15" s="183"/>
      <c r="G15" s="184"/>
      <c r="H15" s="185">
        <v>5.5</v>
      </c>
      <c r="I15" s="183"/>
      <c r="J15" s="186"/>
      <c r="K15" s="161">
        <f>(H15+11.87)/14.2234</f>
        <v>1.2212269921397132</v>
      </c>
      <c r="L15" s="161">
        <v>1</v>
      </c>
      <c r="M15" s="161">
        <f>L15*K15</f>
        <v>1.2212269921397132</v>
      </c>
      <c r="N15" s="161"/>
      <c r="O15" s="161"/>
    </row>
    <row r="16" spans="1:16" s="162" customFormat="1" ht="15.95" customHeight="1">
      <c r="A16" s="178">
        <f>A15+1</f>
        <v>42065</v>
      </c>
      <c r="B16" s="179">
        <v>0.375</v>
      </c>
      <c r="C16" s="180"/>
      <c r="D16" s="187"/>
      <c r="E16" s="182">
        <f t="shared" ref="E16:E21" si="0">($C$21-$C$15)*$M$15/7</f>
        <v>34.543277777666177</v>
      </c>
      <c r="F16" s="183"/>
      <c r="G16" s="184"/>
      <c r="H16" s="185"/>
      <c r="I16" s="183"/>
      <c r="J16" s="186"/>
      <c r="K16" s="161"/>
      <c r="L16" s="161"/>
      <c r="M16" s="161"/>
      <c r="N16" s="161"/>
      <c r="O16" s="161"/>
    </row>
    <row r="17" spans="1:15" s="162" customFormat="1" ht="15.95" customHeight="1">
      <c r="A17" s="178">
        <f t="shared" ref="A17:A45" si="1">A16+1</f>
        <v>42066</v>
      </c>
      <c r="B17" s="179">
        <v>0.375</v>
      </c>
      <c r="C17" s="180"/>
      <c r="D17" s="187"/>
      <c r="E17" s="182">
        <f t="shared" si="0"/>
        <v>34.543277777666177</v>
      </c>
      <c r="F17" s="183"/>
      <c r="G17" s="184"/>
      <c r="H17" s="185"/>
      <c r="I17" s="183"/>
      <c r="J17" s="186"/>
      <c r="K17" s="161"/>
      <c r="L17" s="161"/>
      <c r="M17" s="161"/>
      <c r="N17" s="161"/>
      <c r="O17" s="161"/>
    </row>
    <row r="18" spans="1:15" s="162" customFormat="1" ht="15.95" customHeight="1">
      <c r="A18" s="178">
        <f t="shared" si="1"/>
        <v>42067</v>
      </c>
      <c r="B18" s="179">
        <v>0.375</v>
      </c>
      <c r="C18" s="180"/>
      <c r="D18" s="187"/>
      <c r="E18" s="182">
        <f t="shared" si="0"/>
        <v>34.543277777666177</v>
      </c>
      <c r="F18" s="183"/>
      <c r="G18" s="184"/>
      <c r="H18" s="185"/>
      <c r="I18" s="183"/>
      <c r="J18" s="186"/>
      <c r="K18" s="161"/>
      <c r="L18" s="161"/>
      <c r="M18" s="161"/>
      <c r="N18" s="161"/>
      <c r="O18" s="161"/>
    </row>
    <row r="19" spans="1:15" s="162" customFormat="1" ht="15.95" customHeight="1">
      <c r="A19" s="178">
        <f t="shared" si="1"/>
        <v>42068</v>
      </c>
      <c r="B19" s="179">
        <v>0.375</v>
      </c>
      <c r="C19" s="180"/>
      <c r="D19" s="187"/>
      <c r="E19" s="182">
        <f t="shared" si="0"/>
        <v>34.543277777666177</v>
      </c>
      <c r="F19" s="183"/>
      <c r="G19" s="184"/>
      <c r="H19" s="185"/>
      <c r="I19" s="183"/>
      <c r="J19" s="186"/>
      <c r="K19" s="161"/>
      <c r="L19" s="161"/>
      <c r="M19" s="161"/>
      <c r="N19" s="161"/>
      <c r="O19" s="161"/>
    </row>
    <row r="20" spans="1:15" s="162" customFormat="1" ht="15.95" customHeight="1">
      <c r="A20" s="178">
        <f t="shared" si="1"/>
        <v>42069</v>
      </c>
      <c r="B20" s="179">
        <v>0.375</v>
      </c>
      <c r="C20" s="180"/>
      <c r="D20" s="187"/>
      <c r="E20" s="182">
        <f t="shared" si="0"/>
        <v>34.543277777666177</v>
      </c>
      <c r="F20" s="183"/>
      <c r="G20" s="184"/>
      <c r="H20" s="185"/>
      <c r="I20" s="183"/>
      <c r="J20" s="186"/>
      <c r="K20" s="161"/>
      <c r="L20" s="161"/>
      <c r="M20" s="161"/>
      <c r="N20" s="161"/>
      <c r="O20" s="161"/>
    </row>
    <row r="21" spans="1:15" s="162" customFormat="1" ht="15.95" customHeight="1">
      <c r="A21" s="178">
        <f t="shared" si="1"/>
        <v>42070</v>
      </c>
      <c r="B21" s="179">
        <v>0.375</v>
      </c>
      <c r="C21" s="228">
        <v>18665</v>
      </c>
      <c r="D21" s="187"/>
      <c r="E21" s="182">
        <f t="shared" si="0"/>
        <v>34.543277777666177</v>
      </c>
      <c r="F21" s="183"/>
      <c r="G21" s="184"/>
      <c r="H21" s="185">
        <v>5.5</v>
      </c>
      <c r="I21" s="183"/>
      <c r="J21" s="186"/>
      <c r="K21" s="161"/>
      <c r="L21" s="161"/>
      <c r="M21" s="161"/>
      <c r="N21" s="161"/>
      <c r="O21" s="161"/>
    </row>
    <row r="22" spans="1:15" s="162" customFormat="1" ht="15.95" customHeight="1">
      <c r="A22" s="178">
        <f t="shared" si="1"/>
        <v>42071</v>
      </c>
      <c r="B22" s="179">
        <v>0.375</v>
      </c>
      <c r="C22" s="180"/>
      <c r="D22" s="181"/>
      <c r="E22" s="182">
        <f t="shared" ref="E22:E28" si="2">($C$28-$C$21)*$M$15/7</f>
        <v>20.760858866375123</v>
      </c>
      <c r="F22" s="183"/>
      <c r="G22" s="184"/>
      <c r="H22" s="185"/>
      <c r="I22" s="183"/>
      <c r="J22" s="186"/>
      <c r="K22" s="188"/>
      <c r="L22" s="161"/>
      <c r="M22" s="161"/>
      <c r="N22" s="161"/>
      <c r="O22" s="161"/>
    </row>
    <row r="23" spans="1:15" s="162" customFormat="1" ht="15.95" customHeight="1">
      <c r="A23" s="178">
        <f t="shared" si="1"/>
        <v>42072</v>
      </c>
      <c r="B23" s="179">
        <v>0.375</v>
      </c>
      <c r="C23" s="180"/>
      <c r="D23" s="181"/>
      <c r="E23" s="182">
        <f t="shared" si="2"/>
        <v>20.760858866375123</v>
      </c>
      <c r="F23" s="183"/>
      <c r="G23" s="184"/>
      <c r="H23" s="185"/>
      <c r="I23" s="183"/>
      <c r="J23" s="186"/>
      <c r="K23" s="188"/>
      <c r="L23" s="161"/>
      <c r="M23" s="161"/>
      <c r="N23" s="161"/>
      <c r="O23" s="161"/>
    </row>
    <row r="24" spans="1:15" s="162" customFormat="1" ht="15.95" customHeight="1">
      <c r="A24" s="178">
        <f t="shared" si="1"/>
        <v>42073</v>
      </c>
      <c r="B24" s="179">
        <v>0.375</v>
      </c>
      <c r="C24" s="180"/>
      <c r="D24" s="181"/>
      <c r="E24" s="182">
        <f t="shared" si="2"/>
        <v>20.760858866375123</v>
      </c>
      <c r="F24" s="183"/>
      <c r="G24" s="184"/>
      <c r="H24" s="185"/>
      <c r="I24" s="183"/>
      <c r="J24" s="186"/>
      <c r="K24" s="188"/>
      <c r="L24" s="161"/>
      <c r="M24" s="161"/>
      <c r="N24" s="161"/>
      <c r="O24" s="161"/>
    </row>
    <row r="25" spans="1:15" s="162" customFormat="1" ht="15.95" customHeight="1">
      <c r="A25" s="178">
        <f t="shared" si="1"/>
        <v>42074</v>
      </c>
      <c r="B25" s="179">
        <v>0.375</v>
      </c>
      <c r="C25" s="180"/>
      <c r="D25" s="181"/>
      <c r="E25" s="182">
        <f t="shared" si="2"/>
        <v>20.760858866375123</v>
      </c>
      <c r="F25" s="183"/>
      <c r="G25" s="184"/>
      <c r="H25" s="185"/>
      <c r="I25" s="183"/>
      <c r="J25" s="186"/>
      <c r="K25" s="188"/>
      <c r="L25" s="161"/>
      <c r="M25" s="161"/>
      <c r="N25" s="161"/>
      <c r="O25" s="161"/>
    </row>
    <row r="26" spans="1:15" s="162" customFormat="1" ht="15.95" customHeight="1">
      <c r="A26" s="178">
        <f t="shared" si="1"/>
        <v>42075</v>
      </c>
      <c r="B26" s="179">
        <v>0.375</v>
      </c>
      <c r="C26" s="180"/>
      <c r="D26" s="181"/>
      <c r="E26" s="182">
        <f t="shared" si="2"/>
        <v>20.760858866375123</v>
      </c>
      <c r="F26" s="183"/>
      <c r="G26" s="184"/>
      <c r="H26" s="185"/>
      <c r="I26" s="183"/>
      <c r="J26" s="186"/>
      <c r="K26" s="188"/>
      <c r="L26" s="161"/>
      <c r="M26" s="161"/>
      <c r="N26" s="161"/>
      <c r="O26" s="161"/>
    </row>
    <row r="27" spans="1:15" s="162" customFormat="1" ht="15.95" customHeight="1">
      <c r="A27" s="178">
        <f t="shared" si="1"/>
        <v>42076</v>
      </c>
      <c r="B27" s="179">
        <v>0.375</v>
      </c>
      <c r="C27" s="180"/>
      <c r="D27" s="181"/>
      <c r="E27" s="182">
        <f t="shared" si="2"/>
        <v>20.760858866375123</v>
      </c>
      <c r="F27" s="183"/>
      <c r="G27" s="184"/>
      <c r="H27" s="185"/>
      <c r="I27" s="183"/>
      <c r="J27" s="186"/>
      <c r="K27" s="188"/>
      <c r="L27" s="161"/>
      <c r="M27" s="161"/>
      <c r="N27" s="161"/>
      <c r="O27" s="161"/>
    </row>
    <row r="28" spans="1:15" s="162" customFormat="1" ht="15.95" customHeight="1">
      <c r="A28" s="178">
        <f t="shared" si="1"/>
        <v>42077</v>
      </c>
      <c r="B28" s="179">
        <v>0.375</v>
      </c>
      <c r="C28" s="228">
        <v>18784</v>
      </c>
      <c r="D28" s="181"/>
      <c r="E28" s="182">
        <f t="shared" si="2"/>
        <v>20.760858866375123</v>
      </c>
      <c r="F28" s="183"/>
      <c r="G28" s="184"/>
      <c r="H28" s="185">
        <v>5.5</v>
      </c>
      <c r="I28" s="183"/>
      <c r="J28" s="186"/>
      <c r="K28" s="188"/>
      <c r="L28" s="161"/>
      <c r="M28" s="161"/>
      <c r="N28" s="161"/>
      <c r="O28" s="161"/>
    </row>
    <row r="29" spans="1:15" s="162" customFormat="1" ht="15.95" customHeight="1">
      <c r="A29" s="178">
        <f t="shared" si="1"/>
        <v>42078</v>
      </c>
      <c r="B29" s="179">
        <v>0.375</v>
      </c>
      <c r="C29" s="180"/>
      <c r="D29" s="181"/>
      <c r="E29" s="182">
        <f>($C$35-$C$28)*$M$15/7</f>
        <v>43.091866722644163</v>
      </c>
      <c r="F29" s="183"/>
      <c r="G29" s="184"/>
      <c r="H29" s="185"/>
      <c r="I29" s="183"/>
      <c r="J29" s="186"/>
      <c r="K29" s="188"/>
      <c r="L29" s="161"/>
      <c r="M29" s="161"/>
      <c r="N29" s="161"/>
      <c r="O29" s="161"/>
    </row>
    <row r="30" spans="1:15" s="162" customFormat="1" ht="15.95" customHeight="1">
      <c r="A30" s="178">
        <f t="shared" si="1"/>
        <v>42079</v>
      </c>
      <c r="B30" s="179">
        <v>0.375</v>
      </c>
      <c r="C30" s="180"/>
      <c r="D30" s="181"/>
      <c r="E30" s="182">
        <f t="shared" ref="E30:E35" si="3">($C$35-$C$28)*$M$15/7</f>
        <v>43.091866722644163</v>
      </c>
      <c r="F30" s="183"/>
      <c r="G30" s="184"/>
      <c r="H30" s="185"/>
      <c r="I30" s="183"/>
      <c r="J30" s="186"/>
      <c r="K30" s="188"/>
      <c r="L30" s="161"/>
      <c r="M30" s="161"/>
      <c r="N30" s="161"/>
      <c r="O30" s="161"/>
    </row>
    <row r="31" spans="1:15" s="162" customFormat="1" ht="15.95" customHeight="1">
      <c r="A31" s="178">
        <f t="shared" si="1"/>
        <v>42080</v>
      </c>
      <c r="B31" s="179">
        <v>0.375</v>
      </c>
      <c r="C31" s="180"/>
      <c r="D31" s="181"/>
      <c r="E31" s="182">
        <f t="shared" si="3"/>
        <v>43.091866722644163</v>
      </c>
      <c r="F31" s="183"/>
      <c r="G31" s="184"/>
      <c r="H31" s="185"/>
      <c r="I31" s="183"/>
      <c r="J31" s="186"/>
      <c r="K31" s="188"/>
      <c r="L31" s="161"/>
      <c r="M31" s="161"/>
      <c r="N31" s="161"/>
      <c r="O31" s="161"/>
    </row>
    <row r="32" spans="1:15" s="162" customFormat="1" ht="15.95" customHeight="1">
      <c r="A32" s="178">
        <f t="shared" si="1"/>
        <v>42081</v>
      </c>
      <c r="B32" s="179">
        <v>0.375</v>
      </c>
      <c r="C32" s="180"/>
      <c r="D32" s="181"/>
      <c r="E32" s="182">
        <f t="shared" si="3"/>
        <v>43.091866722644163</v>
      </c>
      <c r="F32" s="183"/>
      <c r="G32" s="184"/>
      <c r="H32" s="185"/>
      <c r="I32" s="183"/>
      <c r="J32" s="186"/>
      <c r="K32" s="188"/>
      <c r="L32" s="161"/>
      <c r="M32" s="161"/>
      <c r="N32" s="161"/>
      <c r="O32" s="161"/>
    </row>
    <row r="33" spans="1:15" s="162" customFormat="1" ht="15.95" customHeight="1">
      <c r="A33" s="178">
        <f t="shared" si="1"/>
        <v>42082</v>
      </c>
      <c r="B33" s="179">
        <v>0.375</v>
      </c>
      <c r="C33" s="180"/>
      <c r="D33" s="181"/>
      <c r="E33" s="182">
        <f t="shared" si="3"/>
        <v>43.091866722644163</v>
      </c>
      <c r="F33" s="183"/>
      <c r="G33" s="184"/>
      <c r="H33" s="185"/>
      <c r="I33" s="183"/>
      <c r="J33" s="186"/>
      <c r="K33" s="188"/>
      <c r="L33" s="161"/>
      <c r="M33" s="161"/>
      <c r="N33" s="161"/>
      <c r="O33" s="161"/>
    </row>
    <row r="34" spans="1:15" s="162" customFormat="1" ht="15.95" customHeight="1">
      <c r="A34" s="178">
        <f t="shared" si="1"/>
        <v>42083</v>
      </c>
      <c r="B34" s="179">
        <v>0.375</v>
      </c>
      <c r="C34" s="180"/>
      <c r="D34" s="181"/>
      <c r="E34" s="182">
        <f t="shared" si="3"/>
        <v>43.091866722644163</v>
      </c>
      <c r="F34" s="183"/>
      <c r="G34" s="184"/>
      <c r="H34" s="185"/>
      <c r="I34" s="183"/>
      <c r="J34" s="186"/>
      <c r="K34" s="188"/>
      <c r="L34" s="161"/>
      <c r="M34" s="161"/>
      <c r="N34" s="161"/>
      <c r="O34" s="161"/>
    </row>
    <row r="35" spans="1:15" s="162" customFormat="1" ht="15.95" customHeight="1">
      <c r="A35" s="178">
        <f t="shared" si="1"/>
        <v>42084</v>
      </c>
      <c r="B35" s="179">
        <v>0.375</v>
      </c>
      <c r="C35" s="228">
        <v>19031</v>
      </c>
      <c r="D35" s="181"/>
      <c r="E35" s="182">
        <f t="shared" si="3"/>
        <v>43.091866722644163</v>
      </c>
      <c r="F35" s="183"/>
      <c r="G35" s="184"/>
      <c r="H35" s="185">
        <v>5.5</v>
      </c>
      <c r="I35" s="183"/>
      <c r="J35" s="186"/>
      <c r="K35" s="188"/>
      <c r="L35" s="161"/>
      <c r="M35" s="161"/>
      <c r="N35" s="161"/>
      <c r="O35" s="161"/>
    </row>
    <row r="36" spans="1:15" s="162" customFormat="1" ht="15.95" customHeight="1">
      <c r="A36" s="178">
        <f t="shared" si="1"/>
        <v>42085</v>
      </c>
      <c r="B36" s="179">
        <v>0.375</v>
      </c>
      <c r="C36" s="180"/>
      <c r="D36" s="181"/>
      <c r="E36" s="182">
        <f t="shared" ref="E36:E41" si="4">($C$42-$C$35)*$M$15/7</f>
        <v>54.257370650778682</v>
      </c>
      <c r="F36" s="183"/>
      <c r="G36" s="184"/>
      <c r="H36" s="185"/>
      <c r="I36" s="183"/>
      <c r="J36" s="186"/>
      <c r="K36" s="188"/>
      <c r="L36" s="161"/>
      <c r="M36" s="161"/>
      <c r="N36" s="161"/>
      <c r="O36" s="161"/>
    </row>
    <row r="37" spans="1:15" s="162" customFormat="1" ht="15.95" customHeight="1">
      <c r="A37" s="178">
        <f t="shared" si="1"/>
        <v>42086</v>
      </c>
      <c r="B37" s="179">
        <v>0.375</v>
      </c>
      <c r="C37" s="180"/>
      <c r="D37" s="181"/>
      <c r="E37" s="182">
        <f t="shared" si="4"/>
        <v>54.257370650778682</v>
      </c>
      <c r="F37" s="183"/>
      <c r="G37" s="184"/>
      <c r="H37" s="185"/>
      <c r="I37" s="183"/>
      <c r="J37" s="186"/>
      <c r="K37" s="188"/>
      <c r="L37" s="161"/>
      <c r="M37" s="161"/>
      <c r="N37" s="161"/>
      <c r="O37" s="161"/>
    </row>
    <row r="38" spans="1:15" s="162" customFormat="1" ht="15.95" customHeight="1">
      <c r="A38" s="178">
        <f t="shared" si="1"/>
        <v>42087</v>
      </c>
      <c r="B38" s="179">
        <v>0.375</v>
      </c>
      <c r="C38" s="180"/>
      <c r="D38" s="181"/>
      <c r="E38" s="182">
        <f t="shared" si="4"/>
        <v>54.257370650778682</v>
      </c>
      <c r="F38" s="183"/>
      <c r="G38" s="184"/>
      <c r="H38" s="185"/>
      <c r="I38" s="183"/>
      <c r="J38" s="186"/>
      <c r="K38" s="188"/>
      <c r="L38" s="161"/>
      <c r="M38" s="161"/>
      <c r="N38" s="161"/>
      <c r="O38" s="161"/>
    </row>
    <row r="39" spans="1:15" s="162" customFormat="1" ht="15.95" customHeight="1">
      <c r="A39" s="178">
        <f t="shared" si="1"/>
        <v>42088</v>
      </c>
      <c r="B39" s="179">
        <v>0.375</v>
      </c>
      <c r="C39" s="180"/>
      <c r="D39" s="181"/>
      <c r="E39" s="182">
        <f t="shared" si="4"/>
        <v>54.257370650778682</v>
      </c>
      <c r="F39" s="183"/>
      <c r="G39" s="184"/>
      <c r="H39" s="185"/>
      <c r="I39" s="183"/>
      <c r="J39" s="186"/>
      <c r="K39" s="188"/>
      <c r="L39" s="161"/>
      <c r="M39" s="161"/>
      <c r="N39" s="161"/>
      <c r="O39" s="161"/>
    </row>
    <row r="40" spans="1:15" s="162" customFormat="1" ht="15.95" customHeight="1">
      <c r="A40" s="178">
        <f t="shared" si="1"/>
        <v>42089</v>
      </c>
      <c r="B40" s="179">
        <v>0.375</v>
      </c>
      <c r="C40" s="180"/>
      <c r="D40" s="181"/>
      <c r="E40" s="182">
        <f t="shared" si="4"/>
        <v>54.257370650778682</v>
      </c>
      <c r="F40" s="183"/>
      <c r="G40" s="184"/>
      <c r="H40" s="185"/>
      <c r="I40" s="183"/>
      <c r="J40" s="186"/>
      <c r="K40" s="188"/>
      <c r="L40" s="161"/>
      <c r="M40" s="161"/>
      <c r="N40" s="161"/>
      <c r="O40" s="161"/>
    </row>
    <row r="41" spans="1:15" s="162" customFormat="1" ht="15.95" customHeight="1">
      <c r="A41" s="178">
        <f t="shared" si="1"/>
        <v>42090</v>
      </c>
      <c r="B41" s="179">
        <v>0.375</v>
      </c>
      <c r="C41" s="190"/>
      <c r="D41" s="181"/>
      <c r="E41" s="182">
        <f t="shared" si="4"/>
        <v>54.257370650778682</v>
      </c>
      <c r="F41" s="183"/>
      <c r="G41" s="184"/>
      <c r="H41" s="185"/>
      <c r="I41" s="183"/>
      <c r="J41" s="186"/>
      <c r="K41" s="188"/>
      <c r="L41" s="161"/>
      <c r="M41" s="161"/>
      <c r="N41" s="161"/>
      <c r="O41" s="161"/>
    </row>
    <row r="42" spans="1:15" s="162" customFormat="1" ht="15.95" customHeight="1">
      <c r="A42" s="178">
        <f t="shared" si="1"/>
        <v>42091</v>
      </c>
      <c r="B42" s="179">
        <v>0.375</v>
      </c>
      <c r="C42" s="229">
        <v>19342</v>
      </c>
      <c r="D42" s="181"/>
      <c r="E42" s="182">
        <f>($C$42-$C$35)*$M$15/7</f>
        <v>54.257370650778682</v>
      </c>
      <c r="F42" s="183"/>
      <c r="G42" s="184"/>
      <c r="H42" s="185">
        <v>5.5</v>
      </c>
      <c r="I42" s="183"/>
      <c r="J42" s="186"/>
      <c r="K42" s="188"/>
      <c r="L42" s="161"/>
      <c r="M42" s="161"/>
      <c r="N42" s="161"/>
      <c r="O42" s="161"/>
    </row>
    <row r="43" spans="1:15" s="162" customFormat="1" ht="15.95" customHeight="1">
      <c r="A43" s="178">
        <f t="shared" si="1"/>
        <v>42092</v>
      </c>
      <c r="B43" s="179">
        <v>0.375</v>
      </c>
      <c r="C43" s="180"/>
      <c r="D43" s="181"/>
      <c r="E43" s="182">
        <f>($C$45-$C$42)*$M$15/3</f>
        <v>60.247198278892519</v>
      </c>
      <c r="F43" s="183"/>
      <c r="G43" s="184"/>
      <c r="H43" s="185"/>
      <c r="I43" s="183"/>
      <c r="J43" s="186"/>
      <c r="K43" s="188"/>
      <c r="L43" s="161"/>
      <c r="M43" s="161"/>
      <c r="N43" s="161"/>
      <c r="O43" s="161"/>
    </row>
    <row r="44" spans="1:15" s="162" customFormat="1" ht="15.95" customHeight="1">
      <c r="A44" s="178">
        <f t="shared" si="1"/>
        <v>42093</v>
      </c>
      <c r="B44" s="179">
        <v>0.375</v>
      </c>
      <c r="C44" s="180"/>
      <c r="D44" s="181"/>
      <c r="E44" s="182">
        <f>($C$45-$C$42)*$M$15/3</f>
        <v>60.247198278892519</v>
      </c>
      <c r="F44" s="183"/>
      <c r="G44" s="184"/>
      <c r="H44" s="185"/>
      <c r="I44" s="183"/>
      <c r="J44" s="186"/>
      <c r="K44" s="188"/>
      <c r="L44" s="161"/>
      <c r="M44" s="161"/>
      <c r="N44" s="161"/>
      <c r="O44" s="161"/>
    </row>
    <row r="45" spans="1:15" s="162" customFormat="1" ht="15.95" customHeight="1">
      <c r="A45" s="178">
        <f t="shared" si="1"/>
        <v>42094</v>
      </c>
      <c r="B45" s="179">
        <v>0.375</v>
      </c>
      <c r="C45" s="229">
        <v>19490</v>
      </c>
      <c r="D45" s="181"/>
      <c r="E45" s="182">
        <f>($C$45-$C$42)*$M$15/3</f>
        <v>60.247198278892519</v>
      </c>
      <c r="F45" s="183"/>
      <c r="G45" s="184"/>
      <c r="H45" s="185">
        <v>5.5</v>
      </c>
      <c r="I45" s="183"/>
      <c r="J45" s="186"/>
      <c r="K45" s="188"/>
      <c r="L45" s="161"/>
      <c r="M45" s="161"/>
      <c r="N45" s="161"/>
      <c r="O45" s="161"/>
    </row>
    <row r="46" spans="1:15" s="162" customFormat="1" ht="15.95" customHeight="1">
      <c r="A46" s="178"/>
      <c r="B46" s="179"/>
      <c r="C46" s="215"/>
      <c r="D46" s="187"/>
      <c r="E46" s="182"/>
      <c r="F46" s="183"/>
      <c r="G46" s="184"/>
      <c r="H46" s="185"/>
      <c r="I46" s="183"/>
      <c r="J46" s="186"/>
      <c r="K46" s="161"/>
      <c r="L46" s="161"/>
      <c r="M46" s="161"/>
      <c r="N46" s="161"/>
      <c r="O46" s="161"/>
    </row>
    <row r="47" spans="1:15" s="162" customFormat="1" ht="15.95" customHeight="1">
      <c r="A47" s="178"/>
      <c r="B47" s="179"/>
      <c r="C47" s="215"/>
      <c r="D47" s="187"/>
      <c r="E47" s="182"/>
      <c r="F47" s="183"/>
      <c r="G47" s="184"/>
      <c r="H47" s="185"/>
      <c r="I47" s="183"/>
      <c r="J47" s="186"/>
      <c r="K47" s="161"/>
      <c r="L47" s="161"/>
      <c r="M47" s="161"/>
      <c r="N47" s="161"/>
      <c r="O47" s="161"/>
    </row>
    <row r="48" spans="1:15" s="162" customFormat="1" ht="15.95" customHeight="1">
      <c r="A48" s="178"/>
      <c r="B48" s="179"/>
      <c r="C48" s="215"/>
      <c r="D48" s="187"/>
      <c r="E48" s="182"/>
      <c r="F48" s="183"/>
      <c r="G48" s="184"/>
      <c r="H48" s="185"/>
      <c r="I48" s="183"/>
      <c r="J48" s="186"/>
      <c r="K48" s="161"/>
      <c r="L48" s="161"/>
      <c r="M48" s="161"/>
      <c r="N48" s="161"/>
      <c r="O48" s="161"/>
    </row>
    <row r="49" spans="1:15" s="192" customFormat="1" ht="15.95" customHeight="1">
      <c r="A49" s="191"/>
      <c r="B49" s="191"/>
      <c r="C49" s="191"/>
      <c r="D49" s="191"/>
      <c r="E49" s="191"/>
      <c r="F49" s="191"/>
      <c r="G49" s="191"/>
      <c r="H49" s="191"/>
      <c r="I49" s="191"/>
      <c r="K49" s="193"/>
      <c r="L49" s="193"/>
      <c r="M49" s="193"/>
      <c r="N49" s="193"/>
      <c r="O49" s="193"/>
    </row>
    <row r="50" spans="1:15" s="192" customFormat="1" ht="15">
      <c r="A50" s="197" t="s">
        <v>162</v>
      </c>
      <c r="B50"/>
      <c r="C50"/>
      <c r="D50"/>
      <c r="E50"/>
      <c r="F50" s="198" t="s">
        <v>163</v>
      </c>
      <c r="G50"/>
      <c r="K50" s="193"/>
      <c r="L50" s="193"/>
      <c r="M50" s="193"/>
      <c r="N50" s="193"/>
      <c r="O50" s="193"/>
    </row>
    <row r="51" spans="1:15" s="192" customFormat="1" ht="15">
      <c r="A51" s="197" t="s">
        <v>164</v>
      </c>
      <c r="B51"/>
      <c r="C51"/>
      <c r="D51"/>
      <c r="E51"/>
      <c r="F51" s="198" t="s">
        <v>165</v>
      </c>
      <c r="G51"/>
      <c r="K51" s="193"/>
      <c r="L51" s="193"/>
      <c r="M51" s="193"/>
      <c r="N51" s="193"/>
      <c r="O51" s="193"/>
    </row>
    <row r="52" spans="1:15" s="192" customFormat="1" ht="15">
      <c r="A52" s="197" t="s">
        <v>166</v>
      </c>
      <c r="B52"/>
      <c r="C52"/>
      <c r="D52"/>
      <c r="E52"/>
      <c r="F52" s="198" t="s">
        <v>167</v>
      </c>
      <c r="G52"/>
      <c r="K52" s="193"/>
      <c r="L52" s="193"/>
      <c r="M52" s="193"/>
      <c r="N52" s="193"/>
      <c r="O52" s="193"/>
    </row>
    <row r="53" spans="1:15" s="192" customFormat="1" ht="15">
      <c r="A53" s="197" t="s">
        <v>168</v>
      </c>
      <c r="B53"/>
      <c r="C53"/>
      <c r="D53"/>
      <c r="E53"/>
      <c r="F53" s="198" t="s">
        <v>169</v>
      </c>
      <c r="G53"/>
      <c r="K53" s="193"/>
      <c r="L53" s="193"/>
      <c r="M53" s="193"/>
      <c r="N53" s="193"/>
      <c r="O53" s="193"/>
    </row>
    <row r="54" spans="1:15" s="192" customFormat="1" ht="15">
      <c r="A54" s="197" t="s">
        <v>170</v>
      </c>
      <c r="B54"/>
      <c r="C54"/>
      <c r="D54"/>
      <c r="E54"/>
      <c r="F54" s="198" t="s">
        <v>171</v>
      </c>
      <c r="G54"/>
      <c r="K54" s="193"/>
      <c r="L54" s="193"/>
      <c r="M54" s="193"/>
      <c r="N54" s="193"/>
      <c r="O54" s="193"/>
    </row>
    <row r="55" spans="1:15" s="192" customFormat="1" ht="15.75" thickBot="1">
      <c r="B55"/>
      <c r="C55"/>
      <c r="D55"/>
      <c r="E55"/>
      <c r="F55"/>
      <c r="G55"/>
      <c r="H55"/>
      <c r="K55" s="193"/>
      <c r="L55" s="193"/>
      <c r="M55" s="193"/>
      <c r="N55" s="193"/>
      <c r="O55" s="193"/>
    </row>
    <row r="56" spans="1:15" s="192" customFormat="1" ht="15">
      <c r="A56" s="199" t="s">
        <v>172</v>
      </c>
      <c r="B56" s="200"/>
      <c r="C56" s="201" t="s">
        <v>173</v>
      </c>
      <c r="D56" s="200"/>
      <c r="E56" s="200"/>
      <c r="F56" s="200"/>
      <c r="G56" s="200"/>
      <c r="H56" s="202"/>
      <c r="K56" s="193"/>
      <c r="L56" s="193"/>
      <c r="M56" s="193"/>
      <c r="N56" s="193"/>
      <c r="O56" s="193"/>
    </row>
    <row r="57" spans="1:15" s="192" customFormat="1" ht="15">
      <c r="A57" s="203"/>
      <c r="B57" s="204" t="s">
        <v>174</v>
      </c>
      <c r="C57" s="205" t="s">
        <v>175</v>
      </c>
      <c r="D57" s="204"/>
      <c r="E57" s="204"/>
      <c r="F57" s="204"/>
      <c r="G57" s="204"/>
      <c r="H57" s="206"/>
      <c r="K57" s="193"/>
      <c r="L57" s="193"/>
      <c r="M57" s="193"/>
      <c r="N57" s="193"/>
      <c r="O57" s="193"/>
    </row>
    <row r="58" spans="1:15" s="192" customFormat="1">
      <c r="K58" s="193"/>
      <c r="L58" s="193"/>
      <c r="M58" s="193"/>
      <c r="N58" s="193"/>
      <c r="O58" s="193"/>
    </row>
    <row r="59" spans="1:15" s="192" customFormat="1">
      <c r="K59" s="193"/>
      <c r="L59" s="193"/>
      <c r="M59" s="193"/>
      <c r="N59" s="193"/>
      <c r="O59" s="193"/>
    </row>
    <row r="60" spans="1:15" s="192" customFormat="1">
      <c r="K60" s="193"/>
      <c r="L60" s="193"/>
      <c r="M60" s="193"/>
      <c r="N60" s="193"/>
      <c r="O60" s="193"/>
    </row>
    <row r="61" spans="1:15" s="192" customFormat="1">
      <c r="K61" s="193"/>
      <c r="L61" s="193"/>
      <c r="M61" s="193"/>
      <c r="N61" s="193"/>
      <c r="O61" s="193"/>
    </row>
    <row r="62" spans="1:15" s="192" customFormat="1">
      <c r="K62" s="193"/>
      <c r="L62" s="193"/>
      <c r="M62" s="193"/>
      <c r="N62" s="193"/>
      <c r="O62" s="193"/>
    </row>
    <row r="63" spans="1:15" s="192" customFormat="1">
      <c r="K63" s="193"/>
      <c r="L63" s="193"/>
      <c r="M63" s="193"/>
      <c r="N63" s="193"/>
      <c r="O63" s="193"/>
    </row>
  </sheetData>
  <mergeCells count="15">
    <mergeCell ref="A2:I2"/>
    <mergeCell ref="A3:I3"/>
    <mergeCell ref="A4:I4"/>
    <mergeCell ref="A6:I6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  <mergeCell ref="I13:I14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7889" r:id="rId4">
          <objectPr defaultSize="0" autoPict="0" r:id="rId5">
            <anchor moveWithCells="1">
              <from>
                <xdr:col>0</xdr:col>
                <xdr:colOff>95250</xdr:colOff>
                <xdr:row>0</xdr:row>
                <xdr:rowOff>57150</xdr:rowOff>
              </from>
              <to>
                <xdr:col>1</xdr:col>
                <xdr:colOff>514350</xdr:colOff>
                <xdr:row>6</xdr:row>
                <xdr:rowOff>114300</xdr:rowOff>
              </to>
            </anchor>
          </objectPr>
        </oleObject>
      </mc:Choice>
      <mc:Fallback>
        <oleObject progId="Word.Document.8" shapeId="3788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3"/>
  <sheetViews>
    <sheetView view="pageBreakPreview" zoomScale="80" zoomScaleNormal="100" zoomScaleSheetLayoutView="80" workbookViewId="0">
      <pane xSplit="1" ySplit="14" topLeftCell="B38" activePane="bottomRight" state="frozen"/>
      <selection pane="topRight" activeCell="B1" sqref="B1"/>
      <selection pane="bottomLeft" activeCell="A15" sqref="A15"/>
      <selection pane="bottomRight" activeCell="C46" sqref="C46"/>
    </sheetView>
  </sheetViews>
  <sheetFormatPr baseColWidth="10" defaultColWidth="11.42578125" defaultRowHeight="12.75"/>
  <cols>
    <col min="1" max="2" width="12.7109375" style="153" customWidth="1"/>
    <col min="3" max="3" width="21.28515625" style="153" customWidth="1"/>
    <col min="4" max="4" width="21.85546875" style="153" customWidth="1"/>
    <col min="5" max="7" width="12.7109375" style="153" customWidth="1"/>
    <col min="8" max="8" width="14.7109375" style="153" customWidth="1"/>
    <col min="9" max="9" width="13.42578125" style="153" customWidth="1"/>
    <col min="10" max="10" width="10" style="153" bestFit="1" customWidth="1"/>
    <col min="11" max="11" width="17.5703125" style="207" bestFit="1" customWidth="1"/>
    <col min="12" max="12" width="15.5703125" style="207" bestFit="1" customWidth="1"/>
    <col min="13" max="13" width="9" style="207" customWidth="1"/>
    <col min="14" max="14" width="7.28515625" style="207" bestFit="1" customWidth="1"/>
    <col min="15" max="15" width="11.42578125" style="207"/>
    <col min="16" max="16" width="10" style="153" customWidth="1"/>
    <col min="17" max="17" width="12.28515625" style="153" customWidth="1"/>
    <col min="18" max="256" width="11.42578125" style="153"/>
    <col min="257" max="258" width="12.7109375" style="153" customWidth="1"/>
    <col min="259" max="259" width="21.28515625" style="153" customWidth="1"/>
    <col min="260" max="260" width="21.85546875" style="153" customWidth="1"/>
    <col min="261" max="263" width="12.7109375" style="153" customWidth="1"/>
    <col min="264" max="264" width="14.7109375" style="153" customWidth="1"/>
    <col min="265" max="265" width="13.42578125" style="153" customWidth="1"/>
    <col min="266" max="266" width="10" style="153" bestFit="1" customWidth="1"/>
    <col min="267" max="267" width="17.5703125" style="153" bestFit="1" customWidth="1"/>
    <col min="268" max="268" width="15.5703125" style="153" bestFit="1" customWidth="1"/>
    <col min="269" max="269" width="9" style="153" customWidth="1"/>
    <col min="270" max="270" width="7.28515625" style="153" bestFit="1" customWidth="1"/>
    <col min="271" max="271" width="11.42578125" style="153"/>
    <col min="272" max="272" width="10" style="153" customWidth="1"/>
    <col min="273" max="273" width="12.28515625" style="153" customWidth="1"/>
    <col min="274" max="512" width="11.42578125" style="153"/>
    <col min="513" max="514" width="12.7109375" style="153" customWidth="1"/>
    <col min="515" max="515" width="21.28515625" style="153" customWidth="1"/>
    <col min="516" max="516" width="21.85546875" style="153" customWidth="1"/>
    <col min="517" max="519" width="12.7109375" style="153" customWidth="1"/>
    <col min="520" max="520" width="14.7109375" style="153" customWidth="1"/>
    <col min="521" max="521" width="13.42578125" style="153" customWidth="1"/>
    <col min="522" max="522" width="10" style="153" bestFit="1" customWidth="1"/>
    <col min="523" max="523" width="17.5703125" style="153" bestFit="1" customWidth="1"/>
    <col min="524" max="524" width="15.5703125" style="153" bestFit="1" customWidth="1"/>
    <col min="525" max="525" width="9" style="153" customWidth="1"/>
    <col min="526" max="526" width="7.28515625" style="153" bestFit="1" customWidth="1"/>
    <col min="527" max="527" width="11.42578125" style="153"/>
    <col min="528" max="528" width="10" style="153" customWidth="1"/>
    <col min="529" max="529" width="12.28515625" style="153" customWidth="1"/>
    <col min="530" max="768" width="11.42578125" style="153"/>
    <col min="769" max="770" width="12.7109375" style="153" customWidth="1"/>
    <col min="771" max="771" width="21.28515625" style="153" customWidth="1"/>
    <col min="772" max="772" width="21.85546875" style="153" customWidth="1"/>
    <col min="773" max="775" width="12.7109375" style="153" customWidth="1"/>
    <col min="776" max="776" width="14.7109375" style="153" customWidth="1"/>
    <col min="777" max="777" width="13.42578125" style="153" customWidth="1"/>
    <col min="778" max="778" width="10" style="153" bestFit="1" customWidth="1"/>
    <col min="779" max="779" width="17.5703125" style="153" bestFit="1" customWidth="1"/>
    <col min="780" max="780" width="15.5703125" style="153" bestFit="1" customWidth="1"/>
    <col min="781" max="781" width="9" style="153" customWidth="1"/>
    <col min="782" max="782" width="7.28515625" style="153" bestFit="1" customWidth="1"/>
    <col min="783" max="783" width="11.42578125" style="153"/>
    <col min="784" max="784" width="10" style="153" customWidth="1"/>
    <col min="785" max="785" width="12.28515625" style="153" customWidth="1"/>
    <col min="786" max="1024" width="11.42578125" style="153"/>
    <col min="1025" max="1026" width="12.7109375" style="153" customWidth="1"/>
    <col min="1027" max="1027" width="21.28515625" style="153" customWidth="1"/>
    <col min="1028" max="1028" width="21.85546875" style="153" customWidth="1"/>
    <col min="1029" max="1031" width="12.7109375" style="153" customWidth="1"/>
    <col min="1032" max="1032" width="14.7109375" style="153" customWidth="1"/>
    <col min="1033" max="1033" width="13.42578125" style="153" customWidth="1"/>
    <col min="1034" max="1034" width="10" style="153" bestFit="1" customWidth="1"/>
    <col min="1035" max="1035" width="17.5703125" style="153" bestFit="1" customWidth="1"/>
    <col min="1036" max="1036" width="15.5703125" style="153" bestFit="1" customWidth="1"/>
    <col min="1037" max="1037" width="9" style="153" customWidth="1"/>
    <col min="1038" max="1038" width="7.28515625" style="153" bestFit="1" customWidth="1"/>
    <col min="1039" max="1039" width="11.42578125" style="153"/>
    <col min="1040" max="1040" width="10" style="153" customWidth="1"/>
    <col min="1041" max="1041" width="12.28515625" style="153" customWidth="1"/>
    <col min="1042" max="1280" width="11.42578125" style="153"/>
    <col min="1281" max="1282" width="12.7109375" style="153" customWidth="1"/>
    <col min="1283" max="1283" width="21.28515625" style="153" customWidth="1"/>
    <col min="1284" max="1284" width="21.85546875" style="153" customWidth="1"/>
    <col min="1285" max="1287" width="12.7109375" style="153" customWidth="1"/>
    <col min="1288" max="1288" width="14.7109375" style="153" customWidth="1"/>
    <col min="1289" max="1289" width="13.42578125" style="153" customWidth="1"/>
    <col min="1290" max="1290" width="10" style="153" bestFit="1" customWidth="1"/>
    <col min="1291" max="1291" width="17.5703125" style="153" bestFit="1" customWidth="1"/>
    <col min="1292" max="1292" width="15.5703125" style="153" bestFit="1" customWidth="1"/>
    <col min="1293" max="1293" width="9" style="153" customWidth="1"/>
    <col min="1294" max="1294" width="7.28515625" style="153" bestFit="1" customWidth="1"/>
    <col min="1295" max="1295" width="11.42578125" style="153"/>
    <col min="1296" max="1296" width="10" style="153" customWidth="1"/>
    <col min="1297" max="1297" width="12.28515625" style="153" customWidth="1"/>
    <col min="1298" max="1536" width="11.42578125" style="153"/>
    <col min="1537" max="1538" width="12.7109375" style="153" customWidth="1"/>
    <col min="1539" max="1539" width="21.28515625" style="153" customWidth="1"/>
    <col min="1540" max="1540" width="21.85546875" style="153" customWidth="1"/>
    <col min="1541" max="1543" width="12.7109375" style="153" customWidth="1"/>
    <col min="1544" max="1544" width="14.7109375" style="153" customWidth="1"/>
    <col min="1545" max="1545" width="13.42578125" style="153" customWidth="1"/>
    <col min="1546" max="1546" width="10" style="153" bestFit="1" customWidth="1"/>
    <col min="1547" max="1547" width="17.5703125" style="153" bestFit="1" customWidth="1"/>
    <col min="1548" max="1548" width="15.5703125" style="153" bestFit="1" customWidth="1"/>
    <col min="1549" max="1549" width="9" style="153" customWidth="1"/>
    <col min="1550" max="1550" width="7.28515625" style="153" bestFit="1" customWidth="1"/>
    <col min="1551" max="1551" width="11.42578125" style="153"/>
    <col min="1552" max="1552" width="10" style="153" customWidth="1"/>
    <col min="1553" max="1553" width="12.28515625" style="153" customWidth="1"/>
    <col min="1554" max="1792" width="11.42578125" style="153"/>
    <col min="1793" max="1794" width="12.7109375" style="153" customWidth="1"/>
    <col min="1795" max="1795" width="21.28515625" style="153" customWidth="1"/>
    <col min="1796" max="1796" width="21.85546875" style="153" customWidth="1"/>
    <col min="1797" max="1799" width="12.7109375" style="153" customWidth="1"/>
    <col min="1800" max="1800" width="14.7109375" style="153" customWidth="1"/>
    <col min="1801" max="1801" width="13.42578125" style="153" customWidth="1"/>
    <col min="1802" max="1802" width="10" style="153" bestFit="1" customWidth="1"/>
    <col min="1803" max="1803" width="17.5703125" style="153" bestFit="1" customWidth="1"/>
    <col min="1804" max="1804" width="15.5703125" style="153" bestFit="1" customWidth="1"/>
    <col min="1805" max="1805" width="9" style="153" customWidth="1"/>
    <col min="1806" max="1806" width="7.28515625" style="153" bestFit="1" customWidth="1"/>
    <col min="1807" max="1807" width="11.42578125" style="153"/>
    <col min="1808" max="1808" width="10" style="153" customWidth="1"/>
    <col min="1809" max="1809" width="12.28515625" style="153" customWidth="1"/>
    <col min="1810" max="2048" width="11.42578125" style="153"/>
    <col min="2049" max="2050" width="12.7109375" style="153" customWidth="1"/>
    <col min="2051" max="2051" width="21.28515625" style="153" customWidth="1"/>
    <col min="2052" max="2052" width="21.85546875" style="153" customWidth="1"/>
    <col min="2053" max="2055" width="12.7109375" style="153" customWidth="1"/>
    <col min="2056" max="2056" width="14.7109375" style="153" customWidth="1"/>
    <col min="2057" max="2057" width="13.42578125" style="153" customWidth="1"/>
    <col min="2058" max="2058" width="10" style="153" bestFit="1" customWidth="1"/>
    <col min="2059" max="2059" width="17.5703125" style="153" bestFit="1" customWidth="1"/>
    <col min="2060" max="2060" width="15.5703125" style="153" bestFit="1" customWidth="1"/>
    <col min="2061" max="2061" width="9" style="153" customWidth="1"/>
    <col min="2062" max="2062" width="7.28515625" style="153" bestFit="1" customWidth="1"/>
    <col min="2063" max="2063" width="11.42578125" style="153"/>
    <col min="2064" max="2064" width="10" style="153" customWidth="1"/>
    <col min="2065" max="2065" width="12.28515625" style="153" customWidth="1"/>
    <col min="2066" max="2304" width="11.42578125" style="153"/>
    <col min="2305" max="2306" width="12.7109375" style="153" customWidth="1"/>
    <col min="2307" max="2307" width="21.28515625" style="153" customWidth="1"/>
    <col min="2308" max="2308" width="21.85546875" style="153" customWidth="1"/>
    <col min="2309" max="2311" width="12.7109375" style="153" customWidth="1"/>
    <col min="2312" max="2312" width="14.7109375" style="153" customWidth="1"/>
    <col min="2313" max="2313" width="13.42578125" style="153" customWidth="1"/>
    <col min="2314" max="2314" width="10" style="153" bestFit="1" customWidth="1"/>
    <col min="2315" max="2315" width="17.5703125" style="153" bestFit="1" customWidth="1"/>
    <col min="2316" max="2316" width="15.5703125" style="153" bestFit="1" customWidth="1"/>
    <col min="2317" max="2317" width="9" style="153" customWidth="1"/>
    <col min="2318" max="2318" width="7.28515625" style="153" bestFit="1" customWidth="1"/>
    <col min="2319" max="2319" width="11.42578125" style="153"/>
    <col min="2320" max="2320" width="10" style="153" customWidth="1"/>
    <col min="2321" max="2321" width="12.28515625" style="153" customWidth="1"/>
    <col min="2322" max="2560" width="11.42578125" style="153"/>
    <col min="2561" max="2562" width="12.7109375" style="153" customWidth="1"/>
    <col min="2563" max="2563" width="21.28515625" style="153" customWidth="1"/>
    <col min="2564" max="2564" width="21.85546875" style="153" customWidth="1"/>
    <col min="2565" max="2567" width="12.7109375" style="153" customWidth="1"/>
    <col min="2568" max="2568" width="14.7109375" style="153" customWidth="1"/>
    <col min="2569" max="2569" width="13.42578125" style="153" customWidth="1"/>
    <col min="2570" max="2570" width="10" style="153" bestFit="1" customWidth="1"/>
    <col min="2571" max="2571" width="17.5703125" style="153" bestFit="1" customWidth="1"/>
    <col min="2572" max="2572" width="15.5703125" style="153" bestFit="1" customWidth="1"/>
    <col min="2573" max="2573" width="9" style="153" customWidth="1"/>
    <col min="2574" max="2574" width="7.28515625" style="153" bestFit="1" customWidth="1"/>
    <col min="2575" max="2575" width="11.42578125" style="153"/>
    <col min="2576" max="2576" width="10" style="153" customWidth="1"/>
    <col min="2577" max="2577" width="12.28515625" style="153" customWidth="1"/>
    <col min="2578" max="2816" width="11.42578125" style="153"/>
    <col min="2817" max="2818" width="12.7109375" style="153" customWidth="1"/>
    <col min="2819" max="2819" width="21.28515625" style="153" customWidth="1"/>
    <col min="2820" max="2820" width="21.85546875" style="153" customWidth="1"/>
    <col min="2821" max="2823" width="12.7109375" style="153" customWidth="1"/>
    <col min="2824" max="2824" width="14.7109375" style="153" customWidth="1"/>
    <col min="2825" max="2825" width="13.42578125" style="153" customWidth="1"/>
    <col min="2826" max="2826" width="10" style="153" bestFit="1" customWidth="1"/>
    <col min="2827" max="2827" width="17.5703125" style="153" bestFit="1" customWidth="1"/>
    <col min="2828" max="2828" width="15.5703125" style="153" bestFit="1" customWidth="1"/>
    <col min="2829" max="2829" width="9" style="153" customWidth="1"/>
    <col min="2830" max="2830" width="7.28515625" style="153" bestFit="1" customWidth="1"/>
    <col min="2831" max="2831" width="11.42578125" style="153"/>
    <col min="2832" max="2832" width="10" style="153" customWidth="1"/>
    <col min="2833" max="2833" width="12.28515625" style="153" customWidth="1"/>
    <col min="2834" max="3072" width="11.42578125" style="153"/>
    <col min="3073" max="3074" width="12.7109375" style="153" customWidth="1"/>
    <col min="3075" max="3075" width="21.28515625" style="153" customWidth="1"/>
    <col min="3076" max="3076" width="21.85546875" style="153" customWidth="1"/>
    <col min="3077" max="3079" width="12.7109375" style="153" customWidth="1"/>
    <col min="3080" max="3080" width="14.7109375" style="153" customWidth="1"/>
    <col min="3081" max="3081" width="13.42578125" style="153" customWidth="1"/>
    <col min="3082" max="3082" width="10" style="153" bestFit="1" customWidth="1"/>
    <col min="3083" max="3083" width="17.5703125" style="153" bestFit="1" customWidth="1"/>
    <col min="3084" max="3084" width="15.5703125" style="153" bestFit="1" customWidth="1"/>
    <col min="3085" max="3085" width="9" style="153" customWidth="1"/>
    <col min="3086" max="3086" width="7.28515625" style="153" bestFit="1" customWidth="1"/>
    <col min="3087" max="3087" width="11.42578125" style="153"/>
    <col min="3088" max="3088" width="10" style="153" customWidth="1"/>
    <col min="3089" max="3089" width="12.28515625" style="153" customWidth="1"/>
    <col min="3090" max="3328" width="11.42578125" style="153"/>
    <col min="3329" max="3330" width="12.7109375" style="153" customWidth="1"/>
    <col min="3331" max="3331" width="21.28515625" style="153" customWidth="1"/>
    <col min="3332" max="3332" width="21.85546875" style="153" customWidth="1"/>
    <col min="3333" max="3335" width="12.7109375" style="153" customWidth="1"/>
    <col min="3336" max="3336" width="14.7109375" style="153" customWidth="1"/>
    <col min="3337" max="3337" width="13.42578125" style="153" customWidth="1"/>
    <col min="3338" max="3338" width="10" style="153" bestFit="1" customWidth="1"/>
    <col min="3339" max="3339" width="17.5703125" style="153" bestFit="1" customWidth="1"/>
    <col min="3340" max="3340" width="15.5703125" style="153" bestFit="1" customWidth="1"/>
    <col min="3341" max="3341" width="9" style="153" customWidth="1"/>
    <col min="3342" max="3342" width="7.28515625" style="153" bestFit="1" customWidth="1"/>
    <col min="3343" max="3343" width="11.42578125" style="153"/>
    <col min="3344" max="3344" width="10" style="153" customWidth="1"/>
    <col min="3345" max="3345" width="12.28515625" style="153" customWidth="1"/>
    <col min="3346" max="3584" width="11.42578125" style="153"/>
    <col min="3585" max="3586" width="12.7109375" style="153" customWidth="1"/>
    <col min="3587" max="3587" width="21.28515625" style="153" customWidth="1"/>
    <col min="3588" max="3588" width="21.85546875" style="153" customWidth="1"/>
    <col min="3589" max="3591" width="12.7109375" style="153" customWidth="1"/>
    <col min="3592" max="3592" width="14.7109375" style="153" customWidth="1"/>
    <col min="3593" max="3593" width="13.42578125" style="153" customWidth="1"/>
    <col min="3594" max="3594" width="10" style="153" bestFit="1" customWidth="1"/>
    <col min="3595" max="3595" width="17.5703125" style="153" bestFit="1" customWidth="1"/>
    <col min="3596" max="3596" width="15.5703125" style="153" bestFit="1" customWidth="1"/>
    <col min="3597" max="3597" width="9" style="153" customWidth="1"/>
    <col min="3598" max="3598" width="7.28515625" style="153" bestFit="1" customWidth="1"/>
    <col min="3599" max="3599" width="11.42578125" style="153"/>
    <col min="3600" max="3600" width="10" style="153" customWidth="1"/>
    <col min="3601" max="3601" width="12.28515625" style="153" customWidth="1"/>
    <col min="3602" max="3840" width="11.42578125" style="153"/>
    <col min="3841" max="3842" width="12.7109375" style="153" customWidth="1"/>
    <col min="3843" max="3843" width="21.28515625" style="153" customWidth="1"/>
    <col min="3844" max="3844" width="21.85546875" style="153" customWidth="1"/>
    <col min="3845" max="3847" width="12.7109375" style="153" customWidth="1"/>
    <col min="3848" max="3848" width="14.7109375" style="153" customWidth="1"/>
    <col min="3849" max="3849" width="13.42578125" style="153" customWidth="1"/>
    <col min="3850" max="3850" width="10" style="153" bestFit="1" customWidth="1"/>
    <col min="3851" max="3851" width="17.5703125" style="153" bestFit="1" customWidth="1"/>
    <col min="3852" max="3852" width="15.5703125" style="153" bestFit="1" customWidth="1"/>
    <col min="3853" max="3853" width="9" style="153" customWidth="1"/>
    <col min="3854" max="3854" width="7.28515625" style="153" bestFit="1" customWidth="1"/>
    <col min="3855" max="3855" width="11.42578125" style="153"/>
    <col min="3856" max="3856" width="10" style="153" customWidth="1"/>
    <col min="3857" max="3857" width="12.28515625" style="153" customWidth="1"/>
    <col min="3858" max="4096" width="11.42578125" style="153"/>
    <col min="4097" max="4098" width="12.7109375" style="153" customWidth="1"/>
    <col min="4099" max="4099" width="21.28515625" style="153" customWidth="1"/>
    <col min="4100" max="4100" width="21.85546875" style="153" customWidth="1"/>
    <col min="4101" max="4103" width="12.7109375" style="153" customWidth="1"/>
    <col min="4104" max="4104" width="14.7109375" style="153" customWidth="1"/>
    <col min="4105" max="4105" width="13.42578125" style="153" customWidth="1"/>
    <col min="4106" max="4106" width="10" style="153" bestFit="1" customWidth="1"/>
    <col min="4107" max="4107" width="17.5703125" style="153" bestFit="1" customWidth="1"/>
    <col min="4108" max="4108" width="15.5703125" style="153" bestFit="1" customWidth="1"/>
    <col min="4109" max="4109" width="9" style="153" customWidth="1"/>
    <col min="4110" max="4110" width="7.28515625" style="153" bestFit="1" customWidth="1"/>
    <col min="4111" max="4111" width="11.42578125" style="153"/>
    <col min="4112" max="4112" width="10" style="153" customWidth="1"/>
    <col min="4113" max="4113" width="12.28515625" style="153" customWidth="1"/>
    <col min="4114" max="4352" width="11.42578125" style="153"/>
    <col min="4353" max="4354" width="12.7109375" style="153" customWidth="1"/>
    <col min="4355" max="4355" width="21.28515625" style="153" customWidth="1"/>
    <col min="4356" max="4356" width="21.85546875" style="153" customWidth="1"/>
    <col min="4357" max="4359" width="12.7109375" style="153" customWidth="1"/>
    <col min="4360" max="4360" width="14.7109375" style="153" customWidth="1"/>
    <col min="4361" max="4361" width="13.42578125" style="153" customWidth="1"/>
    <col min="4362" max="4362" width="10" style="153" bestFit="1" customWidth="1"/>
    <col min="4363" max="4363" width="17.5703125" style="153" bestFit="1" customWidth="1"/>
    <col min="4364" max="4364" width="15.5703125" style="153" bestFit="1" customWidth="1"/>
    <col min="4365" max="4365" width="9" style="153" customWidth="1"/>
    <col min="4366" max="4366" width="7.28515625" style="153" bestFit="1" customWidth="1"/>
    <col min="4367" max="4367" width="11.42578125" style="153"/>
    <col min="4368" max="4368" width="10" style="153" customWidth="1"/>
    <col min="4369" max="4369" width="12.28515625" style="153" customWidth="1"/>
    <col min="4370" max="4608" width="11.42578125" style="153"/>
    <col min="4609" max="4610" width="12.7109375" style="153" customWidth="1"/>
    <col min="4611" max="4611" width="21.28515625" style="153" customWidth="1"/>
    <col min="4612" max="4612" width="21.85546875" style="153" customWidth="1"/>
    <col min="4613" max="4615" width="12.7109375" style="153" customWidth="1"/>
    <col min="4616" max="4616" width="14.7109375" style="153" customWidth="1"/>
    <col min="4617" max="4617" width="13.42578125" style="153" customWidth="1"/>
    <col min="4618" max="4618" width="10" style="153" bestFit="1" customWidth="1"/>
    <col min="4619" max="4619" width="17.5703125" style="153" bestFit="1" customWidth="1"/>
    <col min="4620" max="4620" width="15.5703125" style="153" bestFit="1" customWidth="1"/>
    <col min="4621" max="4621" width="9" style="153" customWidth="1"/>
    <col min="4622" max="4622" width="7.28515625" style="153" bestFit="1" customWidth="1"/>
    <col min="4623" max="4623" width="11.42578125" style="153"/>
    <col min="4624" max="4624" width="10" style="153" customWidth="1"/>
    <col min="4625" max="4625" width="12.28515625" style="153" customWidth="1"/>
    <col min="4626" max="4864" width="11.42578125" style="153"/>
    <col min="4865" max="4866" width="12.7109375" style="153" customWidth="1"/>
    <col min="4867" max="4867" width="21.28515625" style="153" customWidth="1"/>
    <col min="4868" max="4868" width="21.85546875" style="153" customWidth="1"/>
    <col min="4869" max="4871" width="12.7109375" style="153" customWidth="1"/>
    <col min="4872" max="4872" width="14.7109375" style="153" customWidth="1"/>
    <col min="4873" max="4873" width="13.42578125" style="153" customWidth="1"/>
    <col min="4874" max="4874" width="10" style="153" bestFit="1" customWidth="1"/>
    <col min="4875" max="4875" width="17.5703125" style="153" bestFit="1" customWidth="1"/>
    <col min="4876" max="4876" width="15.5703125" style="153" bestFit="1" customWidth="1"/>
    <col min="4877" max="4877" width="9" style="153" customWidth="1"/>
    <col min="4878" max="4878" width="7.28515625" style="153" bestFit="1" customWidth="1"/>
    <col min="4879" max="4879" width="11.42578125" style="153"/>
    <col min="4880" max="4880" width="10" style="153" customWidth="1"/>
    <col min="4881" max="4881" width="12.28515625" style="153" customWidth="1"/>
    <col min="4882" max="5120" width="11.42578125" style="153"/>
    <col min="5121" max="5122" width="12.7109375" style="153" customWidth="1"/>
    <col min="5123" max="5123" width="21.28515625" style="153" customWidth="1"/>
    <col min="5124" max="5124" width="21.85546875" style="153" customWidth="1"/>
    <col min="5125" max="5127" width="12.7109375" style="153" customWidth="1"/>
    <col min="5128" max="5128" width="14.7109375" style="153" customWidth="1"/>
    <col min="5129" max="5129" width="13.42578125" style="153" customWidth="1"/>
    <col min="5130" max="5130" width="10" style="153" bestFit="1" customWidth="1"/>
    <col min="5131" max="5131" width="17.5703125" style="153" bestFit="1" customWidth="1"/>
    <col min="5132" max="5132" width="15.5703125" style="153" bestFit="1" customWidth="1"/>
    <col min="5133" max="5133" width="9" style="153" customWidth="1"/>
    <col min="5134" max="5134" width="7.28515625" style="153" bestFit="1" customWidth="1"/>
    <col min="5135" max="5135" width="11.42578125" style="153"/>
    <col min="5136" max="5136" width="10" style="153" customWidth="1"/>
    <col min="5137" max="5137" width="12.28515625" style="153" customWidth="1"/>
    <col min="5138" max="5376" width="11.42578125" style="153"/>
    <col min="5377" max="5378" width="12.7109375" style="153" customWidth="1"/>
    <col min="5379" max="5379" width="21.28515625" style="153" customWidth="1"/>
    <col min="5380" max="5380" width="21.85546875" style="153" customWidth="1"/>
    <col min="5381" max="5383" width="12.7109375" style="153" customWidth="1"/>
    <col min="5384" max="5384" width="14.7109375" style="153" customWidth="1"/>
    <col min="5385" max="5385" width="13.42578125" style="153" customWidth="1"/>
    <col min="5386" max="5386" width="10" style="153" bestFit="1" customWidth="1"/>
    <col min="5387" max="5387" width="17.5703125" style="153" bestFit="1" customWidth="1"/>
    <col min="5388" max="5388" width="15.5703125" style="153" bestFit="1" customWidth="1"/>
    <col min="5389" max="5389" width="9" style="153" customWidth="1"/>
    <col min="5390" max="5390" width="7.28515625" style="153" bestFit="1" customWidth="1"/>
    <col min="5391" max="5391" width="11.42578125" style="153"/>
    <col min="5392" max="5392" width="10" style="153" customWidth="1"/>
    <col min="5393" max="5393" width="12.28515625" style="153" customWidth="1"/>
    <col min="5394" max="5632" width="11.42578125" style="153"/>
    <col min="5633" max="5634" width="12.7109375" style="153" customWidth="1"/>
    <col min="5635" max="5635" width="21.28515625" style="153" customWidth="1"/>
    <col min="5636" max="5636" width="21.85546875" style="153" customWidth="1"/>
    <col min="5637" max="5639" width="12.7109375" style="153" customWidth="1"/>
    <col min="5640" max="5640" width="14.7109375" style="153" customWidth="1"/>
    <col min="5641" max="5641" width="13.42578125" style="153" customWidth="1"/>
    <col min="5642" max="5642" width="10" style="153" bestFit="1" customWidth="1"/>
    <col min="5643" max="5643" width="17.5703125" style="153" bestFit="1" customWidth="1"/>
    <col min="5644" max="5644" width="15.5703125" style="153" bestFit="1" customWidth="1"/>
    <col min="5645" max="5645" width="9" style="153" customWidth="1"/>
    <col min="5646" max="5646" width="7.28515625" style="153" bestFit="1" customWidth="1"/>
    <col min="5647" max="5647" width="11.42578125" style="153"/>
    <col min="5648" max="5648" width="10" style="153" customWidth="1"/>
    <col min="5649" max="5649" width="12.28515625" style="153" customWidth="1"/>
    <col min="5650" max="5888" width="11.42578125" style="153"/>
    <col min="5889" max="5890" width="12.7109375" style="153" customWidth="1"/>
    <col min="5891" max="5891" width="21.28515625" style="153" customWidth="1"/>
    <col min="5892" max="5892" width="21.85546875" style="153" customWidth="1"/>
    <col min="5893" max="5895" width="12.7109375" style="153" customWidth="1"/>
    <col min="5896" max="5896" width="14.7109375" style="153" customWidth="1"/>
    <col min="5897" max="5897" width="13.42578125" style="153" customWidth="1"/>
    <col min="5898" max="5898" width="10" style="153" bestFit="1" customWidth="1"/>
    <col min="5899" max="5899" width="17.5703125" style="153" bestFit="1" customWidth="1"/>
    <col min="5900" max="5900" width="15.5703125" style="153" bestFit="1" customWidth="1"/>
    <col min="5901" max="5901" width="9" style="153" customWidth="1"/>
    <col min="5902" max="5902" width="7.28515625" style="153" bestFit="1" customWidth="1"/>
    <col min="5903" max="5903" width="11.42578125" style="153"/>
    <col min="5904" max="5904" width="10" style="153" customWidth="1"/>
    <col min="5905" max="5905" width="12.28515625" style="153" customWidth="1"/>
    <col min="5906" max="6144" width="11.42578125" style="153"/>
    <col min="6145" max="6146" width="12.7109375" style="153" customWidth="1"/>
    <col min="6147" max="6147" width="21.28515625" style="153" customWidth="1"/>
    <col min="6148" max="6148" width="21.85546875" style="153" customWidth="1"/>
    <col min="6149" max="6151" width="12.7109375" style="153" customWidth="1"/>
    <col min="6152" max="6152" width="14.7109375" style="153" customWidth="1"/>
    <col min="6153" max="6153" width="13.42578125" style="153" customWidth="1"/>
    <col min="6154" max="6154" width="10" style="153" bestFit="1" customWidth="1"/>
    <col min="6155" max="6155" width="17.5703125" style="153" bestFit="1" customWidth="1"/>
    <col min="6156" max="6156" width="15.5703125" style="153" bestFit="1" customWidth="1"/>
    <col min="6157" max="6157" width="9" style="153" customWidth="1"/>
    <col min="6158" max="6158" width="7.28515625" style="153" bestFit="1" customWidth="1"/>
    <col min="6159" max="6159" width="11.42578125" style="153"/>
    <col min="6160" max="6160" width="10" style="153" customWidth="1"/>
    <col min="6161" max="6161" width="12.28515625" style="153" customWidth="1"/>
    <col min="6162" max="6400" width="11.42578125" style="153"/>
    <col min="6401" max="6402" width="12.7109375" style="153" customWidth="1"/>
    <col min="6403" max="6403" width="21.28515625" style="153" customWidth="1"/>
    <col min="6404" max="6404" width="21.85546875" style="153" customWidth="1"/>
    <col min="6405" max="6407" width="12.7109375" style="153" customWidth="1"/>
    <col min="6408" max="6408" width="14.7109375" style="153" customWidth="1"/>
    <col min="6409" max="6409" width="13.42578125" style="153" customWidth="1"/>
    <col min="6410" max="6410" width="10" style="153" bestFit="1" customWidth="1"/>
    <col min="6411" max="6411" width="17.5703125" style="153" bestFit="1" customWidth="1"/>
    <col min="6412" max="6412" width="15.5703125" style="153" bestFit="1" customWidth="1"/>
    <col min="6413" max="6413" width="9" style="153" customWidth="1"/>
    <col min="6414" max="6414" width="7.28515625" style="153" bestFit="1" customWidth="1"/>
    <col min="6415" max="6415" width="11.42578125" style="153"/>
    <col min="6416" max="6416" width="10" style="153" customWidth="1"/>
    <col min="6417" max="6417" width="12.28515625" style="153" customWidth="1"/>
    <col min="6418" max="6656" width="11.42578125" style="153"/>
    <col min="6657" max="6658" width="12.7109375" style="153" customWidth="1"/>
    <col min="6659" max="6659" width="21.28515625" style="153" customWidth="1"/>
    <col min="6660" max="6660" width="21.85546875" style="153" customWidth="1"/>
    <col min="6661" max="6663" width="12.7109375" style="153" customWidth="1"/>
    <col min="6664" max="6664" width="14.7109375" style="153" customWidth="1"/>
    <col min="6665" max="6665" width="13.42578125" style="153" customWidth="1"/>
    <col min="6666" max="6666" width="10" style="153" bestFit="1" customWidth="1"/>
    <col min="6667" max="6667" width="17.5703125" style="153" bestFit="1" customWidth="1"/>
    <col min="6668" max="6668" width="15.5703125" style="153" bestFit="1" customWidth="1"/>
    <col min="6669" max="6669" width="9" style="153" customWidth="1"/>
    <col min="6670" max="6670" width="7.28515625" style="153" bestFit="1" customWidth="1"/>
    <col min="6671" max="6671" width="11.42578125" style="153"/>
    <col min="6672" max="6672" width="10" style="153" customWidth="1"/>
    <col min="6673" max="6673" width="12.28515625" style="153" customWidth="1"/>
    <col min="6674" max="6912" width="11.42578125" style="153"/>
    <col min="6913" max="6914" width="12.7109375" style="153" customWidth="1"/>
    <col min="6915" max="6915" width="21.28515625" style="153" customWidth="1"/>
    <col min="6916" max="6916" width="21.85546875" style="153" customWidth="1"/>
    <col min="6917" max="6919" width="12.7109375" style="153" customWidth="1"/>
    <col min="6920" max="6920" width="14.7109375" style="153" customWidth="1"/>
    <col min="6921" max="6921" width="13.42578125" style="153" customWidth="1"/>
    <col min="6922" max="6922" width="10" style="153" bestFit="1" customWidth="1"/>
    <col min="6923" max="6923" width="17.5703125" style="153" bestFit="1" customWidth="1"/>
    <col min="6924" max="6924" width="15.5703125" style="153" bestFit="1" customWidth="1"/>
    <col min="6925" max="6925" width="9" style="153" customWidth="1"/>
    <col min="6926" max="6926" width="7.28515625" style="153" bestFit="1" customWidth="1"/>
    <col min="6927" max="6927" width="11.42578125" style="153"/>
    <col min="6928" max="6928" width="10" style="153" customWidth="1"/>
    <col min="6929" max="6929" width="12.28515625" style="153" customWidth="1"/>
    <col min="6930" max="7168" width="11.42578125" style="153"/>
    <col min="7169" max="7170" width="12.7109375" style="153" customWidth="1"/>
    <col min="7171" max="7171" width="21.28515625" style="153" customWidth="1"/>
    <col min="7172" max="7172" width="21.85546875" style="153" customWidth="1"/>
    <col min="7173" max="7175" width="12.7109375" style="153" customWidth="1"/>
    <col min="7176" max="7176" width="14.7109375" style="153" customWidth="1"/>
    <col min="7177" max="7177" width="13.42578125" style="153" customWidth="1"/>
    <col min="7178" max="7178" width="10" style="153" bestFit="1" customWidth="1"/>
    <col min="7179" max="7179" width="17.5703125" style="153" bestFit="1" customWidth="1"/>
    <col min="7180" max="7180" width="15.5703125" style="153" bestFit="1" customWidth="1"/>
    <col min="7181" max="7181" width="9" style="153" customWidth="1"/>
    <col min="7182" max="7182" width="7.28515625" style="153" bestFit="1" customWidth="1"/>
    <col min="7183" max="7183" width="11.42578125" style="153"/>
    <col min="7184" max="7184" width="10" style="153" customWidth="1"/>
    <col min="7185" max="7185" width="12.28515625" style="153" customWidth="1"/>
    <col min="7186" max="7424" width="11.42578125" style="153"/>
    <col min="7425" max="7426" width="12.7109375" style="153" customWidth="1"/>
    <col min="7427" max="7427" width="21.28515625" style="153" customWidth="1"/>
    <col min="7428" max="7428" width="21.85546875" style="153" customWidth="1"/>
    <col min="7429" max="7431" width="12.7109375" style="153" customWidth="1"/>
    <col min="7432" max="7432" width="14.7109375" style="153" customWidth="1"/>
    <col min="7433" max="7433" width="13.42578125" style="153" customWidth="1"/>
    <col min="7434" max="7434" width="10" style="153" bestFit="1" customWidth="1"/>
    <col min="7435" max="7435" width="17.5703125" style="153" bestFit="1" customWidth="1"/>
    <col min="7436" max="7436" width="15.5703125" style="153" bestFit="1" customWidth="1"/>
    <col min="7437" max="7437" width="9" style="153" customWidth="1"/>
    <col min="7438" max="7438" width="7.28515625" style="153" bestFit="1" customWidth="1"/>
    <col min="7439" max="7439" width="11.42578125" style="153"/>
    <col min="7440" max="7440" width="10" style="153" customWidth="1"/>
    <col min="7441" max="7441" width="12.28515625" style="153" customWidth="1"/>
    <col min="7442" max="7680" width="11.42578125" style="153"/>
    <col min="7681" max="7682" width="12.7109375" style="153" customWidth="1"/>
    <col min="7683" max="7683" width="21.28515625" style="153" customWidth="1"/>
    <col min="7684" max="7684" width="21.85546875" style="153" customWidth="1"/>
    <col min="7685" max="7687" width="12.7109375" style="153" customWidth="1"/>
    <col min="7688" max="7688" width="14.7109375" style="153" customWidth="1"/>
    <col min="7689" max="7689" width="13.42578125" style="153" customWidth="1"/>
    <col min="7690" max="7690" width="10" style="153" bestFit="1" customWidth="1"/>
    <col min="7691" max="7691" width="17.5703125" style="153" bestFit="1" customWidth="1"/>
    <col min="7692" max="7692" width="15.5703125" style="153" bestFit="1" customWidth="1"/>
    <col min="7693" max="7693" width="9" style="153" customWidth="1"/>
    <col min="7694" max="7694" width="7.28515625" style="153" bestFit="1" customWidth="1"/>
    <col min="7695" max="7695" width="11.42578125" style="153"/>
    <col min="7696" max="7696" width="10" style="153" customWidth="1"/>
    <col min="7697" max="7697" width="12.28515625" style="153" customWidth="1"/>
    <col min="7698" max="7936" width="11.42578125" style="153"/>
    <col min="7937" max="7938" width="12.7109375" style="153" customWidth="1"/>
    <col min="7939" max="7939" width="21.28515625" style="153" customWidth="1"/>
    <col min="7940" max="7940" width="21.85546875" style="153" customWidth="1"/>
    <col min="7941" max="7943" width="12.7109375" style="153" customWidth="1"/>
    <col min="7944" max="7944" width="14.7109375" style="153" customWidth="1"/>
    <col min="7945" max="7945" width="13.42578125" style="153" customWidth="1"/>
    <col min="7946" max="7946" width="10" style="153" bestFit="1" customWidth="1"/>
    <col min="7947" max="7947" width="17.5703125" style="153" bestFit="1" customWidth="1"/>
    <col min="7948" max="7948" width="15.5703125" style="153" bestFit="1" customWidth="1"/>
    <col min="7949" max="7949" width="9" style="153" customWidth="1"/>
    <col min="7950" max="7950" width="7.28515625" style="153" bestFit="1" customWidth="1"/>
    <col min="7951" max="7951" width="11.42578125" style="153"/>
    <col min="7952" max="7952" width="10" style="153" customWidth="1"/>
    <col min="7953" max="7953" width="12.28515625" style="153" customWidth="1"/>
    <col min="7954" max="8192" width="11.42578125" style="153"/>
    <col min="8193" max="8194" width="12.7109375" style="153" customWidth="1"/>
    <col min="8195" max="8195" width="21.28515625" style="153" customWidth="1"/>
    <col min="8196" max="8196" width="21.85546875" style="153" customWidth="1"/>
    <col min="8197" max="8199" width="12.7109375" style="153" customWidth="1"/>
    <col min="8200" max="8200" width="14.7109375" style="153" customWidth="1"/>
    <col min="8201" max="8201" width="13.42578125" style="153" customWidth="1"/>
    <col min="8202" max="8202" width="10" style="153" bestFit="1" customWidth="1"/>
    <col min="8203" max="8203" width="17.5703125" style="153" bestFit="1" customWidth="1"/>
    <col min="8204" max="8204" width="15.5703125" style="153" bestFit="1" customWidth="1"/>
    <col min="8205" max="8205" width="9" style="153" customWidth="1"/>
    <col min="8206" max="8206" width="7.28515625" style="153" bestFit="1" customWidth="1"/>
    <col min="8207" max="8207" width="11.42578125" style="153"/>
    <col min="8208" max="8208" width="10" style="153" customWidth="1"/>
    <col min="8209" max="8209" width="12.28515625" style="153" customWidth="1"/>
    <col min="8210" max="8448" width="11.42578125" style="153"/>
    <col min="8449" max="8450" width="12.7109375" style="153" customWidth="1"/>
    <col min="8451" max="8451" width="21.28515625" style="153" customWidth="1"/>
    <col min="8452" max="8452" width="21.85546875" style="153" customWidth="1"/>
    <col min="8453" max="8455" width="12.7109375" style="153" customWidth="1"/>
    <col min="8456" max="8456" width="14.7109375" style="153" customWidth="1"/>
    <col min="8457" max="8457" width="13.42578125" style="153" customWidth="1"/>
    <col min="8458" max="8458" width="10" style="153" bestFit="1" customWidth="1"/>
    <col min="8459" max="8459" width="17.5703125" style="153" bestFit="1" customWidth="1"/>
    <col min="8460" max="8460" width="15.5703125" style="153" bestFit="1" customWidth="1"/>
    <col min="8461" max="8461" width="9" style="153" customWidth="1"/>
    <col min="8462" max="8462" width="7.28515625" style="153" bestFit="1" customWidth="1"/>
    <col min="8463" max="8463" width="11.42578125" style="153"/>
    <col min="8464" max="8464" width="10" style="153" customWidth="1"/>
    <col min="8465" max="8465" width="12.28515625" style="153" customWidth="1"/>
    <col min="8466" max="8704" width="11.42578125" style="153"/>
    <col min="8705" max="8706" width="12.7109375" style="153" customWidth="1"/>
    <col min="8707" max="8707" width="21.28515625" style="153" customWidth="1"/>
    <col min="8708" max="8708" width="21.85546875" style="153" customWidth="1"/>
    <col min="8709" max="8711" width="12.7109375" style="153" customWidth="1"/>
    <col min="8712" max="8712" width="14.7109375" style="153" customWidth="1"/>
    <col min="8713" max="8713" width="13.42578125" style="153" customWidth="1"/>
    <col min="8714" max="8714" width="10" style="153" bestFit="1" customWidth="1"/>
    <col min="8715" max="8715" width="17.5703125" style="153" bestFit="1" customWidth="1"/>
    <col min="8716" max="8716" width="15.5703125" style="153" bestFit="1" customWidth="1"/>
    <col min="8717" max="8717" width="9" style="153" customWidth="1"/>
    <col min="8718" max="8718" width="7.28515625" style="153" bestFit="1" customWidth="1"/>
    <col min="8719" max="8719" width="11.42578125" style="153"/>
    <col min="8720" max="8720" width="10" style="153" customWidth="1"/>
    <col min="8721" max="8721" width="12.28515625" style="153" customWidth="1"/>
    <col min="8722" max="8960" width="11.42578125" style="153"/>
    <col min="8961" max="8962" width="12.7109375" style="153" customWidth="1"/>
    <col min="8963" max="8963" width="21.28515625" style="153" customWidth="1"/>
    <col min="8964" max="8964" width="21.85546875" style="153" customWidth="1"/>
    <col min="8965" max="8967" width="12.7109375" style="153" customWidth="1"/>
    <col min="8968" max="8968" width="14.7109375" style="153" customWidth="1"/>
    <col min="8969" max="8969" width="13.42578125" style="153" customWidth="1"/>
    <col min="8970" max="8970" width="10" style="153" bestFit="1" customWidth="1"/>
    <col min="8971" max="8971" width="17.5703125" style="153" bestFit="1" customWidth="1"/>
    <col min="8972" max="8972" width="15.5703125" style="153" bestFit="1" customWidth="1"/>
    <col min="8973" max="8973" width="9" style="153" customWidth="1"/>
    <col min="8974" max="8974" width="7.28515625" style="153" bestFit="1" customWidth="1"/>
    <col min="8975" max="8975" width="11.42578125" style="153"/>
    <col min="8976" max="8976" width="10" style="153" customWidth="1"/>
    <col min="8977" max="8977" width="12.28515625" style="153" customWidth="1"/>
    <col min="8978" max="9216" width="11.42578125" style="153"/>
    <col min="9217" max="9218" width="12.7109375" style="153" customWidth="1"/>
    <col min="9219" max="9219" width="21.28515625" style="153" customWidth="1"/>
    <col min="9220" max="9220" width="21.85546875" style="153" customWidth="1"/>
    <col min="9221" max="9223" width="12.7109375" style="153" customWidth="1"/>
    <col min="9224" max="9224" width="14.7109375" style="153" customWidth="1"/>
    <col min="9225" max="9225" width="13.42578125" style="153" customWidth="1"/>
    <col min="9226" max="9226" width="10" style="153" bestFit="1" customWidth="1"/>
    <col min="9227" max="9227" width="17.5703125" style="153" bestFit="1" customWidth="1"/>
    <col min="9228" max="9228" width="15.5703125" style="153" bestFit="1" customWidth="1"/>
    <col min="9229" max="9229" width="9" style="153" customWidth="1"/>
    <col min="9230" max="9230" width="7.28515625" style="153" bestFit="1" customWidth="1"/>
    <col min="9231" max="9231" width="11.42578125" style="153"/>
    <col min="9232" max="9232" width="10" style="153" customWidth="1"/>
    <col min="9233" max="9233" width="12.28515625" style="153" customWidth="1"/>
    <col min="9234" max="9472" width="11.42578125" style="153"/>
    <col min="9473" max="9474" width="12.7109375" style="153" customWidth="1"/>
    <col min="9475" max="9475" width="21.28515625" style="153" customWidth="1"/>
    <col min="9476" max="9476" width="21.85546875" style="153" customWidth="1"/>
    <col min="9477" max="9479" width="12.7109375" style="153" customWidth="1"/>
    <col min="9480" max="9480" width="14.7109375" style="153" customWidth="1"/>
    <col min="9481" max="9481" width="13.42578125" style="153" customWidth="1"/>
    <col min="9482" max="9482" width="10" style="153" bestFit="1" customWidth="1"/>
    <col min="9483" max="9483" width="17.5703125" style="153" bestFit="1" customWidth="1"/>
    <col min="9484" max="9484" width="15.5703125" style="153" bestFit="1" customWidth="1"/>
    <col min="9485" max="9485" width="9" style="153" customWidth="1"/>
    <col min="9486" max="9486" width="7.28515625" style="153" bestFit="1" customWidth="1"/>
    <col min="9487" max="9487" width="11.42578125" style="153"/>
    <col min="9488" max="9488" width="10" style="153" customWidth="1"/>
    <col min="9489" max="9489" width="12.28515625" style="153" customWidth="1"/>
    <col min="9490" max="9728" width="11.42578125" style="153"/>
    <col min="9729" max="9730" width="12.7109375" style="153" customWidth="1"/>
    <col min="9731" max="9731" width="21.28515625" style="153" customWidth="1"/>
    <col min="9732" max="9732" width="21.85546875" style="153" customWidth="1"/>
    <col min="9733" max="9735" width="12.7109375" style="153" customWidth="1"/>
    <col min="9736" max="9736" width="14.7109375" style="153" customWidth="1"/>
    <col min="9737" max="9737" width="13.42578125" style="153" customWidth="1"/>
    <col min="9738" max="9738" width="10" style="153" bestFit="1" customWidth="1"/>
    <col min="9739" max="9739" width="17.5703125" style="153" bestFit="1" customWidth="1"/>
    <col min="9740" max="9740" width="15.5703125" style="153" bestFit="1" customWidth="1"/>
    <col min="9741" max="9741" width="9" style="153" customWidth="1"/>
    <col min="9742" max="9742" width="7.28515625" style="153" bestFit="1" customWidth="1"/>
    <col min="9743" max="9743" width="11.42578125" style="153"/>
    <col min="9744" max="9744" width="10" style="153" customWidth="1"/>
    <col min="9745" max="9745" width="12.28515625" style="153" customWidth="1"/>
    <col min="9746" max="9984" width="11.42578125" style="153"/>
    <col min="9985" max="9986" width="12.7109375" style="153" customWidth="1"/>
    <col min="9987" max="9987" width="21.28515625" style="153" customWidth="1"/>
    <col min="9988" max="9988" width="21.85546875" style="153" customWidth="1"/>
    <col min="9989" max="9991" width="12.7109375" style="153" customWidth="1"/>
    <col min="9992" max="9992" width="14.7109375" style="153" customWidth="1"/>
    <col min="9993" max="9993" width="13.42578125" style="153" customWidth="1"/>
    <col min="9994" max="9994" width="10" style="153" bestFit="1" customWidth="1"/>
    <col min="9995" max="9995" width="17.5703125" style="153" bestFit="1" customWidth="1"/>
    <col min="9996" max="9996" width="15.5703125" style="153" bestFit="1" customWidth="1"/>
    <col min="9997" max="9997" width="9" style="153" customWidth="1"/>
    <col min="9998" max="9998" width="7.28515625" style="153" bestFit="1" customWidth="1"/>
    <col min="9999" max="9999" width="11.42578125" style="153"/>
    <col min="10000" max="10000" width="10" style="153" customWidth="1"/>
    <col min="10001" max="10001" width="12.28515625" style="153" customWidth="1"/>
    <col min="10002" max="10240" width="11.42578125" style="153"/>
    <col min="10241" max="10242" width="12.7109375" style="153" customWidth="1"/>
    <col min="10243" max="10243" width="21.28515625" style="153" customWidth="1"/>
    <col min="10244" max="10244" width="21.85546875" style="153" customWidth="1"/>
    <col min="10245" max="10247" width="12.7109375" style="153" customWidth="1"/>
    <col min="10248" max="10248" width="14.7109375" style="153" customWidth="1"/>
    <col min="10249" max="10249" width="13.42578125" style="153" customWidth="1"/>
    <col min="10250" max="10250" width="10" style="153" bestFit="1" customWidth="1"/>
    <col min="10251" max="10251" width="17.5703125" style="153" bestFit="1" customWidth="1"/>
    <col min="10252" max="10252" width="15.5703125" style="153" bestFit="1" customWidth="1"/>
    <col min="10253" max="10253" width="9" style="153" customWidth="1"/>
    <col min="10254" max="10254" width="7.28515625" style="153" bestFit="1" customWidth="1"/>
    <col min="10255" max="10255" width="11.42578125" style="153"/>
    <col min="10256" max="10256" width="10" style="153" customWidth="1"/>
    <col min="10257" max="10257" width="12.28515625" style="153" customWidth="1"/>
    <col min="10258" max="10496" width="11.42578125" style="153"/>
    <col min="10497" max="10498" width="12.7109375" style="153" customWidth="1"/>
    <col min="10499" max="10499" width="21.28515625" style="153" customWidth="1"/>
    <col min="10500" max="10500" width="21.85546875" style="153" customWidth="1"/>
    <col min="10501" max="10503" width="12.7109375" style="153" customWidth="1"/>
    <col min="10504" max="10504" width="14.7109375" style="153" customWidth="1"/>
    <col min="10505" max="10505" width="13.42578125" style="153" customWidth="1"/>
    <col min="10506" max="10506" width="10" style="153" bestFit="1" customWidth="1"/>
    <col min="10507" max="10507" width="17.5703125" style="153" bestFit="1" customWidth="1"/>
    <col min="10508" max="10508" width="15.5703125" style="153" bestFit="1" customWidth="1"/>
    <col min="10509" max="10509" width="9" style="153" customWidth="1"/>
    <col min="10510" max="10510" width="7.28515625" style="153" bestFit="1" customWidth="1"/>
    <col min="10511" max="10511" width="11.42578125" style="153"/>
    <col min="10512" max="10512" width="10" style="153" customWidth="1"/>
    <col min="10513" max="10513" width="12.28515625" style="153" customWidth="1"/>
    <col min="10514" max="10752" width="11.42578125" style="153"/>
    <col min="10753" max="10754" width="12.7109375" style="153" customWidth="1"/>
    <col min="10755" max="10755" width="21.28515625" style="153" customWidth="1"/>
    <col min="10756" max="10756" width="21.85546875" style="153" customWidth="1"/>
    <col min="10757" max="10759" width="12.7109375" style="153" customWidth="1"/>
    <col min="10760" max="10760" width="14.7109375" style="153" customWidth="1"/>
    <col min="10761" max="10761" width="13.42578125" style="153" customWidth="1"/>
    <col min="10762" max="10762" width="10" style="153" bestFit="1" customWidth="1"/>
    <col min="10763" max="10763" width="17.5703125" style="153" bestFit="1" customWidth="1"/>
    <col min="10764" max="10764" width="15.5703125" style="153" bestFit="1" customWidth="1"/>
    <col min="10765" max="10765" width="9" style="153" customWidth="1"/>
    <col min="10766" max="10766" width="7.28515625" style="153" bestFit="1" customWidth="1"/>
    <col min="10767" max="10767" width="11.42578125" style="153"/>
    <col min="10768" max="10768" width="10" style="153" customWidth="1"/>
    <col min="10769" max="10769" width="12.28515625" style="153" customWidth="1"/>
    <col min="10770" max="11008" width="11.42578125" style="153"/>
    <col min="11009" max="11010" width="12.7109375" style="153" customWidth="1"/>
    <col min="11011" max="11011" width="21.28515625" style="153" customWidth="1"/>
    <col min="11012" max="11012" width="21.85546875" style="153" customWidth="1"/>
    <col min="11013" max="11015" width="12.7109375" style="153" customWidth="1"/>
    <col min="11016" max="11016" width="14.7109375" style="153" customWidth="1"/>
    <col min="11017" max="11017" width="13.42578125" style="153" customWidth="1"/>
    <col min="11018" max="11018" width="10" style="153" bestFit="1" customWidth="1"/>
    <col min="11019" max="11019" width="17.5703125" style="153" bestFit="1" customWidth="1"/>
    <col min="11020" max="11020" width="15.5703125" style="153" bestFit="1" customWidth="1"/>
    <col min="11021" max="11021" width="9" style="153" customWidth="1"/>
    <col min="11022" max="11022" width="7.28515625" style="153" bestFit="1" customWidth="1"/>
    <col min="11023" max="11023" width="11.42578125" style="153"/>
    <col min="11024" max="11024" width="10" style="153" customWidth="1"/>
    <col min="11025" max="11025" width="12.28515625" style="153" customWidth="1"/>
    <col min="11026" max="11264" width="11.42578125" style="153"/>
    <col min="11265" max="11266" width="12.7109375" style="153" customWidth="1"/>
    <col min="11267" max="11267" width="21.28515625" style="153" customWidth="1"/>
    <col min="11268" max="11268" width="21.85546875" style="153" customWidth="1"/>
    <col min="11269" max="11271" width="12.7109375" style="153" customWidth="1"/>
    <col min="11272" max="11272" width="14.7109375" style="153" customWidth="1"/>
    <col min="11273" max="11273" width="13.42578125" style="153" customWidth="1"/>
    <col min="11274" max="11274" width="10" style="153" bestFit="1" customWidth="1"/>
    <col min="11275" max="11275" width="17.5703125" style="153" bestFit="1" customWidth="1"/>
    <col min="11276" max="11276" width="15.5703125" style="153" bestFit="1" customWidth="1"/>
    <col min="11277" max="11277" width="9" style="153" customWidth="1"/>
    <col min="11278" max="11278" width="7.28515625" style="153" bestFit="1" customWidth="1"/>
    <col min="11279" max="11279" width="11.42578125" style="153"/>
    <col min="11280" max="11280" width="10" style="153" customWidth="1"/>
    <col min="11281" max="11281" width="12.28515625" style="153" customWidth="1"/>
    <col min="11282" max="11520" width="11.42578125" style="153"/>
    <col min="11521" max="11522" width="12.7109375" style="153" customWidth="1"/>
    <col min="11523" max="11523" width="21.28515625" style="153" customWidth="1"/>
    <col min="11524" max="11524" width="21.85546875" style="153" customWidth="1"/>
    <col min="11525" max="11527" width="12.7109375" style="153" customWidth="1"/>
    <col min="11528" max="11528" width="14.7109375" style="153" customWidth="1"/>
    <col min="11529" max="11529" width="13.42578125" style="153" customWidth="1"/>
    <col min="11530" max="11530" width="10" style="153" bestFit="1" customWidth="1"/>
    <col min="11531" max="11531" width="17.5703125" style="153" bestFit="1" customWidth="1"/>
    <col min="11532" max="11532" width="15.5703125" style="153" bestFit="1" customWidth="1"/>
    <col min="11533" max="11533" width="9" style="153" customWidth="1"/>
    <col min="11534" max="11534" width="7.28515625" style="153" bestFit="1" customWidth="1"/>
    <col min="11535" max="11535" width="11.42578125" style="153"/>
    <col min="11536" max="11536" width="10" style="153" customWidth="1"/>
    <col min="11537" max="11537" width="12.28515625" style="153" customWidth="1"/>
    <col min="11538" max="11776" width="11.42578125" style="153"/>
    <col min="11777" max="11778" width="12.7109375" style="153" customWidth="1"/>
    <col min="11779" max="11779" width="21.28515625" style="153" customWidth="1"/>
    <col min="11780" max="11780" width="21.85546875" style="153" customWidth="1"/>
    <col min="11781" max="11783" width="12.7109375" style="153" customWidth="1"/>
    <col min="11784" max="11784" width="14.7109375" style="153" customWidth="1"/>
    <col min="11785" max="11785" width="13.42578125" style="153" customWidth="1"/>
    <col min="11786" max="11786" width="10" style="153" bestFit="1" customWidth="1"/>
    <col min="11787" max="11787" width="17.5703125" style="153" bestFit="1" customWidth="1"/>
    <col min="11788" max="11788" width="15.5703125" style="153" bestFit="1" customWidth="1"/>
    <col min="11789" max="11789" width="9" style="153" customWidth="1"/>
    <col min="11790" max="11790" width="7.28515625" style="153" bestFit="1" customWidth="1"/>
    <col min="11791" max="11791" width="11.42578125" style="153"/>
    <col min="11792" max="11792" width="10" style="153" customWidth="1"/>
    <col min="11793" max="11793" width="12.28515625" style="153" customWidth="1"/>
    <col min="11794" max="12032" width="11.42578125" style="153"/>
    <col min="12033" max="12034" width="12.7109375" style="153" customWidth="1"/>
    <col min="12035" max="12035" width="21.28515625" style="153" customWidth="1"/>
    <col min="12036" max="12036" width="21.85546875" style="153" customWidth="1"/>
    <col min="12037" max="12039" width="12.7109375" style="153" customWidth="1"/>
    <col min="12040" max="12040" width="14.7109375" style="153" customWidth="1"/>
    <col min="12041" max="12041" width="13.42578125" style="153" customWidth="1"/>
    <col min="12042" max="12042" width="10" style="153" bestFit="1" customWidth="1"/>
    <col min="12043" max="12043" width="17.5703125" style="153" bestFit="1" customWidth="1"/>
    <col min="12044" max="12044" width="15.5703125" style="153" bestFit="1" customWidth="1"/>
    <col min="12045" max="12045" width="9" style="153" customWidth="1"/>
    <col min="12046" max="12046" width="7.28515625" style="153" bestFit="1" customWidth="1"/>
    <col min="12047" max="12047" width="11.42578125" style="153"/>
    <col min="12048" max="12048" width="10" style="153" customWidth="1"/>
    <col min="12049" max="12049" width="12.28515625" style="153" customWidth="1"/>
    <col min="12050" max="12288" width="11.42578125" style="153"/>
    <col min="12289" max="12290" width="12.7109375" style="153" customWidth="1"/>
    <col min="12291" max="12291" width="21.28515625" style="153" customWidth="1"/>
    <col min="12292" max="12292" width="21.85546875" style="153" customWidth="1"/>
    <col min="12293" max="12295" width="12.7109375" style="153" customWidth="1"/>
    <col min="12296" max="12296" width="14.7109375" style="153" customWidth="1"/>
    <col min="12297" max="12297" width="13.42578125" style="153" customWidth="1"/>
    <col min="12298" max="12298" width="10" style="153" bestFit="1" customWidth="1"/>
    <col min="12299" max="12299" width="17.5703125" style="153" bestFit="1" customWidth="1"/>
    <col min="12300" max="12300" width="15.5703125" style="153" bestFit="1" customWidth="1"/>
    <col min="12301" max="12301" width="9" style="153" customWidth="1"/>
    <col min="12302" max="12302" width="7.28515625" style="153" bestFit="1" customWidth="1"/>
    <col min="12303" max="12303" width="11.42578125" style="153"/>
    <col min="12304" max="12304" width="10" style="153" customWidth="1"/>
    <col min="12305" max="12305" width="12.28515625" style="153" customWidth="1"/>
    <col min="12306" max="12544" width="11.42578125" style="153"/>
    <col min="12545" max="12546" width="12.7109375" style="153" customWidth="1"/>
    <col min="12547" max="12547" width="21.28515625" style="153" customWidth="1"/>
    <col min="12548" max="12548" width="21.85546875" style="153" customWidth="1"/>
    <col min="12549" max="12551" width="12.7109375" style="153" customWidth="1"/>
    <col min="12552" max="12552" width="14.7109375" style="153" customWidth="1"/>
    <col min="12553" max="12553" width="13.42578125" style="153" customWidth="1"/>
    <col min="12554" max="12554" width="10" style="153" bestFit="1" customWidth="1"/>
    <col min="12555" max="12555" width="17.5703125" style="153" bestFit="1" customWidth="1"/>
    <col min="12556" max="12556" width="15.5703125" style="153" bestFit="1" customWidth="1"/>
    <col min="12557" max="12557" width="9" style="153" customWidth="1"/>
    <col min="12558" max="12558" width="7.28515625" style="153" bestFit="1" customWidth="1"/>
    <col min="12559" max="12559" width="11.42578125" style="153"/>
    <col min="12560" max="12560" width="10" style="153" customWidth="1"/>
    <col min="12561" max="12561" width="12.28515625" style="153" customWidth="1"/>
    <col min="12562" max="12800" width="11.42578125" style="153"/>
    <col min="12801" max="12802" width="12.7109375" style="153" customWidth="1"/>
    <col min="12803" max="12803" width="21.28515625" style="153" customWidth="1"/>
    <col min="12804" max="12804" width="21.85546875" style="153" customWidth="1"/>
    <col min="12805" max="12807" width="12.7109375" style="153" customWidth="1"/>
    <col min="12808" max="12808" width="14.7109375" style="153" customWidth="1"/>
    <col min="12809" max="12809" width="13.42578125" style="153" customWidth="1"/>
    <col min="12810" max="12810" width="10" style="153" bestFit="1" customWidth="1"/>
    <col min="12811" max="12811" width="17.5703125" style="153" bestFit="1" customWidth="1"/>
    <col min="12812" max="12812" width="15.5703125" style="153" bestFit="1" customWidth="1"/>
    <col min="12813" max="12813" width="9" style="153" customWidth="1"/>
    <col min="12814" max="12814" width="7.28515625" style="153" bestFit="1" customWidth="1"/>
    <col min="12815" max="12815" width="11.42578125" style="153"/>
    <col min="12816" max="12816" width="10" style="153" customWidth="1"/>
    <col min="12817" max="12817" width="12.28515625" style="153" customWidth="1"/>
    <col min="12818" max="13056" width="11.42578125" style="153"/>
    <col min="13057" max="13058" width="12.7109375" style="153" customWidth="1"/>
    <col min="13059" max="13059" width="21.28515625" style="153" customWidth="1"/>
    <col min="13060" max="13060" width="21.85546875" style="153" customWidth="1"/>
    <col min="13061" max="13063" width="12.7109375" style="153" customWidth="1"/>
    <col min="13064" max="13064" width="14.7109375" style="153" customWidth="1"/>
    <col min="13065" max="13065" width="13.42578125" style="153" customWidth="1"/>
    <col min="13066" max="13066" width="10" style="153" bestFit="1" customWidth="1"/>
    <col min="13067" max="13067" width="17.5703125" style="153" bestFit="1" customWidth="1"/>
    <col min="13068" max="13068" width="15.5703125" style="153" bestFit="1" customWidth="1"/>
    <col min="13069" max="13069" width="9" style="153" customWidth="1"/>
    <col min="13070" max="13070" width="7.28515625" style="153" bestFit="1" customWidth="1"/>
    <col min="13071" max="13071" width="11.42578125" style="153"/>
    <col min="13072" max="13072" width="10" style="153" customWidth="1"/>
    <col min="13073" max="13073" width="12.28515625" style="153" customWidth="1"/>
    <col min="13074" max="13312" width="11.42578125" style="153"/>
    <col min="13313" max="13314" width="12.7109375" style="153" customWidth="1"/>
    <col min="13315" max="13315" width="21.28515625" style="153" customWidth="1"/>
    <col min="13316" max="13316" width="21.85546875" style="153" customWidth="1"/>
    <col min="13317" max="13319" width="12.7109375" style="153" customWidth="1"/>
    <col min="13320" max="13320" width="14.7109375" style="153" customWidth="1"/>
    <col min="13321" max="13321" width="13.42578125" style="153" customWidth="1"/>
    <col min="13322" max="13322" width="10" style="153" bestFit="1" customWidth="1"/>
    <col min="13323" max="13323" width="17.5703125" style="153" bestFit="1" customWidth="1"/>
    <col min="13324" max="13324" width="15.5703125" style="153" bestFit="1" customWidth="1"/>
    <col min="13325" max="13325" width="9" style="153" customWidth="1"/>
    <col min="13326" max="13326" width="7.28515625" style="153" bestFit="1" customWidth="1"/>
    <col min="13327" max="13327" width="11.42578125" style="153"/>
    <col min="13328" max="13328" width="10" style="153" customWidth="1"/>
    <col min="13329" max="13329" width="12.28515625" style="153" customWidth="1"/>
    <col min="13330" max="13568" width="11.42578125" style="153"/>
    <col min="13569" max="13570" width="12.7109375" style="153" customWidth="1"/>
    <col min="13571" max="13571" width="21.28515625" style="153" customWidth="1"/>
    <col min="13572" max="13572" width="21.85546875" style="153" customWidth="1"/>
    <col min="13573" max="13575" width="12.7109375" style="153" customWidth="1"/>
    <col min="13576" max="13576" width="14.7109375" style="153" customWidth="1"/>
    <col min="13577" max="13577" width="13.42578125" style="153" customWidth="1"/>
    <col min="13578" max="13578" width="10" style="153" bestFit="1" customWidth="1"/>
    <col min="13579" max="13579" width="17.5703125" style="153" bestFit="1" customWidth="1"/>
    <col min="13580" max="13580" width="15.5703125" style="153" bestFit="1" customWidth="1"/>
    <col min="13581" max="13581" width="9" style="153" customWidth="1"/>
    <col min="13582" max="13582" width="7.28515625" style="153" bestFit="1" customWidth="1"/>
    <col min="13583" max="13583" width="11.42578125" style="153"/>
    <col min="13584" max="13584" width="10" style="153" customWidth="1"/>
    <col min="13585" max="13585" width="12.28515625" style="153" customWidth="1"/>
    <col min="13586" max="13824" width="11.42578125" style="153"/>
    <col min="13825" max="13826" width="12.7109375" style="153" customWidth="1"/>
    <col min="13827" max="13827" width="21.28515625" style="153" customWidth="1"/>
    <col min="13828" max="13828" width="21.85546875" style="153" customWidth="1"/>
    <col min="13829" max="13831" width="12.7109375" style="153" customWidth="1"/>
    <col min="13832" max="13832" width="14.7109375" style="153" customWidth="1"/>
    <col min="13833" max="13833" width="13.42578125" style="153" customWidth="1"/>
    <col min="13834" max="13834" width="10" style="153" bestFit="1" customWidth="1"/>
    <col min="13835" max="13835" width="17.5703125" style="153" bestFit="1" customWidth="1"/>
    <col min="13836" max="13836" width="15.5703125" style="153" bestFit="1" customWidth="1"/>
    <col min="13837" max="13837" width="9" style="153" customWidth="1"/>
    <col min="13838" max="13838" width="7.28515625" style="153" bestFit="1" customWidth="1"/>
    <col min="13839" max="13839" width="11.42578125" style="153"/>
    <col min="13840" max="13840" width="10" style="153" customWidth="1"/>
    <col min="13841" max="13841" width="12.28515625" style="153" customWidth="1"/>
    <col min="13842" max="14080" width="11.42578125" style="153"/>
    <col min="14081" max="14082" width="12.7109375" style="153" customWidth="1"/>
    <col min="14083" max="14083" width="21.28515625" style="153" customWidth="1"/>
    <col min="14084" max="14084" width="21.85546875" style="153" customWidth="1"/>
    <col min="14085" max="14087" width="12.7109375" style="153" customWidth="1"/>
    <col min="14088" max="14088" width="14.7109375" style="153" customWidth="1"/>
    <col min="14089" max="14089" width="13.42578125" style="153" customWidth="1"/>
    <col min="14090" max="14090" width="10" style="153" bestFit="1" customWidth="1"/>
    <col min="14091" max="14091" width="17.5703125" style="153" bestFit="1" customWidth="1"/>
    <col min="14092" max="14092" width="15.5703125" style="153" bestFit="1" customWidth="1"/>
    <col min="14093" max="14093" width="9" style="153" customWidth="1"/>
    <col min="14094" max="14094" width="7.28515625" style="153" bestFit="1" customWidth="1"/>
    <col min="14095" max="14095" width="11.42578125" style="153"/>
    <col min="14096" max="14096" width="10" style="153" customWidth="1"/>
    <col min="14097" max="14097" width="12.28515625" style="153" customWidth="1"/>
    <col min="14098" max="14336" width="11.42578125" style="153"/>
    <col min="14337" max="14338" width="12.7109375" style="153" customWidth="1"/>
    <col min="14339" max="14339" width="21.28515625" style="153" customWidth="1"/>
    <col min="14340" max="14340" width="21.85546875" style="153" customWidth="1"/>
    <col min="14341" max="14343" width="12.7109375" style="153" customWidth="1"/>
    <col min="14344" max="14344" width="14.7109375" style="153" customWidth="1"/>
    <col min="14345" max="14345" width="13.42578125" style="153" customWidth="1"/>
    <col min="14346" max="14346" width="10" style="153" bestFit="1" customWidth="1"/>
    <col min="14347" max="14347" width="17.5703125" style="153" bestFit="1" customWidth="1"/>
    <col min="14348" max="14348" width="15.5703125" style="153" bestFit="1" customWidth="1"/>
    <col min="14349" max="14349" width="9" style="153" customWidth="1"/>
    <col min="14350" max="14350" width="7.28515625" style="153" bestFit="1" customWidth="1"/>
    <col min="14351" max="14351" width="11.42578125" style="153"/>
    <col min="14352" max="14352" width="10" style="153" customWidth="1"/>
    <col min="14353" max="14353" width="12.28515625" style="153" customWidth="1"/>
    <col min="14354" max="14592" width="11.42578125" style="153"/>
    <col min="14593" max="14594" width="12.7109375" style="153" customWidth="1"/>
    <col min="14595" max="14595" width="21.28515625" style="153" customWidth="1"/>
    <col min="14596" max="14596" width="21.85546875" style="153" customWidth="1"/>
    <col min="14597" max="14599" width="12.7109375" style="153" customWidth="1"/>
    <col min="14600" max="14600" width="14.7109375" style="153" customWidth="1"/>
    <col min="14601" max="14601" width="13.42578125" style="153" customWidth="1"/>
    <col min="14602" max="14602" width="10" style="153" bestFit="1" customWidth="1"/>
    <col min="14603" max="14603" width="17.5703125" style="153" bestFit="1" customWidth="1"/>
    <col min="14604" max="14604" width="15.5703125" style="153" bestFit="1" customWidth="1"/>
    <col min="14605" max="14605" width="9" style="153" customWidth="1"/>
    <col min="14606" max="14606" width="7.28515625" style="153" bestFit="1" customWidth="1"/>
    <col min="14607" max="14607" width="11.42578125" style="153"/>
    <col min="14608" max="14608" width="10" style="153" customWidth="1"/>
    <col min="14609" max="14609" width="12.28515625" style="153" customWidth="1"/>
    <col min="14610" max="14848" width="11.42578125" style="153"/>
    <col min="14849" max="14850" width="12.7109375" style="153" customWidth="1"/>
    <col min="14851" max="14851" width="21.28515625" style="153" customWidth="1"/>
    <col min="14852" max="14852" width="21.85546875" style="153" customWidth="1"/>
    <col min="14853" max="14855" width="12.7109375" style="153" customWidth="1"/>
    <col min="14856" max="14856" width="14.7109375" style="153" customWidth="1"/>
    <col min="14857" max="14857" width="13.42578125" style="153" customWidth="1"/>
    <col min="14858" max="14858" width="10" style="153" bestFit="1" customWidth="1"/>
    <col min="14859" max="14859" width="17.5703125" style="153" bestFit="1" customWidth="1"/>
    <col min="14860" max="14860" width="15.5703125" style="153" bestFit="1" customWidth="1"/>
    <col min="14861" max="14861" width="9" style="153" customWidth="1"/>
    <col min="14862" max="14862" width="7.28515625" style="153" bestFit="1" customWidth="1"/>
    <col min="14863" max="14863" width="11.42578125" style="153"/>
    <col min="14864" max="14864" width="10" style="153" customWidth="1"/>
    <col min="14865" max="14865" width="12.28515625" style="153" customWidth="1"/>
    <col min="14866" max="15104" width="11.42578125" style="153"/>
    <col min="15105" max="15106" width="12.7109375" style="153" customWidth="1"/>
    <col min="15107" max="15107" width="21.28515625" style="153" customWidth="1"/>
    <col min="15108" max="15108" width="21.85546875" style="153" customWidth="1"/>
    <col min="15109" max="15111" width="12.7109375" style="153" customWidth="1"/>
    <col min="15112" max="15112" width="14.7109375" style="153" customWidth="1"/>
    <col min="15113" max="15113" width="13.42578125" style="153" customWidth="1"/>
    <col min="15114" max="15114" width="10" style="153" bestFit="1" customWidth="1"/>
    <col min="15115" max="15115" width="17.5703125" style="153" bestFit="1" customWidth="1"/>
    <col min="15116" max="15116" width="15.5703125" style="153" bestFit="1" customWidth="1"/>
    <col min="15117" max="15117" width="9" style="153" customWidth="1"/>
    <col min="15118" max="15118" width="7.28515625" style="153" bestFit="1" customWidth="1"/>
    <col min="15119" max="15119" width="11.42578125" style="153"/>
    <col min="15120" max="15120" width="10" style="153" customWidth="1"/>
    <col min="15121" max="15121" width="12.28515625" style="153" customWidth="1"/>
    <col min="15122" max="15360" width="11.42578125" style="153"/>
    <col min="15361" max="15362" width="12.7109375" style="153" customWidth="1"/>
    <col min="15363" max="15363" width="21.28515625" style="153" customWidth="1"/>
    <col min="15364" max="15364" width="21.85546875" style="153" customWidth="1"/>
    <col min="15365" max="15367" width="12.7109375" style="153" customWidth="1"/>
    <col min="15368" max="15368" width="14.7109375" style="153" customWidth="1"/>
    <col min="15369" max="15369" width="13.42578125" style="153" customWidth="1"/>
    <col min="15370" max="15370" width="10" style="153" bestFit="1" customWidth="1"/>
    <col min="15371" max="15371" width="17.5703125" style="153" bestFit="1" customWidth="1"/>
    <col min="15372" max="15372" width="15.5703125" style="153" bestFit="1" customWidth="1"/>
    <col min="15373" max="15373" width="9" style="153" customWidth="1"/>
    <col min="15374" max="15374" width="7.28515625" style="153" bestFit="1" customWidth="1"/>
    <col min="15375" max="15375" width="11.42578125" style="153"/>
    <col min="15376" max="15376" width="10" style="153" customWidth="1"/>
    <col min="15377" max="15377" width="12.28515625" style="153" customWidth="1"/>
    <col min="15378" max="15616" width="11.42578125" style="153"/>
    <col min="15617" max="15618" width="12.7109375" style="153" customWidth="1"/>
    <col min="15619" max="15619" width="21.28515625" style="153" customWidth="1"/>
    <col min="15620" max="15620" width="21.85546875" style="153" customWidth="1"/>
    <col min="15621" max="15623" width="12.7109375" style="153" customWidth="1"/>
    <col min="15624" max="15624" width="14.7109375" style="153" customWidth="1"/>
    <col min="15625" max="15625" width="13.42578125" style="153" customWidth="1"/>
    <col min="15626" max="15626" width="10" style="153" bestFit="1" customWidth="1"/>
    <col min="15627" max="15627" width="17.5703125" style="153" bestFit="1" customWidth="1"/>
    <col min="15628" max="15628" width="15.5703125" style="153" bestFit="1" customWidth="1"/>
    <col min="15629" max="15629" width="9" style="153" customWidth="1"/>
    <col min="15630" max="15630" width="7.28515625" style="153" bestFit="1" customWidth="1"/>
    <col min="15631" max="15631" width="11.42578125" style="153"/>
    <col min="15632" max="15632" width="10" style="153" customWidth="1"/>
    <col min="15633" max="15633" width="12.28515625" style="153" customWidth="1"/>
    <col min="15634" max="15872" width="11.42578125" style="153"/>
    <col min="15873" max="15874" width="12.7109375" style="153" customWidth="1"/>
    <col min="15875" max="15875" width="21.28515625" style="153" customWidth="1"/>
    <col min="15876" max="15876" width="21.85546875" style="153" customWidth="1"/>
    <col min="15877" max="15879" width="12.7109375" style="153" customWidth="1"/>
    <col min="15880" max="15880" width="14.7109375" style="153" customWidth="1"/>
    <col min="15881" max="15881" width="13.42578125" style="153" customWidth="1"/>
    <col min="15882" max="15882" width="10" style="153" bestFit="1" customWidth="1"/>
    <col min="15883" max="15883" width="17.5703125" style="153" bestFit="1" customWidth="1"/>
    <col min="15884" max="15884" width="15.5703125" style="153" bestFit="1" customWidth="1"/>
    <col min="15885" max="15885" width="9" style="153" customWidth="1"/>
    <col min="15886" max="15886" width="7.28515625" style="153" bestFit="1" customWidth="1"/>
    <col min="15887" max="15887" width="11.42578125" style="153"/>
    <col min="15888" max="15888" width="10" style="153" customWidth="1"/>
    <col min="15889" max="15889" width="12.28515625" style="153" customWidth="1"/>
    <col min="15890" max="16128" width="11.42578125" style="153"/>
    <col min="16129" max="16130" width="12.7109375" style="153" customWidth="1"/>
    <col min="16131" max="16131" width="21.28515625" style="153" customWidth="1"/>
    <col min="16132" max="16132" width="21.85546875" style="153" customWidth="1"/>
    <col min="16133" max="16135" width="12.7109375" style="153" customWidth="1"/>
    <col min="16136" max="16136" width="14.7109375" style="153" customWidth="1"/>
    <col min="16137" max="16137" width="13.42578125" style="153" customWidth="1"/>
    <col min="16138" max="16138" width="10" style="153" bestFit="1" customWidth="1"/>
    <col min="16139" max="16139" width="17.5703125" style="153" bestFit="1" customWidth="1"/>
    <col min="16140" max="16140" width="15.5703125" style="153" bestFit="1" customWidth="1"/>
    <col min="16141" max="16141" width="9" style="153" customWidth="1"/>
    <col min="16142" max="16142" width="7.28515625" style="153" bestFit="1" customWidth="1"/>
    <col min="16143" max="16143" width="11.42578125" style="153"/>
    <col min="16144" max="16144" width="10" style="153" customWidth="1"/>
    <col min="16145" max="16145" width="12.28515625" style="153" customWidth="1"/>
    <col min="16146" max="16384" width="11.42578125" style="153"/>
  </cols>
  <sheetData>
    <row r="1" spans="1:16" s="125" customFormat="1" ht="15">
      <c r="A1" s="143"/>
      <c r="B1" s="144"/>
      <c r="C1" s="143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6" s="147" customFormat="1" ht="15.75">
      <c r="A2" s="268" t="s">
        <v>129</v>
      </c>
      <c r="B2" s="268"/>
      <c r="C2" s="268"/>
      <c r="D2" s="268"/>
      <c r="E2" s="268"/>
      <c r="F2" s="268"/>
      <c r="G2" s="268"/>
      <c r="H2" s="268"/>
      <c r="I2" s="268"/>
      <c r="J2" s="145"/>
      <c r="K2" s="146"/>
      <c r="L2" s="146"/>
      <c r="M2" s="146"/>
      <c r="N2" s="146"/>
      <c r="O2" s="146"/>
    </row>
    <row r="3" spans="1:16" s="150" customFormat="1">
      <c r="A3" s="269" t="s">
        <v>130</v>
      </c>
      <c r="B3" s="269"/>
      <c r="C3" s="269"/>
      <c r="D3" s="269"/>
      <c r="E3" s="269"/>
      <c r="F3" s="269"/>
      <c r="G3" s="269"/>
      <c r="H3" s="269"/>
      <c r="I3" s="269"/>
      <c r="J3" s="148"/>
      <c r="K3" s="149"/>
      <c r="L3" s="149"/>
      <c r="M3" s="149"/>
      <c r="N3" s="149"/>
      <c r="O3" s="149"/>
    </row>
    <row r="4" spans="1:16" s="150" customFormat="1">
      <c r="A4" s="269" t="s">
        <v>131</v>
      </c>
      <c r="B4" s="269"/>
      <c r="C4" s="269"/>
      <c r="D4" s="269"/>
      <c r="E4" s="269"/>
      <c r="F4" s="269"/>
      <c r="G4" s="269"/>
      <c r="H4" s="269"/>
      <c r="I4" s="269"/>
      <c r="J4" s="148"/>
      <c r="K4" s="149"/>
      <c r="L4" s="149"/>
      <c r="M4" s="149"/>
      <c r="N4" s="149"/>
      <c r="O4" s="149"/>
    </row>
    <row r="5" spans="1:16" s="150" customFormat="1">
      <c r="A5" s="149"/>
      <c r="B5" s="149"/>
      <c r="C5" s="149"/>
      <c r="D5" s="149"/>
      <c r="E5" s="149"/>
      <c r="F5" s="149"/>
      <c r="G5" s="149"/>
      <c r="H5" s="149"/>
      <c r="I5" s="149"/>
      <c r="K5" s="151"/>
      <c r="L5" s="151"/>
      <c r="M5" s="151"/>
      <c r="N5" s="151"/>
      <c r="O5" s="151"/>
    </row>
    <row r="6" spans="1:16" ht="15.75">
      <c r="A6" s="270" t="s">
        <v>132</v>
      </c>
      <c r="B6" s="270"/>
      <c r="C6" s="270"/>
      <c r="D6" s="270"/>
      <c r="E6" s="270"/>
      <c r="F6" s="270"/>
      <c r="G6" s="270"/>
      <c r="H6" s="270"/>
      <c r="I6" s="270"/>
      <c r="J6" s="152"/>
      <c r="K6" s="152"/>
      <c r="L6" s="152"/>
      <c r="M6" s="152"/>
      <c r="N6" s="152"/>
      <c r="O6" s="152"/>
    </row>
    <row r="7" spans="1:16" s="154" customFormat="1" ht="17.100000000000001" customHeight="1" thickBot="1">
      <c r="A7" s="153"/>
      <c r="B7" s="153"/>
      <c r="C7" s="153"/>
      <c r="E7" s="155"/>
      <c r="F7" s="155"/>
      <c r="G7" s="155"/>
      <c r="K7" s="155"/>
      <c r="L7" s="155"/>
      <c r="M7" s="155"/>
      <c r="N7" s="155"/>
      <c r="O7" s="155"/>
    </row>
    <row r="8" spans="1:16" s="162" customFormat="1" ht="18.95" customHeight="1">
      <c r="A8" s="156" t="s">
        <v>133</v>
      </c>
      <c r="B8" s="157" t="s">
        <v>134</v>
      </c>
      <c r="C8" s="157"/>
      <c r="D8" s="157"/>
      <c r="E8" s="158" t="s">
        <v>135</v>
      </c>
      <c r="F8" s="271" t="s">
        <v>136</v>
      </c>
      <c r="G8" s="271"/>
      <c r="H8" s="272"/>
      <c r="I8" s="159">
        <v>43</v>
      </c>
      <c r="J8" s="160" t="s">
        <v>137</v>
      </c>
      <c r="K8" s="161"/>
      <c r="L8" s="161"/>
      <c r="M8" s="161"/>
      <c r="N8" s="161"/>
      <c r="O8" s="161"/>
    </row>
    <row r="9" spans="1:16" s="162" customFormat="1" ht="18.95" customHeight="1" thickBot="1">
      <c r="A9" s="163" t="s">
        <v>138</v>
      </c>
      <c r="B9" s="164" t="s">
        <v>139</v>
      </c>
      <c r="C9" s="164"/>
      <c r="D9" s="164"/>
      <c r="E9" s="165" t="s">
        <v>140</v>
      </c>
      <c r="F9" s="266">
        <f>A15</f>
        <v>42064</v>
      </c>
      <c r="G9" s="266"/>
      <c r="H9" s="267"/>
      <c r="I9" s="166"/>
      <c r="J9" s="167" t="s">
        <v>141</v>
      </c>
      <c r="K9" s="161"/>
      <c r="L9" s="161"/>
      <c r="M9" s="161"/>
      <c r="N9" s="161"/>
      <c r="O9" s="161"/>
    </row>
    <row r="10" spans="1:16" s="162" customFormat="1" ht="12.75" customHeight="1" thickBot="1">
      <c r="A10" s="168"/>
      <c r="B10" s="169"/>
      <c r="C10" s="170"/>
      <c r="K10" s="171"/>
      <c r="L10" s="171"/>
      <c r="M10" s="161"/>
      <c r="N10" s="171"/>
      <c r="O10" s="171"/>
      <c r="P10" s="172"/>
    </row>
    <row r="11" spans="1:16" s="162" customFormat="1" ht="12.75" customHeight="1" thickBot="1">
      <c r="A11" s="275" t="s">
        <v>142</v>
      </c>
      <c r="B11" s="277" t="s">
        <v>143</v>
      </c>
      <c r="C11" s="278"/>
      <c r="D11" s="278"/>
      <c r="E11" s="278"/>
      <c r="F11" s="278"/>
      <c r="G11" s="278"/>
      <c r="H11" s="278"/>
      <c r="I11" s="278"/>
      <c r="J11" s="279"/>
      <c r="K11" s="161"/>
      <c r="L11" s="161"/>
      <c r="M11" s="161"/>
      <c r="N11" s="161"/>
      <c r="O11" s="161"/>
    </row>
    <row r="12" spans="1:16" s="162" customFormat="1" ht="12.75" customHeight="1" thickBot="1">
      <c r="A12" s="276"/>
      <c r="B12" s="273" t="s">
        <v>144</v>
      </c>
      <c r="C12" s="280" t="s">
        <v>145</v>
      </c>
      <c r="D12" s="281"/>
      <c r="E12" s="281"/>
      <c r="F12" s="282"/>
      <c r="G12" s="280" t="s">
        <v>146</v>
      </c>
      <c r="H12" s="282"/>
      <c r="I12" s="173" t="s">
        <v>147</v>
      </c>
      <c r="J12" s="283" t="s">
        <v>148</v>
      </c>
      <c r="K12" s="161"/>
      <c r="L12" s="161"/>
      <c r="M12" s="161"/>
      <c r="N12" s="161"/>
      <c r="O12" s="161"/>
    </row>
    <row r="13" spans="1:16" s="162" customFormat="1" ht="12.75" customHeight="1">
      <c r="A13" s="276"/>
      <c r="B13" s="276"/>
      <c r="C13" s="286" t="s">
        <v>149</v>
      </c>
      <c r="D13" s="286" t="s">
        <v>150</v>
      </c>
      <c r="E13" s="288" t="s">
        <v>151</v>
      </c>
      <c r="F13" s="290" t="s">
        <v>152</v>
      </c>
      <c r="G13" s="174" t="s">
        <v>153</v>
      </c>
      <c r="H13" s="175" t="s">
        <v>154</v>
      </c>
      <c r="I13" s="273" t="s">
        <v>155</v>
      </c>
      <c r="J13" s="284"/>
      <c r="K13" s="161"/>
      <c r="L13" s="161"/>
      <c r="M13" s="161"/>
      <c r="N13" s="161"/>
      <c r="O13" s="161"/>
    </row>
    <row r="14" spans="1:16" s="162" customFormat="1" ht="27.75" customHeight="1" thickBot="1">
      <c r="A14" s="274"/>
      <c r="B14" s="274"/>
      <c r="C14" s="287"/>
      <c r="D14" s="287"/>
      <c r="E14" s="289"/>
      <c r="F14" s="291"/>
      <c r="G14" s="176" t="s">
        <v>156</v>
      </c>
      <c r="H14" s="177" t="s">
        <v>157</v>
      </c>
      <c r="I14" s="274"/>
      <c r="J14" s="285"/>
      <c r="K14" s="161" t="s">
        <v>158</v>
      </c>
      <c r="L14" s="161" t="s">
        <v>159</v>
      </c>
      <c r="M14" s="161" t="s">
        <v>160</v>
      </c>
      <c r="N14" s="161"/>
      <c r="O14" s="161"/>
    </row>
    <row r="15" spans="1:16" s="162" customFormat="1" ht="15.95" customHeight="1" thickTop="1">
      <c r="A15" s="218">
        <v>42064</v>
      </c>
      <c r="B15" s="179">
        <v>0.375</v>
      </c>
      <c r="C15" s="228">
        <v>61678</v>
      </c>
      <c r="D15" s="181"/>
      <c r="E15" s="182">
        <f>($C$21-$C$15)*$M$15/7</f>
        <v>265.18071829319484</v>
      </c>
      <c r="F15" s="183"/>
      <c r="G15" s="184"/>
      <c r="H15" s="185">
        <v>5.5</v>
      </c>
      <c r="I15" s="183"/>
      <c r="J15" s="186"/>
      <c r="K15" s="161">
        <f>(H15+11.87)/14.2234</f>
        <v>1.2212269921397132</v>
      </c>
      <c r="L15" s="161">
        <v>1</v>
      </c>
      <c r="M15" s="161">
        <f>L15*K15</f>
        <v>1.2212269921397132</v>
      </c>
      <c r="N15" s="161"/>
      <c r="O15" s="161"/>
    </row>
    <row r="16" spans="1:16" s="162" customFormat="1" ht="15.95" customHeight="1">
      <c r="A16" s="178">
        <f>A15+1</f>
        <v>42065</v>
      </c>
      <c r="B16" s="179">
        <v>0.375</v>
      </c>
      <c r="C16" s="180"/>
      <c r="D16" s="181"/>
      <c r="E16" s="182">
        <f t="shared" ref="E16:E21" si="0">($C$21-$C$15)*$M$15/7</f>
        <v>265.18071829319484</v>
      </c>
      <c r="F16" s="183"/>
      <c r="G16" s="184"/>
      <c r="H16" s="185"/>
      <c r="I16" s="183"/>
      <c r="J16" s="186"/>
      <c r="K16" s="161"/>
      <c r="L16" s="161"/>
      <c r="M16" s="161"/>
      <c r="N16" s="161"/>
      <c r="O16" s="161"/>
    </row>
    <row r="17" spans="1:15" s="162" customFormat="1" ht="15.95" customHeight="1">
      <c r="A17" s="178">
        <f t="shared" ref="A17:A45" si="1">A16+1</f>
        <v>42066</v>
      </c>
      <c r="B17" s="179">
        <v>0.375</v>
      </c>
      <c r="C17" s="180"/>
      <c r="D17" s="181"/>
      <c r="E17" s="182">
        <f t="shared" si="0"/>
        <v>265.18071829319484</v>
      </c>
      <c r="F17" s="183"/>
      <c r="G17" s="184"/>
      <c r="H17" s="185"/>
      <c r="I17" s="183"/>
      <c r="J17" s="186"/>
      <c r="K17" s="161"/>
      <c r="L17" s="161"/>
      <c r="M17" s="161"/>
      <c r="N17" s="161"/>
      <c r="O17" s="161"/>
    </row>
    <row r="18" spans="1:15" s="162" customFormat="1" ht="15.95" customHeight="1">
      <c r="A18" s="178">
        <f t="shared" si="1"/>
        <v>42067</v>
      </c>
      <c r="B18" s="179">
        <v>0.375</v>
      </c>
      <c r="C18" s="180"/>
      <c r="D18" s="181"/>
      <c r="E18" s="182">
        <f t="shared" si="0"/>
        <v>265.18071829319484</v>
      </c>
      <c r="F18" s="183"/>
      <c r="G18" s="184"/>
      <c r="H18" s="185"/>
      <c r="I18" s="183"/>
      <c r="J18" s="186"/>
      <c r="K18" s="161"/>
      <c r="L18" s="161"/>
      <c r="M18" s="161"/>
      <c r="N18" s="161"/>
      <c r="O18" s="161"/>
    </row>
    <row r="19" spans="1:15" s="162" customFormat="1" ht="15.95" customHeight="1">
      <c r="A19" s="178">
        <f t="shared" si="1"/>
        <v>42068</v>
      </c>
      <c r="B19" s="179">
        <v>0.375</v>
      </c>
      <c r="C19" s="180"/>
      <c r="D19" s="181"/>
      <c r="E19" s="182">
        <f t="shared" si="0"/>
        <v>265.18071829319484</v>
      </c>
      <c r="F19" s="183"/>
      <c r="G19" s="184"/>
      <c r="H19" s="185"/>
      <c r="I19" s="183"/>
      <c r="J19" s="186"/>
      <c r="K19" s="161"/>
      <c r="L19" s="161"/>
      <c r="M19" s="161"/>
      <c r="N19" s="161"/>
      <c r="O19" s="161"/>
    </row>
    <row r="20" spans="1:15" s="162" customFormat="1" ht="15.95" customHeight="1">
      <c r="A20" s="178">
        <f t="shared" si="1"/>
        <v>42069</v>
      </c>
      <c r="B20" s="179">
        <v>0.375</v>
      </c>
      <c r="C20" s="180"/>
      <c r="D20" s="181"/>
      <c r="E20" s="182">
        <f t="shared" si="0"/>
        <v>265.18071829319484</v>
      </c>
      <c r="F20" s="183"/>
      <c r="G20" s="184"/>
      <c r="H20" s="185"/>
      <c r="I20" s="183"/>
      <c r="J20" s="186"/>
      <c r="K20" s="161"/>
      <c r="L20" s="161"/>
      <c r="M20" s="161"/>
      <c r="N20" s="161"/>
      <c r="O20" s="161"/>
    </row>
    <row r="21" spans="1:15" s="162" customFormat="1" ht="15.95" customHeight="1">
      <c r="A21" s="178">
        <f t="shared" si="1"/>
        <v>42070</v>
      </c>
      <c r="B21" s="179">
        <v>0.375</v>
      </c>
      <c r="C21" s="228">
        <v>63198</v>
      </c>
      <c r="D21" s="187"/>
      <c r="E21" s="182">
        <f t="shared" si="0"/>
        <v>265.18071829319484</v>
      </c>
      <c r="F21" s="183"/>
      <c r="G21" s="184"/>
      <c r="H21" s="185" t="s">
        <v>161</v>
      </c>
      <c r="I21" s="183"/>
      <c r="J21" s="186"/>
      <c r="K21" s="161"/>
      <c r="L21" s="161"/>
      <c r="M21" s="161"/>
      <c r="N21" s="161"/>
      <c r="O21" s="161"/>
    </row>
    <row r="22" spans="1:15" s="162" customFormat="1" ht="15.95" customHeight="1">
      <c r="A22" s="178">
        <f t="shared" si="1"/>
        <v>42071</v>
      </c>
      <c r="B22" s="179">
        <v>0.375</v>
      </c>
      <c r="C22" s="180"/>
      <c r="D22" s="181"/>
      <c r="E22" s="182">
        <f>($C$28-$C$21)*$M$15/7</f>
        <v>159.45735297367111</v>
      </c>
      <c r="F22" s="183"/>
      <c r="G22" s="184"/>
      <c r="H22" s="185"/>
      <c r="I22" s="183"/>
      <c r="J22" s="186"/>
      <c r="K22" s="188"/>
      <c r="L22" s="161"/>
      <c r="M22" s="161"/>
      <c r="N22" s="161"/>
      <c r="O22" s="161"/>
    </row>
    <row r="23" spans="1:15" s="162" customFormat="1" ht="15.95" customHeight="1">
      <c r="A23" s="178">
        <f t="shared" si="1"/>
        <v>42072</v>
      </c>
      <c r="B23" s="179">
        <v>0.375</v>
      </c>
      <c r="C23" s="180"/>
      <c r="D23" s="181"/>
      <c r="E23" s="182">
        <f t="shared" ref="E23:E28" si="2">($C$28-$C$21)*$M$15/7</f>
        <v>159.45735297367111</v>
      </c>
      <c r="F23" s="183"/>
      <c r="G23" s="184"/>
      <c r="H23" s="185"/>
      <c r="I23" s="183"/>
      <c r="J23" s="186"/>
      <c r="K23" s="188"/>
      <c r="L23" s="161"/>
      <c r="M23" s="161"/>
      <c r="N23" s="161"/>
      <c r="O23" s="161"/>
    </row>
    <row r="24" spans="1:15" s="162" customFormat="1" ht="15.95" customHeight="1">
      <c r="A24" s="178">
        <f t="shared" si="1"/>
        <v>42073</v>
      </c>
      <c r="B24" s="179">
        <v>0.375</v>
      </c>
      <c r="C24" s="180"/>
      <c r="D24" s="181"/>
      <c r="E24" s="182">
        <f t="shared" si="2"/>
        <v>159.45735297367111</v>
      </c>
      <c r="F24" s="183"/>
      <c r="G24" s="184"/>
      <c r="H24" s="185"/>
      <c r="I24" s="183"/>
      <c r="J24" s="186"/>
      <c r="K24" s="188"/>
      <c r="L24" s="161"/>
      <c r="M24" s="161"/>
      <c r="N24" s="161"/>
      <c r="O24" s="161"/>
    </row>
    <row r="25" spans="1:15" s="162" customFormat="1" ht="15.95" customHeight="1">
      <c r="A25" s="178">
        <f t="shared" si="1"/>
        <v>42074</v>
      </c>
      <c r="B25" s="179">
        <v>0.375</v>
      </c>
      <c r="C25" s="180"/>
      <c r="D25" s="187"/>
      <c r="E25" s="182">
        <f t="shared" si="2"/>
        <v>159.45735297367111</v>
      </c>
      <c r="F25" s="183"/>
      <c r="G25" s="184"/>
      <c r="H25" s="185"/>
      <c r="I25" s="183"/>
      <c r="J25" s="186"/>
      <c r="K25" s="188"/>
      <c r="L25" s="161"/>
      <c r="M25" s="161"/>
      <c r="N25" s="161"/>
      <c r="O25" s="161"/>
    </row>
    <row r="26" spans="1:15" s="162" customFormat="1" ht="15.95" customHeight="1">
      <c r="A26" s="178">
        <f t="shared" si="1"/>
        <v>42075</v>
      </c>
      <c r="B26" s="179">
        <v>0.375</v>
      </c>
      <c r="C26" s="180"/>
      <c r="D26" s="181"/>
      <c r="E26" s="182">
        <f t="shared" si="2"/>
        <v>159.45735297367111</v>
      </c>
      <c r="F26" s="183"/>
      <c r="G26" s="184"/>
      <c r="H26" s="185"/>
      <c r="I26" s="183"/>
      <c r="J26" s="186"/>
      <c r="K26" s="188"/>
      <c r="L26" s="161"/>
      <c r="M26" s="161"/>
      <c r="N26" s="161"/>
      <c r="O26" s="161"/>
    </row>
    <row r="27" spans="1:15" s="162" customFormat="1" ht="15.95" customHeight="1">
      <c r="A27" s="178">
        <f t="shared" si="1"/>
        <v>42076</v>
      </c>
      <c r="B27" s="179">
        <v>0.375</v>
      </c>
      <c r="C27" s="180"/>
      <c r="D27" s="189"/>
      <c r="E27" s="182">
        <f t="shared" si="2"/>
        <v>159.45735297367111</v>
      </c>
      <c r="F27" s="183"/>
      <c r="G27" s="184"/>
      <c r="H27" s="185"/>
      <c r="I27" s="183"/>
      <c r="J27" s="186"/>
      <c r="K27" s="188"/>
      <c r="L27" s="161"/>
      <c r="M27" s="161"/>
      <c r="N27" s="161"/>
      <c r="O27" s="161"/>
    </row>
    <row r="28" spans="1:15" s="162" customFormat="1" ht="15.95" customHeight="1">
      <c r="A28" s="178">
        <f t="shared" si="1"/>
        <v>42077</v>
      </c>
      <c r="B28" s="179">
        <v>0.375</v>
      </c>
      <c r="C28" s="228">
        <v>64112</v>
      </c>
      <c r="D28" s="187"/>
      <c r="E28" s="182">
        <f t="shared" si="2"/>
        <v>159.45735297367111</v>
      </c>
      <c r="F28" s="183"/>
      <c r="G28" s="184"/>
      <c r="H28" s="185" t="s">
        <v>161</v>
      </c>
      <c r="I28" s="183"/>
      <c r="J28" s="186"/>
      <c r="K28" s="188"/>
      <c r="L28" s="161"/>
      <c r="M28" s="161"/>
      <c r="N28" s="161"/>
      <c r="O28" s="161"/>
    </row>
    <row r="29" spans="1:15" s="162" customFormat="1" ht="15.95" customHeight="1">
      <c r="A29" s="178">
        <f t="shared" si="1"/>
        <v>42078</v>
      </c>
      <c r="B29" s="179">
        <v>0.375</v>
      </c>
      <c r="C29" s="180"/>
      <c r="D29" s="187"/>
      <c r="E29" s="182">
        <f>($C$35-$C$28)*$M$15/7</f>
        <v>252.27060437628933</v>
      </c>
      <c r="F29" s="183"/>
      <c r="G29" s="184"/>
      <c r="H29" s="185"/>
      <c r="I29" s="183"/>
      <c r="J29" s="186"/>
      <c r="K29" s="188"/>
      <c r="L29" s="161"/>
      <c r="M29" s="161"/>
      <c r="N29" s="161"/>
      <c r="O29" s="161"/>
    </row>
    <row r="30" spans="1:15" s="162" customFormat="1" ht="15.95" customHeight="1">
      <c r="A30" s="178">
        <f t="shared" si="1"/>
        <v>42079</v>
      </c>
      <c r="B30" s="179">
        <v>0.375</v>
      </c>
      <c r="C30" s="180"/>
      <c r="D30" s="187"/>
      <c r="E30" s="182">
        <f t="shared" ref="E30:E35" si="3">($C$35-$C$28)*$M$15/7</f>
        <v>252.27060437628933</v>
      </c>
      <c r="F30" s="183"/>
      <c r="G30" s="184"/>
      <c r="H30" s="185"/>
      <c r="I30" s="183"/>
      <c r="J30" s="186"/>
      <c r="K30" s="188"/>
      <c r="L30" s="161"/>
      <c r="M30" s="161"/>
      <c r="N30" s="161"/>
      <c r="O30" s="161"/>
    </row>
    <row r="31" spans="1:15" s="162" customFormat="1" ht="15.95" customHeight="1">
      <c r="A31" s="178">
        <f t="shared" si="1"/>
        <v>42080</v>
      </c>
      <c r="B31" s="179">
        <v>0.375</v>
      </c>
      <c r="C31" s="180"/>
      <c r="D31" s="187"/>
      <c r="E31" s="182">
        <f t="shared" si="3"/>
        <v>252.27060437628933</v>
      </c>
      <c r="F31" s="183"/>
      <c r="G31" s="184"/>
      <c r="H31" s="185"/>
      <c r="I31" s="183"/>
      <c r="J31" s="186"/>
      <c r="K31" s="188"/>
      <c r="L31" s="161"/>
      <c r="M31" s="161"/>
      <c r="N31" s="161"/>
      <c r="O31" s="161"/>
    </row>
    <row r="32" spans="1:15" s="162" customFormat="1" ht="15.95" customHeight="1">
      <c r="A32" s="178">
        <f t="shared" si="1"/>
        <v>42081</v>
      </c>
      <c r="B32" s="179">
        <v>0.375</v>
      </c>
      <c r="C32" s="180"/>
      <c r="D32" s="187"/>
      <c r="E32" s="182">
        <f t="shared" si="3"/>
        <v>252.27060437628933</v>
      </c>
      <c r="F32" s="183"/>
      <c r="G32" s="184"/>
      <c r="H32" s="185"/>
      <c r="I32" s="183"/>
      <c r="J32" s="186"/>
      <c r="K32" s="188"/>
      <c r="L32" s="161"/>
      <c r="M32" s="161"/>
      <c r="N32" s="161"/>
      <c r="O32" s="161"/>
    </row>
    <row r="33" spans="1:15" s="162" customFormat="1" ht="15.95" customHeight="1">
      <c r="A33" s="178">
        <f t="shared" si="1"/>
        <v>42082</v>
      </c>
      <c r="B33" s="179">
        <v>0.375</v>
      </c>
      <c r="C33" s="180"/>
      <c r="D33" s="187"/>
      <c r="E33" s="182">
        <f t="shared" si="3"/>
        <v>252.27060437628933</v>
      </c>
      <c r="F33" s="183"/>
      <c r="G33" s="184"/>
      <c r="H33" s="185"/>
      <c r="I33" s="183"/>
      <c r="J33" s="186"/>
      <c r="K33" s="188"/>
      <c r="L33" s="161"/>
      <c r="M33" s="161"/>
      <c r="N33" s="161"/>
      <c r="O33" s="161"/>
    </row>
    <row r="34" spans="1:15" s="162" customFormat="1" ht="15.95" customHeight="1">
      <c r="A34" s="178">
        <f t="shared" si="1"/>
        <v>42083</v>
      </c>
      <c r="B34" s="179">
        <v>0.375</v>
      </c>
      <c r="C34" s="180"/>
      <c r="D34" s="187"/>
      <c r="E34" s="182">
        <f t="shared" si="3"/>
        <v>252.27060437628933</v>
      </c>
      <c r="F34" s="183"/>
      <c r="G34" s="184"/>
      <c r="H34" s="185"/>
      <c r="I34" s="183"/>
      <c r="J34" s="186"/>
      <c r="K34" s="188"/>
      <c r="L34" s="161"/>
      <c r="M34" s="161"/>
      <c r="N34" s="161"/>
      <c r="O34" s="161"/>
    </row>
    <row r="35" spans="1:15" s="162" customFormat="1" ht="15.95" customHeight="1">
      <c r="A35" s="178">
        <f t="shared" si="1"/>
        <v>42084</v>
      </c>
      <c r="B35" s="179">
        <v>0.375</v>
      </c>
      <c r="C35" s="228">
        <v>65558</v>
      </c>
      <c r="D35" s="187"/>
      <c r="E35" s="182">
        <f t="shared" si="3"/>
        <v>252.27060437628933</v>
      </c>
      <c r="F35" s="183"/>
      <c r="G35" s="184"/>
      <c r="H35" s="185" t="s">
        <v>161</v>
      </c>
      <c r="I35" s="183"/>
      <c r="J35" s="186"/>
      <c r="K35" s="188"/>
      <c r="L35" s="161"/>
      <c r="M35" s="161"/>
      <c r="N35" s="161"/>
      <c r="O35" s="161"/>
    </row>
    <row r="36" spans="1:15" s="162" customFormat="1" ht="15.95" customHeight="1">
      <c r="A36" s="178">
        <f t="shared" si="1"/>
        <v>42085</v>
      </c>
      <c r="B36" s="179">
        <v>0.375</v>
      </c>
      <c r="C36" s="180"/>
      <c r="D36" s="187"/>
      <c r="E36" s="182">
        <f>($C$42-$C$35)*$M$15/7</f>
        <v>222.43777356830492</v>
      </c>
      <c r="F36" s="183"/>
      <c r="G36" s="184"/>
      <c r="H36" s="185"/>
      <c r="I36" s="183"/>
      <c r="J36" s="186"/>
      <c r="K36" s="188"/>
      <c r="L36" s="161"/>
      <c r="M36" s="161"/>
      <c r="N36" s="161"/>
      <c r="O36" s="161"/>
    </row>
    <row r="37" spans="1:15" s="162" customFormat="1" ht="15.95" customHeight="1">
      <c r="A37" s="178">
        <f t="shared" si="1"/>
        <v>42086</v>
      </c>
      <c r="B37" s="179">
        <v>0.375</v>
      </c>
      <c r="C37" s="180"/>
      <c r="D37" s="187"/>
      <c r="E37" s="182">
        <f t="shared" ref="E37:E41" si="4">($C$42-$C$35)*$M$15/7</f>
        <v>222.43777356830492</v>
      </c>
      <c r="F37" s="183"/>
      <c r="G37" s="184"/>
      <c r="H37" s="185"/>
      <c r="I37" s="183"/>
      <c r="J37" s="186"/>
      <c r="K37" s="188"/>
      <c r="L37" s="161"/>
      <c r="M37" s="161"/>
      <c r="N37" s="161"/>
      <c r="O37" s="161"/>
    </row>
    <row r="38" spans="1:15" s="162" customFormat="1" ht="15.95" customHeight="1">
      <c r="A38" s="178">
        <f t="shared" si="1"/>
        <v>42087</v>
      </c>
      <c r="B38" s="179">
        <v>0.375</v>
      </c>
      <c r="C38" s="180"/>
      <c r="D38" s="187"/>
      <c r="E38" s="182">
        <f t="shared" si="4"/>
        <v>222.43777356830492</v>
      </c>
      <c r="F38" s="183"/>
      <c r="G38" s="184"/>
      <c r="H38" s="185"/>
      <c r="I38" s="183"/>
      <c r="J38" s="186"/>
      <c r="K38" s="188"/>
      <c r="L38" s="161"/>
      <c r="M38" s="161"/>
      <c r="N38" s="161"/>
      <c r="O38" s="161"/>
    </row>
    <row r="39" spans="1:15" s="162" customFormat="1" ht="15.95" customHeight="1">
      <c r="A39" s="178">
        <f t="shared" si="1"/>
        <v>42088</v>
      </c>
      <c r="B39" s="179">
        <v>0.375</v>
      </c>
      <c r="C39" s="180"/>
      <c r="D39" s="187"/>
      <c r="E39" s="182">
        <f t="shared" si="4"/>
        <v>222.43777356830492</v>
      </c>
      <c r="F39" s="183"/>
      <c r="G39" s="184"/>
      <c r="H39" s="185"/>
      <c r="I39" s="183"/>
      <c r="J39" s="186"/>
      <c r="K39" s="188"/>
      <c r="L39" s="161"/>
      <c r="M39" s="161"/>
      <c r="N39" s="161"/>
      <c r="O39" s="161"/>
    </row>
    <row r="40" spans="1:15" s="162" customFormat="1" ht="15.95" customHeight="1">
      <c r="A40" s="178">
        <f t="shared" si="1"/>
        <v>42089</v>
      </c>
      <c r="B40" s="179">
        <v>0.375</v>
      </c>
      <c r="C40" s="180"/>
      <c r="D40" s="187"/>
      <c r="E40" s="182">
        <f t="shared" si="4"/>
        <v>222.43777356830492</v>
      </c>
      <c r="F40" s="183"/>
      <c r="G40" s="184"/>
      <c r="H40" s="185"/>
      <c r="I40" s="183"/>
      <c r="J40" s="186"/>
      <c r="K40" s="188"/>
      <c r="L40" s="161"/>
      <c r="M40" s="161"/>
      <c r="N40" s="161"/>
      <c r="O40" s="161"/>
    </row>
    <row r="41" spans="1:15" s="162" customFormat="1" ht="15.95" customHeight="1">
      <c r="A41" s="178">
        <f t="shared" si="1"/>
        <v>42090</v>
      </c>
      <c r="B41" s="179">
        <v>0.375</v>
      </c>
      <c r="C41" s="180"/>
      <c r="D41" s="187"/>
      <c r="E41" s="182">
        <f t="shared" si="4"/>
        <v>222.43777356830492</v>
      </c>
      <c r="F41" s="183"/>
      <c r="G41" s="184"/>
      <c r="H41" s="185"/>
      <c r="I41" s="183"/>
      <c r="J41" s="186"/>
      <c r="K41" s="188"/>
      <c r="L41" s="161"/>
      <c r="M41" s="161"/>
      <c r="N41" s="161"/>
      <c r="O41" s="161"/>
    </row>
    <row r="42" spans="1:15" s="162" customFormat="1" ht="15.95" customHeight="1">
      <c r="A42" s="178">
        <f t="shared" si="1"/>
        <v>42091</v>
      </c>
      <c r="B42" s="179">
        <v>0.375</v>
      </c>
      <c r="C42" s="228">
        <v>66833</v>
      </c>
      <c r="D42" s="187"/>
      <c r="E42" s="182">
        <f>($C$42-$C$35)*$M$15/7</f>
        <v>222.43777356830492</v>
      </c>
      <c r="F42" s="183"/>
      <c r="G42" s="184"/>
      <c r="H42" s="185" t="s">
        <v>161</v>
      </c>
      <c r="I42" s="183"/>
      <c r="J42" s="186"/>
      <c r="K42" s="188"/>
      <c r="L42" s="161"/>
      <c r="M42" s="161"/>
      <c r="N42" s="161"/>
      <c r="O42" s="161"/>
    </row>
    <row r="43" spans="1:15" s="162" customFormat="1" ht="15.95" customHeight="1">
      <c r="A43" s="178">
        <f t="shared" si="1"/>
        <v>42092</v>
      </c>
      <c r="B43" s="179">
        <v>0.375</v>
      </c>
      <c r="C43" s="180"/>
      <c r="D43" s="187"/>
      <c r="E43" s="182">
        <f>($C$45-$C$42)*$M$15/3</f>
        <v>185.21942714118984</v>
      </c>
      <c r="F43" s="183"/>
      <c r="G43" s="184"/>
      <c r="H43" s="185"/>
      <c r="I43" s="183"/>
      <c r="J43" s="186"/>
      <c r="K43" s="188"/>
      <c r="L43" s="161"/>
      <c r="M43" s="161"/>
      <c r="N43" s="161"/>
      <c r="O43" s="161"/>
    </row>
    <row r="44" spans="1:15" s="162" customFormat="1" ht="15.95" customHeight="1">
      <c r="A44" s="178">
        <f t="shared" si="1"/>
        <v>42093</v>
      </c>
      <c r="B44" s="179">
        <v>0.375</v>
      </c>
      <c r="C44" s="180"/>
      <c r="D44" s="187"/>
      <c r="E44" s="182">
        <f>($C$45-$C$42)*$M$15/3</f>
        <v>185.21942714118984</v>
      </c>
      <c r="F44" s="183"/>
      <c r="G44" s="184"/>
      <c r="H44" s="185"/>
      <c r="I44" s="183"/>
      <c r="J44" s="186"/>
      <c r="K44" s="188"/>
      <c r="L44" s="161"/>
      <c r="M44" s="161"/>
      <c r="N44" s="161"/>
      <c r="O44" s="161"/>
    </row>
    <row r="45" spans="1:15" s="162" customFormat="1" ht="15.95" customHeight="1">
      <c r="A45" s="178">
        <f t="shared" si="1"/>
        <v>42094</v>
      </c>
      <c r="B45" s="179">
        <v>0.375</v>
      </c>
      <c r="C45" s="228">
        <v>67288</v>
      </c>
      <c r="D45" s="187"/>
      <c r="E45" s="182">
        <f>($C$45-$C$42)*$M$15/3</f>
        <v>185.21942714118984</v>
      </c>
      <c r="F45" s="183"/>
      <c r="G45" s="184"/>
      <c r="H45" s="185" t="s">
        <v>161</v>
      </c>
      <c r="I45" s="183"/>
      <c r="J45" s="186"/>
      <c r="K45" s="188"/>
      <c r="L45" s="161"/>
      <c r="M45" s="161"/>
      <c r="N45" s="161"/>
      <c r="O45" s="161"/>
    </row>
    <row r="46" spans="1:15" s="192" customFormat="1" ht="15.95" customHeight="1">
      <c r="A46" s="178"/>
      <c r="B46" s="179"/>
      <c r="C46" s="215"/>
      <c r="D46" s="187"/>
      <c r="E46" s="182"/>
      <c r="F46" s="183"/>
      <c r="G46" s="184"/>
      <c r="H46" s="185"/>
      <c r="I46" s="183"/>
      <c r="J46" s="186"/>
      <c r="K46" s="193"/>
      <c r="L46" s="193"/>
      <c r="M46" s="193"/>
      <c r="N46" s="193"/>
      <c r="O46" s="193"/>
    </row>
    <row r="47" spans="1:15" s="192" customFormat="1" ht="15.95" customHeight="1">
      <c r="A47" s="178"/>
      <c r="B47" s="179"/>
      <c r="C47" s="215"/>
      <c r="D47" s="187"/>
      <c r="E47" s="182"/>
      <c r="F47" s="183"/>
      <c r="G47" s="184"/>
      <c r="H47" s="185"/>
      <c r="I47" s="183"/>
      <c r="J47" s="186"/>
      <c r="K47" s="193"/>
      <c r="L47" s="193"/>
      <c r="M47" s="193"/>
      <c r="N47" s="193"/>
      <c r="O47" s="193"/>
    </row>
    <row r="48" spans="1:15" s="192" customFormat="1" ht="15.95" customHeight="1">
      <c r="A48" s="178"/>
      <c r="B48" s="179"/>
      <c r="C48" s="215"/>
      <c r="D48" s="187"/>
      <c r="E48" s="182"/>
      <c r="F48" s="183"/>
      <c r="G48" s="184"/>
      <c r="H48" s="185"/>
      <c r="I48" s="183"/>
      <c r="J48" s="186"/>
      <c r="K48" s="193"/>
      <c r="L48" s="193"/>
      <c r="M48" s="193"/>
      <c r="N48" s="193"/>
      <c r="O48" s="193"/>
    </row>
    <row r="49" spans="1:15" s="192" customFormat="1" ht="15.95" customHeight="1">
      <c r="A49" s="194"/>
      <c r="B49" s="195"/>
      <c r="C49" s="196"/>
      <c r="D49" s="191"/>
      <c r="E49" s="191"/>
      <c r="F49" s="191"/>
      <c r="G49" s="191"/>
      <c r="H49" s="191"/>
      <c r="I49" s="191"/>
      <c r="K49" s="193"/>
      <c r="L49" s="193"/>
      <c r="M49" s="193"/>
      <c r="N49" s="193"/>
      <c r="O49" s="193"/>
    </row>
    <row r="50" spans="1:15" s="192" customFormat="1" ht="15">
      <c r="A50" s="197" t="s">
        <v>162</v>
      </c>
      <c r="B50"/>
      <c r="C50"/>
      <c r="D50"/>
      <c r="E50"/>
      <c r="F50" s="198" t="s">
        <v>163</v>
      </c>
      <c r="G50"/>
      <c r="K50" s="193"/>
      <c r="L50" s="193"/>
      <c r="M50" s="193"/>
      <c r="N50" s="193"/>
      <c r="O50" s="193"/>
    </row>
    <row r="51" spans="1:15" s="192" customFormat="1" ht="15">
      <c r="A51" s="197" t="s">
        <v>164</v>
      </c>
      <c r="B51"/>
      <c r="C51"/>
      <c r="D51"/>
      <c r="E51"/>
      <c r="F51" s="198" t="s">
        <v>165</v>
      </c>
      <c r="G51"/>
      <c r="K51" s="193"/>
      <c r="L51" s="193"/>
      <c r="M51" s="193"/>
      <c r="N51" s="193"/>
      <c r="O51" s="193"/>
    </row>
    <row r="52" spans="1:15" s="192" customFormat="1" ht="15">
      <c r="A52" s="197" t="s">
        <v>166</v>
      </c>
      <c r="B52"/>
      <c r="C52"/>
      <c r="D52"/>
      <c r="E52"/>
      <c r="F52" s="198" t="s">
        <v>167</v>
      </c>
      <c r="G52"/>
      <c r="K52" s="193"/>
      <c r="L52" s="193"/>
      <c r="M52" s="193"/>
      <c r="N52" s="193"/>
      <c r="O52" s="193"/>
    </row>
    <row r="53" spans="1:15" s="192" customFormat="1" ht="15">
      <c r="A53" s="197" t="s">
        <v>168</v>
      </c>
      <c r="B53"/>
      <c r="C53"/>
      <c r="D53"/>
      <c r="E53"/>
      <c r="F53" s="198" t="s">
        <v>169</v>
      </c>
      <c r="G53"/>
      <c r="K53" s="193"/>
      <c r="L53" s="193"/>
      <c r="M53" s="193"/>
      <c r="N53" s="193"/>
      <c r="O53" s="193"/>
    </row>
    <row r="54" spans="1:15" s="192" customFormat="1" ht="15">
      <c r="A54" s="197" t="s">
        <v>170</v>
      </c>
      <c r="B54"/>
      <c r="C54"/>
      <c r="D54"/>
      <c r="E54"/>
      <c r="F54" s="198" t="s">
        <v>171</v>
      </c>
      <c r="G54"/>
      <c r="K54" s="193"/>
      <c r="L54" s="193"/>
      <c r="M54" s="193"/>
      <c r="N54" s="193"/>
      <c r="O54" s="193"/>
    </row>
    <row r="55" spans="1:15" s="192" customFormat="1" ht="15.75" thickBot="1">
      <c r="B55"/>
      <c r="C55"/>
      <c r="D55"/>
      <c r="E55"/>
      <c r="F55"/>
      <c r="G55"/>
      <c r="H55"/>
      <c r="K55" s="193"/>
      <c r="L55" s="193"/>
      <c r="M55" s="193"/>
      <c r="N55" s="193"/>
      <c r="O55" s="193"/>
    </row>
    <row r="56" spans="1:15" s="192" customFormat="1" ht="15">
      <c r="A56" s="199" t="s">
        <v>172</v>
      </c>
      <c r="B56" s="200"/>
      <c r="C56" s="201" t="s">
        <v>173</v>
      </c>
      <c r="D56" s="200"/>
      <c r="E56" s="200"/>
      <c r="F56" s="200"/>
      <c r="G56" s="200"/>
      <c r="H56" s="202"/>
      <c r="K56" s="193"/>
      <c r="L56" s="193"/>
      <c r="M56" s="193"/>
      <c r="N56" s="193"/>
      <c r="O56" s="193"/>
    </row>
    <row r="57" spans="1:15" s="192" customFormat="1" ht="15">
      <c r="A57" s="203"/>
      <c r="B57" s="204" t="s">
        <v>174</v>
      </c>
      <c r="C57" s="205" t="s">
        <v>175</v>
      </c>
      <c r="D57" s="204"/>
      <c r="E57" s="204"/>
      <c r="F57" s="204"/>
      <c r="G57" s="204"/>
      <c r="H57" s="206"/>
      <c r="K57" s="193"/>
      <c r="L57" s="193"/>
      <c r="M57" s="193"/>
      <c r="N57" s="193"/>
      <c r="O57" s="193"/>
    </row>
    <row r="58" spans="1:15" s="192" customFormat="1">
      <c r="K58" s="193"/>
      <c r="L58" s="193"/>
      <c r="M58" s="193"/>
      <c r="N58" s="193"/>
      <c r="O58" s="193"/>
    </row>
    <row r="59" spans="1:15" s="192" customFormat="1">
      <c r="K59" s="193"/>
      <c r="L59" s="193"/>
      <c r="M59" s="193"/>
      <c r="N59" s="193"/>
      <c r="O59" s="193"/>
    </row>
    <row r="60" spans="1:15" s="192" customFormat="1">
      <c r="K60" s="193"/>
      <c r="L60" s="193"/>
      <c r="M60" s="193"/>
      <c r="N60" s="193"/>
      <c r="O60" s="193"/>
    </row>
    <row r="61" spans="1:15" s="192" customFormat="1">
      <c r="K61" s="193"/>
      <c r="L61" s="193"/>
      <c r="M61" s="193"/>
      <c r="N61" s="193"/>
      <c r="O61" s="193"/>
    </row>
    <row r="62" spans="1:15" s="192" customFormat="1">
      <c r="K62" s="193"/>
      <c r="L62" s="193"/>
      <c r="M62" s="193"/>
      <c r="N62" s="193"/>
      <c r="O62" s="193"/>
    </row>
    <row r="63" spans="1:15" s="192" customFormat="1">
      <c r="K63" s="193"/>
      <c r="L63" s="193"/>
      <c r="M63" s="193"/>
      <c r="N63" s="193"/>
      <c r="O63" s="193"/>
    </row>
  </sheetData>
  <mergeCells count="17">
    <mergeCell ref="I13:I14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  <mergeCell ref="F9:H9"/>
    <mergeCell ref="A2:I2"/>
    <mergeCell ref="A3:I3"/>
    <mergeCell ref="A4:I4"/>
    <mergeCell ref="A6:I6"/>
    <mergeCell ref="F8:H8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5842" r:id="rId4">
          <objectPr defaultSize="0" autoPict="0" r:id="rId5">
            <anchor moveWithCells="1">
              <from>
                <xdr:col>0</xdr:col>
                <xdr:colOff>76200</xdr:colOff>
                <xdr:row>0</xdr:row>
                <xdr:rowOff>57150</xdr:rowOff>
              </from>
              <to>
                <xdr:col>1</xdr:col>
                <xdr:colOff>495300</xdr:colOff>
                <xdr:row>6</xdr:row>
                <xdr:rowOff>114300</xdr:rowOff>
              </to>
            </anchor>
          </objectPr>
        </oleObject>
      </mc:Choice>
      <mc:Fallback>
        <oleObject progId="Word.Document.8" shapeId="35842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8554687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6" t="s">
        <v>126</v>
      </c>
      <c r="X1" s="256" t="s">
        <v>127</v>
      </c>
      <c r="Y1" s="259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57"/>
      <c r="X2" s="257"/>
      <c r="Y2" s="260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57"/>
      <c r="X3" s="257"/>
      <c r="Y3" s="260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57"/>
      <c r="X4" s="257"/>
      <c r="Y4" s="26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58"/>
      <c r="X5" s="258"/>
      <c r="Y5" s="261"/>
    </row>
    <row r="6" spans="1:25">
      <c r="A6" s="16">
        <v>32</v>
      </c>
      <c r="D6">
        <v>10645</v>
      </c>
      <c r="L6" s="249"/>
      <c r="M6" s="249"/>
      <c r="N6" s="249"/>
      <c r="O6" s="249"/>
      <c r="P6" s="249"/>
      <c r="Q6" s="249"/>
      <c r="R6" s="249"/>
      <c r="S6" s="249"/>
      <c r="T6" s="19">
        <v>31</v>
      </c>
      <c r="U6" s="23">
        <f>D6-D7</f>
        <v>68</v>
      </c>
      <c r="V6" s="4"/>
      <c r="W6" s="243"/>
      <c r="X6" s="243"/>
      <c r="Y6" s="244"/>
    </row>
    <row r="7" spans="1:25">
      <c r="A7" s="21">
        <v>31</v>
      </c>
      <c r="D7">
        <v>10577</v>
      </c>
      <c r="T7" s="22">
        <v>30</v>
      </c>
      <c r="U7" s="23">
        <f>D7-D8</f>
        <v>62</v>
      </c>
      <c r="V7" s="24">
        <v>1</v>
      </c>
      <c r="W7" s="101"/>
      <c r="X7" s="101"/>
      <c r="Y7" s="104">
        <f t="shared" ref="Y7:Y34" si="0">((X7*100)/D7)-100</f>
        <v>-100</v>
      </c>
    </row>
    <row r="8" spans="1:25">
      <c r="A8" s="16">
        <v>30</v>
      </c>
      <c r="D8">
        <v>10515</v>
      </c>
      <c r="T8" s="16">
        <v>29</v>
      </c>
      <c r="U8" s="23">
        <f>D8-D9</f>
        <v>33</v>
      </c>
      <c r="V8" s="4"/>
      <c r="W8" s="101"/>
      <c r="X8" s="101"/>
      <c r="Y8" s="104">
        <f t="shared" si="0"/>
        <v>-100</v>
      </c>
    </row>
    <row r="9" spans="1:25" s="25" customFormat="1">
      <c r="A9" s="21">
        <v>29</v>
      </c>
      <c r="B9" s="249" t="s">
        <v>238</v>
      </c>
      <c r="C9" s="249" t="s">
        <v>196</v>
      </c>
      <c r="D9" s="249">
        <v>10482</v>
      </c>
      <c r="E9" s="249">
        <v>116300</v>
      </c>
      <c r="F9" s="249">
        <v>1.8931519999999999</v>
      </c>
      <c r="G9" s="249">
        <v>0</v>
      </c>
      <c r="H9" s="249">
        <v>14.37</v>
      </c>
      <c r="I9" s="249">
        <v>14.3</v>
      </c>
      <c r="J9" s="249">
        <v>0.5</v>
      </c>
      <c r="K9" s="249">
        <v>5</v>
      </c>
      <c r="L9"/>
      <c r="M9"/>
      <c r="N9"/>
      <c r="O9"/>
      <c r="P9"/>
      <c r="Q9"/>
      <c r="R9"/>
      <c r="S9"/>
      <c r="T9" s="22">
        <v>28</v>
      </c>
      <c r="U9" s="23">
        <f t="shared" ref="U9:U36" si="1">D9-D10</f>
        <v>11</v>
      </c>
      <c r="V9" s="24">
        <v>29</v>
      </c>
      <c r="W9" s="101"/>
      <c r="X9" s="101"/>
      <c r="Y9" s="104">
        <f t="shared" si="0"/>
        <v>-100</v>
      </c>
    </row>
    <row r="10" spans="1:25">
      <c r="A10" s="16">
        <v>28</v>
      </c>
      <c r="B10" s="249" t="s">
        <v>239</v>
      </c>
      <c r="C10" s="249" t="s">
        <v>196</v>
      </c>
      <c r="D10" s="249">
        <v>10471</v>
      </c>
      <c r="E10" s="249">
        <v>116294</v>
      </c>
      <c r="F10" s="249">
        <v>1.8856900000000001</v>
      </c>
      <c r="G10" s="249">
        <v>0</v>
      </c>
      <c r="H10" s="249">
        <v>14.162000000000001</v>
      </c>
      <c r="I10" s="249">
        <v>15.3</v>
      </c>
      <c r="J10" s="249">
        <v>2.8</v>
      </c>
      <c r="K10" s="249">
        <v>6</v>
      </c>
      <c r="T10" s="16">
        <v>27</v>
      </c>
      <c r="U10" s="23">
        <f t="shared" si="1"/>
        <v>67</v>
      </c>
      <c r="V10" s="16"/>
      <c r="W10" s="101"/>
      <c r="X10" s="101"/>
      <c r="Y10" s="104">
        <f t="shared" si="0"/>
        <v>-100</v>
      </c>
    </row>
    <row r="11" spans="1:25">
      <c r="A11" s="16">
        <v>27</v>
      </c>
      <c r="B11" s="249" t="s">
        <v>240</v>
      </c>
      <c r="C11" s="249" t="s">
        <v>196</v>
      </c>
      <c r="D11" s="249">
        <v>10404</v>
      </c>
      <c r="E11" s="249">
        <v>116258</v>
      </c>
      <c r="F11" s="249">
        <v>1.849777</v>
      </c>
      <c r="G11" s="249">
        <v>0</v>
      </c>
      <c r="H11" s="249">
        <v>14.105</v>
      </c>
      <c r="I11" s="249">
        <v>19.2</v>
      </c>
      <c r="J11" s="249">
        <v>3.2</v>
      </c>
      <c r="K11" s="249">
        <v>6</v>
      </c>
      <c r="T11" s="16">
        <v>26</v>
      </c>
      <c r="U11" s="23">
        <f t="shared" si="1"/>
        <v>77</v>
      </c>
      <c r="V11" s="16"/>
      <c r="W11" s="101"/>
      <c r="X11" s="101"/>
      <c r="Y11" s="104">
        <f t="shared" si="0"/>
        <v>-100</v>
      </c>
    </row>
    <row r="12" spans="1:25">
      <c r="A12" s="16">
        <v>26</v>
      </c>
      <c r="B12" s="249" t="s">
        <v>241</v>
      </c>
      <c r="C12" s="249" t="s">
        <v>196</v>
      </c>
      <c r="D12" s="249">
        <v>10327</v>
      </c>
      <c r="E12" s="249">
        <v>116216</v>
      </c>
      <c r="F12" s="249">
        <v>1.8517650000000001</v>
      </c>
      <c r="G12" s="249">
        <v>0</v>
      </c>
      <c r="H12" s="249">
        <v>14.129</v>
      </c>
      <c r="I12" s="249">
        <v>17.3</v>
      </c>
      <c r="J12" s="249">
        <v>2.9</v>
      </c>
      <c r="K12" s="249">
        <v>6</v>
      </c>
      <c r="T12" s="16">
        <v>25</v>
      </c>
      <c r="U12" s="23">
        <f t="shared" si="1"/>
        <v>69</v>
      </c>
      <c r="V12" s="16"/>
      <c r="W12" s="101"/>
      <c r="X12" s="101"/>
      <c r="Y12" s="104">
        <f t="shared" si="0"/>
        <v>-100</v>
      </c>
    </row>
    <row r="13" spans="1:25">
      <c r="A13" s="16">
        <v>25</v>
      </c>
      <c r="B13" s="249" t="s">
        <v>242</v>
      </c>
      <c r="C13" s="249" t="s">
        <v>196</v>
      </c>
      <c r="D13" s="249">
        <v>10258</v>
      </c>
      <c r="E13" s="249">
        <v>116178</v>
      </c>
      <c r="F13" s="249" t="s">
        <v>245</v>
      </c>
      <c r="G13" s="249">
        <v>0</v>
      </c>
      <c r="H13" s="249">
        <v>14.164999999999999</v>
      </c>
      <c r="I13" s="249">
        <v>16.3</v>
      </c>
      <c r="J13" s="249">
        <v>2.8</v>
      </c>
      <c r="K13" s="249">
        <v>6</v>
      </c>
      <c r="T13" s="16">
        <v>24</v>
      </c>
      <c r="U13" s="23">
        <f t="shared" si="1"/>
        <v>71</v>
      </c>
      <c r="V13" s="16"/>
      <c r="W13" s="101"/>
      <c r="X13" s="101"/>
      <c r="Y13" s="104">
        <f t="shared" si="0"/>
        <v>-100</v>
      </c>
    </row>
    <row r="14" spans="1:25">
      <c r="A14" s="16">
        <v>24</v>
      </c>
      <c r="B14" s="249" t="s">
        <v>243</v>
      </c>
      <c r="C14" s="249" t="s">
        <v>196</v>
      </c>
      <c r="D14" s="249">
        <v>10187</v>
      </c>
      <c r="E14" s="249">
        <v>116140</v>
      </c>
      <c r="F14" s="249">
        <v>1.8566210000000001</v>
      </c>
      <c r="G14" s="249">
        <v>0</v>
      </c>
      <c r="H14" s="249">
        <v>14.117000000000001</v>
      </c>
      <c r="I14" s="249">
        <v>17.7</v>
      </c>
      <c r="J14" s="249">
        <v>3</v>
      </c>
      <c r="K14" s="249">
        <v>6</v>
      </c>
      <c r="T14" s="16">
        <v>23</v>
      </c>
      <c r="U14" s="23">
        <f t="shared" si="1"/>
        <v>71</v>
      </c>
      <c r="V14" s="16"/>
      <c r="W14" s="101"/>
      <c r="X14" s="101"/>
      <c r="Y14" s="104">
        <f t="shared" si="0"/>
        <v>-100</v>
      </c>
    </row>
    <row r="15" spans="1:25">
      <c r="A15" s="16">
        <v>23</v>
      </c>
      <c r="B15" s="249" t="s">
        <v>244</v>
      </c>
      <c r="C15" s="249" t="s">
        <v>196</v>
      </c>
      <c r="D15" s="249">
        <v>10116</v>
      </c>
      <c r="E15" s="249">
        <v>116102</v>
      </c>
      <c r="F15" s="249">
        <v>1.844034</v>
      </c>
      <c r="G15" s="249">
        <v>0</v>
      </c>
      <c r="H15" s="249">
        <v>14.206</v>
      </c>
      <c r="I15" s="249">
        <v>20.7</v>
      </c>
      <c r="J15" s="249">
        <v>1.5</v>
      </c>
      <c r="K15" s="249">
        <v>5</v>
      </c>
      <c r="T15" s="16">
        <v>22</v>
      </c>
      <c r="U15" s="23">
        <f t="shared" si="1"/>
        <v>35</v>
      </c>
      <c r="V15" s="16"/>
      <c r="W15" s="101"/>
      <c r="X15" s="101"/>
      <c r="Y15" s="104">
        <f t="shared" si="0"/>
        <v>-100</v>
      </c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10081</v>
      </c>
      <c r="E16" s="249">
        <v>116083</v>
      </c>
      <c r="F16" s="249">
        <v>1.8634299999999999</v>
      </c>
      <c r="G16" s="249">
        <v>0</v>
      </c>
      <c r="H16" s="249">
        <v>14.318</v>
      </c>
      <c r="I16" s="249">
        <v>19.600000000000001</v>
      </c>
      <c r="J16" s="249">
        <v>0.5</v>
      </c>
      <c r="K16" s="249">
        <v>3.4</v>
      </c>
      <c r="L16"/>
      <c r="M16"/>
      <c r="N16"/>
      <c r="O16"/>
      <c r="P16"/>
      <c r="Q16"/>
      <c r="R16"/>
      <c r="S16"/>
      <c r="T16" s="22">
        <v>21</v>
      </c>
      <c r="U16" s="23">
        <f t="shared" si="1"/>
        <v>12</v>
      </c>
      <c r="V16" s="24">
        <v>22</v>
      </c>
      <c r="W16" s="101"/>
      <c r="X16" s="101"/>
      <c r="Y16" s="104">
        <f t="shared" si="0"/>
        <v>-100</v>
      </c>
    </row>
    <row r="17" spans="1:25">
      <c r="A17" s="16">
        <v>21</v>
      </c>
      <c r="B17" s="249" t="s">
        <v>232</v>
      </c>
      <c r="C17" s="249" t="s">
        <v>196</v>
      </c>
      <c r="D17" s="249">
        <v>10069</v>
      </c>
      <c r="E17" s="249">
        <v>116076</v>
      </c>
      <c r="F17" s="249">
        <v>1.857658</v>
      </c>
      <c r="G17" s="249">
        <v>0</v>
      </c>
      <c r="H17" s="249">
        <v>14.132999999999999</v>
      </c>
      <c r="I17" s="249">
        <v>19.3</v>
      </c>
      <c r="J17" s="249">
        <v>2.8</v>
      </c>
      <c r="K17" s="249">
        <v>5.9</v>
      </c>
      <c r="T17" s="16">
        <v>20</v>
      </c>
      <c r="U17" s="23">
        <f t="shared" si="1"/>
        <v>67</v>
      </c>
      <c r="V17" s="16"/>
      <c r="W17" s="101"/>
      <c r="X17" s="101"/>
      <c r="Y17" s="104">
        <f t="shared" si="0"/>
        <v>-100</v>
      </c>
    </row>
    <row r="18" spans="1:25">
      <c r="A18" s="16">
        <v>20</v>
      </c>
      <c r="B18" s="249" t="s">
        <v>233</v>
      </c>
      <c r="C18" s="249" t="s">
        <v>196</v>
      </c>
      <c r="D18" s="249">
        <v>10002</v>
      </c>
      <c r="E18" s="249">
        <v>116039</v>
      </c>
      <c r="F18" s="249">
        <v>1.8642879999999999</v>
      </c>
      <c r="G18" s="249">
        <v>0</v>
      </c>
      <c r="H18" s="249">
        <v>14.125</v>
      </c>
      <c r="I18" s="249">
        <v>18.2</v>
      </c>
      <c r="J18" s="249">
        <v>3.3</v>
      </c>
      <c r="K18" s="249">
        <v>6</v>
      </c>
      <c r="T18" s="16">
        <v>19</v>
      </c>
      <c r="U18" s="23">
        <f t="shared" si="1"/>
        <v>78</v>
      </c>
      <c r="V18" s="16"/>
      <c r="W18" s="101"/>
      <c r="X18" s="101"/>
      <c r="Y18" s="104">
        <f t="shared" si="0"/>
        <v>-100</v>
      </c>
    </row>
    <row r="19" spans="1:25">
      <c r="A19" s="16">
        <v>19</v>
      </c>
      <c r="B19" s="249" t="s">
        <v>234</v>
      </c>
      <c r="C19" s="249" t="s">
        <v>196</v>
      </c>
      <c r="D19" s="249">
        <v>9924</v>
      </c>
      <c r="E19" s="249">
        <v>115997</v>
      </c>
      <c r="F19" s="249">
        <v>1.855086</v>
      </c>
      <c r="G19" s="249">
        <v>0</v>
      </c>
      <c r="H19" s="249">
        <v>14.154999999999999</v>
      </c>
      <c r="I19" s="249">
        <v>16.8</v>
      </c>
      <c r="J19" s="249">
        <v>2.9</v>
      </c>
      <c r="K19" s="249">
        <v>5.3</v>
      </c>
      <c r="T19" s="16">
        <v>18</v>
      </c>
      <c r="U19" s="23">
        <f t="shared" si="1"/>
        <v>70</v>
      </c>
      <c r="V19" s="16"/>
      <c r="W19" s="101"/>
      <c r="X19" s="101"/>
      <c r="Y19" s="104">
        <f t="shared" si="0"/>
        <v>-100</v>
      </c>
    </row>
    <row r="20" spans="1:25">
      <c r="A20" s="16">
        <v>18</v>
      </c>
      <c r="B20" s="249" t="s">
        <v>235</v>
      </c>
      <c r="C20" s="249" t="s">
        <v>196</v>
      </c>
      <c r="D20" s="249">
        <v>9854</v>
      </c>
      <c r="E20" s="249">
        <v>115959</v>
      </c>
      <c r="F20" s="249">
        <v>1.859958</v>
      </c>
      <c r="G20" s="249">
        <v>0</v>
      </c>
      <c r="H20" s="249">
        <v>14.141999999999999</v>
      </c>
      <c r="I20" s="249">
        <v>16.399999999999999</v>
      </c>
      <c r="J20" s="249">
        <v>2.5</v>
      </c>
      <c r="K20" s="249">
        <v>5.2</v>
      </c>
      <c r="T20" s="16">
        <v>17</v>
      </c>
      <c r="U20" s="23">
        <f t="shared" si="1"/>
        <v>58</v>
      </c>
      <c r="V20" s="16"/>
      <c r="W20" s="102"/>
      <c r="X20" s="102"/>
      <c r="Y20" s="104">
        <f t="shared" si="0"/>
        <v>-100</v>
      </c>
    </row>
    <row r="21" spans="1:25">
      <c r="A21" s="16">
        <v>17</v>
      </c>
      <c r="B21" s="249" t="s">
        <v>236</v>
      </c>
      <c r="C21" s="249" t="s">
        <v>196</v>
      </c>
      <c r="D21" s="249">
        <v>9796</v>
      </c>
      <c r="E21" s="249">
        <v>115928</v>
      </c>
      <c r="F21" s="249">
        <v>1.881275</v>
      </c>
      <c r="G21" s="249">
        <v>0</v>
      </c>
      <c r="H21" s="249">
        <v>14.294</v>
      </c>
      <c r="I21" s="249">
        <v>13.3</v>
      </c>
      <c r="J21" s="249">
        <v>1.3</v>
      </c>
      <c r="K21" s="249">
        <v>4.8</v>
      </c>
      <c r="T21" s="16">
        <v>16</v>
      </c>
      <c r="U21" s="23">
        <f t="shared" si="1"/>
        <v>30</v>
      </c>
      <c r="V21" s="16"/>
      <c r="W21" s="102"/>
      <c r="X21" s="102"/>
      <c r="Y21" s="104">
        <f t="shared" si="0"/>
        <v>-100</v>
      </c>
    </row>
    <row r="22" spans="1:25">
      <c r="A22" s="16">
        <v>16</v>
      </c>
      <c r="B22" s="249" t="s">
        <v>237</v>
      </c>
      <c r="C22" s="249" t="s">
        <v>196</v>
      </c>
      <c r="D22" s="249">
        <v>9766</v>
      </c>
      <c r="E22" s="249">
        <v>115912</v>
      </c>
      <c r="F22" s="249">
        <v>1.9083829999999999</v>
      </c>
      <c r="G22" s="249">
        <v>0</v>
      </c>
      <c r="H22" s="249">
        <v>14.420999999999999</v>
      </c>
      <c r="I22" s="249">
        <v>9.8000000000000007</v>
      </c>
      <c r="J22" s="249">
        <v>0.2</v>
      </c>
      <c r="K22" s="249">
        <v>0.2</v>
      </c>
      <c r="T22" s="16">
        <v>15</v>
      </c>
      <c r="U22" s="23">
        <f t="shared" si="1"/>
        <v>5</v>
      </c>
      <c r="V22" s="16"/>
      <c r="W22" s="102"/>
      <c r="X22" s="102"/>
      <c r="Y22" s="104">
        <f t="shared" si="0"/>
        <v>-100</v>
      </c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9761</v>
      </c>
      <c r="E23" s="249">
        <v>115910</v>
      </c>
      <c r="F23" s="249">
        <v>1.9347099999999999</v>
      </c>
      <c r="G23" s="249">
        <v>0</v>
      </c>
      <c r="H23" s="249">
        <v>14.42</v>
      </c>
      <c r="I23" s="249">
        <v>7.9</v>
      </c>
      <c r="J23" s="249">
        <v>0.6</v>
      </c>
      <c r="K23" s="249">
        <v>3.4</v>
      </c>
      <c r="L23"/>
      <c r="M23"/>
      <c r="N23"/>
      <c r="O23"/>
      <c r="P23"/>
      <c r="Q23"/>
      <c r="R23"/>
      <c r="S23"/>
      <c r="T23" s="22">
        <v>14</v>
      </c>
      <c r="U23" s="23">
        <f t="shared" si="1"/>
        <v>15</v>
      </c>
      <c r="V23" s="24">
        <v>15</v>
      </c>
      <c r="W23" s="102"/>
      <c r="X23" s="102"/>
      <c r="Y23" s="104">
        <f t="shared" si="0"/>
        <v>-100</v>
      </c>
    </row>
    <row r="24" spans="1:25">
      <c r="A24" s="16">
        <v>14</v>
      </c>
      <c r="B24" s="249" t="s">
        <v>215</v>
      </c>
      <c r="C24" s="249" t="s">
        <v>196</v>
      </c>
      <c r="D24" s="249">
        <v>9746</v>
      </c>
      <c r="E24" s="249">
        <v>115902</v>
      </c>
      <c r="F24" s="249">
        <v>1.912574</v>
      </c>
      <c r="G24" s="249">
        <v>0</v>
      </c>
      <c r="H24" s="249">
        <v>14.183</v>
      </c>
      <c r="I24" s="249">
        <v>12.5</v>
      </c>
      <c r="J24" s="249">
        <v>2.7</v>
      </c>
      <c r="K24" s="249">
        <v>5.9</v>
      </c>
      <c r="T24" s="16">
        <v>13</v>
      </c>
      <c r="U24" s="23">
        <f t="shared" si="1"/>
        <v>63</v>
      </c>
      <c r="V24" s="16"/>
      <c r="W24" s="102"/>
      <c r="X24" s="102"/>
      <c r="Y24" s="104">
        <f t="shared" si="0"/>
        <v>-100</v>
      </c>
    </row>
    <row r="25" spans="1:25">
      <c r="A25" s="16">
        <v>13</v>
      </c>
      <c r="B25" s="249" t="s">
        <v>216</v>
      </c>
      <c r="C25" s="249" t="s">
        <v>196</v>
      </c>
      <c r="D25" s="249">
        <v>9683</v>
      </c>
      <c r="E25" s="249">
        <v>115868</v>
      </c>
      <c r="F25" s="249">
        <v>1.8974409999999999</v>
      </c>
      <c r="G25" s="249">
        <v>0</v>
      </c>
      <c r="H25" s="249">
        <v>14.173</v>
      </c>
      <c r="I25" s="249">
        <v>14</v>
      </c>
      <c r="J25" s="249">
        <v>3</v>
      </c>
      <c r="K25" s="249">
        <v>5.9</v>
      </c>
      <c r="T25" s="16">
        <v>12</v>
      </c>
      <c r="U25" s="23">
        <f>D25-D26</f>
        <v>73</v>
      </c>
      <c r="V25" s="16"/>
      <c r="W25" s="102"/>
      <c r="X25" s="102"/>
      <c r="Y25" s="104">
        <f t="shared" si="0"/>
        <v>-100</v>
      </c>
    </row>
    <row r="26" spans="1:25">
      <c r="A26" s="16">
        <v>12</v>
      </c>
      <c r="B26" s="249" t="s">
        <v>217</v>
      </c>
      <c r="C26" s="249" t="s">
        <v>196</v>
      </c>
      <c r="D26" s="249">
        <v>9610</v>
      </c>
      <c r="E26" s="249">
        <v>115830</v>
      </c>
      <c r="F26" s="249">
        <v>1.9128289999999999</v>
      </c>
      <c r="G26" s="249">
        <v>0</v>
      </c>
      <c r="H26" s="249">
        <v>14.215999999999999</v>
      </c>
      <c r="I26" s="249">
        <v>11.3</v>
      </c>
      <c r="J26" s="249">
        <v>2.8</v>
      </c>
      <c r="K26" s="249">
        <v>6.1</v>
      </c>
      <c r="T26" s="16">
        <v>11</v>
      </c>
      <c r="U26" s="23">
        <f t="shared" si="1"/>
        <v>67</v>
      </c>
      <c r="V26" s="16"/>
      <c r="W26" s="103"/>
      <c r="X26" s="102"/>
      <c r="Y26" s="104">
        <f t="shared" si="0"/>
        <v>-100</v>
      </c>
    </row>
    <row r="27" spans="1:25">
      <c r="A27" s="16">
        <v>11</v>
      </c>
      <c r="B27" s="249" t="s">
        <v>206</v>
      </c>
      <c r="C27" s="249" t="s">
        <v>196</v>
      </c>
      <c r="D27" s="249">
        <v>9543</v>
      </c>
      <c r="E27" s="249">
        <v>115794</v>
      </c>
      <c r="F27" s="249">
        <v>1.9085099999999999</v>
      </c>
      <c r="G27" s="249">
        <v>0</v>
      </c>
      <c r="H27" s="249">
        <v>14.196</v>
      </c>
      <c r="I27" s="249">
        <v>11.6</v>
      </c>
      <c r="J27" s="249">
        <v>2.9</v>
      </c>
      <c r="K27" s="249">
        <v>5.7</v>
      </c>
      <c r="T27" s="16">
        <v>10</v>
      </c>
      <c r="U27" s="23">
        <f t="shared" si="1"/>
        <v>69</v>
      </c>
      <c r="V27" s="16"/>
      <c r="W27" s="103"/>
      <c r="X27" s="102"/>
      <c r="Y27" s="104">
        <f t="shared" si="0"/>
        <v>-100</v>
      </c>
    </row>
    <row r="28" spans="1:25">
      <c r="A28" s="16">
        <v>10</v>
      </c>
      <c r="B28" s="249" t="s">
        <v>195</v>
      </c>
      <c r="C28" s="249" t="s">
        <v>196</v>
      </c>
      <c r="D28" s="249">
        <v>9474</v>
      </c>
      <c r="E28" s="249">
        <v>115757</v>
      </c>
      <c r="F28" s="249">
        <v>1.894436</v>
      </c>
      <c r="G28" s="249">
        <v>0</v>
      </c>
      <c r="H28" s="249">
        <v>14.164999999999999</v>
      </c>
      <c r="I28" s="249">
        <v>14.7</v>
      </c>
      <c r="J28" s="249">
        <v>2.7</v>
      </c>
      <c r="K28" s="249">
        <v>4.9000000000000004</v>
      </c>
      <c r="T28" s="16">
        <v>9</v>
      </c>
      <c r="U28" s="23">
        <f t="shared" si="1"/>
        <v>63</v>
      </c>
      <c r="V28" s="16"/>
      <c r="W28" s="103"/>
      <c r="X28" s="102"/>
      <c r="Y28" s="104">
        <f t="shared" si="0"/>
        <v>-100</v>
      </c>
    </row>
    <row r="29" spans="1:25">
      <c r="A29" s="16">
        <v>9</v>
      </c>
      <c r="B29" s="249" t="s">
        <v>197</v>
      </c>
      <c r="C29" s="249" t="s">
        <v>196</v>
      </c>
      <c r="D29" s="249">
        <v>9411</v>
      </c>
      <c r="E29" s="249">
        <v>115723</v>
      </c>
      <c r="F29" s="249">
        <v>1.886789</v>
      </c>
      <c r="G29" s="249">
        <v>0</v>
      </c>
      <c r="H29" s="249">
        <v>14.246</v>
      </c>
      <c r="I29" s="249">
        <v>18.8</v>
      </c>
      <c r="J29" s="249">
        <v>1.2</v>
      </c>
      <c r="K29" s="249">
        <v>5.3</v>
      </c>
      <c r="T29" s="16">
        <v>8</v>
      </c>
      <c r="U29" s="23">
        <f t="shared" si="1"/>
        <v>30</v>
      </c>
      <c r="V29" s="16"/>
      <c r="W29" s="103"/>
      <c r="X29" s="102"/>
      <c r="Y29" s="104">
        <f t="shared" si="0"/>
        <v>-100</v>
      </c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9381</v>
      </c>
      <c r="E30" s="249">
        <v>115707</v>
      </c>
      <c r="F30" s="249">
        <v>1.8955949999999999</v>
      </c>
      <c r="G30" s="249">
        <v>0</v>
      </c>
      <c r="H30" s="249">
        <v>14.336</v>
      </c>
      <c r="I30" s="249">
        <v>17.5</v>
      </c>
      <c r="J30" s="249">
        <v>0.5</v>
      </c>
      <c r="K30" s="249">
        <v>4.3</v>
      </c>
      <c r="L30"/>
      <c r="M30"/>
      <c r="N30"/>
      <c r="O30"/>
      <c r="P30"/>
      <c r="Q30"/>
      <c r="R30"/>
      <c r="S30"/>
      <c r="T30" s="22">
        <v>7</v>
      </c>
      <c r="U30" s="23">
        <f t="shared" si="1"/>
        <v>12</v>
      </c>
      <c r="V30" s="24">
        <v>8</v>
      </c>
      <c r="W30" s="103"/>
      <c r="X30" s="102"/>
      <c r="Y30" s="104">
        <f t="shared" si="0"/>
        <v>-100</v>
      </c>
    </row>
    <row r="31" spans="1:25">
      <c r="A31" s="16">
        <v>7</v>
      </c>
      <c r="B31" s="249" t="s">
        <v>199</v>
      </c>
      <c r="C31" s="249" t="s">
        <v>196</v>
      </c>
      <c r="D31" s="249">
        <v>9369</v>
      </c>
      <c r="E31" s="249">
        <v>115701</v>
      </c>
      <c r="F31" s="249">
        <v>1.915618</v>
      </c>
      <c r="G31" s="249">
        <v>0</v>
      </c>
      <c r="H31" s="249">
        <v>14.234</v>
      </c>
      <c r="I31" s="249">
        <v>12.6</v>
      </c>
      <c r="J31" s="249">
        <v>2.6</v>
      </c>
      <c r="K31" s="249">
        <v>5.7</v>
      </c>
      <c r="T31" s="16">
        <v>6</v>
      </c>
      <c r="U31" s="23">
        <f t="shared" si="1"/>
        <v>61</v>
      </c>
      <c r="V31" s="5"/>
      <c r="W31" s="103"/>
      <c r="X31" s="102"/>
      <c r="Y31" s="104">
        <f t="shared" si="0"/>
        <v>-100</v>
      </c>
    </row>
    <row r="32" spans="1:25">
      <c r="A32" s="16">
        <v>6</v>
      </c>
      <c r="B32" s="249" t="s">
        <v>200</v>
      </c>
      <c r="C32" s="249" t="s">
        <v>196</v>
      </c>
      <c r="D32" s="249">
        <v>9308</v>
      </c>
      <c r="E32" s="249">
        <v>115668</v>
      </c>
      <c r="F32" s="249">
        <v>1.893119</v>
      </c>
      <c r="G32" s="249">
        <v>0</v>
      </c>
      <c r="H32" s="249">
        <v>14.135</v>
      </c>
      <c r="I32" s="249">
        <v>16.899999999999999</v>
      </c>
      <c r="J32" s="249">
        <v>3.2</v>
      </c>
      <c r="K32" s="249">
        <v>6</v>
      </c>
      <c r="T32" s="16">
        <v>5</v>
      </c>
      <c r="U32" s="23">
        <f t="shared" si="1"/>
        <v>76</v>
      </c>
      <c r="V32" s="5"/>
      <c r="W32" s="103"/>
      <c r="X32" s="102"/>
      <c r="Y32" s="104">
        <f t="shared" si="0"/>
        <v>-100</v>
      </c>
    </row>
    <row r="33" spans="1:25">
      <c r="A33" s="16">
        <v>5</v>
      </c>
      <c r="B33" s="249" t="s">
        <v>201</v>
      </c>
      <c r="C33" s="249" t="s">
        <v>196</v>
      </c>
      <c r="D33" s="249">
        <v>9232</v>
      </c>
      <c r="E33" s="249">
        <v>115627</v>
      </c>
      <c r="F33" s="249">
        <v>1.8641430000000001</v>
      </c>
      <c r="G33" s="249">
        <v>0</v>
      </c>
      <c r="H33" s="249">
        <v>14.141</v>
      </c>
      <c r="I33" s="249">
        <v>19.3</v>
      </c>
      <c r="J33" s="249">
        <v>3</v>
      </c>
      <c r="K33" s="249">
        <v>6.1</v>
      </c>
      <c r="T33" s="16">
        <v>4</v>
      </c>
      <c r="U33" s="23">
        <f t="shared" si="1"/>
        <v>71</v>
      </c>
      <c r="V33" s="5"/>
      <c r="W33" s="103"/>
      <c r="X33" s="102"/>
      <c r="Y33" s="104">
        <f t="shared" si="0"/>
        <v>-100</v>
      </c>
    </row>
    <row r="34" spans="1:25">
      <c r="A34" s="16">
        <v>4</v>
      </c>
      <c r="B34" s="249" t="s">
        <v>202</v>
      </c>
      <c r="C34" s="249" t="s">
        <v>196</v>
      </c>
      <c r="D34" s="249">
        <v>9161</v>
      </c>
      <c r="E34" s="249">
        <v>115589</v>
      </c>
      <c r="F34" s="249">
        <v>1.877462</v>
      </c>
      <c r="G34" s="249">
        <v>0</v>
      </c>
      <c r="H34" s="249">
        <v>14.138999999999999</v>
      </c>
      <c r="I34" s="249">
        <v>19.100000000000001</v>
      </c>
      <c r="J34" s="249">
        <v>2.9</v>
      </c>
      <c r="K34" s="249">
        <v>5.8</v>
      </c>
      <c r="T34" s="16">
        <v>3</v>
      </c>
      <c r="U34" s="23">
        <f t="shared" si="1"/>
        <v>68</v>
      </c>
      <c r="V34" s="5"/>
      <c r="W34" s="103"/>
      <c r="X34" s="102"/>
      <c r="Y34" s="104">
        <f t="shared" si="0"/>
        <v>-100</v>
      </c>
    </row>
    <row r="35" spans="1:25">
      <c r="A35" s="16">
        <v>3</v>
      </c>
      <c r="B35" s="249" t="s">
        <v>203</v>
      </c>
      <c r="C35" s="249" t="s">
        <v>196</v>
      </c>
      <c r="D35" s="249">
        <v>9093</v>
      </c>
      <c r="E35" s="249">
        <v>115551</v>
      </c>
      <c r="F35" s="249">
        <v>1.8837569999999999</v>
      </c>
      <c r="G35" s="249">
        <v>0</v>
      </c>
      <c r="H35" s="249">
        <v>14.166</v>
      </c>
      <c r="I35" s="249">
        <v>18</v>
      </c>
      <c r="J35" s="249">
        <v>2.8</v>
      </c>
      <c r="K35" s="249">
        <v>5</v>
      </c>
      <c r="T35" s="16">
        <v>2</v>
      </c>
      <c r="U35" s="23">
        <f t="shared" si="1"/>
        <v>66</v>
      </c>
      <c r="V35" s="5"/>
      <c r="W35" s="103"/>
      <c r="X35" s="102"/>
      <c r="Y35" s="104">
        <f>((X35*100)/D35)-100</f>
        <v>-100</v>
      </c>
    </row>
    <row r="36" spans="1:25">
      <c r="A36" s="16">
        <v>2</v>
      </c>
      <c r="B36" s="249" t="s">
        <v>204</v>
      </c>
      <c r="C36" s="249" t="s">
        <v>196</v>
      </c>
      <c r="D36" s="249">
        <v>9027</v>
      </c>
      <c r="E36" s="249">
        <v>115516</v>
      </c>
      <c r="F36" s="249">
        <v>1.875024</v>
      </c>
      <c r="G36" s="249">
        <v>0</v>
      </c>
      <c r="H36" s="249">
        <v>14.291</v>
      </c>
      <c r="I36" s="249">
        <v>19.8</v>
      </c>
      <c r="J36" s="249">
        <v>0.6</v>
      </c>
      <c r="K36" s="249">
        <v>5.3</v>
      </c>
      <c r="T36" s="16">
        <v>1</v>
      </c>
      <c r="U36" s="23">
        <f t="shared" si="1"/>
        <v>15</v>
      </c>
      <c r="V36" s="5"/>
      <c r="W36" s="103"/>
      <c r="X36" s="102"/>
      <c r="Y36" s="104">
        <f>((X36*100)/D36)-100</f>
        <v>-100</v>
      </c>
    </row>
    <row r="37" spans="1:25">
      <c r="A37" s="16">
        <v>1</v>
      </c>
      <c r="B37" s="249" t="s">
        <v>205</v>
      </c>
      <c r="C37" s="249" t="s">
        <v>196</v>
      </c>
      <c r="D37" s="249">
        <v>9012</v>
      </c>
      <c r="E37" s="249">
        <v>115507</v>
      </c>
      <c r="F37" s="249">
        <v>1.906223</v>
      </c>
      <c r="G37" s="249">
        <v>0</v>
      </c>
      <c r="H37" s="249">
        <v>14.351000000000001</v>
      </c>
      <c r="I37" s="249">
        <v>18.3</v>
      </c>
      <c r="J37" s="249">
        <v>0.4</v>
      </c>
      <c r="K37" s="249">
        <v>4.4000000000000004</v>
      </c>
      <c r="T37" s="1"/>
      <c r="U37" s="26"/>
      <c r="V37" s="5"/>
      <c r="W37" s="103"/>
      <c r="X37" s="102"/>
      <c r="Y37" s="104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2"/>
      <c r="X38" s="293"/>
      <c r="Y38" s="29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5"/>
      <c r="X39" s="296"/>
      <c r="Y39" s="29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5"/>
      <c r="X40" s="296"/>
      <c r="Y40" s="29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8"/>
      <c r="X41" s="299"/>
      <c r="Y41" s="300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17" sqref="J17"/>
    </sheetView>
  </sheetViews>
  <sheetFormatPr baseColWidth="10" defaultColWidth="11.42578125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1" t="s">
        <v>126</v>
      </c>
      <c r="X1" s="301" t="s">
        <v>127</v>
      </c>
      <c r="Y1" s="30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01"/>
      <c r="X2" s="301"/>
      <c r="Y2" s="302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01"/>
      <c r="X3" s="301"/>
      <c r="Y3" s="302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01"/>
      <c r="X4" s="301"/>
      <c r="Y4" s="302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01"/>
      <c r="X5" s="301"/>
      <c r="Y5" s="302"/>
    </row>
    <row r="6" spans="1:25">
      <c r="A6" s="16">
        <v>32</v>
      </c>
      <c r="B6" s="249" t="s">
        <v>258</v>
      </c>
      <c r="C6" s="249" t="s">
        <v>196</v>
      </c>
      <c r="D6" s="249">
        <v>165376</v>
      </c>
      <c r="E6" s="249">
        <v>440777</v>
      </c>
      <c r="F6" s="249">
        <v>6.6951479999999997</v>
      </c>
      <c r="G6" s="249">
        <v>7</v>
      </c>
      <c r="H6" s="249">
        <v>82.475999999999999</v>
      </c>
      <c r="I6" s="249">
        <v>20.3</v>
      </c>
      <c r="J6" s="249">
        <v>21.2</v>
      </c>
      <c r="K6" s="249">
        <v>68.400000000000006</v>
      </c>
      <c r="L6" s="249">
        <v>1.0122</v>
      </c>
      <c r="M6" s="249">
        <v>80.206000000000003</v>
      </c>
      <c r="N6" s="249">
        <v>85.495000000000005</v>
      </c>
      <c r="O6" s="249">
        <v>82.013999999999996</v>
      </c>
      <c r="P6" s="249">
        <v>17.399999999999999</v>
      </c>
      <c r="Q6" s="249">
        <v>24.8</v>
      </c>
      <c r="R6" s="249">
        <v>19.399999999999999</v>
      </c>
      <c r="S6" s="249">
        <v>5.29</v>
      </c>
      <c r="T6" s="19">
        <v>31</v>
      </c>
      <c r="U6" s="23">
        <f>D6-D7</f>
        <v>491</v>
      </c>
      <c r="V6" s="4"/>
      <c r="W6" s="245"/>
      <c r="X6" s="245"/>
      <c r="Y6" s="246"/>
    </row>
    <row r="7" spans="1:25">
      <c r="A7" s="21">
        <v>31</v>
      </c>
      <c r="B7" s="249" t="s">
        <v>253</v>
      </c>
      <c r="C7" s="249" t="s">
        <v>196</v>
      </c>
      <c r="D7" s="249">
        <v>164885</v>
      </c>
      <c r="E7" s="249">
        <v>440704</v>
      </c>
      <c r="F7" s="249">
        <v>6.6510899999999999</v>
      </c>
      <c r="G7" s="249">
        <v>7</v>
      </c>
      <c r="H7" s="249">
        <v>82.703999999999994</v>
      </c>
      <c r="I7" s="249">
        <v>19.5</v>
      </c>
      <c r="J7" s="249">
        <v>23.9</v>
      </c>
      <c r="K7" s="249">
        <v>75.099999999999994</v>
      </c>
      <c r="L7" s="249">
        <v>1.0122</v>
      </c>
      <c r="M7" s="249">
        <v>79.66</v>
      </c>
      <c r="N7" s="249">
        <v>86.254999999999995</v>
      </c>
      <c r="O7" s="249">
        <v>81.218000000000004</v>
      </c>
      <c r="P7" s="249">
        <v>15.6</v>
      </c>
      <c r="Q7" s="249">
        <v>23.7</v>
      </c>
      <c r="R7" s="249">
        <v>18.8</v>
      </c>
      <c r="S7" s="249">
        <v>5.29</v>
      </c>
      <c r="T7" s="22">
        <v>30</v>
      </c>
      <c r="U7" s="23">
        <f>D7-D8</f>
        <v>553</v>
      </c>
      <c r="V7" s="24">
        <v>1</v>
      </c>
      <c r="W7" s="99"/>
      <c r="X7" s="99"/>
      <c r="Y7" s="104"/>
    </row>
    <row r="8" spans="1:25">
      <c r="A8" s="16">
        <v>30</v>
      </c>
      <c r="B8" s="249" t="s">
        <v>254</v>
      </c>
      <c r="C8" s="249" t="s">
        <v>196</v>
      </c>
      <c r="D8" s="249">
        <v>164332</v>
      </c>
      <c r="E8" s="249">
        <v>440621</v>
      </c>
      <c r="F8" s="249">
        <v>6.860849</v>
      </c>
      <c r="G8" s="249">
        <v>7</v>
      </c>
      <c r="H8" s="249">
        <v>85.507999999999996</v>
      </c>
      <c r="I8" s="249">
        <v>18.5</v>
      </c>
      <c r="J8" s="249">
        <v>15.1</v>
      </c>
      <c r="K8" s="249">
        <v>62.7</v>
      </c>
      <c r="L8" s="249">
        <v>1.0126999999999999</v>
      </c>
      <c r="M8" s="249">
        <v>81.415000000000006</v>
      </c>
      <c r="N8" s="249">
        <v>87.471999999999994</v>
      </c>
      <c r="O8" s="249">
        <v>83.866</v>
      </c>
      <c r="P8" s="249">
        <v>14.9</v>
      </c>
      <c r="Q8" s="249">
        <v>21.8</v>
      </c>
      <c r="R8" s="249">
        <v>18.100000000000001</v>
      </c>
      <c r="S8" s="249">
        <v>5.29</v>
      </c>
      <c r="T8" s="16">
        <v>29</v>
      </c>
      <c r="U8" s="23">
        <f>D8-D9</f>
        <v>338</v>
      </c>
      <c r="V8" s="4"/>
      <c r="W8" s="99"/>
      <c r="X8" s="99"/>
      <c r="Y8" s="104"/>
    </row>
    <row r="9" spans="1:25" s="25" customFormat="1">
      <c r="A9" s="21">
        <v>29</v>
      </c>
      <c r="B9" s="249" t="s">
        <v>238</v>
      </c>
      <c r="C9" s="249" t="s">
        <v>196</v>
      </c>
      <c r="D9" s="249">
        <v>163994</v>
      </c>
      <c r="E9" s="249">
        <v>440573</v>
      </c>
      <c r="F9" s="249">
        <v>7.1126440000000004</v>
      </c>
      <c r="G9" s="249">
        <v>7</v>
      </c>
      <c r="H9" s="249">
        <v>85.402000000000001</v>
      </c>
      <c r="I9" s="249">
        <v>17.399999999999999</v>
      </c>
      <c r="J9" s="249">
        <v>17</v>
      </c>
      <c r="K9" s="249">
        <v>57.1</v>
      </c>
      <c r="L9" s="249">
        <v>1.0134000000000001</v>
      </c>
      <c r="M9" s="249">
        <v>82.128</v>
      </c>
      <c r="N9" s="249">
        <v>88.11</v>
      </c>
      <c r="O9" s="249">
        <v>86.933999999999997</v>
      </c>
      <c r="P9" s="249">
        <v>15</v>
      </c>
      <c r="Q9" s="249">
        <v>22.7</v>
      </c>
      <c r="R9" s="249">
        <v>17</v>
      </c>
      <c r="S9" s="249">
        <v>5.29</v>
      </c>
      <c r="T9" s="22">
        <v>28</v>
      </c>
      <c r="U9" s="23">
        <f t="shared" ref="U9:U36" si="0">D9-D10</f>
        <v>385</v>
      </c>
      <c r="V9" s="24">
        <v>29</v>
      </c>
      <c r="W9" s="100"/>
      <c r="X9" s="100"/>
      <c r="Y9" s="104"/>
    </row>
    <row r="10" spans="1:25">
      <c r="A10" s="16">
        <v>28</v>
      </c>
      <c r="B10" s="249" t="s">
        <v>239</v>
      </c>
      <c r="C10" s="249" t="s">
        <v>196</v>
      </c>
      <c r="D10" s="249">
        <v>163609</v>
      </c>
      <c r="E10" s="249">
        <v>440517</v>
      </c>
      <c r="F10" s="249">
        <v>6.9172159999999998</v>
      </c>
      <c r="G10" s="249">
        <v>7</v>
      </c>
      <c r="H10" s="249">
        <v>82.873999999999995</v>
      </c>
      <c r="I10" s="249">
        <v>18.600000000000001</v>
      </c>
      <c r="J10" s="249">
        <v>27.9</v>
      </c>
      <c r="K10" s="249">
        <v>68.599999999999994</v>
      </c>
      <c r="L10" s="249">
        <v>1.0129999999999999</v>
      </c>
      <c r="M10" s="249">
        <v>78.998999999999995</v>
      </c>
      <c r="N10" s="249">
        <v>86.33</v>
      </c>
      <c r="O10" s="249">
        <v>84.281999999999996</v>
      </c>
      <c r="P10" s="249">
        <v>15.5</v>
      </c>
      <c r="Q10" s="249">
        <v>22.9</v>
      </c>
      <c r="R10" s="249">
        <v>17.100000000000001</v>
      </c>
      <c r="S10" s="249">
        <v>5.29</v>
      </c>
      <c r="T10" s="16">
        <v>27</v>
      </c>
      <c r="U10" s="23">
        <f t="shared" si="0"/>
        <v>652</v>
      </c>
      <c r="V10" s="16"/>
      <c r="W10" s="99"/>
      <c r="X10" s="99"/>
      <c r="Y10" s="104"/>
    </row>
    <row r="11" spans="1:25">
      <c r="A11" s="16">
        <v>27</v>
      </c>
      <c r="B11" s="249" t="s">
        <v>240</v>
      </c>
      <c r="C11" s="249" t="s">
        <v>196</v>
      </c>
      <c r="D11" s="249">
        <v>162957</v>
      </c>
      <c r="E11" s="249">
        <v>440421</v>
      </c>
      <c r="F11" s="249">
        <v>6.8114910000000002</v>
      </c>
      <c r="G11" s="249">
        <v>7</v>
      </c>
      <c r="H11" s="249">
        <v>81.334999999999994</v>
      </c>
      <c r="I11" s="249">
        <v>20</v>
      </c>
      <c r="J11" s="249">
        <v>26.1</v>
      </c>
      <c r="K11" s="249">
        <v>73.7</v>
      </c>
      <c r="L11" s="249">
        <v>1.0125</v>
      </c>
      <c r="M11" s="249">
        <v>78.816000000000003</v>
      </c>
      <c r="N11" s="249">
        <v>85.751999999999995</v>
      </c>
      <c r="O11" s="249">
        <v>83.570999999999998</v>
      </c>
      <c r="P11" s="249">
        <v>17</v>
      </c>
      <c r="Q11" s="249">
        <v>24</v>
      </c>
      <c r="R11" s="249">
        <v>19.2</v>
      </c>
      <c r="S11" s="249">
        <v>5.29</v>
      </c>
      <c r="T11" s="16">
        <v>26</v>
      </c>
      <c r="U11" s="23">
        <f t="shared" si="0"/>
        <v>609</v>
      </c>
      <c r="V11" s="16"/>
      <c r="W11" s="99"/>
      <c r="X11" s="99"/>
      <c r="Y11" s="104"/>
    </row>
    <row r="12" spans="1:25">
      <c r="A12" s="16">
        <v>26</v>
      </c>
      <c r="B12" s="249" t="s">
        <v>241</v>
      </c>
      <c r="C12" s="249" t="s">
        <v>196</v>
      </c>
      <c r="D12" s="249">
        <v>162348</v>
      </c>
      <c r="E12" s="249">
        <v>440328</v>
      </c>
      <c r="F12" s="249">
        <v>6.5850629999999999</v>
      </c>
      <c r="G12" s="249">
        <v>7</v>
      </c>
      <c r="H12" s="249">
        <v>81.31</v>
      </c>
      <c r="I12" s="249">
        <v>19.3</v>
      </c>
      <c r="J12" s="249">
        <v>27.3</v>
      </c>
      <c r="K12" s="249">
        <v>71.099999999999994</v>
      </c>
      <c r="L12" s="249">
        <v>1.012</v>
      </c>
      <c r="M12" s="249">
        <v>78.572999999999993</v>
      </c>
      <c r="N12" s="249">
        <v>85.033000000000001</v>
      </c>
      <c r="O12" s="249">
        <v>80.271000000000001</v>
      </c>
      <c r="P12" s="249">
        <v>16.5</v>
      </c>
      <c r="Q12" s="249">
        <v>23.2</v>
      </c>
      <c r="R12" s="249">
        <v>18.7</v>
      </c>
      <c r="S12" s="249">
        <v>5.29</v>
      </c>
      <c r="T12" s="16">
        <v>25</v>
      </c>
      <c r="U12" s="23">
        <f t="shared" si="0"/>
        <v>643</v>
      </c>
      <c r="V12" s="16"/>
      <c r="W12" s="108"/>
      <c r="X12" s="108"/>
      <c r="Y12" s="104"/>
    </row>
    <row r="13" spans="1:25">
      <c r="A13" s="16">
        <v>25</v>
      </c>
      <c r="B13" s="249" t="s">
        <v>242</v>
      </c>
      <c r="C13" s="249" t="s">
        <v>196</v>
      </c>
      <c r="D13" s="249">
        <v>161705</v>
      </c>
      <c r="E13" s="249">
        <v>440231</v>
      </c>
      <c r="F13" s="249">
        <v>6.714016</v>
      </c>
      <c r="G13" s="249">
        <v>7</v>
      </c>
      <c r="H13" s="249">
        <v>81.495999999999995</v>
      </c>
      <c r="I13" s="249">
        <v>19.600000000000001</v>
      </c>
      <c r="J13" s="249">
        <v>26.1</v>
      </c>
      <c r="K13" s="249">
        <v>71.3</v>
      </c>
      <c r="L13" s="249">
        <v>1.0123</v>
      </c>
      <c r="M13" s="249">
        <v>79.003</v>
      </c>
      <c r="N13" s="249">
        <v>83.986999999999995</v>
      </c>
      <c r="O13" s="249">
        <v>82.028000000000006</v>
      </c>
      <c r="P13" s="249">
        <v>16.5</v>
      </c>
      <c r="Q13" s="249">
        <v>24.2</v>
      </c>
      <c r="R13" s="249">
        <v>18.7</v>
      </c>
      <c r="S13" s="249">
        <v>5.29</v>
      </c>
      <c r="T13" s="16">
        <v>24</v>
      </c>
      <c r="U13" s="23">
        <f t="shared" si="0"/>
        <v>608</v>
      </c>
      <c r="V13" s="16"/>
      <c r="W13" s="102"/>
      <c r="X13" s="102"/>
      <c r="Y13" s="107"/>
    </row>
    <row r="14" spans="1:25">
      <c r="A14" s="16">
        <v>24</v>
      </c>
      <c r="B14" s="249" t="s">
        <v>243</v>
      </c>
      <c r="C14" s="249" t="s">
        <v>196</v>
      </c>
      <c r="D14" s="249">
        <v>161097</v>
      </c>
      <c r="E14" s="249">
        <v>440140</v>
      </c>
      <c r="F14" s="249">
        <v>6.7219670000000002</v>
      </c>
      <c r="G14" s="249">
        <v>7</v>
      </c>
      <c r="H14" s="249">
        <v>81.986000000000004</v>
      </c>
      <c r="I14" s="249">
        <v>19</v>
      </c>
      <c r="J14" s="249">
        <v>23.9</v>
      </c>
      <c r="K14" s="249">
        <v>72.400000000000006</v>
      </c>
      <c r="L14" s="249">
        <v>1.0123</v>
      </c>
      <c r="M14" s="249">
        <v>79.153000000000006</v>
      </c>
      <c r="N14" s="249">
        <v>84.756</v>
      </c>
      <c r="O14" s="249">
        <v>82.262</v>
      </c>
      <c r="P14" s="249">
        <v>16.3</v>
      </c>
      <c r="Q14" s="249">
        <v>23.6</v>
      </c>
      <c r="R14" s="249">
        <v>19</v>
      </c>
      <c r="S14" s="249">
        <v>5.29</v>
      </c>
      <c r="T14" s="16">
        <v>23</v>
      </c>
      <c r="U14" s="23">
        <f t="shared" si="0"/>
        <v>556</v>
      </c>
      <c r="V14" s="16"/>
      <c r="W14" s="102"/>
      <c r="X14" s="102"/>
      <c r="Y14" s="107"/>
    </row>
    <row r="15" spans="1:25">
      <c r="A15" s="16">
        <v>23</v>
      </c>
      <c r="B15" s="249" t="s">
        <v>244</v>
      </c>
      <c r="C15" s="249" t="s">
        <v>196</v>
      </c>
      <c r="D15" s="249">
        <v>160541</v>
      </c>
      <c r="E15" s="249">
        <v>440056</v>
      </c>
      <c r="F15" s="249">
        <v>6.6177720000000004</v>
      </c>
      <c r="G15" s="249">
        <v>7</v>
      </c>
      <c r="H15" s="249">
        <v>85.147999999999996</v>
      </c>
      <c r="I15" s="249">
        <v>19.899999999999999</v>
      </c>
      <c r="J15" s="249">
        <v>20.100000000000001</v>
      </c>
      <c r="K15" s="249">
        <v>68.400000000000006</v>
      </c>
      <c r="L15" s="249">
        <v>1.0121</v>
      </c>
      <c r="M15" s="249">
        <v>80.430999999999997</v>
      </c>
      <c r="N15" s="249">
        <v>87.052000000000007</v>
      </c>
      <c r="O15" s="249">
        <v>80.787000000000006</v>
      </c>
      <c r="P15" s="249">
        <v>17</v>
      </c>
      <c r="Q15" s="249">
        <v>23.9</v>
      </c>
      <c r="R15" s="249">
        <v>18.899999999999999</v>
      </c>
      <c r="S15" s="249">
        <v>5.29</v>
      </c>
      <c r="T15" s="16">
        <v>22</v>
      </c>
      <c r="U15" s="23">
        <f t="shared" si="0"/>
        <v>458</v>
      </c>
      <c r="V15" s="16"/>
      <c r="W15" s="102"/>
      <c r="X15" s="102"/>
      <c r="Y15" s="107"/>
    </row>
    <row r="16" spans="1:25" s="25" customFormat="1">
      <c r="A16" s="21">
        <v>22</v>
      </c>
      <c r="B16" s="249" t="s">
        <v>231</v>
      </c>
      <c r="C16" s="249" t="s">
        <v>196</v>
      </c>
      <c r="D16" s="249">
        <v>160083</v>
      </c>
      <c r="E16" s="249">
        <v>439990</v>
      </c>
      <c r="F16" s="249">
        <v>6.9977169999999997</v>
      </c>
      <c r="G16" s="249">
        <v>7</v>
      </c>
      <c r="H16" s="249">
        <v>85.331000000000003</v>
      </c>
      <c r="I16" s="249">
        <v>19.399999999999999</v>
      </c>
      <c r="J16" s="249">
        <v>18.8</v>
      </c>
      <c r="K16" s="249">
        <v>63.1</v>
      </c>
      <c r="L16" s="249">
        <v>1.0129999999999999</v>
      </c>
      <c r="M16" s="249">
        <v>82.971000000000004</v>
      </c>
      <c r="N16" s="249">
        <v>86.88</v>
      </c>
      <c r="O16" s="249">
        <v>85.838999999999999</v>
      </c>
      <c r="P16" s="249">
        <v>16.899999999999999</v>
      </c>
      <c r="Q16" s="249">
        <v>24.3</v>
      </c>
      <c r="R16" s="249">
        <v>18.399999999999999</v>
      </c>
      <c r="S16" s="249">
        <v>5.29</v>
      </c>
      <c r="T16" s="22">
        <v>21</v>
      </c>
      <c r="U16" s="23">
        <f t="shared" si="0"/>
        <v>434</v>
      </c>
      <c r="V16" s="24">
        <v>22</v>
      </c>
      <c r="W16" s="102"/>
      <c r="X16" s="102"/>
      <c r="Y16" s="107"/>
    </row>
    <row r="17" spans="1:25">
      <c r="A17" s="16">
        <v>21</v>
      </c>
      <c r="B17" s="249" t="s">
        <v>232</v>
      </c>
      <c r="C17" s="249" t="s">
        <v>196</v>
      </c>
      <c r="D17" s="249">
        <v>159649</v>
      </c>
      <c r="E17" s="249">
        <v>439927</v>
      </c>
      <c r="F17" s="249">
        <v>6.8509739999999999</v>
      </c>
      <c r="G17" s="249">
        <v>7</v>
      </c>
      <c r="H17" s="249">
        <v>83.197000000000003</v>
      </c>
      <c r="I17" s="249">
        <v>19.2</v>
      </c>
      <c r="J17" s="249">
        <v>21.8</v>
      </c>
      <c r="K17" s="249">
        <v>63.8</v>
      </c>
      <c r="L17" s="249">
        <v>1.0126999999999999</v>
      </c>
      <c r="M17" s="249">
        <v>80.817999999999998</v>
      </c>
      <c r="N17" s="249">
        <v>85.287000000000006</v>
      </c>
      <c r="O17" s="249">
        <v>83.82</v>
      </c>
      <c r="P17" s="249">
        <v>16.2</v>
      </c>
      <c r="Q17" s="249">
        <v>22.4</v>
      </c>
      <c r="R17" s="249">
        <v>18.399999999999999</v>
      </c>
      <c r="S17" s="249">
        <v>5.28</v>
      </c>
      <c r="T17" s="16">
        <v>20</v>
      </c>
      <c r="U17" s="23">
        <f t="shared" si="0"/>
        <v>505</v>
      </c>
      <c r="V17" s="16"/>
      <c r="W17" s="102"/>
      <c r="X17" s="102"/>
      <c r="Y17" s="107"/>
    </row>
    <row r="18" spans="1:25">
      <c r="A18" s="16">
        <v>20</v>
      </c>
      <c r="B18" s="249" t="s">
        <v>233</v>
      </c>
      <c r="C18" s="249" t="s">
        <v>196</v>
      </c>
      <c r="D18" s="249">
        <v>159144</v>
      </c>
      <c r="E18" s="249">
        <v>439852</v>
      </c>
      <c r="F18" s="249">
        <v>6.8118829999999999</v>
      </c>
      <c r="G18" s="249">
        <v>7</v>
      </c>
      <c r="H18" s="249">
        <v>82.822000000000003</v>
      </c>
      <c r="I18" s="249">
        <v>19</v>
      </c>
      <c r="J18" s="249">
        <v>25.9</v>
      </c>
      <c r="K18" s="249">
        <v>71</v>
      </c>
      <c r="L18" s="249">
        <v>1.0126999999999999</v>
      </c>
      <c r="M18" s="249">
        <v>80.44</v>
      </c>
      <c r="N18" s="249">
        <v>85.025000000000006</v>
      </c>
      <c r="O18" s="249">
        <v>83.001999999999995</v>
      </c>
      <c r="P18" s="249">
        <v>16.100000000000001</v>
      </c>
      <c r="Q18" s="249">
        <v>22</v>
      </c>
      <c r="R18" s="249">
        <v>17.5</v>
      </c>
      <c r="S18" s="249">
        <v>5.28</v>
      </c>
      <c r="T18" s="16">
        <v>19</v>
      </c>
      <c r="U18" s="23">
        <f t="shared" si="0"/>
        <v>603</v>
      </c>
      <c r="V18" s="16"/>
      <c r="W18" s="102"/>
      <c r="X18" s="102"/>
      <c r="Y18" s="107"/>
    </row>
    <row r="19" spans="1:25">
      <c r="A19" s="16">
        <v>19</v>
      </c>
      <c r="B19" s="249" t="s">
        <v>234</v>
      </c>
      <c r="C19" s="249" t="s">
        <v>196</v>
      </c>
      <c r="D19" s="249">
        <v>158541</v>
      </c>
      <c r="E19" s="249">
        <v>439763</v>
      </c>
      <c r="F19" s="249">
        <v>6.8667730000000002</v>
      </c>
      <c r="G19" s="249">
        <v>7</v>
      </c>
      <c r="H19" s="249">
        <v>83.43</v>
      </c>
      <c r="I19" s="249">
        <v>18.399999999999999</v>
      </c>
      <c r="J19" s="249">
        <v>24.6</v>
      </c>
      <c r="K19" s="249">
        <v>65.099999999999994</v>
      </c>
      <c r="L19" s="249">
        <v>1.0127999999999999</v>
      </c>
      <c r="M19" s="249">
        <v>80.466999999999999</v>
      </c>
      <c r="N19" s="249">
        <v>85.349000000000004</v>
      </c>
      <c r="O19" s="249">
        <v>83.881</v>
      </c>
      <c r="P19" s="249">
        <v>15.6</v>
      </c>
      <c r="Q19" s="249">
        <v>21.1</v>
      </c>
      <c r="R19" s="249">
        <v>17.899999999999999</v>
      </c>
      <c r="S19" s="249">
        <v>5.28</v>
      </c>
      <c r="T19" s="16">
        <v>18</v>
      </c>
      <c r="U19" s="23">
        <f t="shared" si="0"/>
        <v>576</v>
      </c>
      <c r="V19" s="16"/>
      <c r="W19" s="102"/>
      <c r="X19" s="102"/>
      <c r="Y19" s="107"/>
    </row>
    <row r="20" spans="1:25">
      <c r="A20" s="16">
        <v>18</v>
      </c>
      <c r="B20" s="249" t="s">
        <v>235</v>
      </c>
      <c r="C20" s="249" t="s">
        <v>196</v>
      </c>
      <c r="D20" s="249">
        <v>157965</v>
      </c>
      <c r="E20" s="249">
        <v>439679</v>
      </c>
      <c r="F20" s="249">
        <v>6.7761579999999997</v>
      </c>
      <c r="G20" s="249">
        <v>7</v>
      </c>
      <c r="H20" s="249">
        <v>82.863</v>
      </c>
      <c r="I20" s="249">
        <v>18.5</v>
      </c>
      <c r="J20" s="249">
        <v>30.5</v>
      </c>
      <c r="K20" s="249">
        <v>76.2</v>
      </c>
      <c r="L20" s="249">
        <v>1.0125999999999999</v>
      </c>
      <c r="M20" s="249">
        <v>79.863</v>
      </c>
      <c r="N20" s="249">
        <v>84.866</v>
      </c>
      <c r="O20" s="249">
        <v>82.606999999999999</v>
      </c>
      <c r="P20" s="249">
        <v>15.6</v>
      </c>
      <c r="Q20" s="249">
        <v>20.7</v>
      </c>
      <c r="R20" s="249">
        <v>17.8</v>
      </c>
      <c r="S20" s="249">
        <v>5.27</v>
      </c>
      <c r="T20" s="16">
        <v>17</v>
      </c>
      <c r="U20" s="23">
        <f t="shared" si="0"/>
        <v>717</v>
      </c>
      <c r="V20" s="16"/>
      <c r="W20" s="106"/>
      <c r="X20" s="106"/>
      <c r="Y20" s="104"/>
    </row>
    <row r="21" spans="1:25">
      <c r="A21" s="16">
        <v>17</v>
      </c>
      <c r="B21" s="249" t="s">
        <v>236</v>
      </c>
      <c r="C21" s="249" t="s">
        <v>196</v>
      </c>
      <c r="D21" s="249">
        <v>157248</v>
      </c>
      <c r="E21" s="249">
        <v>439573</v>
      </c>
      <c r="F21" s="249">
        <v>6.8593289999999998</v>
      </c>
      <c r="G21" s="249">
        <v>7</v>
      </c>
      <c r="H21" s="249">
        <v>87.777000000000001</v>
      </c>
      <c r="I21" s="249">
        <v>16.7</v>
      </c>
      <c r="J21" s="249">
        <v>16.600000000000001</v>
      </c>
      <c r="K21" s="249">
        <v>64.2</v>
      </c>
      <c r="L21" s="249">
        <v>1.0129999999999999</v>
      </c>
      <c r="M21" s="249">
        <v>82.641000000000005</v>
      </c>
      <c r="N21" s="249">
        <v>90.037999999999997</v>
      </c>
      <c r="O21" s="249">
        <v>83.111999999999995</v>
      </c>
      <c r="P21" s="249">
        <v>13.3</v>
      </c>
      <c r="Q21" s="249">
        <v>18.7</v>
      </c>
      <c r="R21" s="249">
        <v>16</v>
      </c>
      <c r="S21" s="249">
        <v>5.27</v>
      </c>
      <c r="T21" s="16">
        <v>16</v>
      </c>
      <c r="U21" s="23">
        <f t="shared" si="0"/>
        <v>380</v>
      </c>
      <c r="V21" s="16"/>
      <c r="W21" s="101"/>
      <c r="X21" s="101"/>
      <c r="Y21" s="104"/>
    </row>
    <row r="22" spans="1:25">
      <c r="A22" s="16">
        <v>16</v>
      </c>
      <c r="B22" s="249" t="s">
        <v>237</v>
      </c>
      <c r="C22" s="249" t="s">
        <v>196</v>
      </c>
      <c r="D22" s="249">
        <v>156868</v>
      </c>
      <c r="E22" s="249">
        <v>439520</v>
      </c>
      <c r="F22" s="249">
        <v>7.3746309999999999</v>
      </c>
      <c r="G22" s="249">
        <v>7</v>
      </c>
      <c r="H22" s="249">
        <v>87.552000000000007</v>
      </c>
      <c r="I22" s="249">
        <v>13.4</v>
      </c>
      <c r="J22" s="249">
        <v>7.8</v>
      </c>
      <c r="K22" s="249">
        <v>14.9</v>
      </c>
      <c r="L22" s="249">
        <v>1.0145</v>
      </c>
      <c r="M22" s="249">
        <v>84.988</v>
      </c>
      <c r="N22" s="249">
        <v>91.2</v>
      </c>
      <c r="O22" s="249">
        <v>89.241</v>
      </c>
      <c r="P22" s="249">
        <v>11.3</v>
      </c>
      <c r="Q22" s="249">
        <v>14.9</v>
      </c>
      <c r="R22" s="249">
        <v>13.5</v>
      </c>
      <c r="S22" s="249">
        <v>5.27</v>
      </c>
      <c r="T22" s="16">
        <v>15</v>
      </c>
      <c r="U22" s="23">
        <f t="shared" si="0"/>
        <v>148</v>
      </c>
      <c r="V22" s="16"/>
      <c r="W22" s="101"/>
      <c r="X22" s="101"/>
      <c r="Y22" s="104"/>
    </row>
    <row r="23" spans="1:25" s="25" customFormat="1">
      <c r="A23" s="21">
        <v>15</v>
      </c>
      <c r="B23" s="249" t="s">
        <v>214</v>
      </c>
      <c r="C23" s="249" t="s">
        <v>196</v>
      </c>
      <c r="D23" s="249">
        <v>156720</v>
      </c>
      <c r="E23" s="249">
        <v>439499</v>
      </c>
      <c r="F23" s="249">
        <v>7.1427670000000001</v>
      </c>
      <c r="G23" s="249">
        <v>7</v>
      </c>
      <c r="H23" s="249">
        <v>85.293999999999997</v>
      </c>
      <c r="I23" s="249">
        <v>12.8</v>
      </c>
      <c r="J23" s="249">
        <v>12.6</v>
      </c>
      <c r="K23" s="249">
        <v>64.3</v>
      </c>
      <c r="L23" s="249">
        <v>1.0142</v>
      </c>
      <c r="M23" s="249">
        <v>83.596999999999994</v>
      </c>
      <c r="N23" s="249">
        <v>86.915000000000006</v>
      </c>
      <c r="O23" s="249">
        <v>85.566999999999993</v>
      </c>
      <c r="P23" s="249">
        <v>9.5</v>
      </c>
      <c r="Q23" s="249">
        <v>17</v>
      </c>
      <c r="R23" s="249">
        <v>12</v>
      </c>
      <c r="S23" s="249">
        <v>5.26</v>
      </c>
      <c r="T23" s="22">
        <v>14</v>
      </c>
      <c r="U23" s="23">
        <f t="shared" si="0"/>
        <v>272</v>
      </c>
      <c r="V23" s="24">
        <v>15</v>
      </c>
      <c r="W23" s="101"/>
      <c r="X23" s="101"/>
      <c r="Y23" s="104"/>
    </row>
    <row r="24" spans="1:25">
      <c r="A24" s="16">
        <v>14</v>
      </c>
      <c r="B24" s="249" t="s">
        <v>215</v>
      </c>
      <c r="C24" s="249" t="s">
        <v>196</v>
      </c>
      <c r="D24" s="249">
        <v>156448</v>
      </c>
      <c r="E24" s="249">
        <v>439461</v>
      </c>
      <c r="F24" s="249">
        <v>7.0550350000000002</v>
      </c>
      <c r="G24" s="249">
        <v>7</v>
      </c>
      <c r="H24" s="249">
        <v>82.938000000000002</v>
      </c>
      <c r="I24" s="249">
        <v>17.600000000000001</v>
      </c>
      <c r="J24" s="249">
        <v>27.7</v>
      </c>
      <c r="K24" s="249">
        <v>65.900000000000006</v>
      </c>
      <c r="L24" s="249">
        <v>1.0134000000000001</v>
      </c>
      <c r="M24" s="249">
        <v>78.891999999999996</v>
      </c>
      <c r="N24" s="249">
        <v>86.703000000000003</v>
      </c>
      <c r="O24" s="249">
        <v>85.734999999999999</v>
      </c>
      <c r="P24" s="249">
        <v>13.2</v>
      </c>
      <c r="Q24" s="249">
        <v>20.6</v>
      </c>
      <c r="R24" s="249">
        <v>15.8</v>
      </c>
      <c r="S24" s="249">
        <v>5.27</v>
      </c>
      <c r="T24" s="16">
        <v>13</v>
      </c>
      <c r="U24" s="23">
        <f>D24-D25</f>
        <v>641</v>
      </c>
      <c r="V24" s="16"/>
      <c r="W24" s="101"/>
      <c r="X24" s="101"/>
      <c r="Y24" s="104"/>
    </row>
    <row r="25" spans="1:25">
      <c r="A25" s="16">
        <v>13</v>
      </c>
      <c r="B25" s="249" t="s">
        <v>216</v>
      </c>
      <c r="C25" s="249" t="s">
        <v>196</v>
      </c>
      <c r="D25" s="249">
        <v>155807</v>
      </c>
      <c r="E25" s="249">
        <v>439366</v>
      </c>
      <c r="F25" s="249">
        <v>6.5434890000000001</v>
      </c>
      <c r="G25" s="249">
        <v>7</v>
      </c>
      <c r="H25" s="249">
        <v>82.587999999999994</v>
      </c>
      <c r="I25" s="249">
        <v>17.899999999999999</v>
      </c>
      <c r="J25" s="249">
        <v>29.1</v>
      </c>
      <c r="K25" s="249">
        <v>74.3</v>
      </c>
      <c r="L25" s="249">
        <v>1.0121</v>
      </c>
      <c r="M25" s="249">
        <v>78.911000000000001</v>
      </c>
      <c r="N25" s="249">
        <v>86.173000000000002</v>
      </c>
      <c r="O25" s="249">
        <v>79.436000000000007</v>
      </c>
      <c r="P25" s="249">
        <v>14.8</v>
      </c>
      <c r="Q25" s="249">
        <v>19.8</v>
      </c>
      <c r="R25" s="249">
        <v>17.899999999999999</v>
      </c>
      <c r="S25" s="249">
        <v>5.27</v>
      </c>
      <c r="T25" s="16">
        <v>12</v>
      </c>
      <c r="U25" s="23">
        <f>D25-D26</f>
        <v>681</v>
      </c>
      <c r="V25" s="16"/>
      <c r="W25" s="101"/>
      <c r="X25" s="101"/>
      <c r="Y25" s="104"/>
    </row>
    <row r="26" spans="1:25">
      <c r="A26" s="16">
        <v>12</v>
      </c>
      <c r="B26" s="249" t="s">
        <v>217</v>
      </c>
      <c r="C26" s="249" t="s">
        <v>196</v>
      </c>
      <c r="D26" s="249">
        <v>155126</v>
      </c>
      <c r="E26" s="249">
        <v>439265</v>
      </c>
      <c r="F26" s="249">
        <v>6.704707</v>
      </c>
      <c r="G26" s="249">
        <v>7</v>
      </c>
      <c r="H26" s="249">
        <v>83.046000000000006</v>
      </c>
      <c r="I26" s="249">
        <v>17.100000000000001</v>
      </c>
      <c r="J26" s="249">
        <v>26.7</v>
      </c>
      <c r="K26" s="249">
        <v>69.900000000000006</v>
      </c>
      <c r="L26" s="249">
        <v>1.0125999999999999</v>
      </c>
      <c r="M26" s="249">
        <v>79.796999999999997</v>
      </c>
      <c r="N26" s="249">
        <v>85.962000000000003</v>
      </c>
      <c r="O26" s="249">
        <v>81.204999999999998</v>
      </c>
      <c r="P26" s="249">
        <v>13.5</v>
      </c>
      <c r="Q26" s="249">
        <v>19.8</v>
      </c>
      <c r="R26" s="249">
        <v>16.600000000000001</v>
      </c>
      <c r="S26" s="249">
        <v>5.27</v>
      </c>
      <c r="T26" s="16">
        <v>11</v>
      </c>
      <c r="U26" s="23">
        <f t="shared" si="0"/>
        <v>622</v>
      </c>
      <c r="V26" s="16"/>
      <c r="W26" s="105"/>
      <c r="X26" s="101"/>
      <c r="Y26" s="104"/>
    </row>
    <row r="27" spans="1:25">
      <c r="A27" s="16">
        <v>11</v>
      </c>
      <c r="B27" s="249" t="s">
        <v>206</v>
      </c>
      <c r="C27" s="249" t="s">
        <v>196</v>
      </c>
      <c r="D27" s="249">
        <v>154504</v>
      </c>
      <c r="E27" s="249">
        <v>439174</v>
      </c>
      <c r="F27" s="249">
        <v>6.7756360000000004</v>
      </c>
      <c r="G27" s="249">
        <v>7</v>
      </c>
      <c r="H27" s="249">
        <v>82.388999999999996</v>
      </c>
      <c r="I27" s="249">
        <v>17.3</v>
      </c>
      <c r="J27" s="249">
        <v>31.7</v>
      </c>
      <c r="K27" s="249">
        <v>72.099999999999994</v>
      </c>
      <c r="L27" s="249">
        <v>1.0125</v>
      </c>
      <c r="M27" s="249">
        <v>79.403999999999996</v>
      </c>
      <c r="N27" s="249">
        <v>85.884</v>
      </c>
      <c r="O27" s="249">
        <v>82.694999999999993</v>
      </c>
      <c r="P27" s="249">
        <v>14.1</v>
      </c>
      <c r="Q27" s="249">
        <v>20.3</v>
      </c>
      <c r="R27" s="249">
        <v>18.100000000000001</v>
      </c>
      <c r="S27" s="249">
        <v>5.27</v>
      </c>
      <c r="T27" s="16">
        <v>10</v>
      </c>
      <c r="U27" s="23">
        <f t="shared" si="0"/>
        <v>753</v>
      </c>
      <c r="V27" s="16"/>
      <c r="W27" s="105"/>
      <c r="X27" s="101"/>
      <c r="Y27" s="104"/>
    </row>
    <row r="28" spans="1:25">
      <c r="A28" s="16">
        <v>10</v>
      </c>
      <c r="B28" s="249" t="s">
        <v>195</v>
      </c>
      <c r="C28" s="249" t="s">
        <v>196</v>
      </c>
      <c r="D28" s="249">
        <v>153751</v>
      </c>
      <c r="E28" s="249">
        <v>439062</v>
      </c>
      <c r="F28" s="249">
        <v>6.5837770000000004</v>
      </c>
      <c r="G28" s="249">
        <v>7</v>
      </c>
      <c r="H28" s="249">
        <v>83.081000000000003</v>
      </c>
      <c r="I28" s="249">
        <v>18.5</v>
      </c>
      <c r="J28" s="249">
        <v>33.299999999999997</v>
      </c>
      <c r="K28" s="249">
        <v>68.3</v>
      </c>
      <c r="L28" s="249">
        <v>1.0121</v>
      </c>
      <c r="M28" s="249">
        <v>79.010999999999996</v>
      </c>
      <c r="N28" s="249">
        <v>85.343000000000004</v>
      </c>
      <c r="O28" s="249">
        <v>80.012</v>
      </c>
      <c r="P28" s="249">
        <v>15.9</v>
      </c>
      <c r="Q28" s="249">
        <v>21.5</v>
      </c>
      <c r="R28" s="249">
        <v>18</v>
      </c>
      <c r="S28" s="249">
        <v>5.27</v>
      </c>
      <c r="T28" s="16">
        <v>9</v>
      </c>
      <c r="U28" s="23">
        <f t="shared" si="0"/>
        <v>783</v>
      </c>
      <c r="V28" s="16"/>
      <c r="W28" s="105"/>
      <c r="X28" s="101"/>
      <c r="Y28" s="104"/>
    </row>
    <row r="29" spans="1:25">
      <c r="A29" s="16">
        <v>9</v>
      </c>
      <c r="B29" s="249" t="s">
        <v>197</v>
      </c>
      <c r="C29" s="249" t="s">
        <v>196</v>
      </c>
      <c r="D29" s="249">
        <v>152968</v>
      </c>
      <c r="E29" s="249">
        <v>438947</v>
      </c>
      <c r="F29" s="249">
        <v>6.8413310000000003</v>
      </c>
      <c r="G29" s="249">
        <v>7</v>
      </c>
      <c r="H29" s="249">
        <v>84.881</v>
      </c>
      <c r="I29" s="249">
        <v>18.5</v>
      </c>
      <c r="J29" s="249">
        <v>17.3</v>
      </c>
      <c r="K29" s="249">
        <v>60.2</v>
      </c>
      <c r="L29" s="249">
        <v>1.0126999999999999</v>
      </c>
      <c r="M29" s="249">
        <v>82.260999999999996</v>
      </c>
      <c r="N29" s="249">
        <v>86.950999999999993</v>
      </c>
      <c r="O29" s="249">
        <v>83.575999999999993</v>
      </c>
      <c r="P29" s="249">
        <v>15.8</v>
      </c>
      <c r="Q29" s="249">
        <v>21.4</v>
      </c>
      <c r="R29" s="249">
        <v>18</v>
      </c>
      <c r="S29" s="249">
        <v>5.27</v>
      </c>
      <c r="T29" s="16">
        <v>8</v>
      </c>
      <c r="U29" s="23">
        <f t="shared" si="0"/>
        <v>387</v>
      </c>
      <c r="V29" s="16"/>
      <c r="W29" s="109"/>
      <c r="X29" s="109"/>
      <c r="Y29" s="104"/>
    </row>
    <row r="30" spans="1:25" s="25" customFormat="1">
      <c r="A30" s="21">
        <v>8</v>
      </c>
      <c r="B30" s="249" t="s">
        <v>198</v>
      </c>
      <c r="C30" s="249" t="s">
        <v>196</v>
      </c>
      <c r="D30" s="249">
        <v>152581</v>
      </c>
      <c r="E30" s="249">
        <v>438891</v>
      </c>
      <c r="F30" s="249">
        <v>6.9160009999999996</v>
      </c>
      <c r="G30" s="249">
        <v>7</v>
      </c>
      <c r="H30" s="249">
        <v>84.838999999999999</v>
      </c>
      <c r="I30" s="249">
        <v>18</v>
      </c>
      <c r="J30" s="249">
        <v>19.7</v>
      </c>
      <c r="K30" s="249">
        <v>60.1</v>
      </c>
      <c r="L30" s="249">
        <v>1.0129999999999999</v>
      </c>
      <c r="M30" s="249">
        <v>81.816999999999993</v>
      </c>
      <c r="N30" s="249">
        <v>86.231999999999999</v>
      </c>
      <c r="O30" s="249">
        <v>84.236000000000004</v>
      </c>
      <c r="P30" s="249">
        <v>14.4</v>
      </c>
      <c r="Q30" s="249">
        <v>21.8</v>
      </c>
      <c r="R30" s="249">
        <v>17</v>
      </c>
      <c r="S30" s="249">
        <v>5.27</v>
      </c>
      <c r="T30" s="22">
        <v>7</v>
      </c>
      <c r="U30" s="23">
        <f t="shared" si="0"/>
        <v>448</v>
      </c>
      <c r="V30" s="24">
        <v>8</v>
      </c>
      <c r="W30" s="109"/>
      <c r="X30" s="109"/>
      <c r="Y30" s="104"/>
    </row>
    <row r="31" spans="1:25">
      <c r="A31" s="16">
        <v>7</v>
      </c>
      <c r="B31" s="249" t="s">
        <v>199</v>
      </c>
      <c r="C31" s="249" t="s">
        <v>196</v>
      </c>
      <c r="D31" s="249">
        <v>152133</v>
      </c>
      <c r="E31" s="249">
        <v>438826</v>
      </c>
      <c r="F31" s="249">
        <v>6.8577690000000002</v>
      </c>
      <c r="G31" s="249">
        <v>7</v>
      </c>
      <c r="H31" s="249">
        <v>82.093000000000004</v>
      </c>
      <c r="I31" s="249">
        <v>16.899999999999999</v>
      </c>
      <c r="J31" s="249">
        <v>28</v>
      </c>
      <c r="K31" s="249">
        <v>69.3</v>
      </c>
      <c r="L31" s="249">
        <v>1.0129999999999999</v>
      </c>
      <c r="M31" s="249">
        <v>79.179000000000002</v>
      </c>
      <c r="N31" s="249">
        <v>84.742000000000004</v>
      </c>
      <c r="O31" s="249">
        <v>83.069000000000003</v>
      </c>
      <c r="P31" s="249">
        <v>12.9</v>
      </c>
      <c r="Q31" s="249">
        <v>20.5</v>
      </c>
      <c r="R31" s="249">
        <v>15.9</v>
      </c>
      <c r="S31" s="249">
        <v>5.26</v>
      </c>
      <c r="T31" s="16">
        <v>6</v>
      </c>
      <c r="U31" s="23">
        <f t="shared" si="0"/>
        <v>655</v>
      </c>
      <c r="V31" s="5"/>
      <c r="W31" s="109"/>
      <c r="X31" s="109"/>
      <c r="Y31" s="104"/>
    </row>
    <row r="32" spans="1:25">
      <c r="A32" s="16">
        <v>6</v>
      </c>
      <c r="B32" s="249" t="s">
        <v>200</v>
      </c>
      <c r="C32" s="249" t="s">
        <v>196</v>
      </c>
      <c r="D32" s="249">
        <v>151478</v>
      </c>
      <c r="E32" s="249">
        <v>438729</v>
      </c>
      <c r="F32" s="249">
        <v>6.7134660000000004</v>
      </c>
      <c r="G32" s="249">
        <v>7</v>
      </c>
      <c r="H32" s="249">
        <v>81.77</v>
      </c>
      <c r="I32" s="249">
        <v>18.7</v>
      </c>
      <c r="J32" s="249">
        <v>26.3</v>
      </c>
      <c r="K32" s="249">
        <v>65.3</v>
      </c>
      <c r="L32" s="249">
        <v>1.0125999999999999</v>
      </c>
      <c r="M32" s="249">
        <v>78.677000000000007</v>
      </c>
      <c r="N32" s="249">
        <v>84.974000000000004</v>
      </c>
      <c r="O32" s="249">
        <v>81.251999999999995</v>
      </c>
      <c r="P32" s="249">
        <v>15.2</v>
      </c>
      <c r="Q32" s="249">
        <v>22.3</v>
      </c>
      <c r="R32" s="249">
        <v>16.399999999999999</v>
      </c>
      <c r="S32" s="249">
        <v>5.27</v>
      </c>
      <c r="T32" s="16">
        <v>5</v>
      </c>
      <c r="U32" s="23">
        <f t="shared" si="0"/>
        <v>617</v>
      </c>
      <c r="V32" s="5"/>
      <c r="W32" s="109"/>
      <c r="X32" s="109"/>
      <c r="Y32" s="104"/>
    </row>
    <row r="33" spans="1:25">
      <c r="A33" s="16">
        <v>5</v>
      </c>
      <c r="B33" s="249" t="s">
        <v>201</v>
      </c>
      <c r="C33" s="249" t="s">
        <v>196</v>
      </c>
      <c r="D33" s="249">
        <v>150861</v>
      </c>
      <c r="E33" s="249">
        <v>438636</v>
      </c>
      <c r="F33" s="249">
        <v>6.5897139999999998</v>
      </c>
      <c r="G33" s="249">
        <v>7</v>
      </c>
      <c r="H33" s="249">
        <v>82.822999999999993</v>
      </c>
      <c r="I33" s="249">
        <v>19.3</v>
      </c>
      <c r="J33" s="249">
        <v>26.8</v>
      </c>
      <c r="K33" s="249">
        <v>67.900000000000006</v>
      </c>
      <c r="L33" s="249">
        <v>1.0122</v>
      </c>
      <c r="M33" s="249">
        <v>79.489999999999995</v>
      </c>
      <c r="N33" s="249">
        <v>86.233999999999995</v>
      </c>
      <c r="O33" s="249">
        <v>80.022000000000006</v>
      </c>
      <c r="P33" s="249">
        <v>16.399999999999999</v>
      </c>
      <c r="Q33" s="249">
        <v>21.8</v>
      </c>
      <c r="R33" s="249">
        <v>17.8</v>
      </c>
      <c r="S33" s="249">
        <v>5.27</v>
      </c>
      <c r="T33" s="16">
        <v>4</v>
      </c>
      <c r="U33" s="23">
        <f t="shared" si="0"/>
        <v>622</v>
      </c>
      <c r="V33" s="5"/>
      <c r="W33" s="109"/>
      <c r="X33" s="109"/>
      <c r="Y33" s="104"/>
    </row>
    <row r="34" spans="1:25">
      <c r="A34" s="16">
        <v>4</v>
      </c>
      <c r="B34" s="249" t="s">
        <v>202</v>
      </c>
      <c r="C34" s="249" t="s">
        <v>196</v>
      </c>
      <c r="D34" s="249">
        <v>150239</v>
      </c>
      <c r="E34" s="249">
        <v>438544</v>
      </c>
      <c r="F34" s="249">
        <v>6.8456159999999997</v>
      </c>
      <c r="G34" s="249">
        <v>7</v>
      </c>
      <c r="H34" s="249">
        <v>83.067999999999998</v>
      </c>
      <c r="I34" s="249">
        <v>19</v>
      </c>
      <c r="J34" s="249">
        <v>27.2</v>
      </c>
      <c r="K34" s="249">
        <v>73.5</v>
      </c>
      <c r="L34" s="249">
        <v>1.0125999999999999</v>
      </c>
      <c r="M34" s="249">
        <v>79.930999999999997</v>
      </c>
      <c r="N34" s="249">
        <v>86.409000000000006</v>
      </c>
      <c r="O34" s="249">
        <v>83.864000000000004</v>
      </c>
      <c r="P34" s="249">
        <v>16.100000000000001</v>
      </c>
      <c r="Q34" s="249">
        <v>21.4</v>
      </c>
      <c r="R34" s="249">
        <v>18.7</v>
      </c>
      <c r="S34" s="249">
        <v>5.27</v>
      </c>
      <c r="T34" s="16">
        <v>3</v>
      </c>
      <c r="U34" s="23">
        <f t="shared" si="0"/>
        <v>638</v>
      </c>
      <c r="V34" s="5"/>
      <c r="W34" s="105"/>
      <c r="X34" s="101"/>
      <c r="Y34" s="104"/>
    </row>
    <row r="35" spans="1:25">
      <c r="A35" s="16">
        <v>3</v>
      </c>
      <c r="B35" s="249" t="s">
        <v>203</v>
      </c>
      <c r="C35" s="249" t="s">
        <v>196</v>
      </c>
      <c r="D35" s="249">
        <v>149601</v>
      </c>
      <c r="E35" s="249">
        <v>438450</v>
      </c>
      <c r="F35" s="249">
        <v>6.6465699999999996</v>
      </c>
      <c r="G35" s="249">
        <v>7</v>
      </c>
      <c r="H35" s="249">
        <v>84.003</v>
      </c>
      <c r="I35" s="249">
        <v>18.5</v>
      </c>
      <c r="J35" s="249">
        <v>30.4</v>
      </c>
      <c r="K35" s="249">
        <v>71.5</v>
      </c>
      <c r="L35" s="249">
        <v>1.0124</v>
      </c>
      <c r="M35" s="249">
        <v>80.539000000000001</v>
      </c>
      <c r="N35" s="249">
        <v>86.677000000000007</v>
      </c>
      <c r="O35" s="249">
        <v>80.646000000000001</v>
      </c>
      <c r="P35" s="249">
        <v>14.8</v>
      </c>
      <c r="Q35" s="249">
        <v>21.7</v>
      </c>
      <c r="R35" s="249">
        <v>17.3</v>
      </c>
      <c r="S35" s="249">
        <v>5.27</v>
      </c>
      <c r="T35" s="16">
        <v>2</v>
      </c>
      <c r="U35" s="23">
        <f t="shared" si="0"/>
        <v>714</v>
      </c>
      <c r="V35" s="5"/>
      <c r="W35" s="105"/>
      <c r="X35" s="101"/>
      <c r="Y35" s="104"/>
    </row>
    <row r="36" spans="1:25">
      <c r="A36" s="16">
        <v>2</v>
      </c>
      <c r="B36" s="249" t="s">
        <v>204</v>
      </c>
      <c r="C36" s="249" t="s">
        <v>196</v>
      </c>
      <c r="D36" s="249">
        <v>148887</v>
      </c>
      <c r="E36" s="249">
        <v>438346</v>
      </c>
      <c r="F36" s="249">
        <v>6.8292229999999998</v>
      </c>
      <c r="G36" s="249">
        <v>7</v>
      </c>
      <c r="H36" s="249">
        <v>85.712000000000003</v>
      </c>
      <c r="I36" s="249">
        <v>18.2</v>
      </c>
      <c r="J36" s="249">
        <v>13.3</v>
      </c>
      <c r="K36" s="249">
        <v>66.7</v>
      </c>
      <c r="L36" s="249">
        <v>1.0126999999999999</v>
      </c>
      <c r="M36" s="249">
        <v>83.028000000000006</v>
      </c>
      <c r="N36" s="249">
        <v>87.63</v>
      </c>
      <c r="O36" s="249">
        <v>83.284000000000006</v>
      </c>
      <c r="P36" s="249">
        <v>14.9</v>
      </c>
      <c r="Q36" s="249">
        <v>22.4</v>
      </c>
      <c r="R36" s="249">
        <v>17.7</v>
      </c>
      <c r="S36" s="249">
        <v>5.27</v>
      </c>
      <c r="T36" s="16">
        <v>1</v>
      </c>
      <c r="U36" s="23">
        <f t="shared" si="0"/>
        <v>291</v>
      </c>
      <c r="V36" s="5"/>
      <c r="W36" s="105"/>
      <c r="X36" s="101"/>
      <c r="Y36" s="104"/>
    </row>
    <row r="37" spans="1:25">
      <c r="A37" s="16">
        <v>1</v>
      </c>
      <c r="B37" s="249" t="s">
        <v>205</v>
      </c>
      <c r="C37" s="249" t="s">
        <v>196</v>
      </c>
      <c r="D37" s="249">
        <v>148596</v>
      </c>
      <c r="E37" s="249">
        <v>438304</v>
      </c>
      <c r="F37" s="249">
        <v>7.0933140000000003</v>
      </c>
      <c r="G37" s="249">
        <v>7</v>
      </c>
      <c r="H37" s="249">
        <v>86.272000000000006</v>
      </c>
      <c r="I37" s="249">
        <v>17.899999999999999</v>
      </c>
      <c r="J37" s="249">
        <v>22.4</v>
      </c>
      <c r="K37" s="249">
        <v>67.400000000000006</v>
      </c>
      <c r="L37" s="249">
        <v>1.0135000000000001</v>
      </c>
      <c r="M37" s="249">
        <v>82.391000000000005</v>
      </c>
      <c r="N37" s="249">
        <v>88.26</v>
      </c>
      <c r="O37" s="249">
        <v>86.293999999999997</v>
      </c>
      <c r="P37" s="249">
        <v>14.4</v>
      </c>
      <c r="Q37" s="249">
        <v>20.9</v>
      </c>
      <c r="R37" s="249">
        <v>15.9</v>
      </c>
      <c r="S37" s="249">
        <v>5.27</v>
      </c>
      <c r="T37" s="1"/>
      <c r="U37" s="26"/>
      <c r="V37" s="5"/>
      <c r="W37" s="105"/>
      <c r="X37" s="101"/>
      <c r="Y37" s="104"/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40</vt:i4>
      </vt:variant>
      <vt:variant>
        <vt:lpstr>Rangos con nombre</vt:lpstr>
      </vt:variant>
      <vt:variant>
        <vt:i4>8</vt:i4>
      </vt:variant>
    </vt:vector>
  </HeadingPairs>
  <TitlesOfParts>
    <vt:vector size="48" baseType="lpstr">
      <vt:lpstr>Balance Volumetrico</vt:lpstr>
      <vt:lpstr>Presión</vt:lpstr>
      <vt:lpstr>Temperatura</vt:lpstr>
      <vt:lpstr>PIQ</vt:lpstr>
      <vt:lpstr>Enerpiq</vt:lpstr>
      <vt:lpstr>Plenco</vt:lpstr>
      <vt:lpstr>Metecno</vt:lpstr>
      <vt:lpstr>Beach</vt:lpstr>
      <vt:lpstr>Norgren</vt:lpstr>
      <vt:lpstr>AERnn C</vt:lpstr>
      <vt:lpstr>AER S</vt:lpstr>
      <vt:lpstr>Avery</vt:lpstr>
      <vt:lpstr>Bravo</vt:lpstr>
      <vt:lpstr>Eaton</vt:lpstr>
      <vt:lpstr>Comex</vt:lpstr>
      <vt:lpstr>Copper</vt:lpstr>
      <vt:lpstr>Crown</vt:lpstr>
      <vt:lpstr>DREnc</vt:lpstr>
      <vt:lpstr>Elicamex</vt:lpstr>
      <vt:lpstr>Euro</vt:lpstr>
      <vt:lpstr>Foam</vt:lpstr>
      <vt:lpstr>Fracsa</vt:lpstr>
      <vt:lpstr>Frenos Trw</vt:lpstr>
      <vt:lpstr>Hitachi</vt:lpstr>
      <vt:lpstr>Ipc</vt:lpstr>
      <vt:lpstr>Jafra</vt:lpstr>
      <vt:lpstr>KH Méx</vt:lpstr>
      <vt:lpstr>Kluber</vt:lpstr>
      <vt:lpstr>Messier</vt:lpstr>
      <vt:lpstr>Metokote</vt:lpstr>
      <vt:lpstr>Mpi</vt:lpstr>
      <vt:lpstr>Narmx</vt:lpstr>
      <vt:lpstr>Rohm</vt:lpstr>
      <vt:lpstr>Securency</vt:lpstr>
      <vt:lpstr>Ronal</vt:lpstr>
      <vt:lpstr>Samsung</vt:lpstr>
      <vt:lpstr>Tafime</vt:lpstr>
      <vt:lpstr>Valeo</vt:lpstr>
      <vt:lpstr>Vrk</vt:lpstr>
      <vt:lpstr>Ultramanufacturing</vt:lpstr>
      <vt:lpstr>'AERnn C'!Área_de_impresión</vt:lpstr>
      <vt:lpstr>'Balance Volumetrico'!Área_de_impresión</vt:lpstr>
      <vt:lpstr>Enerpiq!Área_de_impresión</vt:lpstr>
      <vt:lpstr>Metecno!Área_de_impresión</vt:lpstr>
      <vt:lpstr>PIQ!Área_de_impresión</vt:lpstr>
      <vt:lpstr>Plenco!Área_de_impresión</vt:lpstr>
      <vt:lpstr>Temperatura!Área_de_impresión</vt:lpstr>
      <vt:lpstr>Valeo!Área_de_impresión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ccarranza</dc:creator>
  <cp:lastModifiedBy>Emmanuel</cp:lastModifiedBy>
  <dcterms:created xsi:type="dcterms:W3CDTF">2014-06-25T19:47:02Z</dcterms:created>
  <dcterms:modified xsi:type="dcterms:W3CDTF">2015-07-08T21:01:28Z</dcterms:modified>
</cp:coreProperties>
</file>