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905" tabRatio="700"/>
  </bookViews>
  <sheets>
    <sheet name="Balance Volumetrico" sheetId="36" r:id="rId1"/>
    <sheet name="PIQ" sheetId="1" r:id="rId2"/>
    <sheet name="Enerpiq" sheetId="41" r:id="rId3"/>
    <sheet name="Plenco" sheetId="42" r:id="rId4"/>
    <sheet name="Metecno" sheetId="40" r:id="rId5"/>
    <sheet name="AERnn C" sheetId="3" r:id="rId6"/>
    <sheet name="AER S" sheetId="4" r:id="rId7"/>
    <sheet name="Avery" sheetId="5" r:id="rId8"/>
    <sheet name="Beach" sheetId="6" r:id="rId9"/>
    <sheet name="Bravo" sheetId="7" r:id="rId10"/>
    <sheet name="Comex" sheetId="8" r:id="rId11"/>
    <sheet name="Copper" sheetId="9" r:id="rId12"/>
    <sheet name="Crown" sheetId="10" r:id="rId13"/>
    <sheet name="DREnc" sheetId="11" r:id="rId14"/>
    <sheet name="Eaton" sheetId="12" r:id="rId15"/>
    <sheet name="Elicamex" sheetId="13" r:id="rId16"/>
    <sheet name="Euro" sheetId="14" r:id="rId17"/>
    <sheet name="Foam" sheetId="15" r:id="rId18"/>
    <sheet name="Fracsa" sheetId="16" r:id="rId19"/>
    <sheet name="Frenos Trw" sheetId="32" r:id="rId20"/>
    <sheet name="Hitachi" sheetId="17" r:id="rId21"/>
    <sheet name="Ipc" sheetId="18" r:id="rId22"/>
    <sheet name="Jafra" sheetId="19" r:id="rId23"/>
    <sheet name="KH Méx" sheetId="20" r:id="rId24"/>
    <sheet name="Kluber" sheetId="21" r:id="rId25"/>
    <sheet name="Messier" sheetId="22" r:id="rId26"/>
    <sheet name="Metokote" sheetId="23" r:id="rId27"/>
    <sheet name="Mpi" sheetId="24" r:id="rId28"/>
    <sheet name="Narmex" sheetId="25" r:id="rId29"/>
    <sheet name="Norgren" sheetId="26" r:id="rId30"/>
    <sheet name="Rohm" sheetId="27" r:id="rId31"/>
    <sheet name="Ronal" sheetId="28" r:id="rId32"/>
    <sheet name="Samsung" sheetId="29" r:id="rId33"/>
    <sheet name="Securency" sheetId="30" r:id="rId34"/>
    <sheet name="Tafime" sheetId="31" r:id="rId35"/>
    <sheet name="Valeo" sheetId="33" r:id="rId36"/>
    <sheet name="Vrk" sheetId="34" r:id="rId37"/>
    <sheet name="Ultramanufacturing" sheetId="43" r:id="rId38"/>
  </sheets>
  <definedNames>
    <definedName name="_xlnm.Print_Area" localSheetId="5">'AERnn C'!$A$1:$Y$41</definedName>
    <definedName name="_xlnm.Print_Area" localSheetId="0">'Balance Volumetrico'!$A$1:$AS$35</definedName>
    <definedName name="_xlnm.Print_Area" localSheetId="2">Enerpiq!$A$1:$J$60</definedName>
    <definedName name="_xlnm.Print_Area" localSheetId="4">Metecno!$A$1:$J$57</definedName>
    <definedName name="_xlnm.Print_Area" localSheetId="1">PIQ!$A$1:$R$48</definedName>
    <definedName name="_xlnm.Print_Area" localSheetId="3">Plenco!$A$1:$J$57</definedName>
    <definedName name="_xlnm.Print_Area" localSheetId="35">Valeo!$A$1:$Y$41</definedName>
  </definedNames>
  <calcPr calcId="152511"/>
</workbook>
</file>

<file path=xl/calcChain.xml><?xml version="1.0" encoding="utf-8"?>
<calcChain xmlns="http://schemas.openxmlformats.org/spreadsheetml/2006/main">
  <c r="AN16" i="36" l="1"/>
  <c r="AN17" i="36"/>
  <c r="AN18" i="36"/>
  <c r="AN19" i="36"/>
  <c r="AN20" i="36"/>
  <c r="AN21" i="36"/>
  <c r="AN22" i="36"/>
  <c r="AN23" i="36"/>
  <c r="AN24" i="36"/>
  <c r="AN25" i="36"/>
  <c r="AN26" i="36"/>
  <c r="AN27" i="36"/>
  <c r="AN28" i="36"/>
  <c r="AN29" i="36"/>
  <c r="AN30" i="36"/>
  <c r="AN31" i="36"/>
  <c r="AN32" i="36"/>
  <c r="AN33" i="36"/>
  <c r="AN34" i="36"/>
  <c r="AN4" i="36"/>
  <c r="D4" i="36"/>
  <c r="F2" i="36"/>
  <c r="E2" i="36" s="1"/>
  <c r="G2" i="36" s="1"/>
  <c r="J2" i="36" s="1"/>
  <c r="H2" i="36" s="1"/>
  <c r="L2" i="36" s="1"/>
  <c r="K2" i="36" s="1"/>
  <c r="M2" i="36" s="1"/>
  <c r="N2" i="36" s="1"/>
  <c r="R2" i="36" s="1"/>
  <c r="T2" i="36" s="1"/>
  <c r="P2" i="36" s="1"/>
  <c r="O2" i="36" s="1"/>
  <c r="I2" i="36" s="1"/>
  <c r="S2" i="36" s="1"/>
  <c r="U2" i="36" s="1"/>
  <c r="Q2" i="36" s="1"/>
  <c r="W2" i="36" s="1"/>
  <c r="V2" i="36" s="1"/>
  <c r="Y2" i="36" s="1"/>
  <c r="X2" i="36" s="1"/>
  <c r="Z2" i="36" s="1"/>
  <c r="AC2" i="36" s="1"/>
  <c r="AB2" i="36" s="1"/>
  <c r="AA2" i="36" s="1"/>
  <c r="AD2" i="36" s="1"/>
  <c r="AF2" i="36" s="1"/>
  <c r="AG2" i="36" s="1"/>
  <c r="AH2" i="36" s="1"/>
  <c r="D2" i="36" s="1"/>
  <c r="AE2" i="36" s="1"/>
  <c r="AI2" i="36" s="1"/>
  <c r="AJ2" i="36" s="1"/>
  <c r="AK2" i="36" s="1"/>
  <c r="AL2" i="36" s="1"/>
  <c r="AM2" i="36" s="1"/>
  <c r="AM16" i="36" l="1"/>
  <c r="AM17" i="36"/>
  <c r="AM18" i="36"/>
  <c r="AM19" i="36"/>
  <c r="AM20" i="36"/>
  <c r="AM21" i="36"/>
  <c r="AM22" i="36"/>
  <c r="AM23" i="36"/>
  <c r="AM24" i="36"/>
  <c r="AM25" i="36"/>
  <c r="AM26" i="36"/>
  <c r="AM27" i="36"/>
  <c r="AM28" i="36"/>
  <c r="AM29" i="36"/>
  <c r="AM30" i="36"/>
  <c r="AM31" i="36"/>
  <c r="AM32" i="36"/>
  <c r="AM33" i="36"/>
  <c r="AM34" i="36"/>
  <c r="AM4" i="36"/>
  <c r="Y37" i="43" l="1"/>
  <c r="Y36" i="43"/>
  <c r="U36" i="43"/>
  <c r="Y35" i="43"/>
  <c r="U35" i="43"/>
  <c r="Y34" i="43"/>
  <c r="U34" i="43"/>
  <c r="Y33" i="43"/>
  <c r="U33" i="43"/>
  <c r="Y32" i="43"/>
  <c r="U32" i="43"/>
  <c r="Y31" i="43"/>
  <c r="U31" i="43"/>
  <c r="Y30" i="43"/>
  <c r="U30" i="43"/>
  <c r="Y29" i="43"/>
  <c r="U29" i="43"/>
  <c r="Y28" i="43"/>
  <c r="U28" i="43"/>
  <c r="Y27" i="43"/>
  <c r="U27" i="43"/>
  <c r="Y26" i="43"/>
  <c r="U26" i="43"/>
  <c r="Y25" i="43"/>
  <c r="U25" i="43"/>
  <c r="Y24" i="43"/>
  <c r="U24" i="43"/>
  <c r="Y23" i="43"/>
  <c r="U23" i="43"/>
  <c r="Y22" i="43"/>
  <c r="U22" i="43"/>
  <c r="Y21" i="43"/>
  <c r="U21" i="43"/>
  <c r="Y20" i="43"/>
  <c r="U20" i="43"/>
  <c r="Y19" i="43"/>
  <c r="U19" i="43"/>
  <c r="Y18" i="43"/>
  <c r="U18" i="43"/>
  <c r="Y17" i="43"/>
  <c r="U17" i="43"/>
  <c r="AM15" i="36" s="1"/>
  <c r="AN15" i="36" s="1"/>
  <c r="Y16" i="43"/>
  <c r="U16" i="43"/>
  <c r="AM14" i="36" s="1"/>
  <c r="AN14" i="36" s="1"/>
  <c r="Y15" i="43"/>
  <c r="U15" i="43"/>
  <c r="AM13" i="36" s="1"/>
  <c r="AN13" i="36" s="1"/>
  <c r="Y14" i="43"/>
  <c r="U14" i="43"/>
  <c r="AM12" i="36" s="1"/>
  <c r="AN12" i="36" s="1"/>
  <c r="Y13" i="43"/>
  <c r="U13" i="43"/>
  <c r="AM11" i="36" s="1"/>
  <c r="AN11" i="36" s="1"/>
  <c r="AP11" i="36" s="1"/>
  <c r="Y12" i="43"/>
  <c r="U12" i="43"/>
  <c r="AM10" i="36" s="1"/>
  <c r="AN10" i="36" s="1"/>
  <c r="Y11" i="43"/>
  <c r="U11" i="43"/>
  <c r="AM9" i="36" s="1"/>
  <c r="AN9" i="36" s="1"/>
  <c r="Y10" i="43"/>
  <c r="U10" i="43"/>
  <c r="AM8" i="36" s="1"/>
  <c r="AN8" i="36" s="1"/>
  <c r="Y9" i="43"/>
  <c r="U9" i="43"/>
  <c r="AM7" i="36" s="1"/>
  <c r="AN7" i="36" s="1"/>
  <c r="Y8" i="43"/>
  <c r="U8" i="43"/>
  <c r="AM6" i="36" s="1"/>
  <c r="AN6" i="36" s="1"/>
  <c r="Y7" i="43"/>
  <c r="U7" i="43"/>
  <c r="AM5" i="36" s="1"/>
  <c r="Y6" i="43"/>
  <c r="U6" i="43"/>
  <c r="AM35" i="36" l="1"/>
  <c r="AN5" i="36"/>
  <c r="A17" i="41"/>
  <c r="A18" i="41"/>
  <c r="A19" i="41"/>
  <c r="A20" i="4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16" i="41"/>
  <c r="A17" i="42"/>
  <c r="A18" i="42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16" i="42"/>
  <c r="A17" i="40"/>
  <c r="A18" i="40"/>
  <c r="A19" i="40"/>
  <c r="A20" i="40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16" i="40"/>
  <c r="Q34" i="36"/>
  <c r="Q33" i="36"/>
  <c r="Q32" i="36"/>
  <c r="Q31" i="36"/>
  <c r="Q30" i="36"/>
  <c r="Q29" i="36"/>
  <c r="Q28" i="36"/>
  <c r="Q27" i="36"/>
  <c r="Q26" i="36"/>
  <c r="Q25" i="36"/>
  <c r="Q24" i="36"/>
  <c r="Q23" i="36"/>
  <c r="Q22" i="36"/>
  <c r="Q21" i="36"/>
  <c r="Q20" i="36"/>
  <c r="Q19" i="36"/>
  <c r="Q18" i="36"/>
  <c r="Q17" i="36"/>
  <c r="Q16" i="36"/>
  <c r="Q15" i="36"/>
  <c r="Q14" i="36"/>
  <c r="Q13" i="36"/>
  <c r="Q12" i="36"/>
  <c r="Q11" i="36"/>
  <c r="Q10" i="36"/>
  <c r="Q9" i="36"/>
  <c r="Q8" i="36"/>
  <c r="Q7" i="36"/>
  <c r="Q6" i="36"/>
  <c r="Q5" i="36"/>
  <c r="T34" i="36"/>
  <c r="T33" i="36"/>
  <c r="T32" i="36"/>
  <c r="T31" i="36"/>
  <c r="T30" i="36"/>
  <c r="T29" i="36"/>
  <c r="T28" i="36"/>
  <c r="T27" i="36"/>
  <c r="T26" i="36"/>
  <c r="T25" i="36"/>
  <c r="T24" i="36"/>
  <c r="T23" i="36"/>
  <c r="T22" i="36"/>
  <c r="T21" i="36"/>
  <c r="T20" i="36"/>
  <c r="T19" i="36"/>
  <c r="T18" i="36"/>
  <c r="T17" i="36"/>
  <c r="T16" i="36"/>
  <c r="T15" i="36"/>
  <c r="T14" i="36"/>
  <c r="T13" i="36"/>
  <c r="T12" i="36"/>
  <c r="T11" i="36"/>
  <c r="T10" i="36"/>
  <c r="T9" i="36"/>
  <c r="T8" i="36"/>
  <c r="T7" i="36"/>
  <c r="T6" i="36"/>
  <c r="T5" i="36"/>
  <c r="T4" i="36"/>
  <c r="Q4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19" i="36"/>
  <c r="D21" i="36"/>
  <c r="D20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D5" i="36"/>
  <c r="E15" i="40"/>
  <c r="E45" i="40"/>
  <c r="E44" i="40"/>
  <c r="E43" i="40"/>
  <c r="E45" i="41"/>
  <c r="E44" i="41"/>
  <c r="E43" i="41"/>
  <c r="E45" i="42"/>
  <c r="E44" i="42"/>
  <c r="E43" i="42"/>
  <c r="E36" i="42"/>
  <c r="E42" i="42"/>
  <c r="D35" i="36" l="1"/>
  <c r="T35" i="36"/>
  <c r="Q35" i="36"/>
  <c r="M15" i="42"/>
  <c r="K15" i="42"/>
  <c r="G9" i="42"/>
  <c r="K15" i="41"/>
  <c r="M15" i="41" s="1"/>
  <c r="F9" i="41"/>
  <c r="M15" i="40"/>
  <c r="E42" i="40" s="1"/>
  <c r="K15" i="40"/>
  <c r="F9" i="40"/>
  <c r="E19" i="42" l="1"/>
  <c r="E23" i="42"/>
  <c r="E27" i="42"/>
  <c r="E31" i="42"/>
  <c r="E35" i="42"/>
  <c r="E39" i="42"/>
  <c r="E16" i="42"/>
  <c r="E20" i="42"/>
  <c r="E24" i="42"/>
  <c r="E28" i="42"/>
  <c r="E32" i="42"/>
  <c r="E40" i="42"/>
  <c r="E15" i="42"/>
  <c r="E17" i="42"/>
  <c r="E21" i="42"/>
  <c r="E25" i="42"/>
  <c r="E29" i="42"/>
  <c r="E33" i="42"/>
  <c r="E37" i="42"/>
  <c r="E41" i="42"/>
  <c r="E18" i="42"/>
  <c r="E22" i="42"/>
  <c r="E26" i="42"/>
  <c r="E30" i="42"/>
  <c r="E34" i="42"/>
  <c r="E38" i="42"/>
  <c r="E40" i="41"/>
  <c r="E36" i="41"/>
  <c r="E32" i="41"/>
  <c r="E28" i="41"/>
  <c r="E24" i="41"/>
  <c r="E20" i="41"/>
  <c r="E16" i="41"/>
  <c r="E39" i="41"/>
  <c r="E35" i="41"/>
  <c r="E31" i="41"/>
  <c r="E27" i="41"/>
  <c r="E23" i="41"/>
  <c r="E19" i="41"/>
  <c r="E42" i="41"/>
  <c r="E38" i="41"/>
  <c r="E34" i="41"/>
  <c r="E30" i="41"/>
  <c r="E26" i="41"/>
  <c r="E22" i="41"/>
  <c r="E18" i="41"/>
  <c r="E41" i="41"/>
  <c r="E37" i="41"/>
  <c r="E33" i="41"/>
  <c r="E29" i="41"/>
  <c r="E25" i="41"/>
  <c r="E21" i="41"/>
  <c r="E17" i="41"/>
  <c r="E15" i="41"/>
  <c r="E19" i="40"/>
  <c r="E23" i="40"/>
  <c r="E27" i="40"/>
  <c r="E31" i="40"/>
  <c r="E35" i="40"/>
  <c r="E39" i="40"/>
  <c r="E16" i="40"/>
  <c r="E20" i="40"/>
  <c r="E24" i="40"/>
  <c r="E28" i="40"/>
  <c r="E32" i="40"/>
  <c r="E36" i="40"/>
  <c r="E40" i="40"/>
  <c r="E17" i="40"/>
  <c r="E21" i="40"/>
  <c r="E25" i="40"/>
  <c r="E29" i="40"/>
  <c r="E33" i="40"/>
  <c r="E37" i="40"/>
  <c r="E41" i="40"/>
  <c r="E18" i="40"/>
  <c r="E22" i="40"/>
  <c r="E26" i="40"/>
  <c r="E30" i="40"/>
  <c r="E34" i="40"/>
  <c r="E38" i="40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Y6" i="6"/>
  <c r="Y37" i="34" l="1"/>
  <c r="Y36" i="34"/>
  <c r="Y35" i="34"/>
  <c r="Y34" i="34"/>
  <c r="Y33" i="34"/>
  <c r="Y32" i="34"/>
  <c r="Y31" i="34"/>
  <c r="Y30" i="34"/>
  <c r="Y29" i="34"/>
  <c r="Y28" i="34"/>
  <c r="Y27" i="34"/>
  <c r="Y26" i="34"/>
  <c r="Y25" i="34"/>
  <c r="Y24" i="34"/>
  <c r="Y23" i="34"/>
  <c r="Y22" i="34"/>
  <c r="Y21" i="34"/>
  <c r="Y20" i="34"/>
  <c r="Y19" i="34"/>
  <c r="Y18" i="34"/>
  <c r="Y17" i="34"/>
  <c r="Y16" i="34"/>
  <c r="Y15" i="34"/>
  <c r="Y14" i="34"/>
  <c r="Y13" i="34"/>
  <c r="Y12" i="34"/>
  <c r="Y11" i="34"/>
  <c r="Y10" i="34"/>
  <c r="Y9" i="34"/>
  <c r="Y8" i="34"/>
  <c r="Y7" i="34"/>
  <c r="Y6" i="34"/>
  <c r="Y37" i="33"/>
  <c r="Y36" i="33"/>
  <c r="Y35" i="33"/>
  <c r="Y34" i="33"/>
  <c r="Y33" i="33"/>
  <c r="Y32" i="33"/>
  <c r="Y31" i="33"/>
  <c r="Y30" i="33"/>
  <c r="Y29" i="33"/>
  <c r="Y28" i="33"/>
  <c r="Y27" i="33"/>
  <c r="Y26" i="33"/>
  <c r="Y25" i="33"/>
  <c r="Y24" i="33"/>
  <c r="Y23" i="33"/>
  <c r="Y22" i="33"/>
  <c r="Y21" i="33"/>
  <c r="Y20" i="33"/>
  <c r="Y19" i="33"/>
  <c r="Y18" i="33"/>
  <c r="Y17" i="33"/>
  <c r="Y16" i="33"/>
  <c r="Y15" i="33"/>
  <c r="Y14" i="33"/>
  <c r="Y13" i="33"/>
  <c r="Y12" i="33"/>
  <c r="Y11" i="33"/>
  <c r="Y10" i="33"/>
  <c r="Y9" i="33"/>
  <c r="Y8" i="33"/>
  <c r="Y7" i="33"/>
  <c r="Y6" i="33"/>
  <c r="Y37" i="31"/>
  <c r="Y36" i="31"/>
  <c r="Y35" i="31"/>
  <c r="Y34" i="31"/>
  <c r="Y33" i="31"/>
  <c r="Y32" i="3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Y9" i="31"/>
  <c r="Y8" i="31"/>
  <c r="Y7" i="31"/>
  <c r="Y6" i="31"/>
  <c r="Y37" i="30"/>
  <c r="Y36" i="30"/>
  <c r="Y35" i="30"/>
  <c r="Y34" i="30"/>
  <c r="Y33" i="30"/>
  <c r="Y32" i="30"/>
  <c r="Y31" i="30"/>
  <c r="Y30" i="30"/>
  <c r="Y29" i="30"/>
  <c r="Y28" i="30"/>
  <c r="Y27" i="30"/>
  <c r="Y26" i="30"/>
  <c r="Y25" i="30"/>
  <c r="Y24" i="30"/>
  <c r="Y23" i="30"/>
  <c r="Y22" i="30"/>
  <c r="Y21" i="30"/>
  <c r="Y20" i="30"/>
  <c r="Y19" i="30"/>
  <c r="Y18" i="30"/>
  <c r="Y17" i="30"/>
  <c r="Y16" i="30"/>
  <c r="Y15" i="30"/>
  <c r="Y14" i="30"/>
  <c r="Y13" i="30"/>
  <c r="Y12" i="30"/>
  <c r="Y11" i="30"/>
  <c r="Y10" i="30"/>
  <c r="Y9" i="30"/>
  <c r="Y8" i="30"/>
  <c r="Y7" i="30"/>
  <c r="Y6" i="30"/>
  <c r="Y37" i="29"/>
  <c r="Y36" i="29"/>
  <c r="Y35" i="29"/>
  <c r="Y34" i="29"/>
  <c r="Y33" i="29"/>
  <c r="Y32" i="29"/>
  <c r="Y31" i="29"/>
  <c r="Y30" i="29"/>
  <c r="Y29" i="29"/>
  <c r="Y28" i="29"/>
  <c r="Y27" i="29"/>
  <c r="Y26" i="29"/>
  <c r="Y25" i="29"/>
  <c r="Y24" i="29"/>
  <c r="Y23" i="29"/>
  <c r="Y22" i="29"/>
  <c r="Y21" i="29"/>
  <c r="Y20" i="29"/>
  <c r="Y19" i="29"/>
  <c r="Y18" i="29"/>
  <c r="Y17" i="29"/>
  <c r="Y16" i="29"/>
  <c r="Y15" i="29"/>
  <c r="Y14" i="29"/>
  <c r="Y13" i="29"/>
  <c r="Y12" i="29"/>
  <c r="Y11" i="29"/>
  <c r="Y10" i="29"/>
  <c r="Y9" i="29"/>
  <c r="Y8" i="29"/>
  <c r="Y7" i="29"/>
  <c r="Y6" i="29"/>
  <c r="Y37" i="27"/>
  <c r="Y36" i="27"/>
  <c r="Y35" i="27"/>
  <c r="Y34" i="27"/>
  <c r="Y33" i="27"/>
  <c r="Y32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Y17" i="27"/>
  <c r="Y16" i="27"/>
  <c r="Y15" i="27"/>
  <c r="Y14" i="27"/>
  <c r="Y13" i="27"/>
  <c r="Y12" i="27"/>
  <c r="Y11" i="27"/>
  <c r="Y10" i="27"/>
  <c r="Y9" i="27"/>
  <c r="Y8" i="27"/>
  <c r="Y7" i="27"/>
  <c r="Y6" i="27"/>
  <c r="Y37" i="25"/>
  <c r="Y36" i="25"/>
  <c r="Y35" i="25"/>
  <c r="Y34" i="25"/>
  <c r="Y33" i="25"/>
  <c r="Y32" i="25"/>
  <c r="Y31" i="25"/>
  <c r="Y30" i="25"/>
  <c r="Y29" i="25"/>
  <c r="Y28" i="25"/>
  <c r="Y27" i="25"/>
  <c r="Y26" i="25"/>
  <c r="Y25" i="25"/>
  <c r="Y24" i="25"/>
  <c r="Y23" i="25"/>
  <c r="Y22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Y7" i="25"/>
  <c r="Y6" i="25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Y11" i="22"/>
  <c r="Y10" i="22"/>
  <c r="Y9" i="22"/>
  <c r="Y8" i="22"/>
  <c r="Y7" i="22"/>
  <c r="Y6" i="22"/>
  <c r="Y37" i="21"/>
  <c r="Y36" i="21"/>
  <c r="Y35" i="21"/>
  <c r="Y34" i="21"/>
  <c r="Y33" i="21"/>
  <c r="Y32" i="21"/>
  <c r="Y31" i="21"/>
  <c r="Y30" i="21"/>
  <c r="Y29" i="21"/>
  <c r="Y28" i="21"/>
  <c r="Y27" i="21"/>
  <c r="Y26" i="21"/>
  <c r="Y25" i="21"/>
  <c r="Y24" i="21"/>
  <c r="Y23" i="21"/>
  <c r="Y22" i="21"/>
  <c r="Y21" i="21"/>
  <c r="Y20" i="21"/>
  <c r="Y19" i="21"/>
  <c r="Y18" i="21"/>
  <c r="Y17" i="21"/>
  <c r="Y16" i="21"/>
  <c r="Y15" i="21"/>
  <c r="Y14" i="21"/>
  <c r="Y13" i="21"/>
  <c r="Y12" i="21"/>
  <c r="Y11" i="21"/>
  <c r="Y10" i="21"/>
  <c r="Y9" i="21"/>
  <c r="Y8" i="21"/>
  <c r="Y7" i="21"/>
  <c r="Y6" i="21"/>
  <c r="Y37" i="20"/>
  <c r="Y36" i="20"/>
  <c r="Y35" i="20"/>
  <c r="Y34" i="20"/>
  <c r="Y33" i="20"/>
  <c r="Y32" i="20"/>
  <c r="Y31" i="20"/>
  <c r="Y30" i="20"/>
  <c r="Y29" i="20"/>
  <c r="Y28" i="20"/>
  <c r="Y27" i="20"/>
  <c r="Y26" i="20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Y11" i="20"/>
  <c r="Y10" i="20"/>
  <c r="Y9" i="20"/>
  <c r="Y8" i="20"/>
  <c r="Y7" i="20"/>
  <c r="Y6" i="20"/>
  <c r="Y37" i="19"/>
  <c r="Y36" i="19"/>
  <c r="Y35" i="19"/>
  <c r="Y34" i="19"/>
  <c r="Y33" i="19"/>
  <c r="Y32" i="19"/>
  <c r="Y31" i="19"/>
  <c r="Y30" i="19"/>
  <c r="Y29" i="19"/>
  <c r="Y28" i="19"/>
  <c r="Y27" i="19"/>
  <c r="Y26" i="19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Y6" i="19"/>
  <c r="Y37" i="18"/>
  <c r="Y36" i="18"/>
  <c r="Y35" i="18"/>
  <c r="Y34" i="18"/>
  <c r="Y33" i="18"/>
  <c r="Y32" i="18"/>
  <c r="Y31" i="18"/>
  <c r="Y30" i="18"/>
  <c r="Y29" i="18"/>
  <c r="Y28" i="18"/>
  <c r="Y27" i="18"/>
  <c r="Y26" i="18"/>
  <c r="Y25" i="18"/>
  <c r="Y24" i="18"/>
  <c r="Y23" i="18"/>
  <c r="Y22" i="18"/>
  <c r="Y21" i="18"/>
  <c r="Y20" i="18"/>
  <c r="Y19" i="18"/>
  <c r="Y18" i="18"/>
  <c r="Y17" i="18"/>
  <c r="Y16" i="18"/>
  <c r="Y15" i="18"/>
  <c r="Y14" i="18"/>
  <c r="Y13" i="18"/>
  <c r="Y12" i="18"/>
  <c r="Y11" i="18"/>
  <c r="Y10" i="18"/>
  <c r="Y9" i="18"/>
  <c r="Y8" i="18"/>
  <c r="Y7" i="18"/>
  <c r="Y6" i="18"/>
  <c r="Y37" i="17"/>
  <c r="Y36" i="17"/>
  <c r="Y35" i="17"/>
  <c r="Y34" i="17"/>
  <c r="Y33" i="17"/>
  <c r="Y32" i="17"/>
  <c r="Y31" i="17"/>
  <c r="Y30" i="17"/>
  <c r="Y29" i="17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Y6" i="17"/>
  <c r="Y37" i="32"/>
  <c r="Y36" i="32"/>
  <c r="Y35" i="32"/>
  <c r="Y34" i="32"/>
  <c r="Y33" i="32"/>
  <c r="Y32" i="32"/>
  <c r="Y31" i="32"/>
  <c r="Y30" i="32"/>
  <c r="Y29" i="32"/>
  <c r="Y28" i="32"/>
  <c r="Y27" i="32"/>
  <c r="Y26" i="32"/>
  <c r="Y25" i="32"/>
  <c r="Y24" i="32"/>
  <c r="Y23" i="32"/>
  <c r="Y22" i="32"/>
  <c r="Y21" i="32"/>
  <c r="Y20" i="32"/>
  <c r="Y19" i="32"/>
  <c r="Y18" i="32"/>
  <c r="Y17" i="32"/>
  <c r="Y16" i="32"/>
  <c r="Y15" i="32"/>
  <c r="Y14" i="32"/>
  <c r="Y13" i="32"/>
  <c r="Y12" i="32"/>
  <c r="Y11" i="32"/>
  <c r="Y10" i="32"/>
  <c r="Y9" i="32"/>
  <c r="Y8" i="32"/>
  <c r="Y7" i="32"/>
  <c r="Y6" i="32"/>
  <c r="Y37" i="16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Y11" i="16"/>
  <c r="Y10" i="16"/>
  <c r="Y9" i="16"/>
  <c r="Y8" i="16"/>
  <c r="Y7" i="16"/>
  <c r="Y6" i="16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Y14" i="15"/>
  <c r="Y13" i="15"/>
  <c r="Y12" i="15"/>
  <c r="Y11" i="15"/>
  <c r="Y10" i="15"/>
  <c r="Y9" i="15"/>
  <c r="Y8" i="15"/>
  <c r="Y7" i="15"/>
  <c r="Y6" i="15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Y7" i="14"/>
  <c r="Y6" i="14"/>
  <c r="Y36" i="12"/>
  <c r="Y37" i="12"/>
  <c r="Y35" i="12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Y8" i="13"/>
  <c r="Y7" i="13"/>
  <c r="Y6" i="13"/>
  <c r="Y34" i="12"/>
  <c r="Y33" i="12"/>
  <c r="Y32" i="12"/>
  <c r="Y31" i="12"/>
  <c r="Y30" i="12"/>
  <c r="Y29" i="12"/>
  <c r="Y28" i="12"/>
  <c r="Y27" i="12"/>
  <c r="Y26" i="12"/>
  <c r="Y25" i="12"/>
  <c r="Y24" i="12"/>
  <c r="Y23" i="12"/>
  <c r="Y22" i="12"/>
  <c r="Y21" i="12"/>
  <c r="Y20" i="12"/>
  <c r="Y19" i="12"/>
  <c r="Y18" i="12"/>
  <c r="Y17" i="12"/>
  <c r="Y16" i="12"/>
  <c r="Y15" i="12"/>
  <c r="Y14" i="12"/>
  <c r="Y13" i="12"/>
  <c r="Y12" i="12"/>
  <c r="Y11" i="12"/>
  <c r="Y10" i="12"/>
  <c r="Y9" i="12"/>
  <c r="Y8" i="12"/>
  <c r="Y7" i="12"/>
  <c r="Y6" i="12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Y8" i="11"/>
  <c r="Y7" i="11"/>
  <c r="Y6" i="11"/>
  <c r="Y37" i="10"/>
  <c r="Y36" i="10"/>
  <c r="Y35" i="10"/>
  <c r="Y34" i="10"/>
  <c r="Y33" i="10"/>
  <c r="Y32" i="10"/>
  <c r="Y31" i="10"/>
  <c r="Y30" i="10"/>
  <c r="Y29" i="10"/>
  <c r="Y28" i="10"/>
  <c r="Y27" i="10"/>
  <c r="Y26" i="10"/>
  <c r="Y25" i="10"/>
  <c r="Y24" i="10"/>
  <c r="Y23" i="10"/>
  <c r="Y22" i="10"/>
  <c r="Y21" i="10"/>
  <c r="Y20" i="10"/>
  <c r="Y19" i="10"/>
  <c r="Y18" i="10"/>
  <c r="Y17" i="10"/>
  <c r="Y16" i="10"/>
  <c r="Y15" i="10"/>
  <c r="Y14" i="10"/>
  <c r="Y13" i="10"/>
  <c r="Y12" i="10"/>
  <c r="Y11" i="10"/>
  <c r="Y10" i="10"/>
  <c r="Y9" i="10"/>
  <c r="Y8" i="10"/>
  <c r="Y7" i="10"/>
  <c r="Y6" i="10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Y10" i="9"/>
  <c r="Y9" i="9"/>
  <c r="Y8" i="9"/>
  <c r="Y7" i="9"/>
  <c r="Y6" i="9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Y8" i="8"/>
  <c r="Y7" i="8"/>
  <c r="Y6" i="8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Y36" i="3"/>
  <c r="Y37" i="3"/>
  <c r="Y36" i="4"/>
  <c r="Y37" i="4"/>
  <c r="Y35" i="4" l="1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N24" i="1" l="1"/>
  <c r="R24" i="1" s="1"/>
  <c r="N25" i="1"/>
  <c r="R25" i="1" s="1"/>
  <c r="N26" i="1"/>
  <c r="R26" i="1" s="1"/>
  <c r="N27" i="1"/>
  <c r="R27" i="1" s="1"/>
  <c r="N28" i="1"/>
  <c r="R28" i="1" s="1"/>
  <c r="N29" i="1"/>
  <c r="R29" i="1" s="1"/>
  <c r="N30" i="1"/>
  <c r="R30" i="1" s="1"/>
  <c r="N31" i="1"/>
  <c r="R31" i="1" s="1"/>
  <c r="N32" i="1"/>
  <c r="R32" i="1" s="1"/>
  <c r="N33" i="1"/>
  <c r="R33" i="1" s="1"/>
  <c r="N34" i="1"/>
  <c r="R34" i="1" s="1"/>
  <c r="N35" i="1"/>
  <c r="R35" i="1" s="1"/>
  <c r="N36" i="1"/>
  <c r="R36" i="1" s="1"/>
  <c r="N37" i="1"/>
  <c r="R37" i="1" s="1"/>
  <c r="N38" i="1"/>
  <c r="R38" i="1" s="1"/>
  <c r="U25" i="26"/>
  <c r="U24" i="21"/>
  <c r="U25" i="9"/>
  <c r="U25" i="6"/>
  <c r="U24" i="4"/>
  <c r="U28" i="33"/>
  <c r="U27" i="33"/>
  <c r="U26" i="33"/>
  <c r="E42" i="1"/>
  <c r="E44" i="1" s="1"/>
  <c r="E45" i="1"/>
  <c r="AS5" i="36"/>
  <c r="U7" i="30"/>
  <c r="U8" i="30"/>
  <c r="U6" i="30"/>
  <c r="U17" i="31"/>
  <c r="U16" i="31"/>
  <c r="U15" i="31"/>
  <c r="U14" i="31"/>
  <c r="U13" i="31"/>
  <c r="U12" i="31"/>
  <c r="U11" i="31"/>
  <c r="U10" i="31"/>
  <c r="U9" i="31"/>
  <c r="E46" i="1" l="1"/>
  <c r="U8" i="26"/>
  <c r="O14" i="36"/>
  <c r="O15" i="36"/>
  <c r="E24" i="36"/>
  <c r="E25" i="36"/>
  <c r="E26" i="36"/>
  <c r="B33" i="36"/>
  <c r="B32" i="36" s="1"/>
  <c r="B31" i="36" s="1"/>
  <c r="B30" i="36" s="1"/>
  <c r="B29" i="36" s="1"/>
  <c r="B28" i="36" s="1"/>
  <c r="B27" i="36" s="1"/>
  <c r="B26" i="36" s="1"/>
  <c r="B25" i="36" s="1"/>
  <c r="B24" i="36" s="1"/>
  <c r="B23" i="36" s="1"/>
  <c r="B22" i="36" s="1"/>
  <c r="B21" i="36" s="1"/>
  <c r="B20" i="36" s="1"/>
  <c r="B19" i="36" s="1"/>
  <c r="B18" i="36" s="1"/>
  <c r="B17" i="36" s="1"/>
  <c r="B16" i="36" s="1"/>
  <c r="B15" i="36" s="1"/>
  <c r="B14" i="36" s="1"/>
  <c r="B13" i="36" s="1"/>
  <c r="B12" i="36" s="1"/>
  <c r="B11" i="36" s="1"/>
  <c r="B10" i="36" s="1"/>
  <c r="B9" i="36" s="1"/>
  <c r="B8" i="36" s="1"/>
  <c r="B7" i="36" s="1"/>
  <c r="B6" i="36" s="1"/>
  <c r="B5" i="36" s="1"/>
  <c r="B4" i="36" s="1"/>
  <c r="U26" i="32" l="1"/>
  <c r="G24" i="36" s="1"/>
  <c r="U36" i="34"/>
  <c r="N34" i="36" s="1"/>
  <c r="U35" i="34"/>
  <c r="N33" i="36" s="1"/>
  <c r="U34" i="34"/>
  <c r="N32" i="36" s="1"/>
  <c r="U33" i="34"/>
  <c r="N31" i="36" s="1"/>
  <c r="U32" i="34"/>
  <c r="N30" i="36" s="1"/>
  <c r="U31" i="34"/>
  <c r="N29" i="36" s="1"/>
  <c r="U30" i="34"/>
  <c r="N28" i="36" s="1"/>
  <c r="U29" i="34"/>
  <c r="N27" i="36" s="1"/>
  <c r="U28" i="34"/>
  <c r="N26" i="36" s="1"/>
  <c r="U27" i="34"/>
  <c r="N25" i="36" s="1"/>
  <c r="U26" i="34"/>
  <c r="N24" i="36" s="1"/>
  <c r="U25" i="34"/>
  <c r="N23" i="36" s="1"/>
  <c r="U24" i="34"/>
  <c r="N22" i="36" s="1"/>
  <c r="U23" i="34"/>
  <c r="N21" i="36" s="1"/>
  <c r="U22" i="34"/>
  <c r="N20" i="36" s="1"/>
  <c r="U21" i="34"/>
  <c r="N19" i="36" s="1"/>
  <c r="U20" i="34"/>
  <c r="N18" i="36" s="1"/>
  <c r="U19" i="34"/>
  <c r="N17" i="36" s="1"/>
  <c r="U18" i="34"/>
  <c r="N16" i="36" s="1"/>
  <c r="U17" i="34"/>
  <c r="N15" i="36" s="1"/>
  <c r="U16" i="34"/>
  <c r="N14" i="36" s="1"/>
  <c r="U15" i="34"/>
  <c r="N13" i="36" s="1"/>
  <c r="U14" i="34"/>
  <c r="N12" i="36" s="1"/>
  <c r="U13" i="34"/>
  <c r="N11" i="36" s="1"/>
  <c r="U12" i="34"/>
  <c r="N10" i="36" s="1"/>
  <c r="U11" i="34"/>
  <c r="N9" i="36" s="1"/>
  <c r="U10" i="34"/>
  <c r="N8" i="36" s="1"/>
  <c r="U9" i="34"/>
  <c r="N7" i="36" s="1"/>
  <c r="U8" i="34"/>
  <c r="N6" i="36" s="1"/>
  <c r="U7" i="34"/>
  <c r="N5" i="36" s="1"/>
  <c r="U6" i="34"/>
  <c r="N4" i="36" s="1"/>
  <c r="U36" i="33"/>
  <c r="E34" i="36" s="1"/>
  <c r="U35" i="33"/>
  <c r="E33" i="36" s="1"/>
  <c r="U34" i="33"/>
  <c r="E32" i="36" s="1"/>
  <c r="U33" i="33"/>
  <c r="E31" i="36" s="1"/>
  <c r="U32" i="33"/>
  <c r="E30" i="36" s="1"/>
  <c r="U31" i="33"/>
  <c r="E29" i="36" s="1"/>
  <c r="U30" i="33"/>
  <c r="E28" i="36" s="1"/>
  <c r="U29" i="33"/>
  <c r="E27" i="36" s="1"/>
  <c r="U25" i="33"/>
  <c r="E23" i="36" s="1"/>
  <c r="U24" i="33"/>
  <c r="E22" i="36" s="1"/>
  <c r="U23" i="33"/>
  <c r="E21" i="36" s="1"/>
  <c r="U22" i="33"/>
  <c r="E20" i="36" s="1"/>
  <c r="U21" i="33"/>
  <c r="E19" i="36" s="1"/>
  <c r="U20" i="33"/>
  <c r="E18" i="36" s="1"/>
  <c r="U19" i="33"/>
  <c r="E17" i="36" s="1"/>
  <c r="U18" i="33"/>
  <c r="E16" i="36" s="1"/>
  <c r="U17" i="33"/>
  <c r="E15" i="36" s="1"/>
  <c r="U16" i="33"/>
  <c r="E14" i="36" s="1"/>
  <c r="U15" i="33"/>
  <c r="E13" i="36" s="1"/>
  <c r="U14" i="33"/>
  <c r="E12" i="36" s="1"/>
  <c r="U13" i="33"/>
  <c r="E11" i="36" s="1"/>
  <c r="U12" i="33"/>
  <c r="E10" i="36" s="1"/>
  <c r="U11" i="33"/>
  <c r="E9" i="36" s="1"/>
  <c r="U10" i="33"/>
  <c r="E8" i="36" s="1"/>
  <c r="U9" i="33"/>
  <c r="E7" i="36" s="1"/>
  <c r="U8" i="33"/>
  <c r="E6" i="36" s="1"/>
  <c r="U7" i="33"/>
  <c r="E5" i="36" s="1"/>
  <c r="U6" i="33"/>
  <c r="E4" i="36" s="1"/>
  <c r="U36" i="32"/>
  <c r="G34" i="36" s="1"/>
  <c r="U35" i="32"/>
  <c r="G33" i="36" s="1"/>
  <c r="U34" i="32"/>
  <c r="G32" i="36" s="1"/>
  <c r="U33" i="32"/>
  <c r="G31" i="36" s="1"/>
  <c r="U32" i="32"/>
  <c r="G30" i="36" s="1"/>
  <c r="U31" i="32"/>
  <c r="G29" i="36" s="1"/>
  <c r="U30" i="32"/>
  <c r="G28" i="36" s="1"/>
  <c r="U29" i="32"/>
  <c r="G27" i="36" s="1"/>
  <c r="U28" i="32"/>
  <c r="G26" i="36" s="1"/>
  <c r="U27" i="32"/>
  <c r="G25" i="36" s="1"/>
  <c r="U25" i="32"/>
  <c r="G23" i="36" s="1"/>
  <c r="U24" i="32"/>
  <c r="G22" i="36" s="1"/>
  <c r="U23" i="32"/>
  <c r="G21" i="36" s="1"/>
  <c r="U22" i="32"/>
  <c r="G20" i="36" s="1"/>
  <c r="U21" i="32"/>
  <c r="G19" i="36" s="1"/>
  <c r="U20" i="32"/>
  <c r="G18" i="36" s="1"/>
  <c r="U19" i="32"/>
  <c r="G17" i="36" s="1"/>
  <c r="U18" i="32"/>
  <c r="G16" i="36" s="1"/>
  <c r="U17" i="32"/>
  <c r="G15" i="36" s="1"/>
  <c r="U16" i="32"/>
  <c r="G14" i="36" s="1"/>
  <c r="U15" i="32"/>
  <c r="G13" i="36" s="1"/>
  <c r="U14" i="32"/>
  <c r="G12" i="36" s="1"/>
  <c r="U13" i="32"/>
  <c r="G11" i="36" s="1"/>
  <c r="U12" i="32"/>
  <c r="G10" i="36" s="1"/>
  <c r="U11" i="32"/>
  <c r="G9" i="36" s="1"/>
  <c r="U10" i="32"/>
  <c r="G8" i="36" s="1"/>
  <c r="U9" i="32"/>
  <c r="G7" i="36" s="1"/>
  <c r="U8" i="32"/>
  <c r="G6" i="36" s="1"/>
  <c r="U7" i="32"/>
  <c r="G5" i="36" s="1"/>
  <c r="U6" i="32"/>
  <c r="G4" i="36" s="1"/>
  <c r="U36" i="31"/>
  <c r="O34" i="36" s="1"/>
  <c r="U35" i="31"/>
  <c r="O33" i="36" s="1"/>
  <c r="U34" i="31"/>
  <c r="O32" i="36" s="1"/>
  <c r="U33" i="31"/>
  <c r="O31" i="36" s="1"/>
  <c r="U32" i="31"/>
  <c r="O30" i="36" s="1"/>
  <c r="U31" i="31"/>
  <c r="O29" i="36" s="1"/>
  <c r="U30" i="31"/>
  <c r="O28" i="36" s="1"/>
  <c r="U29" i="31"/>
  <c r="O27" i="36" s="1"/>
  <c r="U28" i="31"/>
  <c r="O26" i="36" s="1"/>
  <c r="U27" i="31"/>
  <c r="O25" i="36" s="1"/>
  <c r="U26" i="31"/>
  <c r="O24" i="36" s="1"/>
  <c r="U25" i="31"/>
  <c r="O23" i="36" s="1"/>
  <c r="U24" i="31"/>
  <c r="O22" i="36" s="1"/>
  <c r="U23" i="31"/>
  <c r="O21" i="36" s="1"/>
  <c r="U22" i="31"/>
  <c r="O20" i="36" s="1"/>
  <c r="U21" i="31"/>
  <c r="O19" i="36" s="1"/>
  <c r="U20" i="31"/>
  <c r="O18" i="36" s="1"/>
  <c r="U19" i="31"/>
  <c r="O17" i="36" s="1"/>
  <c r="U18" i="31"/>
  <c r="O16" i="36" s="1"/>
  <c r="O13" i="36"/>
  <c r="O12" i="36"/>
  <c r="O11" i="36"/>
  <c r="O10" i="36"/>
  <c r="O9" i="36"/>
  <c r="O8" i="36"/>
  <c r="O7" i="36"/>
  <c r="U8" i="31"/>
  <c r="O6" i="36" s="1"/>
  <c r="U7" i="31"/>
  <c r="O5" i="36" s="1"/>
  <c r="U6" i="31"/>
  <c r="O4" i="36" s="1"/>
  <c r="S23" i="36"/>
  <c r="U24" i="26"/>
  <c r="S22" i="36" s="1"/>
  <c r="R22" i="36"/>
  <c r="U30" i="9"/>
  <c r="P28" i="36" s="1"/>
  <c r="U29" i="9"/>
  <c r="P27" i="36" s="1"/>
  <c r="U27" i="9"/>
  <c r="P25" i="36" s="1"/>
  <c r="U26" i="9"/>
  <c r="P24" i="36" s="1"/>
  <c r="P23" i="36"/>
  <c r="U24" i="9"/>
  <c r="P22" i="36" s="1"/>
  <c r="U36" i="30"/>
  <c r="AD34" i="36" s="1"/>
  <c r="U35" i="30"/>
  <c r="AD33" i="36" s="1"/>
  <c r="U34" i="30"/>
  <c r="AD32" i="36" s="1"/>
  <c r="U33" i="30"/>
  <c r="AD31" i="36" s="1"/>
  <c r="U32" i="30"/>
  <c r="AD30" i="36" s="1"/>
  <c r="U31" i="30"/>
  <c r="AD29" i="36" s="1"/>
  <c r="U30" i="30"/>
  <c r="AD28" i="36" s="1"/>
  <c r="U29" i="30"/>
  <c r="AD27" i="36" s="1"/>
  <c r="U28" i="30"/>
  <c r="AD26" i="36" s="1"/>
  <c r="U27" i="30"/>
  <c r="AD25" i="36" s="1"/>
  <c r="U26" i="30"/>
  <c r="AD24" i="36" s="1"/>
  <c r="U25" i="30"/>
  <c r="AD23" i="36" s="1"/>
  <c r="U24" i="30"/>
  <c r="AD22" i="36" s="1"/>
  <c r="U23" i="30"/>
  <c r="AD21" i="36" s="1"/>
  <c r="U22" i="30"/>
  <c r="AD20" i="36" s="1"/>
  <c r="U21" i="30"/>
  <c r="AD19" i="36" s="1"/>
  <c r="U20" i="30"/>
  <c r="AD18" i="36" s="1"/>
  <c r="U19" i="30"/>
  <c r="AD17" i="36" s="1"/>
  <c r="U18" i="30"/>
  <c r="AD16" i="36" s="1"/>
  <c r="U17" i="30"/>
  <c r="AD15" i="36" s="1"/>
  <c r="U16" i="30"/>
  <c r="AD14" i="36" s="1"/>
  <c r="U15" i="30"/>
  <c r="AD13" i="36" s="1"/>
  <c r="U14" i="30"/>
  <c r="AD12" i="36" s="1"/>
  <c r="U13" i="30"/>
  <c r="AD11" i="36" s="1"/>
  <c r="U12" i="30"/>
  <c r="AD10" i="36" s="1"/>
  <c r="U11" i="30"/>
  <c r="AD9" i="36" s="1"/>
  <c r="U10" i="30"/>
  <c r="AD8" i="36" s="1"/>
  <c r="U9" i="30"/>
  <c r="AD7" i="36" s="1"/>
  <c r="AD6" i="36"/>
  <c r="AD5" i="36"/>
  <c r="AD4" i="36"/>
  <c r="U36" i="29"/>
  <c r="U34" i="36" s="1"/>
  <c r="U35" i="29"/>
  <c r="U33" i="36" s="1"/>
  <c r="U34" i="29"/>
  <c r="U32" i="36" s="1"/>
  <c r="U33" i="29"/>
  <c r="U31" i="36" s="1"/>
  <c r="U32" i="29"/>
  <c r="U30" i="36" s="1"/>
  <c r="U31" i="29"/>
  <c r="U29" i="36" s="1"/>
  <c r="U30" i="29"/>
  <c r="U28" i="36" s="1"/>
  <c r="U29" i="29"/>
  <c r="U27" i="36" s="1"/>
  <c r="U28" i="29"/>
  <c r="U26" i="36" s="1"/>
  <c r="U27" i="29"/>
  <c r="U25" i="36" s="1"/>
  <c r="U26" i="29"/>
  <c r="U24" i="36" s="1"/>
  <c r="U25" i="29"/>
  <c r="U23" i="36" s="1"/>
  <c r="U24" i="29"/>
  <c r="U22" i="36" s="1"/>
  <c r="U23" i="29"/>
  <c r="U21" i="36" s="1"/>
  <c r="U22" i="29"/>
  <c r="U20" i="36" s="1"/>
  <c r="U21" i="29"/>
  <c r="U19" i="36" s="1"/>
  <c r="U20" i="29"/>
  <c r="U18" i="36" s="1"/>
  <c r="U19" i="29"/>
  <c r="U17" i="36" s="1"/>
  <c r="U18" i="29"/>
  <c r="U16" i="36" s="1"/>
  <c r="U17" i="29"/>
  <c r="U15" i="36" s="1"/>
  <c r="U16" i="29"/>
  <c r="U14" i="36" s="1"/>
  <c r="U15" i="29"/>
  <c r="U13" i="36" s="1"/>
  <c r="U14" i="29"/>
  <c r="U12" i="36" s="1"/>
  <c r="U11" i="29"/>
  <c r="U9" i="36" s="1"/>
  <c r="U10" i="29"/>
  <c r="U8" i="36" s="1"/>
  <c r="U9" i="29"/>
  <c r="U7" i="36" s="1"/>
  <c r="U8" i="29"/>
  <c r="U6" i="36" s="1"/>
  <c r="U7" i="29"/>
  <c r="U5" i="36" s="1"/>
  <c r="U6" i="29"/>
  <c r="U4" i="36" s="1"/>
  <c r="U36" i="28"/>
  <c r="H34" i="36" s="1"/>
  <c r="U35" i="28"/>
  <c r="H33" i="36" s="1"/>
  <c r="U34" i="28"/>
  <c r="H32" i="36" s="1"/>
  <c r="U33" i="28"/>
  <c r="H31" i="36" s="1"/>
  <c r="U32" i="28"/>
  <c r="H30" i="36" s="1"/>
  <c r="U31" i="28"/>
  <c r="H29" i="36" s="1"/>
  <c r="U30" i="28"/>
  <c r="H28" i="36" s="1"/>
  <c r="U29" i="28"/>
  <c r="H27" i="36" s="1"/>
  <c r="U28" i="28"/>
  <c r="H26" i="36" s="1"/>
  <c r="U27" i="28"/>
  <c r="H25" i="36" s="1"/>
  <c r="U26" i="28"/>
  <c r="H24" i="36" s="1"/>
  <c r="U25" i="28"/>
  <c r="H23" i="36" s="1"/>
  <c r="U24" i="28"/>
  <c r="H22" i="36" s="1"/>
  <c r="U23" i="28"/>
  <c r="H21" i="36" s="1"/>
  <c r="U22" i="28"/>
  <c r="H20" i="36" s="1"/>
  <c r="U21" i="28"/>
  <c r="H19" i="36" s="1"/>
  <c r="U20" i="28"/>
  <c r="H18" i="36" s="1"/>
  <c r="U19" i="28"/>
  <c r="H17" i="36" s="1"/>
  <c r="U18" i="28"/>
  <c r="H16" i="36" s="1"/>
  <c r="U17" i="28"/>
  <c r="H15" i="36" s="1"/>
  <c r="U16" i="28"/>
  <c r="H14" i="36" s="1"/>
  <c r="U15" i="28"/>
  <c r="H13" i="36" s="1"/>
  <c r="U14" i="28"/>
  <c r="H12" i="36" s="1"/>
  <c r="U13" i="28"/>
  <c r="H11" i="36" s="1"/>
  <c r="U12" i="28"/>
  <c r="H10" i="36" s="1"/>
  <c r="U11" i="28"/>
  <c r="H9" i="36" s="1"/>
  <c r="U10" i="28"/>
  <c r="H8" i="36" s="1"/>
  <c r="U9" i="28"/>
  <c r="H7" i="36" s="1"/>
  <c r="U8" i="28"/>
  <c r="H6" i="36" s="1"/>
  <c r="U7" i="28"/>
  <c r="H5" i="36" s="1"/>
  <c r="U6" i="28"/>
  <c r="H4" i="36" s="1"/>
  <c r="U36" i="27"/>
  <c r="Z34" i="36" s="1"/>
  <c r="U35" i="27"/>
  <c r="Z33" i="36" s="1"/>
  <c r="U34" i="27"/>
  <c r="Z32" i="36" s="1"/>
  <c r="U33" i="27"/>
  <c r="Z31" i="36" s="1"/>
  <c r="U32" i="27"/>
  <c r="Z30" i="36" s="1"/>
  <c r="U31" i="27"/>
  <c r="Z29" i="36" s="1"/>
  <c r="U30" i="27"/>
  <c r="Z28" i="36" s="1"/>
  <c r="U29" i="27"/>
  <c r="Z27" i="36" s="1"/>
  <c r="U28" i="27"/>
  <c r="Z26" i="36" s="1"/>
  <c r="U27" i="27"/>
  <c r="Z25" i="36" s="1"/>
  <c r="U26" i="27"/>
  <c r="Z24" i="36" s="1"/>
  <c r="U25" i="27"/>
  <c r="Z23" i="36" s="1"/>
  <c r="U24" i="27"/>
  <c r="Z22" i="36" s="1"/>
  <c r="U23" i="27"/>
  <c r="Z21" i="36" s="1"/>
  <c r="U22" i="27"/>
  <c r="Z20" i="36" s="1"/>
  <c r="U21" i="27"/>
  <c r="Z19" i="36" s="1"/>
  <c r="U20" i="27"/>
  <c r="Z18" i="36" s="1"/>
  <c r="U19" i="27"/>
  <c r="Z17" i="36" s="1"/>
  <c r="U18" i="27"/>
  <c r="Z16" i="36" s="1"/>
  <c r="U17" i="27"/>
  <c r="Z15" i="36" s="1"/>
  <c r="U16" i="27"/>
  <c r="Z14" i="36" s="1"/>
  <c r="U15" i="27"/>
  <c r="Z13" i="36" s="1"/>
  <c r="U14" i="27"/>
  <c r="Z12" i="36" s="1"/>
  <c r="U13" i="27"/>
  <c r="Z11" i="36" s="1"/>
  <c r="U12" i="27"/>
  <c r="Z10" i="36" s="1"/>
  <c r="U11" i="27"/>
  <c r="Z9" i="36" s="1"/>
  <c r="U10" i="27"/>
  <c r="Z8" i="36" s="1"/>
  <c r="U9" i="27"/>
  <c r="Z7" i="36" s="1"/>
  <c r="U8" i="27"/>
  <c r="Z6" i="36" s="1"/>
  <c r="U7" i="27"/>
  <c r="Z5" i="36" s="1"/>
  <c r="U6" i="27"/>
  <c r="Z4" i="36" s="1"/>
  <c r="U36" i="26"/>
  <c r="S34" i="36" s="1"/>
  <c r="U35" i="26"/>
  <c r="S33" i="36" s="1"/>
  <c r="U34" i="26"/>
  <c r="S32" i="36" s="1"/>
  <c r="U33" i="26"/>
  <c r="S31" i="36" s="1"/>
  <c r="U32" i="26"/>
  <c r="S30" i="36" s="1"/>
  <c r="U31" i="26"/>
  <c r="S29" i="36" s="1"/>
  <c r="U30" i="26"/>
  <c r="S28" i="36" s="1"/>
  <c r="U29" i="26"/>
  <c r="S27" i="36" s="1"/>
  <c r="U28" i="26"/>
  <c r="S26" i="36" s="1"/>
  <c r="U27" i="26"/>
  <c r="S25" i="36" s="1"/>
  <c r="U26" i="26"/>
  <c r="S24" i="36" s="1"/>
  <c r="U23" i="26"/>
  <c r="S21" i="36" s="1"/>
  <c r="U22" i="26"/>
  <c r="S20" i="36" s="1"/>
  <c r="U21" i="26"/>
  <c r="S19" i="36" s="1"/>
  <c r="U20" i="26"/>
  <c r="S18" i="36" s="1"/>
  <c r="U19" i="26"/>
  <c r="S17" i="36" s="1"/>
  <c r="U18" i="26"/>
  <c r="S16" i="36" s="1"/>
  <c r="U17" i="26"/>
  <c r="S15" i="36" s="1"/>
  <c r="U16" i="26"/>
  <c r="S14" i="36" s="1"/>
  <c r="U15" i="26"/>
  <c r="S13" i="36" s="1"/>
  <c r="U14" i="26"/>
  <c r="S12" i="36" s="1"/>
  <c r="U13" i="26"/>
  <c r="S11" i="36" s="1"/>
  <c r="U12" i="26"/>
  <c r="S10" i="36" s="1"/>
  <c r="U11" i="26"/>
  <c r="S9" i="36" s="1"/>
  <c r="U10" i="26"/>
  <c r="S8" i="36" s="1"/>
  <c r="U9" i="26"/>
  <c r="S7" i="36" s="1"/>
  <c r="S6" i="36"/>
  <c r="U7" i="26"/>
  <c r="S5" i="36" s="1"/>
  <c r="U6" i="26"/>
  <c r="S4" i="36" s="1"/>
  <c r="U36" i="25"/>
  <c r="I34" i="36" s="1"/>
  <c r="U35" i="25"/>
  <c r="I33" i="36" s="1"/>
  <c r="U34" i="25"/>
  <c r="I32" i="36" s="1"/>
  <c r="U33" i="25"/>
  <c r="I31" i="36" s="1"/>
  <c r="U32" i="25"/>
  <c r="I30" i="36" s="1"/>
  <c r="U31" i="25"/>
  <c r="I29" i="36" s="1"/>
  <c r="U30" i="25"/>
  <c r="I28" i="36" s="1"/>
  <c r="U29" i="25"/>
  <c r="I27" i="36" s="1"/>
  <c r="U28" i="25"/>
  <c r="I26" i="36" s="1"/>
  <c r="U27" i="25"/>
  <c r="I25" i="36" s="1"/>
  <c r="U26" i="25"/>
  <c r="I24" i="36" s="1"/>
  <c r="U25" i="25"/>
  <c r="I23" i="36" s="1"/>
  <c r="U24" i="25"/>
  <c r="I22" i="36" s="1"/>
  <c r="U23" i="25"/>
  <c r="I21" i="36" s="1"/>
  <c r="U22" i="25"/>
  <c r="I20" i="36" s="1"/>
  <c r="U21" i="25"/>
  <c r="I19" i="36" s="1"/>
  <c r="U20" i="25"/>
  <c r="I18" i="36" s="1"/>
  <c r="U19" i="25"/>
  <c r="I17" i="36" s="1"/>
  <c r="U18" i="25"/>
  <c r="I16" i="36" s="1"/>
  <c r="U17" i="25"/>
  <c r="I15" i="36" s="1"/>
  <c r="U16" i="25"/>
  <c r="I14" i="36" s="1"/>
  <c r="U15" i="25"/>
  <c r="I13" i="36" s="1"/>
  <c r="U14" i="25"/>
  <c r="I12" i="36" s="1"/>
  <c r="U13" i="25"/>
  <c r="I11" i="36" s="1"/>
  <c r="U12" i="25"/>
  <c r="I10" i="36" s="1"/>
  <c r="U11" i="25"/>
  <c r="I9" i="36" s="1"/>
  <c r="U10" i="25"/>
  <c r="I8" i="36" s="1"/>
  <c r="U9" i="25"/>
  <c r="I7" i="36" s="1"/>
  <c r="U8" i="25"/>
  <c r="I6" i="36" s="1"/>
  <c r="U7" i="25"/>
  <c r="I5" i="36" s="1"/>
  <c r="U6" i="25"/>
  <c r="I4" i="36" s="1"/>
  <c r="U36" i="24"/>
  <c r="AB34" i="36" s="1"/>
  <c r="U35" i="24"/>
  <c r="AB33" i="36" s="1"/>
  <c r="U34" i="24"/>
  <c r="AB32" i="36" s="1"/>
  <c r="U33" i="24"/>
  <c r="AB31" i="36" s="1"/>
  <c r="U32" i="24"/>
  <c r="AB30" i="36" s="1"/>
  <c r="U31" i="24"/>
  <c r="AB29" i="36" s="1"/>
  <c r="U30" i="24"/>
  <c r="AB28" i="36" s="1"/>
  <c r="U29" i="24"/>
  <c r="AB27" i="36" s="1"/>
  <c r="U28" i="24"/>
  <c r="AB26" i="36" s="1"/>
  <c r="U27" i="24"/>
  <c r="AB25" i="36" s="1"/>
  <c r="U26" i="24"/>
  <c r="AB24" i="36" s="1"/>
  <c r="U25" i="24"/>
  <c r="AB23" i="36" s="1"/>
  <c r="U24" i="24"/>
  <c r="AB22" i="36" s="1"/>
  <c r="U23" i="24"/>
  <c r="AB21" i="36" s="1"/>
  <c r="U22" i="24"/>
  <c r="AB20" i="36" s="1"/>
  <c r="U21" i="24"/>
  <c r="AB19" i="36" s="1"/>
  <c r="U20" i="24"/>
  <c r="AB18" i="36" s="1"/>
  <c r="U19" i="24"/>
  <c r="AB17" i="36" s="1"/>
  <c r="U18" i="24"/>
  <c r="AB16" i="36" s="1"/>
  <c r="U17" i="24"/>
  <c r="AB15" i="36" s="1"/>
  <c r="U16" i="24"/>
  <c r="AB14" i="36" s="1"/>
  <c r="U15" i="24"/>
  <c r="AB13" i="36" s="1"/>
  <c r="U14" i="24"/>
  <c r="AB12" i="36" s="1"/>
  <c r="U13" i="24"/>
  <c r="AB11" i="36" s="1"/>
  <c r="U12" i="24"/>
  <c r="AB10" i="36" s="1"/>
  <c r="U11" i="24"/>
  <c r="AB9" i="36" s="1"/>
  <c r="U10" i="24"/>
  <c r="AB8" i="36" s="1"/>
  <c r="U9" i="24"/>
  <c r="AB7" i="36" s="1"/>
  <c r="U8" i="24"/>
  <c r="AB6" i="36" s="1"/>
  <c r="U7" i="24"/>
  <c r="AB5" i="36" s="1"/>
  <c r="U6" i="24"/>
  <c r="AB4" i="36" s="1"/>
  <c r="U36" i="23"/>
  <c r="AJ34" i="36" s="1"/>
  <c r="U35" i="23"/>
  <c r="AJ33" i="36" s="1"/>
  <c r="U34" i="23"/>
  <c r="AJ32" i="36" s="1"/>
  <c r="U33" i="23"/>
  <c r="AJ31" i="36" s="1"/>
  <c r="U32" i="23"/>
  <c r="AJ30" i="36" s="1"/>
  <c r="U31" i="23"/>
  <c r="AJ29" i="36" s="1"/>
  <c r="U30" i="23"/>
  <c r="AJ28" i="36" s="1"/>
  <c r="U29" i="23"/>
  <c r="AJ27" i="36" s="1"/>
  <c r="U28" i="23"/>
  <c r="AJ26" i="36" s="1"/>
  <c r="U27" i="23"/>
  <c r="AJ25" i="36" s="1"/>
  <c r="U26" i="23"/>
  <c r="AJ24" i="36" s="1"/>
  <c r="U25" i="23"/>
  <c r="AJ23" i="36" s="1"/>
  <c r="U24" i="23"/>
  <c r="AJ22" i="36" s="1"/>
  <c r="U23" i="23"/>
  <c r="AJ21" i="36" s="1"/>
  <c r="U22" i="23"/>
  <c r="AJ20" i="36" s="1"/>
  <c r="U21" i="23"/>
  <c r="AJ19" i="36" s="1"/>
  <c r="U20" i="23"/>
  <c r="AJ18" i="36" s="1"/>
  <c r="U19" i="23"/>
  <c r="AJ17" i="36" s="1"/>
  <c r="U18" i="23"/>
  <c r="AJ16" i="36" s="1"/>
  <c r="U17" i="23"/>
  <c r="AJ15" i="36" s="1"/>
  <c r="U16" i="23"/>
  <c r="AJ14" i="36" s="1"/>
  <c r="U15" i="23"/>
  <c r="AJ13" i="36" s="1"/>
  <c r="U14" i="23"/>
  <c r="AJ12" i="36" s="1"/>
  <c r="U13" i="23"/>
  <c r="AJ11" i="36" s="1"/>
  <c r="U12" i="23"/>
  <c r="AJ10" i="36" s="1"/>
  <c r="U11" i="23"/>
  <c r="AJ9" i="36" s="1"/>
  <c r="U10" i="23"/>
  <c r="AJ8" i="36" s="1"/>
  <c r="U9" i="23"/>
  <c r="AJ7" i="36" s="1"/>
  <c r="U8" i="23"/>
  <c r="AJ6" i="36" s="1"/>
  <c r="U7" i="23"/>
  <c r="AJ5" i="36" s="1"/>
  <c r="U6" i="23"/>
  <c r="AJ4" i="36" s="1"/>
  <c r="U36" i="22"/>
  <c r="X34" i="36" s="1"/>
  <c r="U35" i="22"/>
  <c r="X33" i="36" s="1"/>
  <c r="U34" i="22"/>
  <c r="X32" i="36" s="1"/>
  <c r="U33" i="22"/>
  <c r="X31" i="36" s="1"/>
  <c r="U32" i="22"/>
  <c r="X30" i="36" s="1"/>
  <c r="U31" i="22"/>
  <c r="X29" i="36" s="1"/>
  <c r="U30" i="22"/>
  <c r="X28" i="36" s="1"/>
  <c r="U29" i="22"/>
  <c r="X27" i="36" s="1"/>
  <c r="U28" i="22"/>
  <c r="X26" i="36" s="1"/>
  <c r="U27" i="22"/>
  <c r="X25" i="36" s="1"/>
  <c r="U26" i="22"/>
  <c r="X24" i="36" s="1"/>
  <c r="U25" i="22"/>
  <c r="X23" i="36" s="1"/>
  <c r="U24" i="22"/>
  <c r="X22" i="36" s="1"/>
  <c r="U23" i="22"/>
  <c r="X21" i="36" s="1"/>
  <c r="U22" i="22"/>
  <c r="X20" i="36" s="1"/>
  <c r="U21" i="22"/>
  <c r="X19" i="36" s="1"/>
  <c r="U20" i="22"/>
  <c r="X18" i="36" s="1"/>
  <c r="U19" i="22"/>
  <c r="X17" i="36" s="1"/>
  <c r="U18" i="22"/>
  <c r="X16" i="36" s="1"/>
  <c r="U17" i="22"/>
  <c r="X15" i="36" s="1"/>
  <c r="U16" i="22"/>
  <c r="X14" i="36" s="1"/>
  <c r="U15" i="22"/>
  <c r="X13" i="36" s="1"/>
  <c r="U14" i="22"/>
  <c r="X12" i="36" s="1"/>
  <c r="U13" i="22"/>
  <c r="X11" i="36" s="1"/>
  <c r="U12" i="22"/>
  <c r="X10" i="36" s="1"/>
  <c r="U11" i="22"/>
  <c r="X9" i="36" s="1"/>
  <c r="U10" i="22"/>
  <c r="X8" i="36" s="1"/>
  <c r="U9" i="22"/>
  <c r="X7" i="36" s="1"/>
  <c r="U8" i="22"/>
  <c r="X6" i="36" s="1"/>
  <c r="U7" i="22"/>
  <c r="X5" i="36" s="1"/>
  <c r="U6" i="22"/>
  <c r="X4" i="36" s="1"/>
  <c r="U36" i="21"/>
  <c r="R34" i="36" s="1"/>
  <c r="U35" i="21"/>
  <c r="R33" i="36" s="1"/>
  <c r="U34" i="21"/>
  <c r="R32" i="36" s="1"/>
  <c r="U33" i="21"/>
  <c r="R31" i="36" s="1"/>
  <c r="U32" i="21"/>
  <c r="R30" i="36" s="1"/>
  <c r="U31" i="21"/>
  <c r="R29" i="36" s="1"/>
  <c r="U30" i="21"/>
  <c r="R28" i="36" s="1"/>
  <c r="U29" i="21"/>
  <c r="R27" i="36" s="1"/>
  <c r="U28" i="21"/>
  <c r="R26" i="36" s="1"/>
  <c r="U27" i="21"/>
  <c r="R25" i="36" s="1"/>
  <c r="U26" i="21"/>
  <c r="R24" i="36" s="1"/>
  <c r="U25" i="21"/>
  <c r="R23" i="36" s="1"/>
  <c r="U23" i="21"/>
  <c r="R21" i="36" s="1"/>
  <c r="U22" i="21"/>
  <c r="R20" i="36" s="1"/>
  <c r="U21" i="21"/>
  <c r="R19" i="36" s="1"/>
  <c r="U20" i="21"/>
  <c r="R18" i="36" s="1"/>
  <c r="U19" i="21"/>
  <c r="R17" i="36" s="1"/>
  <c r="U18" i="21"/>
  <c r="R16" i="36" s="1"/>
  <c r="U17" i="21"/>
  <c r="R15" i="36" s="1"/>
  <c r="U16" i="21"/>
  <c r="R14" i="36" s="1"/>
  <c r="U15" i="21"/>
  <c r="R13" i="36" s="1"/>
  <c r="U14" i="21"/>
  <c r="R12" i="36" s="1"/>
  <c r="U13" i="21"/>
  <c r="R11" i="36" s="1"/>
  <c r="U12" i="21"/>
  <c r="R10" i="36" s="1"/>
  <c r="U11" i="21"/>
  <c r="R9" i="36" s="1"/>
  <c r="U10" i="21"/>
  <c r="R8" i="36" s="1"/>
  <c r="U9" i="21"/>
  <c r="R7" i="36" s="1"/>
  <c r="U8" i="21"/>
  <c r="R6" i="36" s="1"/>
  <c r="U7" i="21"/>
  <c r="R5" i="36" s="1"/>
  <c r="U6" i="21"/>
  <c r="R4" i="36" s="1"/>
  <c r="U36" i="20"/>
  <c r="AK34" i="36" s="1"/>
  <c r="U35" i="20"/>
  <c r="AK33" i="36" s="1"/>
  <c r="U34" i="20"/>
  <c r="AK32" i="36" s="1"/>
  <c r="U33" i="20"/>
  <c r="AK31" i="36" s="1"/>
  <c r="U32" i="20"/>
  <c r="AK30" i="36" s="1"/>
  <c r="U31" i="20"/>
  <c r="AK29" i="36" s="1"/>
  <c r="U30" i="20"/>
  <c r="AK28" i="36" s="1"/>
  <c r="U29" i="20"/>
  <c r="AK27" i="36" s="1"/>
  <c r="U28" i="20"/>
  <c r="AK26" i="36" s="1"/>
  <c r="U27" i="20"/>
  <c r="AK25" i="36" s="1"/>
  <c r="U26" i="20"/>
  <c r="AK24" i="36" s="1"/>
  <c r="U25" i="20"/>
  <c r="AK23" i="36" s="1"/>
  <c r="U24" i="20"/>
  <c r="AK22" i="36" s="1"/>
  <c r="U23" i="20"/>
  <c r="AK21" i="36" s="1"/>
  <c r="U22" i="20"/>
  <c r="AK20" i="36" s="1"/>
  <c r="U21" i="20"/>
  <c r="AK19" i="36" s="1"/>
  <c r="U20" i="20"/>
  <c r="AK18" i="36" s="1"/>
  <c r="U19" i="20"/>
  <c r="AK17" i="36" s="1"/>
  <c r="U18" i="20"/>
  <c r="AK16" i="36" s="1"/>
  <c r="U17" i="20"/>
  <c r="AK15" i="36" s="1"/>
  <c r="U16" i="20"/>
  <c r="AK14" i="36" s="1"/>
  <c r="U15" i="20"/>
  <c r="AK13" i="36" s="1"/>
  <c r="U14" i="20"/>
  <c r="AK12" i="36" s="1"/>
  <c r="U13" i="20"/>
  <c r="AK11" i="36" s="1"/>
  <c r="U12" i="20"/>
  <c r="AK10" i="36" s="1"/>
  <c r="U11" i="20"/>
  <c r="AK9" i="36" s="1"/>
  <c r="U10" i="20"/>
  <c r="AK8" i="36" s="1"/>
  <c r="U9" i="20"/>
  <c r="AK7" i="36" s="1"/>
  <c r="U8" i="20"/>
  <c r="AK6" i="36" s="1"/>
  <c r="U7" i="20"/>
  <c r="AK5" i="36" s="1"/>
  <c r="U6" i="20"/>
  <c r="AK4" i="36" s="1"/>
  <c r="U36" i="19"/>
  <c r="AH34" i="36" s="1"/>
  <c r="U35" i="19"/>
  <c r="AH33" i="36" s="1"/>
  <c r="U34" i="19"/>
  <c r="AH32" i="36" s="1"/>
  <c r="U33" i="19"/>
  <c r="AH31" i="36" s="1"/>
  <c r="U32" i="19"/>
  <c r="AH30" i="36" s="1"/>
  <c r="U31" i="19"/>
  <c r="AH29" i="36" s="1"/>
  <c r="U30" i="19"/>
  <c r="AH28" i="36" s="1"/>
  <c r="U29" i="19"/>
  <c r="AH27" i="36" s="1"/>
  <c r="U28" i="19"/>
  <c r="AH26" i="36" s="1"/>
  <c r="U27" i="19"/>
  <c r="AH25" i="36" s="1"/>
  <c r="U26" i="19"/>
  <c r="AH24" i="36" s="1"/>
  <c r="U25" i="19"/>
  <c r="AH23" i="36" s="1"/>
  <c r="U24" i="19"/>
  <c r="AH22" i="36" s="1"/>
  <c r="U23" i="19"/>
  <c r="AH21" i="36" s="1"/>
  <c r="U22" i="19"/>
  <c r="AH20" i="36" s="1"/>
  <c r="U21" i="19"/>
  <c r="AH19" i="36" s="1"/>
  <c r="U20" i="19"/>
  <c r="AH18" i="36" s="1"/>
  <c r="U19" i="19"/>
  <c r="AH17" i="36" s="1"/>
  <c r="U18" i="19"/>
  <c r="AH16" i="36" s="1"/>
  <c r="U17" i="19"/>
  <c r="AH15" i="36" s="1"/>
  <c r="U16" i="19"/>
  <c r="AH14" i="36" s="1"/>
  <c r="U15" i="19"/>
  <c r="AH13" i="36" s="1"/>
  <c r="U14" i="19"/>
  <c r="AH12" i="36" s="1"/>
  <c r="U13" i="19"/>
  <c r="AH11" i="36" s="1"/>
  <c r="U12" i="19"/>
  <c r="AH10" i="36" s="1"/>
  <c r="U11" i="19"/>
  <c r="AH9" i="36" s="1"/>
  <c r="U10" i="19"/>
  <c r="AH8" i="36" s="1"/>
  <c r="U9" i="19"/>
  <c r="AH7" i="36" s="1"/>
  <c r="U8" i="19"/>
  <c r="AH6" i="36" s="1"/>
  <c r="U7" i="19"/>
  <c r="AH5" i="36" s="1"/>
  <c r="U6" i="19"/>
  <c r="AH4" i="36" s="1"/>
  <c r="U36" i="18"/>
  <c r="M34" i="36" s="1"/>
  <c r="U35" i="18"/>
  <c r="M33" i="36" s="1"/>
  <c r="U34" i="18"/>
  <c r="M32" i="36" s="1"/>
  <c r="U33" i="18"/>
  <c r="M31" i="36" s="1"/>
  <c r="U32" i="18"/>
  <c r="M30" i="36" s="1"/>
  <c r="U31" i="18"/>
  <c r="M29" i="36" s="1"/>
  <c r="U30" i="18"/>
  <c r="M28" i="36" s="1"/>
  <c r="U29" i="18"/>
  <c r="M27" i="36" s="1"/>
  <c r="U28" i="18"/>
  <c r="M26" i="36" s="1"/>
  <c r="U27" i="18"/>
  <c r="M25" i="36" s="1"/>
  <c r="U26" i="18"/>
  <c r="M24" i="36" s="1"/>
  <c r="U25" i="18"/>
  <c r="M23" i="36" s="1"/>
  <c r="U24" i="18"/>
  <c r="M22" i="36" s="1"/>
  <c r="U23" i="18"/>
  <c r="M21" i="36" s="1"/>
  <c r="U22" i="18"/>
  <c r="M20" i="36" s="1"/>
  <c r="U21" i="18"/>
  <c r="M19" i="36" s="1"/>
  <c r="U20" i="18"/>
  <c r="M18" i="36" s="1"/>
  <c r="U19" i="18"/>
  <c r="M17" i="36" s="1"/>
  <c r="U18" i="18"/>
  <c r="M16" i="36" s="1"/>
  <c r="U17" i="18"/>
  <c r="M15" i="36" s="1"/>
  <c r="U16" i="18"/>
  <c r="M14" i="36" s="1"/>
  <c r="U15" i="18"/>
  <c r="M13" i="36" s="1"/>
  <c r="U14" i="18"/>
  <c r="M12" i="36" s="1"/>
  <c r="U13" i="18"/>
  <c r="M11" i="36" s="1"/>
  <c r="U12" i="18"/>
  <c r="M10" i="36" s="1"/>
  <c r="U11" i="18"/>
  <c r="M9" i="36" s="1"/>
  <c r="U10" i="18"/>
  <c r="M8" i="36" s="1"/>
  <c r="U9" i="18"/>
  <c r="M7" i="36" s="1"/>
  <c r="U8" i="18"/>
  <c r="M6" i="36" s="1"/>
  <c r="U7" i="18"/>
  <c r="M5" i="36" s="1"/>
  <c r="U6" i="18"/>
  <c r="M4" i="36" s="1"/>
  <c r="U36" i="17"/>
  <c r="AL34" i="36" s="1"/>
  <c r="U35" i="17"/>
  <c r="AL33" i="36" s="1"/>
  <c r="U34" i="17"/>
  <c r="AL32" i="36" s="1"/>
  <c r="U33" i="17"/>
  <c r="AL31" i="36" s="1"/>
  <c r="U32" i="17"/>
  <c r="AL30" i="36" s="1"/>
  <c r="U31" i="17"/>
  <c r="AL29" i="36" s="1"/>
  <c r="U30" i="17"/>
  <c r="AL28" i="36" s="1"/>
  <c r="U29" i="17"/>
  <c r="AL27" i="36" s="1"/>
  <c r="U28" i="17"/>
  <c r="AL26" i="36" s="1"/>
  <c r="U27" i="17"/>
  <c r="AL25" i="36" s="1"/>
  <c r="U26" i="17"/>
  <c r="AL24" i="36" s="1"/>
  <c r="U25" i="17"/>
  <c r="AL23" i="36" s="1"/>
  <c r="U24" i="17"/>
  <c r="AL22" i="36" s="1"/>
  <c r="U23" i="17"/>
  <c r="AL21" i="36" s="1"/>
  <c r="U22" i="17"/>
  <c r="AL20" i="36" s="1"/>
  <c r="U21" i="17"/>
  <c r="AL19" i="36" s="1"/>
  <c r="U20" i="17"/>
  <c r="AL18" i="36" s="1"/>
  <c r="U19" i="17"/>
  <c r="AL17" i="36" s="1"/>
  <c r="U18" i="17"/>
  <c r="AL16" i="36" s="1"/>
  <c r="U17" i="17"/>
  <c r="AL15" i="36" s="1"/>
  <c r="U16" i="17"/>
  <c r="AL14" i="36" s="1"/>
  <c r="U15" i="17"/>
  <c r="AL13" i="36" s="1"/>
  <c r="U14" i="17"/>
  <c r="AL12" i="36" s="1"/>
  <c r="U13" i="17"/>
  <c r="AL11" i="36" s="1"/>
  <c r="U12" i="17"/>
  <c r="AL10" i="36" s="1"/>
  <c r="U11" i="17"/>
  <c r="AL9" i="36" s="1"/>
  <c r="U10" i="17"/>
  <c r="AL8" i="36" s="1"/>
  <c r="U9" i="17"/>
  <c r="AL7" i="36" s="1"/>
  <c r="U8" i="17"/>
  <c r="AL6" i="36" s="1"/>
  <c r="U7" i="17"/>
  <c r="AL5" i="36" s="1"/>
  <c r="U6" i="17"/>
  <c r="AL4" i="36" s="1"/>
  <c r="U36" i="16"/>
  <c r="AE34" i="36" s="1"/>
  <c r="U35" i="16"/>
  <c r="AE33" i="36" s="1"/>
  <c r="U34" i="16"/>
  <c r="AE32" i="36" s="1"/>
  <c r="U33" i="16"/>
  <c r="AE31" i="36" s="1"/>
  <c r="U32" i="16"/>
  <c r="AE30" i="36" s="1"/>
  <c r="U31" i="16"/>
  <c r="AE29" i="36" s="1"/>
  <c r="U30" i="16"/>
  <c r="AE28" i="36" s="1"/>
  <c r="U29" i="16"/>
  <c r="AE27" i="36" s="1"/>
  <c r="U28" i="16"/>
  <c r="AE26" i="36" s="1"/>
  <c r="U27" i="16"/>
  <c r="AE25" i="36" s="1"/>
  <c r="U26" i="16"/>
  <c r="AE24" i="36" s="1"/>
  <c r="U25" i="16"/>
  <c r="AE23" i="36" s="1"/>
  <c r="U24" i="16"/>
  <c r="AE22" i="36" s="1"/>
  <c r="U23" i="16"/>
  <c r="AE21" i="36" s="1"/>
  <c r="U22" i="16"/>
  <c r="AE20" i="36" s="1"/>
  <c r="U21" i="16"/>
  <c r="AE19" i="36" s="1"/>
  <c r="U20" i="16"/>
  <c r="AE18" i="36" s="1"/>
  <c r="U19" i="16"/>
  <c r="AE17" i="36" s="1"/>
  <c r="U18" i="16"/>
  <c r="AE16" i="36" s="1"/>
  <c r="U17" i="16"/>
  <c r="AE15" i="36" s="1"/>
  <c r="U16" i="16"/>
  <c r="AE14" i="36" s="1"/>
  <c r="U15" i="16"/>
  <c r="AE13" i="36" s="1"/>
  <c r="U14" i="16"/>
  <c r="AE12" i="36" s="1"/>
  <c r="U13" i="16"/>
  <c r="AE11" i="36" s="1"/>
  <c r="U12" i="16"/>
  <c r="AE10" i="36" s="1"/>
  <c r="U11" i="16"/>
  <c r="AE9" i="36" s="1"/>
  <c r="U10" i="16"/>
  <c r="AE8" i="36" s="1"/>
  <c r="U9" i="16"/>
  <c r="AE7" i="36" s="1"/>
  <c r="U8" i="16"/>
  <c r="AE6" i="36" s="1"/>
  <c r="U7" i="16"/>
  <c r="AE5" i="36" s="1"/>
  <c r="U6" i="16"/>
  <c r="AE4" i="36" s="1"/>
  <c r="K23" i="36"/>
  <c r="AF22" i="36"/>
  <c r="U36" i="15"/>
  <c r="L34" i="36" s="1"/>
  <c r="U35" i="15"/>
  <c r="L33" i="36" s="1"/>
  <c r="U34" i="15"/>
  <c r="L32" i="36" s="1"/>
  <c r="U33" i="15"/>
  <c r="L31" i="36" s="1"/>
  <c r="U32" i="15"/>
  <c r="L30" i="36" s="1"/>
  <c r="U31" i="15"/>
  <c r="L29" i="36" s="1"/>
  <c r="U30" i="15"/>
  <c r="L28" i="36" s="1"/>
  <c r="U29" i="15"/>
  <c r="L27" i="36" s="1"/>
  <c r="U28" i="15"/>
  <c r="L26" i="36" s="1"/>
  <c r="U27" i="15"/>
  <c r="L25" i="36" s="1"/>
  <c r="U26" i="15"/>
  <c r="L24" i="36" s="1"/>
  <c r="U25" i="15"/>
  <c r="L23" i="36" s="1"/>
  <c r="U24" i="15"/>
  <c r="L22" i="36" s="1"/>
  <c r="U23" i="15"/>
  <c r="L21" i="36" s="1"/>
  <c r="U22" i="15"/>
  <c r="L20" i="36" s="1"/>
  <c r="U21" i="15"/>
  <c r="L19" i="36" s="1"/>
  <c r="U20" i="15"/>
  <c r="L18" i="36" s="1"/>
  <c r="U19" i="15"/>
  <c r="L17" i="36" s="1"/>
  <c r="U18" i="15"/>
  <c r="L16" i="36" s="1"/>
  <c r="U17" i="15"/>
  <c r="L15" i="36" s="1"/>
  <c r="U16" i="15"/>
  <c r="L14" i="36" s="1"/>
  <c r="U15" i="15"/>
  <c r="L13" i="36" s="1"/>
  <c r="U14" i="15"/>
  <c r="L12" i="36" s="1"/>
  <c r="U13" i="15"/>
  <c r="L11" i="36" s="1"/>
  <c r="U12" i="15"/>
  <c r="L10" i="36" s="1"/>
  <c r="U11" i="15"/>
  <c r="L9" i="36" s="1"/>
  <c r="U10" i="15"/>
  <c r="L8" i="36" s="1"/>
  <c r="U9" i="15"/>
  <c r="L7" i="36" s="1"/>
  <c r="U8" i="15"/>
  <c r="L6" i="36" s="1"/>
  <c r="U7" i="15"/>
  <c r="L5" i="36" s="1"/>
  <c r="U6" i="15"/>
  <c r="L4" i="36" s="1"/>
  <c r="U36" i="14"/>
  <c r="W34" i="36" s="1"/>
  <c r="U35" i="14"/>
  <c r="W33" i="36" s="1"/>
  <c r="U34" i="14"/>
  <c r="W32" i="36" s="1"/>
  <c r="U33" i="14"/>
  <c r="W31" i="36" s="1"/>
  <c r="U32" i="14"/>
  <c r="W30" i="36" s="1"/>
  <c r="U31" i="14"/>
  <c r="W29" i="36" s="1"/>
  <c r="U30" i="14"/>
  <c r="W28" i="36" s="1"/>
  <c r="U29" i="14"/>
  <c r="W27" i="36" s="1"/>
  <c r="U28" i="14"/>
  <c r="W26" i="36" s="1"/>
  <c r="U27" i="14"/>
  <c r="W25" i="36" s="1"/>
  <c r="U26" i="14"/>
  <c r="W24" i="36" s="1"/>
  <c r="U25" i="14"/>
  <c r="W23" i="36" s="1"/>
  <c r="U24" i="14"/>
  <c r="W22" i="36" s="1"/>
  <c r="U23" i="14"/>
  <c r="W21" i="36" s="1"/>
  <c r="U22" i="14"/>
  <c r="W20" i="36" s="1"/>
  <c r="U21" i="14"/>
  <c r="W19" i="36" s="1"/>
  <c r="U20" i="14"/>
  <c r="W18" i="36" s="1"/>
  <c r="U19" i="14"/>
  <c r="W17" i="36" s="1"/>
  <c r="U18" i="14"/>
  <c r="W16" i="36" s="1"/>
  <c r="U17" i="14"/>
  <c r="W15" i="36" s="1"/>
  <c r="U16" i="14"/>
  <c r="W14" i="36" s="1"/>
  <c r="U15" i="14"/>
  <c r="W13" i="36" s="1"/>
  <c r="U14" i="14"/>
  <c r="W12" i="36" s="1"/>
  <c r="U13" i="14"/>
  <c r="W11" i="36" s="1"/>
  <c r="U12" i="14"/>
  <c r="W10" i="36" s="1"/>
  <c r="U11" i="14"/>
  <c r="W9" i="36" s="1"/>
  <c r="U10" i="14"/>
  <c r="W8" i="36" s="1"/>
  <c r="U9" i="14"/>
  <c r="W7" i="36" s="1"/>
  <c r="U8" i="14"/>
  <c r="W6" i="36" s="1"/>
  <c r="U7" i="14"/>
  <c r="W5" i="36" s="1"/>
  <c r="U6" i="14"/>
  <c r="W4" i="36" s="1"/>
  <c r="U36" i="13"/>
  <c r="AA34" i="36" s="1"/>
  <c r="U35" i="13"/>
  <c r="AA33" i="36" s="1"/>
  <c r="U34" i="13"/>
  <c r="AA32" i="36" s="1"/>
  <c r="U33" i="13"/>
  <c r="AA31" i="36" s="1"/>
  <c r="U32" i="13"/>
  <c r="AA30" i="36" s="1"/>
  <c r="U31" i="13"/>
  <c r="AA29" i="36" s="1"/>
  <c r="U30" i="13"/>
  <c r="AA28" i="36" s="1"/>
  <c r="U29" i="13"/>
  <c r="AA27" i="36" s="1"/>
  <c r="U28" i="13"/>
  <c r="AA26" i="36" s="1"/>
  <c r="U27" i="13"/>
  <c r="AA25" i="36" s="1"/>
  <c r="U26" i="13"/>
  <c r="AA24" i="36" s="1"/>
  <c r="U25" i="13"/>
  <c r="AA23" i="36" s="1"/>
  <c r="U24" i="13"/>
  <c r="AA22" i="36" s="1"/>
  <c r="U23" i="13"/>
  <c r="AA21" i="36" s="1"/>
  <c r="U22" i="13"/>
  <c r="AA20" i="36" s="1"/>
  <c r="U21" i="13"/>
  <c r="AA19" i="36" s="1"/>
  <c r="U20" i="13"/>
  <c r="AA18" i="36" s="1"/>
  <c r="U19" i="13"/>
  <c r="AA17" i="36" s="1"/>
  <c r="U18" i="13"/>
  <c r="AA16" i="36" s="1"/>
  <c r="U17" i="13"/>
  <c r="AA15" i="36" s="1"/>
  <c r="U16" i="13"/>
  <c r="AA14" i="36" s="1"/>
  <c r="U15" i="13"/>
  <c r="AA13" i="36" s="1"/>
  <c r="U14" i="13"/>
  <c r="AA12" i="36" s="1"/>
  <c r="U13" i="13"/>
  <c r="AA11" i="36" s="1"/>
  <c r="U12" i="13"/>
  <c r="AA10" i="36" s="1"/>
  <c r="U11" i="13"/>
  <c r="AA9" i="36" s="1"/>
  <c r="U10" i="13"/>
  <c r="AA8" i="36" s="1"/>
  <c r="U9" i="13"/>
  <c r="AA7" i="36" s="1"/>
  <c r="U8" i="13"/>
  <c r="AA6" i="36" s="1"/>
  <c r="U7" i="13"/>
  <c r="AA5" i="36" s="1"/>
  <c r="U6" i="13"/>
  <c r="AA4" i="36" s="1"/>
  <c r="U36" i="12"/>
  <c r="F34" i="36" s="1"/>
  <c r="U35" i="12"/>
  <c r="F33" i="36" s="1"/>
  <c r="U34" i="12"/>
  <c r="F32" i="36" s="1"/>
  <c r="U33" i="12"/>
  <c r="F31" i="36" s="1"/>
  <c r="U32" i="12"/>
  <c r="F30" i="36" s="1"/>
  <c r="U31" i="12"/>
  <c r="F29" i="36" s="1"/>
  <c r="U30" i="12"/>
  <c r="F28" i="36" s="1"/>
  <c r="U29" i="12"/>
  <c r="F27" i="36" s="1"/>
  <c r="U28" i="12"/>
  <c r="F26" i="36" s="1"/>
  <c r="U27" i="12"/>
  <c r="F25" i="36" s="1"/>
  <c r="U26" i="12"/>
  <c r="F24" i="36" s="1"/>
  <c r="U25" i="12"/>
  <c r="F23" i="36" s="1"/>
  <c r="U24" i="12"/>
  <c r="F22" i="36" s="1"/>
  <c r="U23" i="12"/>
  <c r="F21" i="36" s="1"/>
  <c r="U22" i="12"/>
  <c r="F20" i="36" s="1"/>
  <c r="U21" i="12"/>
  <c r="F19" i="36" s="1"/>
  <c r="U20" i="12"/>
  <c r="F18" i="36" s="1"/>
  <c r="U19" i="12"/>
  <c r="F17" i="36" s="1"/>
  <c r="U18" i="12"/>
  <c r="F16" i="36" s="1"/>
  <c r="U17" i="12"/>
  <c r="F15" i="36" s="1"/>
  <c r="U16" i="12"/>
  <c r="F14" i="36" s="1"/>
  <c r="U15" i="12"/>
  <c r="F13" i="36" s="1"/>
  <c r="U14" i="12"/>
  <c r="F12" i="36" s="1"/>
  <c r="U13" i="12"/>
  <c r="F11" i="36" s="1"/>
  <c r="U12" i="12"/>
  <c r="F10" i="36" s="1"/>
  <c r="U11" i="12"/>
  <c r="F9" i="36" s="1"/>
  <c r="U10" i="12"/>
  <c r="F8" i="36" s="1"/>
  <c r="U9" i="12"/>
  <c r="F7" i="36" s="1"/>
  <c r="U8" i="12"/>
  <c r="F6" i="36" s="1"/>
  <c r="U7" i="12"/>
  <c r="F5" i="36" s="1"/>
  <c r="U6" i="12"/>
  <c r="F4" i="36" s="1"/>
  <c r="U36" i="11"/>
  <c r="AI34" i="36" s="1"/>
  <c r="U35" i="11"/>
  <c r="AI33" i="36" s="1"/>
  <c r="U34" i="11"/>
  <c r="AI32" i="36" s="1"/>
  <c r="U33" i="11"/>
  <c r="AI31" i="36" s="1"/>
  <c r="U32" i="11"/>
  <c r="AI30" i="36" s="1"/>
  <c r="U31" i="11"/>
  <c r="AI29" i="36" s="1"/>
  <c r="U30" i="11"/>
  <c r="AI28" i="36" s="1"/>
  <c r="U29" i="11"/>
  <c r="AI27" i="36" s="1"/>
  <c r="U28" i="11"/>
  <c r="AI26" i="36" s="1"/>
  <c r="U27" i="11"/>
  <c r="AI25" i="36" s="1"/>
  <c r="U26" i="11"/>
  <c r="AI24" i="36" s="1"/>
  <c r="U25" i="11"/>
  <c r="AI23" i="36" s="1"/>
  <c r="U24" i="11"/>
  <c r="AI22" i="36" s="1"/>
  <c r="U23" i="11"/>
  <c r="AI21" i="36" s="1"/>
  <c r="U22" i="11"/>
  <c r="AI20" i="36" s="1"/>
  <c r="U21" i="11"/>
  <c r="AI19" i="36" s="1"/>
  <c r="U20" i="11"/>
  <c r="AI18" i="36" s="1"/>
  <c r="U19" i="11"/>
  <c r="AI17" i="36" s="1"/>
  <c r="U18" i="11"/>
  <c r="AI16" i="36" s="1"/>
  <c r="U17" i="11"/>
  <c r="AI15" i="36" s="1"/>
  <c r="U16" i="11"/>
  <c r="AI14" i="36" s="1"/>
  <c r="U15" i="11"/>
  <c r="AI13" i="36" s="1"/>
  <c r="U14" i="11"/>
  <c r="AI12" i="36" s="1"/>
  <c r="U13" i="11"/>
  <c r="AI11" i="36" s="1"/>
  <c r="U12" i="11"/>
  <c r="AI10" i="36" s="1"/>
  <c r="U11" i="11"/>
  <c r="AI9" i="36" s="1"/>
  <c r="U10" i="11"/>
  <c r="AI8" i="36" s="1"/>
  <c r="U9" i="11"/>
  <c r="AI7" i="36" s="1"/>
  <c r="U8" i="11"/>
  <c r="AI6" i="36" s="1"/>
  <c r="U7" i="11"/>
  <c r="AI5" i="36" s="1"/>
  <c r="U6" i="11"/>
  <c r="AI4" i="36" s="1"/>
  <c r="U36" i="10"/>
  <c r="AC34" i="36" s="1"/>
  <c r="U35" i="10"/>
  <c r="AC33" i="36" s="1"/>
  <c r="U34" i="10"/>
  <c r="AC32" i="36" s="1"/>
  <c r="U33" i="10"/>
  <c r="AC31" i="36" s="1"/>
  <c r="U32" i="10"/>
  <c r="AC30" i="36" s="1"/>
  <c r="U31" i="10"/>
  <c r="AC29" i="36" s="1"/>
  <c r="U30" i="10"/>
  <c r="AC28" i="36" s="1"/>
  <c r="U29" i="10"/>
  <c r="AC27" i="36" s="1"/>
  <c r="U28" i="10"/>
  <c r="AC26" i="36" s="1"/>
  <c r="U27" i="10"/>
  <c r="AC25" i="36" s="1"/>
  <c r="U26" i="10"/>
  <c r="AC24" i="36" s="1"/>
  <c r="U25" i="10"/>
  <c r="AC23" i="36" s="1"/>
  <c r="U24" i="10"/>
  <c r="AC22" i="36" s="1"/>
  <c r="U23" i="10"/>
  <c r="AC21" i="36" s="1"/>
  <c r="U22" i="10"/>
  <c r="AC20" i="36" s="1"/>
  <c r="U21" i="10"/>
  <c r="AC19" i="36" s="1"/>
  <c r="U20" i="10"/>
  <c r="AC18" i="36" s="1"/>
  <c r="U19" i="10"/>
  <c r="AC17" i="36" s="1"/>
  <c r="U18" i="10"/>
  <c r="AC16" i="36" s="1"/>
  <c r="U17" i="10"/>
  <c r="AC15" i="36" s="1"/>
  <c r="U16" i="10"/>
  <c r="AC14" i="36" s="1"/>
  <c r="U15" i="10"/>
  <c r="AC13" i="36" s="1"/>
  <c r="U14" i="10"/>
  <c r="AC12" i="36" s="1"/>
  <c r="U13" i="10"/>
  <c r="AC11" i="36" s="1"/>
  <c r="U12" i="10"/>
  <c r="AC10" i="36" s="1"/>
  <c r="U11" i="10"/>
  <c r="AC9" i="36" s="1"/>
  <c r="U10" i="10"/>
  <c r="AC8" i="36" s="1"/>
  <c r="U9" i="10"/>
  <c r="AC7" i="36" s="1"/>
  <c r="U8" i="10"/>
  <c r="AC6" i="36" s="1"/>
  <c r="U7" i="10"/>
  <c r="AC5" i="36" s="1"/>
  <c r="U6" i="10"/>
  <c r="AC4" i="36" s="1"/>
  <c r="U36" i="9"/>
  <c r="P34" i="36" s="1"/>
  <c r="U35" i="9"/>
  <c r="P33" i="36" s="1"/>
  <c r="U34" i="9"/>
  <c r="P32" i="36" s="1"/>
  <c r="U33" i="9"/>
  <c r="P31" i="36" s="1"/>
  <c r="U32" i="9"/>
  <c r="P30" i="36" s="1"/>
  <c r="U31" i="9"/>
  <c r="P29" i="36" s="1"/>
  <c r="U28" i="9"/>
  <c r="P26" i="36" s="1"/>
  <c r="U23" i="9"/>
  <c r="P21" i="36" s="1"/>
  <c r="U22" i="9"/>
  <c r="P20" i="36" s="1"/>
  <c r="U21" i="9"/>
  <c r="P19" i="36" s="1"/>
  <c r="U20" i="9"/>
  <c r="P18" i="36" s="1"/>
  <c r="U19" i="9"/>
  <c r="P17" i="36" s="1"/>
  <c r="U18" i="9"/>
  <c r="P16" i="36" s="1"/>
  <c r="U17" i="9"/>
  <c r="P15" i="36" s="1"/>
  <c r="U16" i="9"/>
  <c r="P14" i="36" s="1"/>
  <c r="U15" i="9"/>
  <c r="P13" i="36" s="1"/>
  <c r="U14" i="9"/>
  <c r="P12" i="36" s="1"/>
  <c r="U13" i="9"/>
  <c r="P11" i="36" s="1"/>
  <c r="U12" i="9"/>
  <c r="P10" i="36" s="1"/>
  <c r="U11" i="9"/>
  <c r="P9" i="36" s="1"/>
  <c r="U10" i="9"/>
  <c r="P8" i="36" s="1"/>
  <c r="U9" i="9"/>
  <c r="P7" i="36" s="1"/>
  <c r="U8" i="9"/>
  <c r="P6" i="36" s="1"/>
  <c r="U7" i="9"/>
  <c r="P5" i="36" s="1"/>
  <c r="U6" i="9"/>
  <c r="P4" i="36" s="1"/>
  <c r="U36" i="8"/>
  <c r="V34" i="36" s="1"/>
  <c r="U35" i="8"/>
  <c r="V33" i="36" s="1"/>
  <c r="U34" i="8"/>
  <c r="V32" i="36" s="1"/>
  <c r="U33" i="8"/>
  <c r="V31" i="36" s="1"/>
  <c r="U32" i="8"/>
  <c r="V30" i="36" s="1"/>
  <c r="U31" i="8"/>
  <c r="V29" i="36" s="1"/>
  <c r="U30" i="8"/>
  <c r="V28" i="36" s="1"/>
  <c r="U29" i="8"/>
  <c r="V27" i="36" s="1"/>
  <c r="U28" i="8"/>
  <c r="V26" i="36" s="1"/>
  <c r="U27" i="8"/>
  <c r="V25" i="36" s="1"/>
  <c r="U26" i="8"/>
  <c r="V24" i="36" s="1"/>
  <c r="U25" i="8"/>
  <c r="V23" i="36" s="1"/>
  <c r="U24" i="8"/>
  <c r="V22" i="36" s="1"/>
  <c r="U23" i="8"/>
  <c r="V21" i="36" s="1"/>
  <c r="U22" i="8"/>
  <c r="V20" i="36" s="1"/>
  <c r="U21" i="8"/>
  <c r="V19" i="36" s="1"/>
  <c r="U20" i="8"/>
  <c r="V18" i="36" s="1"/>
  <c r="U19" i="8"/>
  <c r="V17" i="36" s="1"/>
  <c r="U18" i="8"/>
  <c r="V16" i="36" s="1"/>
  <c r="U17" i="8"/>
  <c r="V15" i="36" s="1"/>
  <c r="U16" i="8"/>
  <c r="V14" i="36" s="1"/>
  <c r="U15" i="8"/>
  <c r="V13" i="36" s="1"/>
  <c r="U14" i="8"/>
  <c r="V12" i="36" s="1"/>
  <c r="U13" i="8"/>
  <c r="V11" i="36" s="1"/>
  <c r="U12" i="8"/>
  <c r="V10" i="36" s="1"/>
  <c r="U11" i="8"/>
  <c r="V9" i="36" s="1"/>
  <c r="U10" i="8"/>
  <c r="V8" i="36" s="1"/>
  <c r="U9" i="8"/>
  <c r="V7" i="36" s="1"/>
  <c r="U8" i="8"/>
  <c r="V6" i="36" s="1"/>
  <c r="U7" i="8"/>
  <c r="V5" i="36" s="1"/>
  <c r="U6" i="8"/>
  <c r="V4" i="36" s="1"/>
  <c r="U36" i="7"/>
  <c r="Y34" i="36" s="1"/>
  <c r="U35" i="7"/>
  <c r="Y33" i="36" s="1"/>
  <c r="U34" i="7"/>
  <c r="Y32" i="36" s="1"/>
  <c r="U33" i="7"/>
  <c r="Y31" i="36" s="1"/>
  <c r="U32" i="7"/>
  <c r="Y30" i="36" s="1"/>
  <c r="U31" i="7"/>
  <c r="Y29" i="36" s="1"/>
  <c r="U30" i="7"/>
  <c r="Y28" i="36" s="1"/>
  <c r="U29" i="7"/>
  <c r="Y27" i="36" s="1"/>
  <c r="U28" i="7"/>
  <c r="Y26" i="36" s="1"/>
  <c r="U27" i="7"/>
  <c r="Y25" i="36" s="1"/>
  <c r="U26" i="7"/>
  <c r="Y24" i="36" s="1"/>
  <c r="U25" i="7"/>
  <c r="Y23" i="36" s="1"/>
  <c r="U24" i="7"/>
  <c r="Y22" i="36" s="1"/>
  <c r="U23" i="7"/>
  <c r="Y21" i="36" s="1"/>
  <c r="U22" i="7"/>
  <c r="Y20" i="36" s="1"/>
  <c r="U21" i="7"/>
  <c r="Y19" i="36" s="1"/>
  <c r="U20" i="7"/>
  <c r="Y18" i="36" s="1"/>
  <c r="U19" i="7"/>
  <c r="Y17" i="36" s="1"/>
  <c r="U18" i="7"/>
  <c r="Y16" i="36" s="1"/>
  <c r="U17" i="7"/>
  <c r="Y15" i="36" s="1"/>
  <c r="U16" i="7"/>
  <c r="Y14" i="36" s="1"/>
  <c r="U15" i="7"/>
  <c r="Y13" i="36" s="1"/>
  <c r="U14" i="7"/>
  <c r="Y12" i="36" s="1"/>
  <c r="U13" i="7"/>
  <c r="Y11" i="36" s="1"/>
  <c r="U12" i="7"/>
  <c r="Y10" i="36" s="1"/>
  <c r="U11" i="7"/>
  <c r="Y9" i="36" s="1"/>
  <c r="U10" i="7"/>
  <c r="Y8" i="36" s="1"/>
  <c r="U9" i="7"/>
  <c r="Y7" i="36" s="1"/>
  <c r="U8" i="7"/>
  <c r="Y6" i="36" s="1"/>
  <c r="U7" i="7"/>
  <c r="Y5" i="36" s="1"/>
  <c r="U6" i="7"/>
  <c r="Y4" i="36" s="1"/>
  <c r="U36" i="6"/>
  <c r="K34" i="36" s="1"/>
  <c r="U35" i="6"/>
  <c r="K33" i="36" s="1"/>
  <c r="U34" i="6"/>
  <c r="K32" i="36" s="1"/>
  <c r="U33" i="6"/>
  <c r="K31" i="36" s="1"/>
  <c r="U32" i="6"/>
  <c r="K30" i="36" s="1"/>
  <c r="U31" i="6"/>
  <c r="K29" i="36" s="1"/>
  <c r="U30" i="6"/>
  <c r="K28" i="36" s="1"/>
  <c r="U29" i="6"/>
  <c r="K27" i="36" s="1"/>
  <c r="U28" i="6"/>
  <c r="K26" i="36" s="1"/>
  <c r="U27" i="6"/>
  <c r="K25" i="36" s="1"/>
  <c r="U26" i="6"/>
  <c r="K24" i="36" s="1"/>
  <c r="U24" i="6"/>
  <c r="K22" i="36" s="1"/>
  <c r="U23" i="6"/>
  <c r="K21" i="36" s="1"/>
  <c r="U22" i="6"/>
  <c r="K20" i="36" s="1"/>
  <c r="U21" i="6"/>
  <c r="K19" i="36" s="1"/>
  <c r="U20" i="6"/>
  <c r="K18" i="36" s="1"/>
  <c r="U19" i="6"/>
  <c r="K17" i="36" s="1"/>
  <c r="U18" i="6"/>
  <c r="K16" i="36" s="1"/>
  <c r="U17" i="6"/>
  <c r="K15" i="36" s="1"/>
  <c r="U16" i="6"/>
  <c r="K14" i="36" s="1"/>
  <c r="U15" i="6"/>
  <c r="K13" i="36" s="1"/>
  <c r="U14" i="6"/>
  <c r="K12" i="36" s="1"/>
  <c r="U13" i="6"/>
  <c r="K11" i="36" s="1"/>
  <c r="U12" i="6"/>
  <c r="K10" i="36" s="1"/>
  <c r="U11" i="6"/>
  <c r="K9" i="36" s="1"/>
  <c r="U10" i="6"/>
  <c r="K8" i="36" s="1"/>
  <c r="U9" i="6"/>
  <c r="K7" i="36" s="1"/>
  <c r="U8" i="6"/>
  <c r="K6" i="36" s="1"/>
  <c r="U7" i="6"/>
  <c r="K5" i="36" s="1"/>
  <c r="U6" i="6"/>
  <c r="K4" i="36" s="1"/>
  <c r="U36" i="5"/>
  <c r="J34" i="36" s="1"/>
  <c r="U35" i="5"/>
  <c r="J33" i="36" s="1"/>
  <c r="U34" i="5"/>
  <c r="J32" i="36" s="1"/>
  <c r="U33" i="5"/>
  <c r="J31" i="36" s="1"/>
  <c r="U32" i="5"/>
  <c r="J30" i="36" s="1"/>
  <c r="U31" i="5"/>
  <c r="J29" i="36" s="1"/>
  <c r="U30" i="5"/>
  <c r="J28" i="36" s="1"/>
  <c r="U29" i="5"/>
  <c r="J27" i="36" s="1"/>
  <c r="U28" i="5"/>
  <c r="J26" i="36" s="1"/>
  <c r="U27" i="5"/>
  <c r="J25" i="36" s="1"/>
  <c r="U26" i="5"/>
  <c r="J24" i="36" s="1"/>
  <c r="U25" i="5"/>
  <c r="J23" i="36" s="1"/>
  <c r="U24" i="5"/>
  <c r="J22" i="36" s="1"/>
  <c r="U23" i="5"/>
  <c r="J21" i="36" s="1"/>
  <c r="U22" i="5"/>
  <c r="J20" i="36" s="1"/>
  <c r="U21" i="5"/>
  <c r="J19" i="36" s="1"/>
  <c r="U20" i="5"/>
  <c r="J18" i="36" s="1"/>
  <c r="U19" i="5"/>
  <c r="J17" i="36" s="1"/>
  <c r="U18" i="5"/>
  <c r="J16" i="36" s="1"/>
  <c r="U17" i="5"/>
  <c r="J15" i="36" s="1"/>
  <c r="U16" i="5"/>
  <c r="J14" i="36" s="1"/>
  <c r="U15" i="5"/>
  <c r="J13" i="36" s="1"/>
  <c r="U14" i="5"/>
  <c r="J12" i="36" s="1"/>
  <c r="U13" i="5"/>
  <c r="J11" i="36" s="1"/>
  <c r="U12" i="5"/>
  <c r="J10" i="36" s="1"/>
  <c r="U11" i="5"/>
  <c r="J9" i="36" s="1"/>
  <c r="U10" i="5"/>
  <c r="J8" i="36" s="1"/>
  <c r="U9" i="5"/>
  <c r="J7" i="36" s="1"/>
  <c r="U8" i="5"/>
  <c r="J6" i="36" s="1"/>
  <c r="U7" i="5"/>
  <c r="J5" i="36" s="1"/>
  <c r="U6" i="5"/>
  <c r="J4" i="36" s="1"/>
  <c r="U36" i="4"/>
  <c r="AF34" i="36" s="1"/>
  <c r="U35" i="4"/>
  <c r="AF33" i="36" s="1"/>
  <c r="U34" i="4"/>
  <c r="AF32" i="36" s="1"/>
  <c r="U33" i="4"/>
  <c r="AF31" i="36" s="1"/>
  <c r="U32" i="4"/>
  <c r="AF30" i="36" s="1"/>
  <c r="U31" i="4"/>
  <c r="AF29" i="36" s="1"/>
  <c r="U30" i="4"/>
  <c r="AF28" i="36" s="1"/>
  <c r="U29" i="4"/>
  <c r="AF27" i="36" s="1"/>
  <c r="U28" i="4"/>
  <c r="AF26" i="36" s="1"/>
  <c r="U27" i="4"/>
  <c r="AF25" i="36" s="1"/>
  <c r="U26" i="4"/>
  <c r="AF24" i="36" s="1"/>
  <c r="U25" i="4"/>
  <c r="AF23" i="36" s="1"/>
  <c r="U23" i="4"/>
  <c r="AF21" i="36" s="1"/>
  <c r="U22" i="4"/>
  <c r="AF20" i="36" s="1"/>
  <c r="U21" i="4"/>
  <c r="AF19" i="36" s="1"/>
  <c r="U20" i="4"/>
  <c r="AF18" i="36" s="1"/>
  <c r="U19" i="4"/>
  <c r="AF17" i="36" s="1"/>
  <c r="U18" i="4"/>
  <c r="AF16" i="36" s="1"/>
  <c r="U17" i="4"/>
  <c r="AF15" i="36" s="1"/>
  <c r="U16" i="4"/>
  <c r="AF14" i="36" s="1"/>
  <c r="U15" i="4"/>
  <c r="AF13" i="36" s="1"/>
  <c r="U14" i="4"/>
  <c r="AF12" i="36" s="1"/>
  <c r="U13" i="4"/>
  <c r="AF11" i="36" s="1"/>
  <c r="U12" i="4"/>
  <c r="AF10" i="36" s="1"/>
  <c r="U11" i="4"/>
  <c r="AF9" i="36" s="1"/>
  <c r="U10" i="4"/>
  <c r="AF8" i="36" s="1"/>
  <c r="U9" i="4"/>
  <c r="AF7" i="36" s="1"/>
  <c r="U8" i="4"/>
  <c r="AF6" i="36" s="1"/>
  <c r="U7" i="4"/>
  <c r="AF5" i="36" s="1"/>
  <c r="U6" i="4"/>
  <c r="AF4" i="36" s="1"/>
  <c r="C20" i="36"/>
  <c r="N23" i="1"/>
  <c r="N12" i="1"/>
  <c r="N11" i="1"/>
  <c r="N10" i="1"/>
  <c r="N9" i="1"/>
  <c r="N8" i="1"/>
  <c r="N18" i="1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N22" i="1"/>
  <c r="N21" i="1"/>
  <c r="N20" i="1"/>
  <c r="N19" i="1"/>
  <c r="N17" i="1"/>
  <c r="N16" i="1"/>
  <c r="N15" i="1"/>
  <c r="N14" i="1"/>
  <c r="N13" i="1"/>
  <c r="U14" i="3"/>
  <c r="AG12" i="36" s="1"/>
  <c r="U36" i="3"/>
  <c r="AG34" i="36" s="1"/>
  <c r="U35" i="3"/>
  <c r="AG33" i="36" s="1"/>
  <c r="U34" i="3"/>
  <c r="AG32" i="36" s="1"/>
  <c r="U33" i="3"/>
  <c r="AG31" i="36" s="1"/>
  <c r="U32" i="3"/>
  <c r="AG30" i="36" s="1"/>
  <c r="U31" i="3"/>
  <c r="AG29" i="36" s="1"/>
  <c r="U30" i="3"/>
  <c r="AG28" i="36" s="1"/>
  <c r="U29" i="3"/>
  <c r="AG27" i="36" s="1"/>
  <c r="U28" i="3"/>
  <c r="AG26" i="36" s="1"/>
  <c r="U27" i="3"/>
  <c r="AG25" i="36" s="1"/>
  <c r="U26" i="3"/>
  <c r="AG24" i="36" s="1"/>
  <c r="U25" i="3"/>
  <c r="AG23" i="36" s="1"/>
  <c r="U24" i="3"/>
  <c r="AG22" i="36" s="1"/>
  <c r="U23" i="3"/>
  <c r="AG21" i="36" s="1"/>
  <c r="U22" i="3"/>
  <c r="AG20" i="36" s="1"/>
  <c r="U21" i="3"/>
  <c r="AG19" i="36" s="1"/>
  <c r="U20" i="3"/>
  <c r="AG18" i="36" s="1"/>
  <c r="U19" i="3"/>
  <c r="AG17" i="36" s="1"/>
  <c r="U18" i="3"/>
  <c r="AG16" i="36" s="1"/>
  <c r="U17" i="3"/>
  <c r="AG15" i="36" s="1"/>
  <c r="U16" i="3"/>
  <c r="AG14" i="36" s="1"/>
  <c r="U15" i="3"/>
  <c r="AG13" i="36" s="1"/>
  <c r="U13" i="3"/>
  <c r="AG11" i="36" s="1"/>
  <c r="U12" i="3"/>
  <c r="AG10" i="36" s="1"/>
  <c r="U11" i="3"/>
  <c r="AG9" i="36" s="1"/>
  <c r="U10" i="3"/>
  <c r="AG8" i="36" s="1"/>
  <c r="U9" i="3"/>
  <c r="AG7" i="36" s="1"/>
  <c r="U8" i="3"/>
  <c r="AG6" i="36" s="1"/>
  <c r="U7" i="3"/>
  <c r="AG5" i="36" s="1"/>
  <c r="U6" i="3"/>
  <c r="AG4" i="36" s="1"/>
  <c r="AP23" i="36" l="1"/>
  <c r="AP24" i="36"/>
  <c r="AP22" i="36"/>
  <c r="AP26" i="36"/>
  <c r="AO34" i="36"/>
  <c r="AO31" i="36"/>
  <c r="AP20" i="36"/>
  <c r="AP21" i="36"/>
  <c r="AP25" i="36"/>
  <c r="AO33" i="36"/>
  <c r="J35" i="36"/>
  <c r="V35" i="36"/>
  <c r="AC35" i="36"/>
  <c r="W35" i="36"/>
  <c r="AE35" i="36"/>
  <c r="AK35" i="36"/>
  <c r="AJ35" i="36"/>
  <c r="E35" i="36"/>
  <c r="N35" i="36"/>
  <c r="AA35" i="36"/>
  <c r="H35" i="36"/>
  <c r="AD35" i="36"/>
  <c r="AP27" i="36"/>
  <c r="AF35" i="36"/>
  <c r="F35" i="36"/>
  <c r="M35" i="36"/>
  <c r="I35" i="36"/>
  <c r="Z35" i="36"/>
  <c r="G35" i="36"/>
  <c r="AG35" i="36"/>
  <c r="Y35" i="36"/>
  <c r="AH35" i="36"/>
  <c r="X35" i="36"/>
  <c r="S35" i="36"/>
  <c r="O35" i="36"/>
  <c r="AP32" i="36"/>
  <c r="K35" i="36"/>
  <c r="P35" i="36"/>
  <c r="AI35" i="36"/>
  <c r="L35" i="36"/>
  <c r="AL35" i="36"/>
  <c r="R35" i="36"/>
  <c r="AB35" i="36"/>
  <c r="C19" i="36"/>
  <c r="R23" i="1"/>
  <c r="C16" i="36"/>
  <c r="R20" i="1"/>
  <c r="C17" i="36"/>
  <c r="R21" i="1"/>
  <c r="C14" i="36"/>
  <c r="R18" i="1"/>
  <c r="C15" i="36"/>
  <c r="R19" i="1"/>
  <c r="C18" i="36"/>
  <c r="R22" i="1"/>
  <c r="C13" i="36"/>
  <c r="R17" i="1"/>
  <c r="C10" i="36"/>
  <c r="R14" i="1"/>
  <c r="C12" i="36"/>
  <c r="R16" i="1"/>
  <c r="C5" i="36"/>
  <c r="R9" i="1"/>
  <c r="C9" i="36"/>
  <c r="R13" i="1"/>
  <c r="C11" i="36"/>
  <c r="R15" i="1"/>
  <c r="R8" i="1"/>
  <c r="C4" i="36"/>
  <c r="C6" i="36"/>
  <c r="R10" i="1"/>
  <c r="C8" i="36"/>
  <c r="R12" i="1"/>
  <c r="C7" i="36"/>
  <c r="R11" i="1"/>
  <c r="N4" i="1"/>
  <c r="N2" i="1"/>
  <c r="AP5" i="36" l="1"/>
  <c r="AP15" i="36"/>
  <c r="AO4" i="36"/>
  <c r="AP12" i="36"/>
  <c r="AP16" i="36"/>
  <c r="C35" i="36"/>
  <c r="AO8" i="36"/>
  <c r="AO6" i="36"/>
  <c r="AO7" i="36"/>
  <c r="AP18" i="36"/>
  <c r="AP13" i="36"/>
  <c r="AP19" i="36"/>
  <c r="AP14" i="36"/>
  <c r="AP17" i="36"/>
  <c r="AP9" i="36"/>
  <c r="AP4" i="36"/>
  <c r="AP31" i="36"/>
  <c r="AP34" i="36"/>
  <c r="AO32" i="36"/>
  <c r="AP33" i="36"/>
  <c r="AP6" i="36"/>
  <c r="AO5" i="36"/>
  <c r="AP7" i="36"/>
  <c r="AP8" i="36"/>
  <c r="AQ22" i="36"/>
  <c r="AS22" i="36" s="1"/>
  <c r="AO9" i="36"/>
  <c r="AP28" i="36"/>
  <c r="AO28" i="36"/>
  <c r="AO24" i="36"/>
  <c r="AO20" i="36"/>
  <c r="AO16" i="36"/>
  <c r="AO12" i="36"/>
  <c r="AO27" i="36"/>
  <c r="AO23" i="36"/>
  <c r="AO19" i="36"/>
  <c r="AO15" i="36"/>
  <c r="AP30" i="36"/>
  <c r="AO30" i="36"/>
  <c r="AO26" i="36"/>
  <c r="AO22" i="36"/>
  <c r="AO18" i="36"/>
  <c r="AO14" i="36"/>
  <c r="AP29" i="36"/>
  <c r="AO29" i="36"/>
  <c r="AO25" i="36"/>
  <c r="AO21" i="36"/>
  <c r="AO17" i="36"/>
  <c r="AO13" i="36"/>
  <c r="U12" i="29"/>
  <c r="U10" i="36" s="1"/>
  <c r="U13" i="29"/>
  <c r="U11" i="36" s="1"/>
  <c r="AO10" i="36" l="1"/>
  <c r="AP10" i="36"/>
  <c r="U35" i="36"/>
  <c r="AN35" i="36"/>
  <c r="AQ15" i="36"/>
  <c r="AS15" i="36" s="1"/>
  <c r="AQ5" i="36"/>
  <c r="AQ29" i="36"/>
  <c r="AS29" i="36" s="1"/>
  <c r="AO11" i="36"/>
  <c r="AO35" i="36" l="1"/>
  <c r="AQ8" i="36"/>
  <c r="AS8" i="36" s="1"/>
  <c r="AS2" i="36" s="1"/>
  <c r="AQ2" i="36" s="1"/>
</calcChain>
</file>

<file path=xl/sharedStrings.xml><?xml version="1.0" encoding="utf-8"?>
<sst xmlns="http://schemas.openxmlformats.org/spreadsheetml/2006/main" count="4763" uniqueCount="736">
  <si>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</si>
  <si>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</si>
  <si>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</si>
  <si>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</si>
  <si>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</si>
  <si>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</si>
  <si>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</si>
  <si>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</si>
  <si>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</si>
  <si>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</si>
  <si>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</si>
  <si>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</si>
  <si>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</si>
  <si>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9:00:00 a.m. 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</si>
  <si>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</si>
  <si>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</si>
  <si>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</si>
  <si>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</si>
  <si>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</si>
  <si>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</si>
  <si>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</si>
  <si>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</si>
  <si>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</si>
  <si>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</si>
  <si>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</si>
  <si>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</si>
  <si>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</si>
  <si>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</si>
  <si>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</si>
  <si>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</si>
  <si>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</si>
  <si>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</si>
  <si>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</si>
  <si>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</si>
  <si>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</si>
  <si>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</si>
  <si>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</si>
  <si>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</si>
  <si>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</si>
  <si>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</si>
  <si>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</si>
  <si>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</si>
  <si>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</si>
  <si>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</si>
  <si>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</si>
  <si>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</si>
  <si>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</si>
  <si>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</si>
  <si>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</si>
  <si>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</si>
  <si>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</si>
  <si>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</si>
  <si>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</si>
  <si>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</si>
  <si>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</si>
  <si>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</si>
  <si>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</si>
  <si>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</si>
  <si>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</si>
  <si>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</si>
  <si>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</si>
  <si>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</si>
  <si>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</si>
  <si>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</si>
  <si>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</si>
  <si>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</si>
  <si>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</si>
  <si>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</si>
  <si>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</si>
  <si>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</si>
  <si>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</si>
  <si>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</si>
  <si>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</si>
  <si>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</si>
  <si>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</si>
  <si>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</si>
  <si>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</si>
  <si>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</si>
  <si>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</si>
  <si>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</si>
  <si>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</si>
  <si>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</si>
  <si>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</si>
  <si>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</si>
  <si>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</si>
  <si>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</si>
  <si>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</si>
  <si>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</si>
  <si>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</si>
  <si>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>Dia</t>
  </si>
  <si>
    <t>USUARIO</t>
  </si>
  <si>
    <t>AER C</t>
  </si>
  <si>
    <t>AER S</t>
  </si>
  <si>
    <t>Avery</t>
  </si>
  <si>
    <t>Beach</t>
  </si>
  <si>
    <t>Bravo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</si>
  <si>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</si>
  <si>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</si>
  <si>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</si>
  <si>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</si>
  <si>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</si>
  <si>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</si>
  <si>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</si>
  <si>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</si>
  <si>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</si>
  <si>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</si>
  <si>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</si>
  <si>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</si>
  <si>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</si>
  <si>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</si>
  <si>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Norgren</t>
  </si>
  <si>
    <t>Rohm</t>
  </si>
  <si>
    <t>Ronal</t>
  </si>
  <si>
    <t>Valeo</t>
  </si>
  <si>
    <t>Vrk</t>
  </si>
  <si>
    <t>Samsung</t>
  </si>
  <si>
    <t>USUARIOS</t>
  </si>
  <si>
    <t>INTERCONEXIÓN</t>
  </si>
  <si>
    <t>ERROR</t>
  </si>
  <si>
    <t>DIF.</t>
  </si>
  <si>
    <t>Promedio</t>
  </si>
  <si>
    <t>del 1 al 7</t>
  </si>
  <si>
    <t>Final</t>
  </si>
  <si>
    <t>del 8 al 14</t>
  </si>
  <si>
    <t>del 15 al 21</t>
  </si>
  <si>
    <t>del 22 al 28</t>
  </si>
  <si>
    <t>semanal</t>
  </si>
  <si>
    <t>Promedio MENSUAL</t>
  </si>
  <si>
    <t xml:space="preserve"> BH Dia de Transmision</t>
  </si>
  <si>
    <t>BH Lectura de Transmision</t>
  </si>
  <si>
    <t>% Error</t>
  </si>
  <si>
    <t>10-15/09:00:00</t>
  </si>
  <si>
    <t>10-14/09:00:00</t>
  </si>
  <si>
    <t>10-13/09:00:00</t>
  </si>
  <si>
    <t>10-12/09:00:00</t>
  </si>
  <si>
    <t>10-11/09:00:00</t>
  </si>
  <si>
    <t>10-10/09:00:00</t>
  </si>
  <si>
    <t>10-09/09:00:00</t>
  </si>
  <si>
    <t>10-08/09:00:00</t>
  </si>
  <si>
    <t>10-07/09:00:00</t>
  </si>
  <si>
    <t>10-06/09:00:00</t>
  </si>
  <si>
    <t>10-05/09:00:00</t>
  </si>
  <si>
    <t>10-04/09:00:00</t>
  </si>
  <si>
    <t>10-03/09:00:00</t>
  </si>
  <si>
    <t>10-02/09:00:00</t>
  </si>
  <si>
    <t>10/16/2014 09:22:14</t>
  </si>
  <si>
    <t>10/15/2014 09:46:48</t>
  </si>
  <si>
    <t>10/14/2014 10:12:23</t>
  </si>
  <si>
    <t>10/13/2014 09:26:17</t>
  </si>
  <si>
    <t xml:space="preserve"> 15/10/2014 </t>
  </si>
  <si>
    <t xml:space="preserve"> 14/10/2014 </t>
  </si>
  <si>
    <t xml:space="preserve"> 13/10/2014 </t>
  </si>
  <si>
    <t xml:space="preserve"> 12/10/2014 </t>
  </si>
  <si>
    <t xml:space="preserve"> 11/10/2014 </t>
  </si>
  <si>
    <t xml:space="preserve"> 10/10/2014 </t>
  </si>
  <si>
    <t xml:space="preserve"> 09/10/2014 </t>
  </si>
  <si>
    <t xml:space="preserve"> 08/10/2014 </t>
  </si>
  <si>
    <t xml:space="preserve"> 07/10/2014 </t>
  </si>
  <si>
    <t xml:space="preserve"> 06/10/2014 </t>
  </si>
  <si>
    <t xml:space="preserve"> 05/10/2014 </t>
  </si>
  <si>
    <t xml:space="preserve"> 04/10/2014 </t>
  </si>
  <si>
    <t xml:space="preserve"> 03/10/2014 </t>
  </si>
  <si>
    <t xml:space="preserve"> 02/10/2014 </t>
  </si>
  <si>
    <t xml:space="preserve"> 01/10/2014 </t>
  </si>
  <si>
    <t>10/13/2014 11:24:50</t>
  </si>
  <si>
    <t>10/16/2014 10:25:57</t>
  </si>
  <si>
    <t>10/16/2014 09:23:24</t>
  </si>
  <si>
    <t>10/15/2014 09:25:31</t>
  </si>
  <si>
    <t>10/14/2014 09:27:25</t>
  </si>
  <si>
    <t>10/13/2014 09:14:28</t>
  </si>
  <si>
    <t>10/16/2014 09:21:41</t>
  </si>
  <si>
    <t>10/15/2014 09:26:45</t>
  </si>
  <si>
    <t>10/14/2014 09:46:53</t>
  </si>
  <si>
    <t>10/13/2014 09:28:34</t>
  </si>
  <si>
    <t>10/16/2014 09:21:29</t>
  </si>
  <si>
    <t>10/15/2014 09:21:22</t>
  </si>
  <si>
    <t>10/14/2014 09:30:29</t>
  </si>
  <si>
    <t>10/13/2014 09:17:12</t>
  </si>
  <si>
    <t>10/16/2014 09:21:43</t>
  </si>
  <si>
    <t>10/15/2014 09:24:03</t>
  </si>
  <si>
    <t>10/14/2014 09:32:33</t>
  </si>
  <si>
    <t>10/13/2014 09:15:47</t>
  </si>
  <si>
    <t>10/16/2014 09:20:06</t>
  </si>
  <si>
    <t>10/15/2014 09:22:33</t>
  </si>
  <si>
    <t>10/14/2014 10:12:26</t>
  </si>
  <si>
    <t>10/13/2014 09:11:44</t>
  </si>
  <si>
    <t>10/16/2014 09:20:56</t>
  </si>
  <si>
    <t>10/15/2014 09:22:00</t>
  </si>
  <si>
    <t>10/14/2014 09:27:27</t>
  </si>
  <si>
    <t>10/13/2014 09:10:35</t>
  </si>
  <si>
    <t>10/16/2014 09:42:47</t>
  </si>
  <si>
    <t>10/15/2014 10:31:25</t>
  </si>
  <si>
    <t>10/14/2014 09:32:04</t>
  </si>
  <si>
    <t>10/13/2014 09:15:01</t>
  </si>
  <si>
    <t>10/16/2014 09:33:16</t>
  </si>
  <si>
    <t>10/15/2014 09:28:41</t>
  </si>
  <si>
    <t>10/14/2014 10:05:50</t>
  </si>
  <si>
    <t>10/13/2014 09:16:17</t>
  </si>
  <si>
    <t>10/16/2014 09:22:22</t>
  </si>
  <si>
    <t>10/15/2014 09:27:42</t>
  </si>
  <si>
    <t>10/14/2014 09:51:24</t>
  </si>
  <si>
    <t>10/13/2014 09:19:51</t>
  </si>
  <si>
    <t>10/16/2014 09:23:00</t>
  </si>
  <si>
    <t>10/15/2014 09:22:22</t>
  </si>
  <si>
    <t>10/14/2014 09:30:09</t>
  </si>
  <si>
    <t>10/13/2014 09:18:37</t>
  </si>
  <si>
    <t>10/16/2014 09:22:13</t>
  </si>
  <si>
    <t>10/15/2014 09:24:34</t>
  </si>
  <si>
    <t>10/14/2014 09:29:25</t>
  </si>
  <si>
    <t>10/13/2014 09:17:52</t>
  </si>
  <si>
    <t>10/16/2014 09:20:23</t>
  </si>
  <si>
    <t>10/15/2014 09:26:04</t>
  </si>
  <si>
    <t>10/14/2014 10:03:33</t>
  </si>
  <si>
    <t>10/13/2014 09:18:27</t>
  </si>
  <si>
    <t>10/16/2014 09:21:44</t>
  </si>
  <si>
    <t>10/15/2014 09:22:24</t>
  </si>
  <si>
    <t>10/14/2014 09:51:14</t>
  </si>
  <si>
    <t>10/13/2014 09:27:31</t>
  </si>
  <si>
    <t>10/16/2014 09:32:51</t>
  </si>
  <si>
    <t>10/15/2014 10:07:21</t>
  </si>
  <si>
    <t>10/14/2014 09:49:08</t>
  </si>
  <si>
    <t>10/13/2014 09:30:34</t>
  </si>
  <si>
    <t>10/16/2014 09:21:47</t>
  </si>
  <si>
    <t>10/15/2014 09:23:33</t>
  </si>
  <si>
    <t>10/14/2014 09:29:09</t>
  </si>
  <si>
    <t>10/13/2014 09:15:39</t>
  </si>
  <si>
    <t>10/16/2014 09:23:58</t>
  </si>
  <si>
    <t>10/15/2014 09:25:27</t>
  </si>
  <si>
    <t>10/14/2014 09:50:43</t>
  </si>
  <si>
    <t>10/13/2014 09:50:44</t>
  </si>
  <si>
    <t>10/16/2014 09:19:54</t>
  </si>
  <si>
    <t>10/15/2014 09:45:15</t>
  </si>
  <si>
    <t>10/13/2014 09:18:41</t>
  </si>
  <si>
    <t>10/14/2014 09:32:03</t>
  </si>
  <si>
    <t>10/13/2014 09:17:58</t>
  </si>
  <si>
    <t>10/16/2014 09:20:29</t>
  </si>
  <si>
    <t>10/16/2014 03:16:21</t>
  </si>
  <si>
    <t>10/15/2014 03:46:52</t>
  </si>
  <si>
    <t>10/14/2014 09:27:14</t>
  </si>
  <si>
    <t>10/13/2014 09:17:31</t>
  </si>
  <si>
    <t>10/16/2014 09:25:37</t>
  </si>
  <si>
    <t>10/15/2014 10:00:01</t>
  </si>
  <si>
    <t>10/14/2014 10:06:04</t>
  </si>
  <si>
    <t>10/13/2014 09:20:58</t>
  </si>
  <si>
    <t xml:space="preserve"> 30/10/2014 </t>
  </si>
  <si>
    <t xml:space="preserve"> 29/10/2014 </t>
  </si>
  <si>
    <t xml:space="preserve"> 28/10/2014 </t>
  </si>
  <si>
    <t xml:space="preserve"> 27/10/2014 </t>
  </si>
  <si>
    <t xml:space="preserve"> 26/10/2014 </t>
  </si>
  <si>
    <t xml:space="preserve"> 25/10/2014 </t>
  </si>
  <si>
    <t xml:space="preserve"> 24/10/2014 </t>
  </si>
  <si>
    <t xml:space="preserve"> 23/10/2014 </t>
  </si>
  <si>
    <t xml:space="preserve"> 22/10/2014 </t>
  </si>
  <si>
    <t xml:space="preserve"> 21/10/2014 </t>
  </si>
  <si>
    <t xml:space="preserve"> 20/10/2014 </t>
  </si>
  <si>
    <t xml:space="preserve"> 19/10/2014 </t>
  </si>
  <si>
    <t xml:space="preserve"> 18/10/2014 </t>
  </si>
  <si>
    <t xml:space="preserve"> 17/10/2014 </t>
  </si>
  <si>
    <t xml:space="preserve"> 16/10/2014 </t>
  </si>
  <si>
    <t>10/16/2014 09:22:21</t>
  </si>
  <si>
    <t>10/15/2014 09:47:59</t>
  </si>
  <si>
    <t>10/14/2014 09:31:31</t>
  </si>
  <si>
    <t>10/13/2014 09:30:07</t>
  </si>
  <si>
    <t>10/16/2014 09:21:09</t>
  </si>
  <si>
    <t>10/15/2014 09:22:15</t>
  </si>
  <si>
    <t>10/14/2014 09:27:21</t>
  </si>
  <si>
    <t>10/16/2014 11:12:26</t>
  </si>
  <si>
    <t>10/15/2014 11:31:13</t>
  </si>
  <si>
    <t>10/14/2014 12:21:02</t>
  </si>
  <si>
    <t>10/13/2014 09:15:43</t>
  </si>
  <si>
    <t>10/16/2014 10:27:37</t>
  </si>
  <si>
    <t>10/15/2014 09:24:31</t>
  </si>
  <si>
    <t>10/14/2014 09:49:24</t>
  </si>
  <si>
    <t>10/13/2014 09:51:23</t>
  </si>
  <si>
    <t>10/16/2014 09:22:08</t>
  </si>
  <si>
    <t>10/15/2014 09:26:35</t>
  </si>
  <si>
    <t>10/14/2014 09:52:40</t>
  </si>
  <si>
    <t>10/13/2014 09:28:32</t>
  </si>
  <si>
    <t>10/16/2014 09:20:52</t>
  </si>
  <si>
    <t>10/15/2014 09:27:16</t>
  </si>
  <si>
    <t>10/13/2014 09:17:46</t>
  </si>
  <si>
    <t>10-25/09:00:00</t>
  </si>
  <si>
    <t>10-24/09:00:00</t>
  </si>
  <si>
    <t>10-23/09:00:00</t>
  </si>
  <si>
    <t>10-22/09:00:00</t>
  </si>
  <si>
    <t>10-21/09:00:00</t>
  </si>
  <si>
    <t>10-20/09:00:00</t>
  </si>
  <si>
    <t>10-19/09:00:00</t>
  </si>
  <si>
    <t>10-18/09:00:00</t>
  </si>
  <si>
    <t>10-17/09:00:00</t>
  </si>
  <si>
    <t>10-16/09:00:00</t>
  </si>
  <si>
    <t>10/21/2014 09:37:56</t>
  </si>
  <si>
    <t>10/20/2014 09:31:15</t>
  </si>
  <si>
    <t>10/19/2014 09:16:36</t>
  </si>
  <si>
    <t>10/18/2014 09:16:21</t>
  </si>
  <si>
    <t>10/17/2014 09:21:19</t>
  </si>
  <si>
    <t>10/25/2014 11:57:13</t>
  </si>
  <si>
    <t>10/22/2014 22:37:47</t>
  </si>
  <si>
    <t>10/21/2014 23:43:54</t>
  </si>
  <si>
    <t>10/20/2014 23:04:34</t>
  </si>
  <si>
    <t>10/19/2014 22:43:09</t>
  </si>
  <si>
    <t>10/18/2014 22:44:11</t>
  </si>
  <si>
    <t>10/17/2014 23:09:58</t>
  </si>
  <si>
    <t>10/26/2014 10:46:07</t>
  </si>
  <si>
    <t>10/25/2014 11:01:04</t>
  </si>
  <si>
    <t>10/24/2014 00:26:20</t>
  </si>
  <si>
    <t>10/26/2014 10:10:31</t>
  </si>
  <si>
    <t>10/25/2014 10:17:26</t>
  </si>
  <si>
    <t>10/24/2014 09:12:48</t>
  </si>
  <si>
    <t>10/23/2014 09:17:17</t>
  </si>
  <si>
    <t>10/22/2014 09:16:08</t>
  </si>
  <si>
    <t>10/21/2014 09:16:01</t>
  </si>
  <si>
    <t>10/20/2014 09:13:01</t>
  </si>
  <si>
    <t>10/19/2014 09:19:42</t>
  </si>
  <si>
    <t>10/18/2014 09:15:02</t>
  </si>
  <si>
    <t>10/17/2014 09:18:09</t>
  </si>
  <si>
    <t>10/26/2014 10:13:40</t>
  </si>
  <si>
    <t>10/25/2014 10:13:38</t>
  </si>
  <si>
    <t>10/24/2014 09:14:37</t>
  </si>
  <si>
    <t>10/23/2014 09:30:47</t>
  </si>
  <si>
    <t>10/22/2014 09:18:49</t>
  </si>
  <si>
    <t>10/21/2014 09:23:44</t>
  </si>
  <si>
    <t>10/20/2014 09:30:09</t>
  </si>
  <si>
    <t>10/19/2014 09:34:18</t>
  </si>
  <si>
    <t>10/18/2014 09:50:05</t>
  </si>
  <si>
    <t>10/17/2014 10:23:48</t>
  </si>
  <si>
    <t>10/26/2014 10:17:54</t>
  </si>
  <si>
    <t>10/25/2014 10:14:13</t>
  </si>
  <si>
    <t>10/24/2014 09:16:11</t>
  </si>
  <si>
    <t>10/23/2014 09:18:55</t>
  </si>
  <si>
    <t>10/22/2014 09:18:47</t>
  </si>
  <si>
    <t>10/21/2014 09:16:36</t>
  </si>
  <si>
    <t>10/20/2014 09:15:52</t>
  </si>
  <si>
    <t>10/19/2014 09:15:43</t>
  </si>
  <si>
    <t>10/18/2014 09:16:02</t>
  </si>
  <si>
    <t>10/17/2014 09:17:24</t>
  </si>
  <si>
    <t>10/26/2014 10:22:22</t>
  </si>
  <si>
    <t>10/25/2014 10:14:02</t>
  </si>
  <si>
    <t>10/24/2014 09:17:59</t>
  </si>
  <si>
    <t>10/23/2014 09:17:52</t>
  </si>
  <si>
    <t>10/22/2014 09:18:24</t>
  </si>
  <si>
    <t>10/21/2014 09:16:16</t>
  </si>
  <si>
    <t>10/20/2014 09:19:42</t>
  </si>
  <si>
    <t>10/19/2014 09:15:38</t>
  </si>
  <si>
    <t>10/18/2014 09:15:17</t>
  </si>
  <si>
    <t>10/17/2014 09:25:38</t>
  </si>
  <si>
    <t>10/26/2014 10:10:25</t>
  </si>
  <si>
    <t>10/25/2014 09:11:56</t>
  </si>
  <si>
    <t>10/24/2014 09:24:35</t>
  </si>
  <si>
    <t>10/23/2014 09:19:07</t>
  </si>
  <si>
    <t>10/22/2014 09:16:45</t>
  </si>
  <si>
    <t>10/21/2014 09:28:15</t>
  </si>
  <si>
    <t>10/20/2014 09:15:53</t>
  </si>
  <si>
    <t>10/19/2014 09:20:23</t>
  </si>
  <si>
    <t>10/18/2014 09:15:31</t>
  </si>
  <si>
    <t>10/17/2014 09:19:03</t>
  </si>
  <si>
    <t>10/26/2014 10:12:13</t>
  </si>
  <si>
    <t>10/25/2014 10:12:19</t>
  </si>
  <si>
    <t>10/24/2014 09:13:47</t>
  </si>
  <si>
    <t>10/23/2014 09:14:52</t>
  </si>
  <si>
    <t>10/22/2014 09:10:50</t>
  </si>
  <si>
    <t>10/21/2014 09:19:51</t>
  </si>
  <si>
    <t>10/20/2014 09:19:26</t>
  </si>
  <si>
    <t>10/19/2014 09:18:45</t>
  </si>
  <si>
    <t>10/18/2014 09:15:08</t>
  </si>
  <si>
    <t>10/17/2014 09:17:39</t>
  </si>
  <si>
    <t>10/26/2014 10:11:12</t>
  </si>
  <si>
    <t>10/25/2014 10:14:01</t>
  </si>
  <si>
    <t>10/24/2014 09:13:34</t>
  </si>
  <si>
    <t>10/23/2014 09:33:32</t>
  </si>
  <si>
    <t>10/22/2014 09:27:45</t>
  </si>
  <si>
    <t>10/21/2014 09:28:37</t>
  </si>
  <si>
    <t>10/20/2014 09:15:38</t>
  </si>
  <si>
    <t>10/19/2014 09:19:54</t>
  </si>
  <si>
    <t>10/18/2014 09:59:24</t>
  </si>
  <si>
    <t>10/17/2014 09:21:09</t>
  </si>
  <si>
    <t>10/26/2014 10:10:24</t>
  </si>
  <si>
    <t>10/25/2014 10:17:23</t>
  </si>
  <si>
    <t>10/24/2014 09:13:37</t>
  </si>
  <si>
    <t>10/23/2014 09:18:02</t>
  </si>
  <si>
    <t>10/22/2014 09:17:00</t>
  </si>
  <si>
    <t>10/21/2014 09:22:28</t>
  </si>
  <si>
    <t>10/20/2014 09:55:03</t>
  </si>
  <si>
    <t>10/19/2014 09:33:51</t>
  </si>
  <si>
    <t>10/18/2014 09:50:53</t>
  </si>
  <si>
    <t>10/17/2014 09:21:06</t>
  </si>
  <si>
    <t>10/26/2014 11:13:32</t>
  </si>
  <si>
    <t>10/25/2014 11:13:28</t>
  </si>
  <si>
    <t>10/24/2014 09:18:00</t>
  </si>
  <si>
    <t>10/23/2014 09:18:20</t>
  </si>
  <si>
    <t>10/22/2014 09:18:15</t>
  </si>
  <si>
    <t>10/21/2014 09:23:29</t>
  </si>
  <si>
    <t>10/19/2014 09:17:04</t>
  </si>
  <si>
    <t>10/18/2014 09:15:12</t>
  </si>
  <si>
    <t>10/17/2014 09:19:23</t>
  </si>
  <si>
    <t>10/26/2014 10:31:48</t>
  </si>
  <si>
    <t>10/25/2014 10:18:07</t>
  </si>
  <si>
    <t>10/24/2014 09:17:09</t>
  </si>
  <si>
    <t>10/23/2014 09:18:59</t>
  </si>
  <si>
    <t>10/21/2014 09:22:54</t>
  </si>
  <si>
    <t>10/20/2014 09:17:09</t>
  </si>
  <si>
    <t>10/19/2014 09:16:42</t>
  </si>
  <si>
    <t>10/18/2014 09:17:04</t>
  </si>
  <si>
    <t>10/17/2014 09:19:28</t>
  </si>
  <si>
    <t>10/26/2014 09:21:27</t>
  </si>
  <si>
    <t>10/25/2014 09:18:29</t>
  </si>
  <si>
    <t>10/24/2014 09:13:19</t>
  </si>
  <si>
    <t>10/23/2014 09:22:42</t>
  </si>
  <si>
    <t>10/22/2014 09:23:13</t>
  </si>
  <si>
    <t>10/21/2014 09:25:17</t>
  </si>
  <si>
    <t>10/20/2014 09:29:51</t>
  </si>
  <si>
    <t>10/19/2014 09:36:14</t>
  </si>
  <si>
    <t>10/18/2014 09:51:36</t>
  </si>
  <si>
    <t>10/17/2014 09:20:05</t>
  </si>
  <si>
    <t>10/26/2014 10:11:48</t>
  </si>
  <si>
    <t>10/25/2014 10:10:28</t>
  </si>
  <si>
    <t>10/23/2014 09:30:59</t>
  </si>
  <si>
    <t>10/22/2014 09:17:09</t>
  </si>
  <si>
    <t>10/21/2014 09:15:38</t>
  </si>
  <si>
    <t>10/20/2014 09:15:49</t>
  </si>
  <si>
    <t>10/19/2014 09:16:33</t>
  </si>
  <si>
    <t>10/18/2014 09:18:54</t>
  </si>
  <si>
    <t>10/17/2014 09:18:54</t>
  </si>
  <si>
    <t>10/26/2014 10:27:13</t>
  </si>
  <si>
    <t>10/24/2014 09:11:54</t>
  </si>
  <si>
    <t>10/23/2014 09:19:42</t>
  </si>
  <si>
    <t>10/22/2014 09:19:29</t>
  </si>
  <si>
    <t>10/21/2014 09:39:19</t>
  </si>
  <si>
    <t>10/20/2014 09:56:53</t>
  </si>
  <si>
    <t>10/26/2014 10:20:02</t>
  </si>
  <si>
    <t>10/25/2014 10:13:17</t>
  </si>
  <si>
    <t>10/24/2014 09:26:33</t>
  </si>
  <si>
    <t>10/23/2014 09:21:06</t>
  </si>
  <si>
    <t>10/22/2014 09:16:37</t>
  </si>
  <si>
    <t>10/21/2014 09:24:44</t>
  </si>
  <si>
    <t>10/20/2014 09:54:14</t>
  </si>
  <si>
    <t>10/19/2014 09:48:43</t>
  </si>
  <si>
    <t>10/18/2014 09:34:04</t>
  </si>
  <si>
    <t>10/17/2014 09:19:11</t>
  </si>
  <si>
    <t>10/26/2014 10:12:10</t>
  </si>
  <si>
    <t>10/25/2014 10:11:55</t>
  </si>
  <si>
    <t>10/24/2014 09:13:00</t>
  </si>
  <si>
    <t>10/23/2014 09:33:08</t>
  </si>
  <si>
    <t>10/22/2014 09:18:53</t>
  </si>
  <si>
    <t>10/21/2014 09:24:02</t>
  </si>
  <si>
    <t>10/20/2014 09:12:51</t>
  </si>
  <si>
    <t>10/19/2014 09:18:08</t>
  </si>
  <si>
    <t>10/18/2014 09:14:42</t>
  </si>
  <si>
    <t>10/17/2014 09:17:00</t>
  </si>
  <si>
    <t>10/26/2014 11:04:22</t>
  </si>
  <si>
    <t>10/25/2014 10:12:26</t>
  </si>
  <si>
    <t>10/24/2014 10:32:25</t>
  </si>
  <si>
    <t>10/23/2014 10:00:24</t>
  </si>
  <si>
    <t>10/22/2014 09:42:51</t>
  </si>
  <si>
    <t>10/21/2014 10:14:52</t>
  </si>
  <si>
    <t>10/20/2014 10:37:57</t>
  </si>
  <si>
    <t>10/19/2014 09:34:30</t>
  </si>
  <si>
    <t>10/18/2014 10:25:02</t>
  </si>
  <si>
    <t>10/17/2014 10:42:42</t>
  </si>
  <si>
    <t>10/26/2014 10:21:56</t>
  </si>
  <si>
    <t>10/25/2014 10:13:07</t>
  </si>
  <si>
    <t>10/24/2014 09:12:16</t>
  </si>
  <si>
    <t>10/23/2014 09:18:58</t>
  </si>
  <si>
    <t>10/22/2014 09:19:00</t>
  </si>
  <si>
    <t>10/21/2014 09:54:19</t>
  </si>
  <si>
    <t>10/20/2014 09:55:49</t>
  </si>
  <si>
    <t>10/19/2014 09:18:38</t>
  </si>
  <si>
    <t>10/18/2014 09:19:13</t>
  </si>
  <si>
    <t>10/17/2014 09:17:21</t>
  </si>
  <si>
    <t>10/19/2014 09:19:41</t>
  </si>
  <si>
    <t>10/18/2014 09:33:07</t>
  </si>
  <si>
    <t>10/17/2014 11:52:44</t>
  </si>
  <si>
    <t>10/22/2014 10:37:53</t>
  </si>
  <si>
    <t>10/21/2014 10:15:37</t>
  </si>
  <si>
    <t>10/26/2014 11:23:44</t>
  </si>
  <si>
    <t>10/25/2014 11:19:46</t>
  </si>
  <si>
    <t>10/24/2014 15:58:07</t>
  </si>
  <si>
    <t>10/26/2014 10:15:08</t>
  </si>
  <si>
    <t>10/25/2014 10:18:28</t>
  </si>
  <si>
    <t>10/24/2014 02:33:30</t>
  </si>
  <si>
    <t>10/23/2014 02:29:07</t>
  </si>
  <si>
    <t>10/22/2014 02:20:43</t>
  </si>
  <si>
    <t>10/21/2014 02:29:41</t>
  </si>
  <si>
    <t>10/20/2014 02:25:18</t>
  </si>
  <si>
    <t>10/19/2014 02:34:00</t>
  </si>
  <si>
    <t>10/18/2014 02:13:00</t>
  </si>
  <si>
    <t>10/17/2014 02:40:28</t>
  </si>
  <si>
    <t>10/25/2014 20:19:54</t>
  </si>
  <si>
    <t>10/24/2014 20:23:59</t>
  </si>
  <si>
    <t>10/24/2014 09:15:13</t>
  </si>
  <si>
    <t>10/23/2014 09:30:27</t>
  </si>
  <si>
    <t>10/22/2014 09:18:31</t>
  </si>
  <si>
    <t>10/21/2014 09:24:34</t>
  </si>
  <si>
    <t>10/20/2014 09:29:30</t>
  </si>
  <si>
    <t>10/19/2014 09:18:06</t>
  </si>
  <si>
    <t>10/18/2014 09:22:07</t>
  </si>
  <si>
    <t>10/17/2014 09:24:29</t>
  </si>
  <si>
    <t>10/26/2014 10:45:55</t>
  </si>
  <si>
    <t>10/25/2014 10:18:00</t>
  </si>
  <si>
    <t>10/23/2014 09:31:45</t>
  </si>
  <si>
    <t>10/22/2014 09:18:29</t>
  </si>
  <si>
    <t>10/21/2014 09:37:43</t>
  </si>
  <si>
    <t>10/20/2014 09:55:40</t>
  </si>
  <si>
    <t>10/19/2014 09:16:49</t>
  </si>
  <si>
    <t>10/18/2014 10:28:20</t>
  </si>
  <si>
    <t>10/17/2014 10:22:20</t>
  </si>
  <si>
    <t>10/26/2014 10:18:57</t>
  </si>
  <si>
    <t>10/25/2014 10:14:50</t>
  </si>
  <si>
    <t>10/24/2014 09:18:38</t>
  </si>
  <si>
    <t>10/23/2014 09:24:49</t>
  </si>
  <si>
    <t>10/22/2014 09:16:54</t>
  </si>
  <si>
    <t>10/21/2014 09:17:03</t>
  </si>
  <si>
    <t>10/20/2014 09:16:45</t>
  </si>
  <si>
    <t>10/19/2014 09:16:50</t>
  </si>
  <si>
    <t>10/17/2014 09:17:08</t>
  </si>
  <si>
    <t>10/26/2014 13:21:11</t>
  </si>
  <si>
    <t>10/25/2014 10:20:08</t>
  </si>
  <si>
    <t>10/24/2014 09:16:17</t>
  </si>
  <si>
    <t>10/23/2014 09:22:59</t>
  </si>
  <si>
    <t>10/22/2014 10:36:33</t>
  </si>
  <si>
    <t>10/21/2014 11:17:09</t>
  </si>
  <si>
    <t>10/20/2014 10:13:11</t>
  </si>
  <si>
    <t>10/19/2014 09:33:53</t>
  </si>
  <si>
    <t>10/18/2014 11:27:19</t>
  </si>
  <si>
    <t>10/17/2014 11:36:43</t>
  </si>
  <si>
    <t>10/26/2014 10:31:58</t>
  </si>
  <si>
    <t>10/25/2014 10:15:22</t>
  </si>
  <si>
    <t>10/24/2014 09:15:57</t>
  </si>
  <si>
    <t>10/23/2014 09:18:43</t>
  </si>
  <si>
    <t>10/22/2014 09:19:40</t>
  </si>
  <si>
    <t>10/21/2014 09:22:57</t>
  </si>
  <si>
    <t>10/20/2014 09:19:28</t>
  </si>
  <si>
    <t>10/19/2014 09:17:31</t>
  </si>
  <si>
    <t>10/18/2014 09:33:15</t>
  </si>
  <si>
    <t>10/17/2014 09:51:08</t>
  </si>
  <si>
    <t>10/17/2014 22:16:42</t>
  </si>
  <si>
    <t>10/19/2014 22:23:45</t>
  </si>
  <si>
    <t>10/18/2014 22:23:31</t>
  </si>
  <si>
    <t>10/24/2014 18:44:17</t>
  </si>
  <si>
    <t>10/26/2014 10:23:23</t>
  </si>
  <si>
    <t>10/25/2014 10:11:31</t>
  </si>
  <si>
    <t>10/24/2014 09:12:26</t>
  </si>
  <si>
    <t>10/23/2014 09:22:03</t>
  </si>
  <si>
    <t>10/21/2014 09:23:35</t>
  </si>
  <si>
    <t>10/20/2014 09:17:37</t>
  </si>
  <si>
    <t>10/19/2014 09:21:53</t>
  </si>
  <si>
    <t>10/17/2014 09:19:14</t>
  </si>
  <si>
    <t>10/26/2014 10:11:13</t>
  </si>
  <si>
    <t>10/25/2014 10:10:55</t>
  </si>
  <si>
    <t>10/24/2014 09:12:38</t>
  </si>
  <si>
    <t>10/23/2014 09:24:04</t>
  </si>
  <si>
    <t>10/22/2014 09:19:44</t>
  </si>
  <si>
    <t>10/21/2014 09:22:48</t>
  </si>
  <si>
    <t>10/20/2014 09:30:29</t>
  </si>
  <si>
    <t>10/19/2014 09:32:43</t>
  </si>
  <si>
    <t>10/18/2014 09:18:11</t>
  </si>
  <si>
    <t>10/17/2014 09:50:52</t>
  </si>
  <si>
    <t>10/30/2014 10:17:05</t>
  </si>
  <si>
    <t>10/29/2014 10:13:08</t>
  </si>
  <si>
    <t>10/28/2014 10:15:50</t>
  </si>
  <si>
    <t>10/27/2014 13:44:52</t>
  </si>
  <si>
    <t>10/29/2014 12:10:11</t>
  </si>
  <si>
    <t>10/28/2014 11:53:33</t>
  </si>
  <si>
    <t>10/27/2014 16:02:26</t>
  </si>
  <si>
    <t>10/30/2014 10:38:02</t>
  </si>
  <si>
    <t>10/29/2014 10:12:03</t>
  </si>
  <si>
    <t>10/28/2014 10:14:42</t>
  </si>
  <si>
    <t>10/27/2014 10:13:08</t>
  </si>
  <si>
    <t>10/30/2014 10:16:31</t>
  </si>
  <si>
    <t>10/29/2014 10:29:41</t>
  </si>
  <si>
    <t>10/28/2014 10:17:01</t>
  </si>
  <si>
    <t>10/27/2014 10:29:13</t>
  </si>
  <si>
    <t>10/30/2014 10:15:38</t>
  </si>
  <si>
    <t>10/29/2014 10:16:14</t>
  </si>
  <si>
    <t>10/28/2014 10:14:07</t>
  </si>
  <si>
    <t>10/27/2014 10:18:24</t>
  </si>
  <si>
    <t>10/30/2014 10:16:17</t>
  </si>
  <si>
    <t>10/29/2014 10:16:26</t>
  </si>
  <si>
    <t>10/28/2014 10:16:40</t>
  </si>
  <si>
    <t>10/30/2014 10:16:30</t>
  </si>
  <si>
    <t>10/29/2014 10:13:15</t>
  </si>
  <si>
    <t>10/28/2014 10:14:40</t>
  </si>
  <si>
    <t>10/27/2014 10:15:43</t>
  </si>
  <si>
    <t>10/30/2014 10:10:34</t>
  </si>
  <si>
    <t>10/29/2014 10:11:08</t>
  </si>
  <si>
    <t>10/27/2014 10:29:45</t>
  </si>
  <si>
    <t>10/29/2014 10:10:38</t>
  </si>
  <si>
    <t>10/28/2014 10:18:14</t>
  </si>
  <si>
    <t>10/27/2014 10:16:43</t>
  </si>
  <si>
    <t>10/30/2014 10:43:00</t>
  </si>
  <si>
    <t>10/29/2014 10:51:40</t>
  </si>
  <si>
    <t>10/28/2014 10:24:19</t>
  </si>
  <si>
    <t>10/27/2014 10:17:43</t>
  </si>
  <si>
    <t>10/30/2014 12:25:01</t>
  </si>
  <si>
    <t>10/29/2014 11:41:26</t>
  </si>
  <si>
    <t>10/28/2014 11:23:58</t>
  </si>
  <si>
    <t>10/27/2014 11:33:02</t>
  </si>
  <si>
    <t>10/30/2014 10:43:37</t>
  </si>
  <si>
    <t>10/29/2014 10:26:02</t>
  </si>
  <si>
    <t>10/28/2014 10:23:12</t>
  </si>
  <si>
    <t>10/27/2014 10:18:14</t>
  </si>
  <si>
    <t>10/30/2014 09:33:31</t>
  </si>
  <si>
    <t>10/29/2014 09:13:18</t>
  </si>
  <si>
    <t>10/28/2014 09:15:34</t>
  </si>
  <si>
    <t>10/27/2014 09:28:54</t>
  </si>
  <si>
    <t>10/29/2014 10:12:05</t>
  </si>
  <si>
    <t>10/28/2014 10:14:27</t>
  </si>
  <si>
    <t>10/27/2014 10:10:33</t>
  </si>
  <si>
    <t>10/29/2014 13:01:59</t>
  </si>
  <si>
    <t>10/28/2014 10:10:57</t>
  </si>
  <si>
    <t>10/27/2014 10:33:58</t>
  </si>
  <si>
    <t>10/29/2014 10:24:37</t>
  </si>
  <si>
    <t>10/28/2014 10:18:19</t>
  </si>
  <si>
    <t>10/27/2014 10:16:38</t>
  </si>
  <si>
    <t>10/30/2014 10:19:49</t>
  </si>
  <si>
    <t>10/29/2014 10:12:42</t>
  </si>
  <si>
    <t>10/28/2014 10:18:27</t>
  </si>
  <si>
    <t>10/27/2014 10:20:43</t>
  </si>
  <si>
    <t>10/30/2014 11:40:34</t>
  </si>
  <si>
    <t>10/29/2014 11:17:43</t>
  </si>
  <si>
    <t>10/28/2014 10:41:42</t>
  </si>
  <si>
    <t>10/30/2014 11:07:15</t>
  </si>
  <si>
    <t>10/29/2014 10:23:43</t>
  </si>
  <si>
    <t>10/28/2014 10:20:04</t>
  </si>
  <si>
    <t>10/27/2014 10:16:25</t>
  </si>
  <si>
    <t>10/29/2014 11:40:38</t>
  </si>
  <si>
    <t>10/28/2014 11:03:08</t>
  </si>
  <si>
    <t>10/27/2014 11:17:29</t>
  </si>
  <si>
    <t>10/30/2014 10:17:25</t>
  </si>
  <si>
    <t>10/29/2014 10:25:34</t>
  </si>
  <si>
    <t>10/28/2014 10:18:21</t>
  </si>
  <si>
    <t>10/27/2014 17:53:13</t>
  </si>
  <si>
    <t>10/26/2014 20:21:14</t>
  </si>
  <si>
    <t>10/30/2014 10:37:55</t>
  </si>
  <si>
    <t>10/29/2014 11:18:11</t>
  </si>
  <si>
    <t>10/28/2014 10:21:23</t>
  </si>
  <si>
    <t>10/27/2014 10:32:34</t>
  </si>
  <si>
    <t>10/30/2014 10:17:17</t>
  </si>
  <si>
    <t>10/29/2014 10:21:40</t>
  </si>
  <si>
    <t>10/28/2014 10:15:05</t>
  </si>
  <si>
    <t>10/27/2014 10:18:03</t>
  </si>
  <si>
    <t>10/30/2014 13:22:11</t>
  </si>
  <si>
    <t>10/29/2014 12:10:52</t>
  </si>
  <si>
    <t>10/28/2014 12:14:55</t>
  </si>
  <si>
    <t>10/27/2014 12:27:27</t>
  </si>
  <si>
    <t>10/30/2014 10:47:57</t>
  </si>
  <si>
    <t>10/29/2014 11:17:12</t>
  </si>
  <si>
    <t>10/28/2014 10:20:41</t>
  </si>
  <si>
    <t>10/27/2014 10:32:07</t>
  </si>
  <si>
    <t>10/27/2014 16:52:11</t>
  </si>
  <si>
    <t>10/29/2014 13:04:48</t>
  </si>
  <si>
    <t>10/30/2014 10:17:09</t>
  </si>
  <si>
    <t>10/29/2014 10:12:20</t>
  </si>
  <si>
    <t>10/28/2014 10:13:01</t>
  </si>
  <si>
    <t>10/27/2014 10:11:45</t>
  </si>
  <si>
    <t>10/30/2014 10:15:49</t>
  </si>
  <si>
    <t>10/29/2014 10:32:47</t>
  </si>
  <si>
    <t>10/28/2014 10:18:12</t>
  </si>
  <si>
    <t>10/27/2014 10:16:16</t>
  </si>
  <si>
    <t>10-29/09:00:00</t>
  </si>
  <si>
    <t>10-28/09:00:00</t>
  </si>
  <si>
    <t>10-27/09:00:00</t>
  </si>
  <si>
    <t>10-26/09:00:00</t>
  </si>
  <si>
    <t>IGASAMEX BAJIO, S. DE R.L. DE C.V.</t>
  </si>
  <si>
    <t>BOSQUES DE ALISOS 47-A  5° PISO, COL. BOSQUES DE LAS LOMAS</t>
  </si>
  <si>
    <t>C.P. 05120, MEXICO, D.F., PH. (55) 5000-5100, FAX 5259-8085</t>
  </si>
  <si>
    <t>REPORTE DE MEDICIÓN</t>
  </si>
  <si>
    <t>SISTEMA:</t>
  </si>
  <si>
    <t>CONSUMIDORA GASPIQ</t>
  </si>
  <si>
    <t>CASETA DE:</t>
  </si>
  <si>
    <t>METECNO</t>
  </si>
  <si>
    <t>REV. 1</t>
  </si>
  <si>
    <t>OPERADOR:</t>
  </si>
  <si>
    <t>Carlos Carranza Gutiérrez</t>
  </si>
  <si>
    <t>MES:</t>
  </si>
  <si>
    <t>RO-002-00</t>
  </si>
  <si>
    <t>FECHA</t>
  </si>
  <si>
    <t xml:space="preserve">LECTURAS DE :      ROC/FLOBOSS  (    ) ,   MICRO-CORRECTOR (    ) </t>
  </si>
  <si>
    <t>HORA</t>
  </si>
  <si>
    <t>Volumen   m3 (  X  )   mcf (    )</t>
  </si>
  <si>
    <t>Presión de Medición</t>
  </si>
  <si>
    <t>Temp.</t>
  </si>
  <si>
    <t>Realizó</t>
  </si>
  <si>
    <t>Lectura mecánica (volumen sin corregir)</t>
  </si>
  <si>
    <t>Volumen acumulado (corregido)</t>
  </si>
  <si>
    <t>Volumen consumido (corregido)</t>
  </si>
  <si>
    <t>Flujo Instantáneo por hora</t>
  </si>
  <si>
    <t>Diferencial</t>
  </si>
  <si>
    <t>Estatica</t>
  </si>
  <si>
    <t>°F(    )  °C(    )</t>
  </si>
  <si>
    <t>("CA)</t>
  </si>
  <si>
    <t>psi a ( X )  g (   )</t>
  </si>
  <si>
    <t>FP</t>
  </si>
  <si>
    <t>Ft</t>
  </si>
  <si>
    <t>Fc</t>
  </si>
  <si>
    <t>5,5</t>
  </si>
  <si>
    <t>Descripción</t>
  </si>
  <si>
    <t>Importante</t>
  </si>
  <si>
    <t>1.- Toma el número de cliente</t>
  </si>
  <si>
    <t>El número de cliente debe estar en la celda I8</t>
  </si>
  <si>
    <t>2.-Se basa en los títulos de los encabezados de columnas, busca el nombrre de hora</t>
  </si>
  <si>
    <t>Se basa en el encabezado "Hora" en columna B</t>
  </si>
  <si>
    <t>3.- Considera el orden por número de columnas</t>
  </si>
  <si>
    <t>Respetar el órden de las columnas</t>
  </si>
  <si>
    <t>4.- La fecha la busca en la primera columna</t>
  </si>
  <si>
    <t>Respetar el órden día/mes/año</t>
  </si>
  <si>
    <t>NOMBRE DEL ARCHIVO:</t>
  </si>
  <si>
    <t>NOMBRE INTERCONEXIÓn O CLIENTE  FECHA(MESDÍAAÑO) TIPO</t>
  </si>
  <si>
    <t>Ejemplo:</t>
  </si>
  <si>
    <t>ACE 081508 LM</t>
  </si>
  <si>
    <t>HINES</t>
  </si>
  <si>
    <t>Fp</t>
  </si>
  <si>
    <t>PLENCO</t>
  </si>
  <si>
    <t>fp</t>
  </si>
  <si>
    <t>ft</t>
  </si>
  <si>
    <t>fc</t>
  </si>
  <si>
    <t xml:space="preserve"> 01/11/2014 </t>
  </si>
  <si>
    <t xml:space="preserve"> 31/10/2014 </t>
  </si>
  <si>
    <t>11-01/09:00:00</t>
  </si>
  <si>
    <t>10-31/09:00:00</t>
  </si>
  <si>
    <t>10-30/09:00:00</t>
  </si>
  <si>
    <t>Plenco</t>
  </si>
  <si>
    <t>Metecno</t>
  </si>
  <si>
    <t>SUMA</t>
  </si>
  <si>
    <t>Ultraman</t>
  </si>
  <si>
    <t xml:space="preserve"> 11/01/2014 </t>
  </si>
  <si>
    <t xml:space="preserve"> 10/31/2014 </t>
  </si>
  <si>
    <t>Frenos</t>
  </si>
  <si>
    <t>Enerpiq</t>
  </si>
  <si>
    <t>Narmx</t>
  </si>
  <si>
    <t>Martinrea</t>
  </si>
  <si>
    <t>Apex Tool</t>
  </si>
  <si>
    <t>Kemsus</t>
  </si>
  <si>
    <t>Montacargas</t>
  </si>
  <si>
    <t>Innovia</t>
  </si>
  <si>
    <t xml:space="preserve"> 11:00:00 a.m.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</si>
</sst>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theme="3" tint="0.39997558519241921"/>
      <name val="Arial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b/>
      <sz val="10"/>
      <name val="Geneva"/>
    </font>
    <font>
      <b/>
      <sz val="11"/>
      <name val="Arial"/>
      <family val="2"/>
    </font>
    <font>
      <sz val="11"/>
      <name val="Calibri"/>
      <family val="2"/>
    </font>
    <font>
      <sz val="8"/>
      <color indexed="18"/>
      <name val="Verdana"/>
      <family val="2"/>
    </font>
    <font>
      <sz val="10"/>
      <color indexed="10"/>
      <name val="Arial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19" fillId="0" borderId="0"/>
  </cellStyleXfs>
  <cellXfs count="307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6" xfId="0" applyBorder="1"/>
    <xf numFmtId="16" fontId="14" fillId="7" borderId="18" xfId="0" applyNumberFormat="1" applyFont="1" applyFill="1" applyBorder="1" applyAlignment="1">
      <alignment horizontal="center"/>
    </xf>
    <xf numFmtId="16" fontId="22" fillId="8" borderId="18" xfId="0" applyNumberFormat="1" applyFont="1" applyFill="1" applyBorder="1" applyAlignment="1">
      <alignment horizontal="center"/>
    </xf>
    <xf numFmtId="16" fontId="0" fillId="8" borderId="18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7" borderId="20" xfId="0" applyNumberFormat="1" applyFont="1" applyFill="1" applyBorder="1" applyAlignment="1">
      <alignment horizontal="center"/>
    </xf>
    <xf numFmtId="3" fontId="22" fillId="8" borderId="20" xfId="0" applyNumberFormat="1" applyFont="1" applyFill="1" applyBorder="1" applyAlignment="1">
      <alignment horizontal="center"/>
    </xf>
    <xf numFmtId="3" fontId="22" fillId="7" borderId="22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7" borderId="0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3" fontId="0" fillId="7" borderId="25" xfId="0" applyNumberFormat="1" applyFill="1" applyBorder="1" applyAlignment="1">
      <alignment horizontal="center"/>
    </xf>
    <xf numFmtId="3" fontId="0" fillId="8" borderId="0" xfId="0" applyNumberFormat="1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10" fontId="0" fillId="0" borderId="0" xfId="0" applyNumberFormat="1"/>
    <xf numFmtId="10" fontId="0" fillId="0" borderId="27" xfId="0" applyNumberFormat="1" applyBorder="1" applyAlignment="1">
      <alignment horizontal="center"/>
    </xf>
    <xf numFmtId="3" fontId="0" fillId="7" borderId="20" xfId="0" applyNumberFormat="1" applyFill="1" applyBorder="1" applyAlignment="1">
      <alignment horizontal="center"/>
    </xf>
    <xf numFmtId="3" fontId="0" fillId="8" borderId="20" xfId="0" applyNumberFormat="1" applyFill="1" applyBorder="1" applyAlignment="1">
      <alignment horizontal="center"/>
    </xf>
    <xf numFmtId="3" fontId="0" fillId="7" borderId="22" xfId="0" applyNumberFormat="1" applyFill="1" applyBorder="1" applyAlignment="1">
      <alignment horizontal="center"/>
    </xf>
    <xf numFmtId="10" fontId="0" fillId="7" borderId="28" xfId="0" applyNumberFormat="1" applyFill="1" applyBorder="1" applyAlignment="1">
      <alignment horizontal="center"/>
    </xf>
    <xf numFmtId="10" fontId="0" fillId="8" borderId="28" xfId="0" applyNumberFormat="1" applyFill="1" applyBorder="1" applyAlignment="1">
      <alignment horizontal="center"/>
    </xf>
    <xf numFmtId="10" fontId="0" fillId="7" borderId="29" xfId="0" applyNumberFormat="1" applyFill="1" applyBorder="1" applyAlignment="1">
      <alignment horizontal="center"/>
    </xf>
    <xf numFmtId="10" fontId="0" fillId="7" borderId="12" xfId="0" applyNumberFormat="1" applyFill="1" applyBorder="1" applyAlignment="1">
      <alignment horizontal="center"/>
    </xf>
    <xf numFmtId="10" fontId="0" fillId="7" borderId="14" xfId="0" applyNumberFormat="1" applyFill="1" applyBorder="1" applyAlignment="1">
      <alignment horizontal="center"/>
    </xf>
    <xf numFmtId="10" fontId="20" fillId="7" borderId="13" xfId="0" applyNumberFormat="1" applyFon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20" fillId="7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8" borderId="29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0" fontId="14" fillId="0" borderId="17" xfId="0" applyFont="1" applyBorder="1" applyAlignment="1">
      <alignment horizontal="center"/>
    </xf>
    <xf numFmtId="3" fontId="23" fillId="0" borderId="26" xfId="0" applyNumberFormat="1" applyFont="1" applyBorder="1" applyAlignment="1">
      <alignment horizontal="right"/>
    </xf>
    <xf numFmtId="0" fontId="0" fillId="0" borderId="16" xfId="0" applyBorder="1" applyAlignment="1">
      <alignment horizontal="center"/>
    </xf>
    <xf numFmtId="10" fontId="0" fillId="0" borderId="28" xfId="0" applyNumberFormat="1" applyBorder="1" applyAlignment="1">
      <alignment horizontal="center" vertical="center" wrapText="1"/>
    </xf>
    <xf numFmtId="10" fontId="24" fillId="6" borderId="29" xfId="0" applyNumberFormat="1" applyFont="1" applyFill="1" applyBorder="1" applyAlignment="1">
      <alignment horizontal="center"/>
    </xf>
    <xf numFmtId="16" fontId="25" fillId="9" borderId="19" xfId="0" applyNumberFormat="1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0" fillId="5" borderId="31" xfId="0" applyFont="1" applyFill="1" applyBorder="1" applyAlignment="1">
      <alignment horizontal="left"/>
    </xf>
    <xf numFmtId="0" fontId="27" fillId="10" borderId="31" xfId="0" applyFont="1" applyFill="1" applyBorder="1" applyAlignment="1">
      <alignment horizontal="left"/>
    </xf>
    <xf numFmtId="0" fontId="27" fillId="10" borderId="31" xfId="0" applyFont="1" applyFill="1" applyBorder="1" applyAlignment="1">
      <alignment horizontal="left" vertical="center"/>
    </xf>
    <xf numFmtId="22" fontId="27" fillId="10" borderId="31" xfId="0" applyNumberFormat="1" applyFont="1" applyFill="1" applyBorder="1" applyAlignment="1">
      <alignment horizontal="left" vertical="center"/>
    </xf>
    <xf numFmtId="0" fontId="0" fillId="13" borderId="31" xfId="0" applyFont="1" applyFill="1" applyBorder="1" applyAlignment="1">
      <alignment horizontal="right"/>
    </xf>
    <xf numFmtId="22" fontId="27" fillId="10" borderId="31" xfId="0" applyNumberFormat="1" applyFont="1" applyFill="1" applyBorder="1" applyAlignment="1">
      <alignment horizontal="left"/>
    </xf>
    <xf numFmtId="0" fontId="27" fillId="10" borderId="33" xfId="0" applyFont="1" applyFill="1" applyBorder="1" applyAlignment="1">
      <alignment horizontal="left"/>
    </xf>
    <xf numFmtId="0" fontId="0" fillId="13" borderId="40" xfId="0" applyFont="1" applyFill="1" applyBorder="1" applyAlignment="1">
      <alignment horizontal="right"/>
    </xf>
    <xf numFmtId="0" fontId="0" fillId="0" borderId="32" xfId="0" applyFont="1" applyBorder="1" applyAlignment="1">
      <alignment horizontal="left"/>
    </xf>
    <xf numFmtId="22" fontId="28" fillId="10" borderId="31" xfId="0" applyNumberFormat="1" applyFont="1" applyFill="1" applyBorder="1" applyAlignment="1">
      <alignment vertical="center"/>
    </xf>
    <xf numFmtId="0" fontId="27" fillId="10" borderId="31" xfId="0" applyFont="1" applyFill="1" applyBorder="1" applyAlignment="1">
      <alignment horizontal="left" vertical="center" indent="1"/>
    </xf>
    <xf numFmtId="22" fontId="27" fillId="10" borderId="31" xfId="0" applyNumberFormat="1" applyFont="1" applyFill="1" applyBorder="1"/>
    <xf numFmtId="0" fontId="0" fillId="0" borderId="20" xfId="0" applyBorder="1" applyAlignment="1"/>
    <xf numFmtId="0" fontId="0" fillId="0" borderId="0" xfId="0" applyBorder="1" applyAlignment="1"/>
    <xf numFmtId="0" fontId="0" fillId="0" borderId="21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0" xfId="0" applyBorder="1"/>
    <xf numFmtId="0" fontId="26" fillId="10" borderId="0" xfId="0" applyFont="1" applyFill="1" applyBorder="1" applyAlignment="1">
      <alignment horizontal="left" vertical="center" indent="1"/>
    </xf>
    <xf numFmtId="22" fontId="26" fillId="10" borderId="0" xfId="0" applyNumberFormat="1" applyFont="1" applyFill="1" applyBorder="1" applyAlignment="1">
      <alignment horizontal="left" vertical="center" indent="1"/>
    </xf>
    <xf numFmtId="22" fontId="26" fillId="10" borderId="31" xfId="0" applyNumberFormat="1" applyFont="1" applyFill="1" applyBorder="1" applyAlignment="1">
      <alignment horizontal="left" vertical="center" indent="1"/>
    </xf>
    <xf numFmtId="22" fontId="27" fillId="10" borderId="31" xfId="0" applyNumberFormat="1" applyFont="1" applyFill="1" applyBorder="1" applyAlignment="1">
      <alignment horizontal="left" vertical="center" indent="1"/>
    </xf>
    <xf numFmtId="0" fontId="0" fillId="0" borderId="40" xfId="0" applyBorder="1"/>
    <xf numFmtId="22" fontId="27" fillId="10" borderId="32" xfId="0" applyNumberFormat="1" applyFont="1" applyFill="1" applyBorder="1" applyAlignment="1">
      <alignment horizontal="left" vertical="center"/>
    </xf>
    <xf numFmtId="0" fontId="27" fillId="10" borderId="32" xfId="0" applyFont="1" applyFill="1" applyBorder="1" applyAlignment="1">
      <alignment horizontal="left" vertical="center"/>
    </xf>
    <xf numFmtId="0" fontId="28" fillId="10" borderId="31" xfId="0" applyFont="1" applyFill="1" applyBorder="1" applyAlignment="1">
      <alignment vertical="center"/>
    </xf>
    <xf numFmtId="22" fontId="27" fillId="10" borderId="31" xfId="0" applyNumberFormat="1" applyFont="1" applyFill="1" applyBorder="1" applyAlignment="1"/>
    <xf numFmtId="0" fontId="0" fillId="0" borderId="0" xfId="0" applyFill="1"/>
    <xf numFmtId="0" fontId="27" fillId="10" borderId="32" xfId="0" applyFont="1" applyFill="1" applyBorder="1" applyAlignment="1">
      <alignment horizontal="left"/>
    </xf>
    <xf numFmtId="22" fontId="27" fillId="0" borderId="31" xfId="0" applyNumberFormat="1" applyFont="1" applyFill="1" applyBorder="1" applyAlignment="1">
      <alignment horizontal="left" vertical="center"/>
    </xf>
    <xf numFmtId="0" fontId="27" fillId="0" borderId="31" xfId="0" applyFont="1" applyFill="1" applyBorder="1" applyAlignment="1">
      <alignment horizontal="left" vertical="center" indent="1"/>
    </xf>
    <xf numFmtId="22" fontId="28" fillId="13" borderId="40" xfId="0" applyNumberFormat="1" applyFont="1" applyFill="1" applyBorder="1" applyAlignment="1">
      <alignment horizontal="right" vertical="center"/>
    </xf>
    <xf numFmtId="0" fontId="29" fillId="10" borderId="31" xfId="0" applyFont="1" applyFill="1" applyBorder="1" applyAlignment="1">
      <alignment horizontal="left" vertical="center"/>
    </xf>
    <xf numFmtId="22" fontId="29" fillId="10" borderId="31" xfId="0" applyNumberFormat="1" applyFont="1" applyFill="1" applyBorder="1" applyAlignment="1">
      <alignment horizontal="left" vertical="center"/>
    </xf>
    <xf numFmtId="0" fontId="0" fillId="0" borderId="31" xfId="0" applyFont="1" applyFill="1" applyBorder="1" applyAlignment="1">
      <alignment horizontal="left"/>
    </xf>
    <xf numFmtId="0" fontId="27" fillId="0" borderId="31" xfId="0" applyFont="1" applyFill="1" applyBorder="1" applyAlignment="1">
      <alignment horizontal="left"/>
    </xf>
    <xf numFmtId="22" fontId="27" fillId="0" borderId="31" xfId="0" applyNumberFormat="1" applyFont="1" applyFill="1" applyBorder="1" applyAlignment="1">
      <alignment horizontal="left"/>
    </xf>
    <xf numFmtId="22" fontId="28" fillId="0" borderId="31" xfId="0" applyNumberFormat="1" applyFont="1" applyFill="1" applyBorder="1" applyAlignment="1">
      <alignment horizontal="left" vertical="center"/>
    </xf>
    <xf numFmtId="22" fontId="27" fillId="0" borderId="31" xfId="0" applyNumberFormat="1" applyFont="1" applyFill="1" applyBorder="1"/>
    <xf numFmtId="22" fontId="27" fillId="10" borderId="32" xfId="0" applyNumberFormat="1" applyFont="1" applyFill="1" applyBorder="1" applyAlignment="1"/>
    <xf numFmtId="0" fontId="29" fillId="10" borderId="33" xfId="0" applyFont="1" applyFill="1" applyBorder="1" applyAlignment="1">
      <alignment horizontal="left" vertical="center"/>
    </xf>
    <xf numFmtId="0" fontId="27" fillId="10" borderId="33" xfId="0" applyFont="1" applyFill="1" applyBorder="1" applyAlignment="1">
      <alignment horizontal="left" vertical="center"/>
    </xf>
    <xf numFmtId="22" fontId="26" fillId="10" borderId="32" xfId="0" applyNumberFormat="1" applyFont="1" applyFill="1" applyBorder="1" applyAlignment="1">
      <alignment horizontal="left" vertical="center" indent="1"/>
    </xf>
    <xf numFmtId="0" fontId="0" fillId="0" borderId="36" xfId="0" applyBorder="1"/>
    <xf numFmtId="0" fontId="27" fillId="10" borderId="33" xfId="0" applyFont="1" applyFill="1" applyBorder="1" applyAlignment="1">
      <alignment horizontal="left" vertical="center" indent="1"/>
    </xf>
    <xf numFmtId="0" fontId="0" fillId="13" borderId="39" xfId="0" applyFont="1" applyFill="1" applyBorder="1" applyAlignment="1">
      <alignment horizontal="right"/>
    </xf>
    <xf numFmtId="22" fontId="27" fillId="10" borderId="32" xfId="0" applyNumberFormat="1" applyFont="1" applyFill="1" applyBorder="1"/>
    <xf numFmtId="0" fontId="27" fillId="10" borderId="32" xfId="0" applyFont="1" applyFill="1" applyBorder="1" applyAlignment="1">
      <alignment horizontal="left" vertical="center" indent="1"/>
    </xf>
    <xf numFmtId="0" fontId="27" fillId="10" borderId="25" xfId="0" applyFont="1" applyFill="1" applyBorder="1" applyAlignment="1">
      <alignment horizontal="left" vertical="center"/>
    </xf>
    <xf numFmtId="22" fontId="27" fillId="10" borderId="33" xfId="0" applyNumberFormat="1" applyFont="1" applyFill="1" applyBorder="1" applyAlignment="1">
      <alignment horizontal="left"/>
    </xf>
    <xf numFmtId="22" fontId="27" fillId="10" borderId="32" xfId="0" applyNumberFormat="1" applyFont="1" applyFill="1" applyBorder="1" applyAlignment="1">
      <alignment horizontal="left"/>
    </xf>
    <xf numFmtId="0" fontId="14" fillId="0" borderId="0" xfId="0" applyFont="1" applyFill="1" applyBorder="1"/>
    <xf numFmtId="0" fontId="0" fillId="0" borderId="0" xfId="0" applyFill="1" applyBorder="1"/>
    <xf numFmtId="4" fontId="30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22" fillId="0" borderId="0" xfId="0" applyFont="1" applyFill="1" applyAlignment="1"/>
    <xf numFmtId="4" fontId="31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32" fillId="0" borderId="0" xfId="2" applyFont="1" applyAlignment="1">
      <alignment horizontal="center"/>
    </xf>
    <xf numFmtId="0" fontId="19" fillId="0" borderId="0" xfId="2" applyFont="1"/>
    <xf numFmtId="0" fontId="33" fillId="0" borderId="0" xfId="2" applyFont="1"/>
    <xf numFmtId="0" fontId="33" fillId="0" borderId="0" xfId="2" applyFont="1" applyAlignment="1">
      <alignment horizontal="center"/>
    </xf>
    <xf numFmtId="0" fontId="22" fillId="0" borderId="12" xfId="2" applyFont="1" applyFill="1" applyBorder="1"/>
    <xf numFmtId="0" fontId="14" fillId="0" borderId="41" xfId="2" applyFont="1" applyFill="1" applyBorder="1" applyAlignment="1"/>
    <xf numFmtId="0" fontId="22" fillId="0" borderId="42" xfId="2" applyFont="1" applyFill="1" applyBorder="1" applyAlignment="1">
      <alignment horizontal="right"/>
    </xf>
    <xf numFmtId="0" fontId="14" fillId="0" borderId="44" xfId="2" applyFont="1" applyFill="1" applyBorder="1" applyAlignment="1">
      <alignment horizontal="center"/>
    </xf>
    <xf numFmtId="0" fontId="14" fillId="0" borderId="13" xfId="2" applyFont="1" applyFill="1" applyBorder="1" applyAlignment="1">
      <alignment horizontal="center"/>
    </xf>
    <xf numFmtId="0" fontId="22" fillId="0" borderId="0" xfId="2" applyFont="1" applyFill="1" applyAlignment="1">
      <alignment horizontal="center"/>
    </xf>
    <xf numFmtId="0" fontId="22" fillId="0" borderId="0" xfId="2" applyFont="1" applyFill="1"/>
    <xf numFmtId="0" fontId="22" fillId="0" borderId="45" xfId="2" applyFont="1" applyFill="1" applyBorder="1"/>
    <xf numFmtId="0" fontId="14" fillId="0" borderId="46" xfId="2" applyFont="1" applyFill="1" applyBorder="1" applyAlignment="1"/>
    <xf numFmtId="0" fontId="22" fillId="0" borderId="23" xfId="2" applyFont="1" applyFill="1" applyBorder="1" applyAlignment="1">
      <alignment horizontal="right"/>
    </xf>
    <xf numFmtId="0" fontId="14" fillId="0" borderId="47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0" xfId="2" applyFont="1" applyFill="1" applyAlignment="1">
      <alignment horizontal="centerContinuous"/>
    </xf>
    <xf numFmtId="0" fontId="14" fillId="0" borderId="0" xfId="2" applyFont="1" applyFill="1" applyBorder="1" applyAlignment="1">
      <alignment horizontal="centerContinuous"/>
    </xf>
    <xf numFmtId="0" fontId="14" fillId="0" borderId="0" xfId="2" quotePrefix="1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14" fillId="0" borderId="28" xfId="2" applyFont="1" applyFill="1" applyBorder="1" applyAlignment="1">
      <alignment horizontal="center"/>
    </xf>
    <xf numFmtId="0" fontId="14" fillId="0" borderId="14" xfId="2" applyFont="1" applyFill="1" applyBorder="1" applyAlignment="1">
      <alignment horizontal="center" vertical="center"/>
    </xf>
    <xf numFmtId="0" fontId="14" fillId="0" borderId="54" xfId="2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15" fontId="14" fillId="0" borderId="62" xfId="2" applyNumberFormat="1" applyFont="1" applyFill="1" applyBorder="1" applyAlignment="1">
      <alignment horizontal="center"/>
    </xf>
    <xf numFmtId="20" fontId="14" fillId="0" borderId="63" xfId="2" applyNumberFormat="1" applyFont="1" applyFill="1" applyBorder="1" applyAlignment="1">
      <alignment horizontal="center"/>
    </xf>
    <xf numFmtId="3" fontId="14" fillId="0" borderId="64" xfId="2" applyNumberFormat="1" applyFont="1" applyFill="1" applyBorder="1" applyAlignment="1">
      <alignment horizontal="center"/>
    </xf>
    <xf numFmtId="3" fontId="14" fillId="0" borderId="37" xfId="2" applyNumberFormat="1" applyFont="1" applyFill="1" applyBorder="1" applyAlignment="1">
      <alignment horizontal="center"/>
    </xf>
    <xf numFmtId="0" fontId="14" fillId="0" borderId="33" xfId="2" applyFont="1" applyFill="1" applyBorder="1" applyAlignment="1">
      <alignment horizontal="center"/>
    </xf>
    <xf numFmtId="0" fontId="14" fillId="0" borderId="38" xfId="2" applyFont="1" applyFill="1" applyBorder="1" applyAlignment="1">
      <alignment horizontal="center"/>
    </xf>
    <xf numFmtId="0" fontId="14" fillId="0" borderId="65" xfId="2" applyFont="1" applyFill="1" applyBorder="1" applyAlignment="1">
      <alignment horizontal="center"/>
    </xf>
    <xf numFmtId="0" fontId="14" fillId="0" borderId="66" xfId="2" applyFont="1" applyFill="1" applyBorder="1" applyAlignment="1">
      <alignment horizontal="center"/>
    </xf>
    <xf numFmtId="0" fontId="14" fillId="0" borderId="67" xfId="2" applyFont="1" applyFill="1" applyBorder="1" applyAlignment="1">
      <alignment horizontal="center"/>
    </xf>
    <xf numFmtId="0" fontId="14" fillId="0" borderId="37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/>
    </xf>
    <xf numFmtId="4" fontId="14" fillId="0" borderId="37" xfId="2" applyNumberFormat="1" applyFont="1" applyFill="1" applyBorder="1" applyAlignment="1">
      <alignment horizontal="center"/>
    </xf>
    <xf numFmtId="3" fontId="14" fillId="0" borderId="31" xfId="2" applyNumberFormat="1" applyFont="1" applyFill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22" fillId="0" borderId="0" xfId="2" applyFont="1"/>
    <xf numFmtId="0" fontId="22" fillId="0" borderId="0" xfId="2" applyFont="1" applyAlignment="1">
      <alignment horizontal="center"/>
    </xf>
    <xf numFmtId="15" fontId="14" fillId="0" borderId="0" xfId="2" applyNumberFormat="1" applyFont="1" applyFill="1" applyBorder="1" applyAlignment="1">
      <alignment horizontal="center"/>
    </xf>
    <xf numFmtId="20" fontId="14" fillId="0" borderId="0" xfId="2" applyNumberFormat="1" applyFont="1" applyFill="1" applyBorder="1" applyAlignment="1">
      <alignment horizontal="center"/>
    </xf>
    <xf numFmtId="3" fontId="14" fillId="0" borderId="0" xfId="2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/>
    <xf numFmtId="0" fontId="14" fillId="5" borderId="12" xfId="0" applyFont="1" applyFill="1" applyBorder="1"/>
    <xf numFmtId="0" fontId="0" fillId="5" borderId="42" xfId="0" applyFill="1" applyBorder="1"/>
    <xf numFmtId="0" fontId="14" fillId="5" borderId="42" xfId="0" applyFont="1" applyFill="1" applyBorder="1"/>
    <xf numFmtId="0" fontId="0" fillId="5" borderId="43" xfId="0" applyFill="1" applyBorder="1"/>
    <xf numFmtId="0" fontId="14" fillId="5" borderId="68" xfId="0" applyFont="1" applyFill="1" applyBorder="1"/>
    <xf numFmtId="0" fontId="0" fillId="5" borderId="38" xfId="0" applyFill="1" applyBorder="1"/>
    <xf numFmtId="0" fontId="14" fillId="5" borderId="38" xfId="0" applyFont="1" applyFill="1" applyBorder="1"/>
    <xf numFmtId="0" fontId="0" fillId="5" borderId="39" xfId="0" applyFill="1" applyBorder="1"/>
    <xf numFmtId="0" fontId="19" fillId="0" borderId="0" xfId="2" applyFont="1" applyAlignment="1">
      <alignment horizontal="center"/>
    </xf>
    <xf numFmtId="20" fontId="14" fillId="0" borderId="63" xfId="2" quotePrefix="1" applyNumberFormat="1" applyFont="1" applyFill="1" applyBorder="1" applyAlignment="1">
      <alignment horizontal="center"/>
    </xf>
    <xf numFmtId="3" fontId="14" fillId="0" borderId="38" xfId="2" applyNumberFormat="1" applyFont="1" applyFill="1" applyBorder="1" applyAlignment="1">
      <alignment horizontal="center"/>
    </xf>
    <xf numFmtId="3" fontId="38" fillId="0" borderId="31" xfId="0" applyNumberFormat="1" applyFont="1" applyBorder="1" applyAlignment="1">
      <alignment horizontal="center"/>
    </xf>
    <xf numFmtId="20" fontId="14" fillId="0" borderId="69" xfId="2" quotePrefix="1" applyNumberFormat="1" applyFont="1" applyFill="1" applyBorder="1" applyAlignment="1">
      <alignment horizontal="center"/>
    </xf>
    <xf numFmtId="0" fontId="14" fillId="0" borderId="41" xfId="2" applyFont="1" applyFill="1" applyBorder="1" applyAlignment="1">
      <alignment horizontal="center"/>
    </xf>
    <xf numFmtId="17" fontId="14" fillId="0" borderId="46" xfId="2" applyNumberFormat="1" applyFont="1" applyFill="1" applyBorder="1" applyAlignment="1">
      <alignment horizontal="center"/>
    </xf>
    <xf numFmtId="0" fontId="39" fillId="0" borderId="46" xfId="2" applyFont="1" applyFill="1" applyBorder="1" applyAlignment="1"/>
    <xf numFmtId="3" fontId="35" fillId="0" borderId="3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7" borderId="42" xfId="0" applyNumberFormat="1" applyFill="1" applyBorder="1" applyAlignment="1">
      <alignment horizontal="center"/>
    </xf>
    <xf numFmtId="3" fontId="0" fillId="7" borderId="43" xfId="0" applyNumberFormat="1" applyFill="1" applyBorder="1" applyAlignment="1">
      <alignment horizontal="center"/>
    </xf>
    <xf numFmtId="15" fontId="14" fillId="8" borderId="62" xfId="2" applyNumberFormat="1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3" fontId="40" fillId="0" borderId="0" xfId="0" applyNumberFormat="1" applyFont="1" applyFill="1" applyAlignment="1">
      <alignment horizontal="center" vertical="center"/>
    </xf>
    <xf numFmtId="3" fontId="40" fillId="0" borderId="42" xfId="0" applyNumberFormat="1" applyFont="1" applyFill="1" applyBorder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41" fillId="0" borderId="16" xfId="0" applyFont="1" applyFill="1" applyBorder="1" applyAlignment="1">
      <alignment horizontal="center"/>
    </xf>
    <xf numFmtId="0" fontId="41" fillId="0" borderId="16" xfId="0" applyFon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12" borderId="32" xfId="0" applyFont="1" applyFill="1" applyBorder="1" applyAlignment="1">
      <alignment horizontal="center" vertical="center" wrapText="1"/>
    </xf>
    <xf numFmtId="0" fontId="0" fillId="12" borderId="25" xfId="0" applyFont="1" applyFill="1" applyBorder="1" applyAlignment="1">
      <alignment horizontal="center" vertical="center" wrapText="1"/>
    </xf>
    <xf numFmtId="0" fontId="0" fillId="12" borderId="33" xfId="0" applyFont="1" applyFill="1" applyBorder="1" applyAlignment="1">
      <alignment horizontal="center" vertical="center" wrapText="1"/>
    </xf>
    <xf numFmtId="0" fontId="21" fillId="11" borderId="32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21" fillId="11" borderId="33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3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17" fontId="34" fillId="0" borderId="23" xfId="2" applyNumberFormat="1" applyFont="1" applyFill="1" applyBorder="1" applyAlignment="1">
      <alignment horizontal="center"/>
    </xf>
    <xf numFmtId="17" fontId="34" fillId="0" borderId="24" xfId="2" applyNumberFormat="1" applyFont="1" applyFill="1" applyBorder="1" applyAlignment="1">
      <alignment horizontal="center"/>
    </xf>
    <xf numFmtId="4" fontId="30" fillId="0" borderId="0" xfId="0" applyNumberFormat="1" applyFont="1" applyFill="1" applyAlignment="1">
      <alignment horizontal="center"/>
    </xf>
    <xf numFmtId="4" fontId="31" fillId="0" borderId="0" xfId="0" applyNumberFormat="1" applyFont="1" applyAlignment="1">
      <alignment horizontal="center"/>
    </xf>
    <xf numFmtId="0" fontId="32" fillId="0" borderId="0" xfId="2" applyFont="1" applyAlignment="1">
      <alignment horizontal="center"/>
    </xf>
    <xf numFmtId="0" fontId="34" fillId="0" borderId="42" xfId="2" applyFont="1" applyFill="1" applyBorder="1" applyAlignment="1">
      <alignment horizontal="center"/>
    </xf>
    <xf numFmtId="0" fontId="34" fillId="0" borderId="43" xfId="2" applyFont="1" applyFill="1" applyBorder="1" applyAlignment="1">
      <alignment horizontal="center"/>
    </xf>
    <xf numFmtId="0" fontId="14" fillId="0" borderId="28" xfId="2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/>
    </xf>
    <xf numFmtId="0" fontId="14" fillId="0" borderId="49" xfId="2" applyFont="1" applyFill="1" applyBorder="1" applyAlignment="1">
      <alignment horizontal="center"/>
    </xf>
    <xf numFmtId="0" fontId="14" fillId="0" borderId="50" xfId="2" applyFont="1" applyFill="1" applyBorder="1" applyAlignment="1">
      <alignment horizontal="center"/>
    </xf>
    <xf numFmtId="0" fontId="14" fillId="0" borderId="45" xfId="2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/>
    </xf>
    <xf numFmtId="0" fontId="14" fillId="0" borderId="48" xfId="2" applyFont="1" applyFill="1" applyBorder="1" applyAlignment="1">
      <alignment horizontal="center"/>
    </xf>
    <xf numFmtId="0" fontId="14" fillId="0" borderId="51" xfId="2" applyFont="1" applyFill="1" applyBorder="1" applyAlignment="1">
      <alignment horizontal="center"/>
    </xf>
    <xf numFmtId="0" fontId="14" fillId="0" borderId="55" xfId="2" applyFont="1" applyFill="1" applyBorder="1" applyAlignment="1">
      <alignment horizontal="center"/>
    </xf>
    <xf numFmtId="0" fontId="14" fillId="0" borderId="61" xfId="2" applyFont="1" applyFill="1" applyBorder="1" applyAlignment="1">
      <alignment horizontal="center"/>
    </xf>
    <xf numFmtId="0" fontId="14" fillId="0" borderId="52" xfId="2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14" fillId="0" borderId="53" xfId="2" applyFont="1" applyFill="1" applyBorder="1" applyAlignment="1">
      <alignment horizontal="center" vertical="center" wrapText="1"/>
    </xf>
    <xf numFmtId="0" fontId="14" fillId="0" borderId="56" xfId="2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0" xfId="0" applyAlignment="1">
      <alignment horizontal="center"/>
    </xf>
    <xf numFmtId="22" fontId="27" fillId="10" borderId="20" xfId="0" applyNumberFormat="1" applyFont="1" applyFill="1" applyBorder="1" applyAlignment="1">
      <alignment horizontal="center" vertical="center"/>
    </xf>
    <xf numFmtId="22" fontId="27" fillId="10" borderId="0" xfId="0" applyNumberFormat="1" applyFont="1" applyFill="1" applyBorder="1" applyAlignment="1">
      <alignment horizontal="center" vertical="center"/>
    </xf>
    <xf numFmtId="22" fontId="27" fillId="10" borderId="36" xfId="0" applyNumberFormat="1" applyFont="1" applyFill="1" applyBorder="1" applyAlignment="1">
      <alignment horizontal="center" vertical="center"/>
    </xf>
    <xf numFmtId="22" fontId="27" fillId="10" borderId="21" xfId="0" applyNumberFormat="1" applyFont="1" applyFill="1" applyBorder="1" applyAlignment="1">
      <alignment horizontal="center" vertical="center"/>
    </xf>
    <xf numFmtId="22" fontId="27" fillId="10" borderId="37" xfId="0" applyNumberFormat="1" applyFont="1" applyFill="1" applyBorder="1" applyAlignment="1">
      <alignment horizontal="center" vertical="center"/>
    </xf>
    <xf numFmtId="22" fontId="27" fillId="10" borderId="38" xfId="0" applyNumberFormat="1" applyFont="1" applyFill="1" applyBorder="1" applyAlignment="1">
      <alignment horizontal="center" vertical="center"/>
    </xf>
    <xf numFmtId="22" fontId="27" fillId="10" borderId="39" xfId="0" applyNumberFormat="1" applyFont="1" applyFill="1" applyBorder="1" applyAlignment="1">
      <alignment horizontal="center" vertical="center"/>
    </xf>
    <xf numFmtId="22" fontId="27" fillId="10" borderId="33" xfId="0" applyNumberFormat="1" applyFont="1" applyFill="1" applyBorder="1" applyAlignment="1">
      <alignment horizontal="center" vertical="center"/>
    </xf>
    <xf numFmtId="22" fontId="27" fillId="10" borderId="31" xfId="0" applyNumberFormat="1" applyFont="1" applyFill="1" applyBorder="1" applyAlignment="1">
      <alignment horizontal="center" vertical="center"/>
    </xf>
    <xf numFmtId="0" fontId="0" fillId="12" borderId="31" xfId="0" applyFont="1" applyFill="1" applyBorder="1" applyAlignment="1">
      <alignment horizontal="center" vertical="center" wrapText="1"/>
    </xf>
    <xf numFmtId="0" fontId="21" fillId="11" borderId="31" xfId="0" applyFont="1" applyFill="1" applyBorder="1" applyAlignment="1">
      <alignment horizontal="center" vertical="center" wrapText="1"/>
    </xf>
  </cellXfs>
  <cellStyles count="3">
    <cellStyle name="Normal" xfId="0" builtinId="0"/>
    <cellStyle name="Normal_FIN-001" xfId="2"/>
    <cellStyle name="Normal_FIN-003" xfId="1"/>
  </cellStyles>
  <dxfs count="0"/>
  <tableStyles count="0" defaultTableStyle="TableStyleMedium9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6866" name="Object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57150</xdr:rowOff>
        </xdr:from>
        <xdr:to>
          <xdr:col>1</xdr:col>
          <xdr:colOff>514350</xdr:colOff>
          <xdr:row>6</xdr:row>
          <xdr:rowOff>114300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57150</xdr:rowOff>
        </xdr:from>
        <xdr:to>
          <xdr:col>1</xdr:col>
          <xdr:colOff>495300</xdr:colOff>
          <xdr:row>6</xdr:row>
          <xdr:rowOff>114300</xdr:rowOff>
        </xdr:to>
        <xdr:sp macro="" textlink="">
          <xdr:nvSpPr>
            <xdr:cNvPr id="35842" name="Object 2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35"/>
  <sheetViews>
    <sheetView tabSelected="1" view="pageBreakPreview" zoomScale="80" zoomScaleNormal="100" zoomScaleSheetLayoutView="80" workbookViewId="0">
      <pane xSplit="3" ySplit="3" topLeftCell="AI4" activePane="bottomRight" state="frozen"/>
      <selection pane="topRight" activeCell="C1" sqref="C1"/>
      <selection pane="bottomLeft" activeCell="A4" sqref="A4"/>
      <selection pane="bottomRight" activeCell="AI5" sqref="AI5"/>
    </sheetView>
  </sheetViews>
  <sheetFormatPr baseColWidth="10" defaultColWidth="11.42578125" defaultRowHeight="15"/>
  <cols>
    <col min="1" max="1" width="2" customWidth="1"/>
    <col min="3" max="3" width="14.42578125" style="66" bestFit="1" customWidth="1"/>
    <col min="4" max="4" width="11.5703125" customWidth="1"/>
    <col min="5" max="5" width="11.5703125" bestFit="1" customWidth="1"/>
    <col min="7" max="7" width="11.5703125" bestFit="1" customWidth="1"/>
    <col min="8" max="8" width="12.28515625" bestFit="1" customWidth="1"/>
    <col min="9" max="9" width="11.5703125" bestFit="1" customWidth="1"/>
    <col min="14" max="15" width="11.5703125" bestFit="1" customWidth="1"/>
    <col min="17" max="17" width="11.5703125" customWidth="1"/>
    <col min="19" max="19" width="11.5703125" bestFit="1" customWidth="1"/>
    <col min="20" max="20" width="11.5703125" customWidth="1"/>
    <col min="21" max="21" width="11.5703125" bestFit="1" customWidth="1"/>
    <col min="24" max="24" width="11.5703125" bestFit="1" customWidth="1"/>
    <col min="26" max="26" width="11.5703125" bestFit="1" customWidth="1"/>
    <col min="28" max="28" width="11.5703125" bestFit="1" customWidth="1"/>
    <col min="29" max="29" width="13.7109375" bestFit="1" customWidth="1"/>
    <col min="30" max="30" width="11.5703125" bestFit="1" customWidth="1"/>
    <col min="36" max="36" width="11.5703125" bestFit="1" customWidth="1"/>
    <col min="39" max="39" width="11.5703125" customWidth="1"/>
    <col min="40" max="40" width="11.42578125" customWidth="1"/>
    <col min="41" max="41" width="10.85546875" bestFit="1" customWidth="1"/>
    <col min="42" max="42" width="11.5703125" style="61" bestFit="1" customWidth="1"/>
    <col min="43" max="43" width="12.28515625" style="61" bestFit="1" customWidth="1"/>
    <col min="44" max="44" width="2.7109375" customWidth="1"/>
    <col min="45" max="45" width="1.140625" customWidth="1"/>
    <col min="47" max="47" width="12.42578125" style="32" bestFit="1" customWidth="1"/>
    <col min="48" max="48" width="11.5703125" style="32" bestFit="1" customWidth="1"/>
    <col min="49" max="49" width="11.42578125" style="75"/>
  </cols>
  <sheetData>
    <row r="1" spans="2:49" s="55" customFormat="1" ht="36" customHeight="1">
      <c r="C1" s="66"/>
      <c r="D1" s="226"/>
      <c r="Q1" s="226"/>
      <c r="T1" s="226"/>
      <c r="AM1" s="227"/>
      <c r="AP1" s="61"/>
      <c r="AQ1" s="97" t="s">
        <v>127</v>
      </c>
      <c r="AU1" s="237"/>
      <c r="AV1" s="237"/>
      <c r="AW1" s="61"/>
    </row>
    <row r="2" spans="2:49" s="55" customFormat="1" ht="16.5" thickBot="1">
      <c r="B2" s="56" t="s">
        <v>90</v>
      </c>
      <c r="C2" s="62">
        <v>1</v>
      </c>
      <c r="D2" s="237">
        <f>AH2+1</f>
        <v>31</v>
      </c>
      <c r="E2" s="237">
        <f>F2+1</f>
        <v>3</v>
      </c>
      <c r="F2" s="237">
        <f>C2+1</f>
        <v>2</v>
      </c>
      <c r="G2" s="237">
        <f>E2+1</f>
        <v>4</v>
      </c>
      <c r="H2" s="237">
        <f>J2+1</f>
        <v>6</v>
      </c>
      <c r="I2" s="237">
        <f>O2+1</f>
        <v>15</v>
      </c>
      <c r="J2" s="237">
        <f>G2+1</f>
        <v>5</v>
      </c>
      <c r="K2" s="237">
        <f>L2+1</f>
        <v>8</v>
      </c>
      <c r="L2" s="237">
        <f>H2+1</f>
        <v>7</v>
      </c>
      <c r="M2" s="237">
        <f>K2+1</f>
        <v>9</v>
      </c>
      <c r="N2" s="237">
        <f t="shared" ref="N2:AM2" si="0">M2+1</f>
        <v>10</v>
      </c>
      <c r="O2" s="237">
        <f>P2+1</f>
        <v>14</v>
      </c>
      <c r="P2" s="237">
        <f>T2+1</f>
        <v>13</v>
      </c>
      <c r="Q2" s="237">
        <f>U2+1</f>
        <v>18</v>
      </c>
      <c r="R2" s="237">
        <f>N2+1</f>
        <v>11</v>
      </c>
      <c r="S2" s="237">
        <f>I2+1</f>
        <v>16</v>
      </c>
      <c r="T2" s="237">
        <f>R2+1</f>
        <v>12</v>
      </c>
      <c r="U2" s="237">
        <f>S2+1</f>
        <v>17</v>
      </c>
      <c r="V2" s="237">
        <f>W2+1</f>
        <v>20</v>
      </c>
      <c r="W2" s="237">
        <f>Q2+1</f>
        <v>19</v>
      </c>
      <c r="X2" s="237">
        <f>Y2+1</f>
        <v>22</v>
      </c>
      <c r="Y2" s="237">
        <f>V2+1</f>
        <v>21</v>
      </c>
      <c r="Z2" s="237">
        <f>X2+1</f>
        <v>23</v>
      </c>
      <c r="AA2" s="237">
        <f>AB2+1</f>
        <v>26</v>
      </c>
      <c r="AB2" s="237">
        <f>AC2+1</f>
        <v>25</v>
      </c>
      <c r="AC2" s="237">
        <f>Z2+1</f>
        <v>24</v>
      </c>
      <c r="AD2" s="237">
        <f>AA2+1</f>
        <v>27</v>
      </c>
      <c r="AE2" s="237">
        <f>D2+1</f>
        <v>32</v>
      </c>
      <c r="AF2" s="237">
        <f>AD2+1</f>
        <v>28</v>
      </c>
      <c r="AG2" s="237">
        <f t="shared" si="0"/>
        <v>29</v>
      </c>
      <c r="AH2" s="237">
        <f t="shared" si="0"/>
        <v>30</v>
      </c>
      <c r="AI2" s="237">
        <f>AE2+1</f>
        <v>33</v>
      </c>
      <c r="AJ2" s="237">
        <f t="shared" si="0"/>
        <v>34</v>
      </c>
      <c r="AK2" s="237">
        <f t="shared" si="0"/>
        <v>35</v>
      </c>
      <c r="AL2" s="237">
        <f t="shared" si="0"/>
        <v>36</v>
      </c>
      <c r="AM2" s="237">
        <f t="shared" si="0"/>
        <v>37</v>
      </c>
      <c r="AO2" s="55" t="s">
        <v>119</v>
      </c>
      <c r="AP2" s="61" t="s">
        <v>118</v>
      </c>
      <c r="AQ2" s="98">
        <f>AS2</f>
        <v>-2.3883865567704684E-4</v>
      </c>
      <c r="AS2" s="55">
        <f>AVERAGE(AS5:AS29)</f>
        <v>-2.3883865567704684E-4</v>
      </c>
      <c r="AU2" s="237"/>
      <c r="AV2" s="237"/>
      <c r="AW2" s="61"/>
    </row>
    <row r="3" spans="2:49" ht="15.75" thickBot="1">
      <c r="B3" s="94" t="s">
        <v>89</v>
      </c>
      <c r="C3" s="95" t="s">
        <v>117</v>
      </c>
      <c r="D3" s="238" t="s">
        <v>728</v>
      </c>
      <c r="E3" s="96" t="s">
        <v>113</v>
      </c>
      <c r="F3" s="96" t="s">
        <v>97</v>
      </c>
      <c r="G3" s="96" t="s">
        <v>727</v>
      </c>
      <c r="H3" s="96" t="s">
        <v>112</v>
      </c>
      <c r="I3" s="96" t="s">
        <v>729</v>
      </c>
      <c r="J3" s="96" t="s">
        <v>93</v>
      </c>
      <c r="K3" s="96" t="s">
        <v>94</v>
      </c>
      <c r="L3" s="96" t="s">
        <v>100</v>
      </c>
      <c r="M3" s="96" t="s">
        <v>103</v>
      </c>
      <c r="N3" s="96" t="s">
        <v>114</v>
      </c>
      <c r="O3" s="96" t="s">
        <v>730</v>
      </c>
      <c r="P3" s="96" t="s">
        <v>731</v>
      </c>
      <c r="Q3" s="238" t="s">
        <v>722</v>
      </c>
      <c r="R3" s="96" t="s">
        <v>106</v>
      </c>
      <c r="S3" s="96" t="s">
        <v>110</v>
      </c>
      <c r="T3" s="239" t="s">
        <v>721</v>
      </c>
      <c r="U3" s="96" t="s">
        <v>115</v>
      </c>
      <c r="V3" s="96" t="s">
        <v>732</v>
      </c>
      <c r="W3" s="96" t="s">
        <v>99</v>
      </c>
      <c r="X3" s="96" t="s">
        <v>107</v>
      </c>
      <c r="Y3" s="96" t="s">
        <v>95</v>
      </c>
      <c r="Z3" s="96" t="s">
        <v>111</v>
      </c>
      <c r="AA3" s="96" t="s">
        <v>98</v>
      </c>
      <c r="AB3" s="96" t="s">
        <v>109</v>
      </c>
      <c r="AC3" s="96" t="s">
        <v>733</v>
      </c>
      <c r="AD3" s="96" t="s">
        <v>734</v>
      </c>
      <c r="AE3" s="96" t="s">
        <v>101</v>
      </c>
      <c r="AF3" s="96" t="s">
        <v>92</v>
      </c>
      <c r="AG3" s="96" t="s">
        <v>91</v>
      </c>
      <c r="AH3" s="96" t="s">
        <v>104</v>
      </c>
      <c r="AI3" s="96" t="s">
        <v>96</v>
      </c>
      <c r="AJ3" s="96" t="s">
        <v>108</v>
      </c>
      <c r="AK3" s="96" t="s">
        <v>105</v>
      </c>
      <c r="AL3" s="96" t="s">
        <v>102</v>
      </c>
      <c r="AM3" s="96" t="s">
        <v>724</v>
      </c>
      <c r="AN3" s="96" t="s">
        <v>116</v>
      </c>
      <c r="AO3" s="57"/>
      <c r="AP3" s="76"/>
    </row>
    <row r="4" spans="2:49">
      <c r="B4" s="58">
        <f>B5+1</f>
        <v>41943</v>
      </c>
      <c r="C4" s="63">
        <f>PIQ!N8</f>
        <v>117722.40399999999</v>
      </c>
      <c r="D4" s="228">
        <f>Enerpiq!E45</f>
        <v>2.4424539842794264</v>
      </c>
      <c r="E4" s="67">
        <f>Valeo!U6</f>
        <v>959</v>
      </c>
      <c r="F4" s="67">
        <f>Eaton!U6</f>
        <v>289</v>
      </c>
      <c r="G4" s="67">
        <f>'Frenos Trw'!U6</f>
        <v>3442</v>
      </c>
      <c r="H4" s="67">
        <f>Ronal!U6</f>
        <v>26124</v>
      </c>
      <c r="I4" s="67">
        <f>Narmex!U6</f>
        <v>1966</v>
      </c>
      <c r="J4" s="67">
        <f>Avery!U6</f>
        <v>1845</v>
      </c>
      <c r="K4" s="67">
        <f>Beach!U6</f>
        <v>54</v>
      </c>
      <c r="L4" s="67">
        <f>Foam!U6</f>
        <v>0</v>
      </c>
      <c r="M4" s="67">
        <f>Ipc!U6</f>
        <v>1542</v>
      </c>
      <c r="N4" s="67">
        <f>Vrk!U6</f>
        <v>2724</v>
      </c>
      <c r="O4" s="67">
        <f>Tafime!U6</f>
        <v>7663</v>
      </c>
      <c r="P4" s="67">
        <f>Copper!U6</f>
        <v>29</v>
      </c>
      <c r="Q4" s="228">
        <f>Metecno!E45</f>
        <v>183.18404882095697</v>
      </c>
      <c r="R4" s="67">
        <f>Kluber!U6</f>
        <v>56</v>
      </c>
      <c r="S4" s="67">
        <f>Norgren!U6</f>
        <v>695</v>
      </c>
      <c r="T4" s="228">
        <f>Plenco!E45</f>
        <v>20.760858866375123</v>
      </c>
      <c r="U4" s="67">
        <f>Samsung!U6</f>
        <v>15048</v>
      </c>
      <c r="V4" s="67">
        <f>Comex!U6</f>
        <v>25701</v>
      </c>
      <c r="W4" s="67">
        <f>Euro!U6</f>
        <v>3652</v>
      </c>
      <c r="X4" s="67">
        <f>Messier!U6</f>
        <v>1112</v>
      </c>
      <c r="Y4" s="67">
        <f>Bravo!U6</f>
        <v>4710</v>
      </c>
      <c r="Z4" s="67">
        <f>Rohm!U6</f>
        <v>1366</v>
      </c>
      <c r="AA4" s="67">
        <f>Elicamex!U6</f>
        <v>27</v>
      </c>
      <c r="AB4" s="67">
        <f>Mpi!U6</f>
        <v>0</v>
      </c>
      <c r="AC4" s="67">
        <f>Crown!U6</f>
        <v>1058</v>
      </c>
      <c r="AD4" s="67">
        <f>Securency!U6</f>
        <v>1</v>
      </c>
      <c r="AE4" s="67">
        <f>Fracsa!U6</f>
        <v>11850</v>
      </c>
      <c r="AF4" s="67">
        <f>'AER S'!U6</f>
        <v>442</v>
      </c>
      <c r="AG4" s="67">
        <f>'AERnn C'!U6</f>
        <v>439</v>
      </c>
      <c r="AH4" s="67">
        <f>Jafra!U6</f>
        <v>1329</v>
      </c>
      <c r="AI4" s="67">
        <f>DREnc!U6</f>
        <v>1093</v>
      </c>
      <c r="AJ4" s="67">
        <f>Metokote!U6</f>
        <v>1499</v>
      </c>
      <c r="AK4" s="67">
        <f>'KH Méx'!U6</f>
        <v>56</v>
      </c>
      <c r="AL4" s="67">
        <f>Hitachi!U6</f>
        <v>1613</v>
      </c>
      <c r="AM4" s="229">
        <f>Ultramanufacturing!U6</f>
        <v>0</v>
      </c>
      <c r="AN4" s="69">
        <f>SUM(D4:AM4)</f>
        <v>118590.3873616716</v>
      </c>
      <c r="AO4" s="77">
        <f t="shared" ref="AO4:AO34" si="1">C4-AN4</f>
        <v>-867.98336167160596</v>
      </c>
      <c r="AP4" s="83">
        <f t="shared" ref="AP4:AP34" si="2">(AN4-C4)/C4</f>
        <v>7.373136566864588E-3</v>
      </c>
      <c r="AQ4" s="85" t="s">
        <v>120</v>
      </c>
      <c r="AR4" s="75"/>
    </row>
    <row r="5" spans="2:49" ht="15.75" thickBot="1">
      <c r="B5" s="58">
        <f t="shared" ref="B5:B32" si="3">B6+1</f>
        <v>41942</v>
      </c>
      <c r="C5" s="63">
        <f>PIQ!N9</f>
        <v>119633.20899999999</v>
      </c>
      <c r="D5" s="67">
        <f>Enerpiq!E44</f>
        <v>2.4424539842794264</v>
      </c>
      <c r="E5" s="67">
        <f>Valeo!U7</f>
        <v>1035</v>
      </c>
      <c r="F5" s="67">
        <f>Eaton!U7</f>
        <v>304</v>
      </c>
      <c r="G5" s="67">
        <f>'Frenos Trw'!U7</f>
        <v>3447</v>
      </c>
      <c r="H5" s="67">
        <f>Ronal!U7</f>
        <v>25795</v>
      </c>
      <c r="I5" s="67">
        <f>Narmex!U7</f>
        <v>1939</v>
      </c>
      <c r="J5" s="67">
        <f>Avery!U7</f>
        <v>2634</v>
      </c>
      <c r="K5" s="67">
        <f>Beach!U7</f>
        <v>56</v>
      </c>
      <c r="L5" s="67">
        <f>Foam!U7</f>
        <v>4436</v>
      </c>
      <c r="M5" s="67">
        <f>Ipc!U7</f>
        <v>2029</v>
      </c>
      <c r="N5" s="67">
        <f>Vrk!U7</f>
        <v>2738</v>
      </c>
      <c r="O5" s="67">
        <f>Tafime!U7</f>
        <v>7698</v>
      </c>
      <c r="P5" s="67">
        <f>Copper!U7</f>
        <v>77</v>
      </c>
      <c r="Q5" s="67">
        <f>Metecno!E44</f>
        <v>183.18404882095697</v>
      </c>
      <c r="R5" s="67">
        <f>Kluber!U7</f>
        <v>150</v>
      </c>
      <c r="S5" s="67">
        <f>Norgren!U7</f>
        <v>615</v>
      </c>
      <c r="T5" s="67">
        <f>Plenco!E44</f>
        <v>20.760858866375123</v>
      </c>
      <c r="U5" s="67">
        <f>Samsung!U7</f>
        <v>17182</v>
      </c>
      <c r="V5" s="67">
        <f>Comex!U7</f>
        <v>19879</v>
      </c>
      <c r="W5" s="67">
        <f>Euro!U7</f>
        <v>3978</v>
      </c>
      <c r="X5" s="67">
        <f>Messier!U7</f>
        <v>1054</v>
      </c>
      <c r="Y5" s="67">
        <f>Bravo!U7</f>
        <v>4732</v>
      </c>
      <c r="Z5" s="67">
        <f>Rohm!U7</f>
        <v>1510</v>
      </c>
      <c r="AA5" s="67">
        <f>Elicamex!U7</f>
        <v>80</v>
      </c>
      <c r="AB5" s="67">
        <f>Mpi!U7</f>
        <v>0</v>
      </c>
      <c r="AC5" s="67">
        <f>Crown!U7</f>
        <v>1177</v>
      </c>
      <c r="AD5" s="67">
        <f>Securency!U7</f>
        <v>1311</v>
      </c>
      <c r="AE5" s="67">
        <f>Fracsa!U7</f>
        <v>9267</v>
      </c>
      <c r="AF5" s="67">
        <f>'AER S'!U7</f>
        <v>177</v>
      </c>
      <c r="AG5" s="67">
        <f>'AERnn C'!U7</f>
        <v>439</v>
      </c>
      <c r="AH5" s="67">
        <f>Jafra!U7</f>
        <v>1393</v>
      </c>
      <c r="AI5" s="67">
        <f>DREnc!U7</f>
        <v>1300</v>
      </c>
      <c r="AJ5" s="67">
        <f>Metokote!U7</f>
        <v>1476</v>
      </c>
      <c r="AK5" s="67">
        <f>'KH Méx'!U7</f>
        <v>56</v>
      </c>
      <c r="AL5" s="67">
        <f>Hitachi!U7</f>
        <v>1954</v>
      </c>
      <c r="AM5" s="68">
        <f>Ultramanufacturing!U7</f>
        <v>0</v>
      </c>
      <c r="AN5" s="69">
        <f t="shared" ref="AN5:AN34" si="4">SUM(D5:AM5)</f>
        <v>120124.3873616716</v>
      </c>
      <c r="AO5" s="77">
        <f t="shared" si="1"/>
        <v>-491.17836167161295</v>
      </c>
      <c r="AP5" s="84">
        <f t="shared" si="2"/>
        <v>4.1057024698853729E-3</v>
      </c>
      <c r="AQ5" s="89">
        <f>AVERAGE(AP4:AP6)</f>
        <v>4.4540914762523027E-3</v>
      </c>
      <c r="AS5">
        <f>AR5</f>
        <v>0</v>
      </c>
    </row>
    <row r="6" spans="2:49" ht="15.75" thickBot="1">
      <c r="B6" s="58">
        <f t="shared" si="3"/>
        <v>41941</v>
      </c>
      <c r="C6" s="63">
        <f>PIQ!N10</f>
        <v>123703.40000000001</v>
      </c>
      <c r="D6" s="67">
        <f>Enerpiq!E43</f>
        <v>2.4424539842794264</v>
      </c>
      <c r="E6" s="67">
        <f>Valeo!U8</f>
        <v>1034</v>
      </c>
      <c r="F6" s="67">
        <f>Eaton!U8</f>
        <v>304</v>
      </c>
      <c r="G6" s="67">
        <f>'Frenos Trw'!U8</f>
        <v>3366</v>
      </c>
      <c r="H6" s="67">
        <f>Ronal!U8</f>
        <v>24731</v>
      </c>
      <c r="I6" s="67">
        <f>Narmex!U8</f>
        <v>1564</v>
      </c>
      <c r="J6" s="67">
        <f>Avery!U8</f>
        <v>3122</v>
      </c>
      <c r="K6" s="67">
        <f>Beach!U8</f>
        <v>54</v>
      </c>
      <c r="L6" s="67">
        <f>Foam!U8</f>
        <v>5412</v>
      </c>
      <c r="M6" s="67">
        <f>Ipc!U8</f>
        <v>2442</v>
      </c>
      <c r="N6" s="67">
        <f>Vrk!U8</f>
        <v>2698</v>
      </c>
      <c r="O6" s="67">
        <f>Tafime!U8</f>
        <v>7733</v>
      </c>
      <c r="P6" s="67">
        <f>Copper!U8</f>
        <v>62</v>
      </c>
      <c r="Q6" s="67">
        <f>Metecno!E43</f>
        <v>183.18404882095697</v>
      </c>
      <c r="R6" s="67">
        <f>Kluber!U8</f>
        <v>133</v>
      </c>
      <c r="S6" s="67">
        <f>Norgren!U8</f>
        <v>680</v>
      </c>
      <c r="T6" s="67">
        <f>Plenco!E43</f>
        <v>20.760858866375123</v>
      </c>
      <c r="U6" s="67">
        <f>Samsung!U8</f>
        <v>17308</v>
      </c>
      <c r="V6" s="67">
        <f>Comex!U8</f>
        <v>22070</v>
      </c>
      <c r="W6" s="67">
        <f>Euro!U8</f>
        <v>3992</v>
      </c>
      <c r="X6" s="67">
        <f>Messier!U8</f>
        <v>1054</v>
      </c>
      <c r="Y6" s="67">
        <f>Bravo!U8</f>
        <v>4574</v>
      </c>
      <c r="Z6" s="67">
        <f>Rohm!U8</f>
        <v>1379</v>
      </c>
      <c r="AA6" s="67">
        <f>Elicamex!U8</f>
        <v>71</v>
      </c>
      <c r="AB6" s="67">
        <f>Mpi!U8</f>
        <v>0</v>
      </c>
      <c r="AC6" s="67">
        <f>Crown!U8</f>
        <v>1682</v>
      </c>
      <c r="AD6" s="67">
        <f>Securency!U8</f>
        <v>1830</v>
      </c>
      <c r="AE6" s="67">
        <f>Fracsa!U8</f>
        <v>9284</v>
      </c>
      <c r="AF6" s="67">
        <f>'AER S'!U8</f>
        <v>346</v>
      </c>
      <c r="AG6" s="67">
        <f>'AERnn C'!U8</f>
        <v>468</v>
      </c>
      <c r="AH6" s="67">
        <f>Jafra!U8</f>
        <v>1369</v>
      </c>
      <c r="AI6" s="67">
        <f>DREnc!U8</f>
        <v>1262</v>
      </c>
      <c r="AJ6" s="67">
        <f>Metokote!U8</f>
        <v>1574</v>
      </c>
      <c r="AK6" s="67">
        <f>'KH Méx'!U8</f>
        <v>69</v>
      </c>
      <c r="AL6" s="67">
        <f>Hitachi!U8</f>
        <v>2063</v>
      </c>
      <c r="AM6" s="68">
        <f>Ultramanufacturing!U8</f>
        <v>0</v>
      </c>
      <c r="AN6" s="69">
        <f t="shared" si="4"/>
        <v>123936.3873616716</v>
      </c>
      <c r="AO6" s="77">
        <f t="shared" si="1"/>
        <v>-232.98736167159223</v>
      </c>
      <c r="AP6" s="84">
        <f t="shared" si="2"/>
        <v>1.8834353920069472E-3</v>
      </c>
      <c r="AQ6" s="90" t="s">
        <v>122</v>
      </c>
    </row>
    <row r="7" spans="2:49">
      <c r="B7" s="59">
        <f t="shared" si="3"/>
        <v>41940</v>
      </c>
      <c r="C7" s="64">
        <f>PIQ!N11</f>
        <v>121496.64300000001</v>
      </c>
      <c r="D7" s="70">
        <f>Enerpiq!E42</f>
        <v>1.3956879910168152</v>
      </c>
      <c r="E7" s="70">
        <f>Valeo!U9</f>
        <v>1010</v>
      </c>
      <c r="F7" s="70">
        <f>Eaton!U9</f>
        <v>295</v>
      </c>
      <c r="G7" s="70">
        <f>'Frenos Trw'!U9</f>
        <v>3284</v>
      </c>
      <c r="H7" s="70">
        <f>Ronal!U9</f>
        <v>24672</v>
      </c>
      <c r="I7" s="70">
        <f>Narmex!U9</f>
        <v>1548</v>
      </c>
      <c r="J7" s="70">
        <f>Avery!U9</f>
        <v>3151</v>
      </c>
      <c r="K7" s="70">
        <f>Beach!U9</f>
        <v>44</v>
      </c>
      <c r="L7" s="70">
        <f>Foam!U9</f>
        <v>5648</v>
      </c>
      <c r="M7" s="70">
        <f>Ipc!U9</f>
        <v>2451</v>
      </c>
      <c r="N7" s="70">
        <f>Vrk!U9</f>
        <v>2623</v>
      </c>
      <c r="O7" s="70">
        <f>Tafime!U9</f>
        <v>8174</v>
      </c>
      <c r="P7" s="70">
        <f>Copper!U9</f>
        <v>31</v>
      </c>
      <c r="Q7" s="70">
        <f>Metecno!E42</f>
        <v>105.02552132401534</v>
      </c>
      <c r="R7" s="70">
        <f>Kluber!U9</f>
        <v>355</v>
      </c>
      <c r="S7" s="70">
        <f>Norgren!U9</f>
        <v>640</v>
      </c>
      <c r="T7" s="70">
        <f>Plenco!E42</f>
        <v>18.492865880972801</v>
      </c>
      <c r="U7" s="70">
        <f>Samsung!U9</f>
        <v>12624</v>
      </c>
      <c r="V7" s="70">
        <f>Comex!U9</f>
        <v>24949</v>
      </c>
      <c r="W7" s="70">
        <f>Euro!U9</f>
        <v>3270</v>
      </c>
      <c r="X7" s="70">
        <f>Messier!U9</f>
        <v>1128</v>
      </c>
      <c r="Y7" s="70">
        <f>Bravo!U9</f>
        <v>4441</v>
      </c>
      <c r="Z7" s="70">
        <f>Rohm!U9</f>
        <v>897</v>
      </c>
      <c r="AA7" s="70">
        <f>Elicamex!U9</f>
        <v>62</v>
      </c>
      <c r="AB7" s="70">
        <f>Mpi!U9</f>
        <v>0</v>
      </c>
      <c r="AC7" s="70">
        <f>Crown!U9</f>
        <v>1183</v>
      </c>
      <c r="AD7" s="70">
        <f>Securency!U9</f>
        <v>1494</v>
      </c>
      <c r="AE7" s="70">
        <f>Fracsa!U9</f>
        <v>10911</v>
      </c>
      <c r="AF7" s="70">
        <f>'AER S'!U9</f>
        <v>356</v>
      </c>
      <c r="AG7" s="70">
        <f>'AERnn C'!U9</f>
        <v>422</v>
      </c>
      <c r="AH7" s="70">
        <f>Jafra!U9</f>
        <v>967</v>
      </c>
      <c r="AI7" s="70">
        <f>DREnc!U9</f>
        <v>1280</v>
      </c>
      <c r="AJ7" s="70">
        <f>Metokote!U9</f>
        <v>1440</v>
      </c>
      <c r="AK7" s="70">
        <f>'KH Méx'!U9</f>
        <v>14</v>
      </c>
      <c r="AL7" s="70">
        <f>Hitachi!U9</f>
        <v>2254</v>
      </c>
      <c r="AM7" s="71">
        <f>Ultramanufacturing!U9</f>
        <v>0</v>
      </c>
      <c r="AN7" s="72">
        <f t="shared" si="4"/>
        <v>121742.91407519601</v>
      </c>
      <c r="AO7" s="78">
        <f t="shared" si="1"/>
        <v>-246.27107519599667</v>
      </c>
      <c r="AP7" s="86">
        <f t="shared" si="2"/>
        <v>2.0269784342600863E-3</v>
      </c>
      <c r="AQ7" s="87" t="s">
        <v>120</v>
      </c>
      <c r="AR7" s="75"/>
    </row>
    <row r="8" spans="2:49" ht="15.75" thickBot="1">
      <c r="B8" s="59">
        <f t="shared" si="3"/>
        <v>41939</v>
      </c>
      <c r="C8" s="64">
        <f>PIQ!N12</f>
        <v>120893.394</v>
      </c>
      <c r="D8" s="70">
        <f>Enerpiq!E41</f>
        <v>1.3956879910168152</v>
      </c>
      <c r="E8" s="70">
        <f>Valeo!U10</f>
        <v>1061</v>
      </c>
      <c r="F8" s="70">
        <f>Eaton!U10</f>
        <v>295</v>
      </c>
      <c r="G8" s="70">
        <f>'Frenos Trw'!U10</f>
        <v>3529</v>
      </c>
      <c r="H8" s="70">
        <f>Ronal!U10</f>
        <v>26138</v>
      </c>
      <c r="I8" s="70">
        <f>Narmex!U10</f>
        <v>1575</v>
      </c>
      <c r="J8" s="70">
        <f>Avery!U10</f>
        <v>2937</v>
      </c>
      <c r="K8" s="70">
        <f>Beach!U10</f>
        <v>49</v>
      </c>
      <c r="L8" s="70">
        <f>Foam!U10</f>
        <v>5759</v>
      </c>
      <c r="M8" s="70">
        <f>Ipc!U10</f>
        <v>2543</v>
      </c>
      <c r="N8" s="70">
        <f>Vrk!U10</f>
        <v>2630</v>
      </c>
      <c r="O8" s="70">
        <f>Tafime!U10</f>
        <v>8317</v>
      </c>
      <c r="P8" s="70">
        <f>Copper!U10</f>
        <v>55</v>
      </c>
      <c r="Q8" s="70">
        <f>Metecno!E41</f>
        <v>105.02552132401534</v>
      </c>
      <c r="R8" s="70">
        <f>Kluber!U10</f>
        <v>397</v>
      </c>
      <c r="S8" s="70">
        <f>Norgren!U10</f>
        <v>595</v>
      </c>
      <c r="T8" s="70">
        <f>Plenco!E41</f>
        <v>18.492865880972801</v>
      </c>
      <c r="U8" s="70">
        <f>Samsung!U10</f>
        <v>16890</v>
      </c>
      <c r="V8" s="70">
        <f>Comex!U10</f>
        <v>18474</v>
      </c>
      <c r="W8" s="70">
        <f>Euro!U10</f>
        <v>3949</v>
      </c>
      <c r="X8" s="70">
        <f>Messier!U10</f>
        <v>1093</v>
      </c>
      <c r="Y8" s="70">
        <f>Bravo!U10</f>
        <v>4638</v>
      </c>
      <c r="Z8" s="70">
        <f>Rohm!U10</f>
        <v>1225</v>
      </c>
      <c r="AA8" s="70">
        <f>Elicamex!U10</f>
        <v>64</v>
      </c>
      <c r="AB8" s="70">
        <f>Mpi!U10</f>
        <v>0</v>
      </c>
      <c r="AC8" s="70">
        <f>Crown!U10</f>
        <v>1157</v>
      </c>
      <c r="AD8" s="70">
        <f>Securency!U10</f>
        <v>1160</v>
      </c>
      <c r="AE8" s="70">
        <f>Fracsa!U10</f>
        <v>9403</v>
      </c>
      <c r="AF8" s="70">
        <f>'AER S'!U10</f>
        <v>338</v>
      </c>
      <c r="AG8" s="70">
        <f>'AERnn C'!U10</f>
        <v>617</v>
      </c>
      <c r="AH8" s="70">
        <f>Jafra!U10</f>
        <v>1175</v>
      </c>
      <c r="AI8" s="70">
        <f>DREnc!U10</f>
        <v>1249</v>
      </c>
      <c r="AJ8" s="70">
        <f>Metokote!U10</f>
        <v>1561</v>
      </c>
      <c r="AK8" s="70">
        <f>'KH Méx'!U10</f>
        <v>0</v>
      </c>
      <c r="AL8" s="70">
        <f>Hitachi!U10</f>
        <v>2081</v>
      </c>
      <c r="AM8" s="71">
        <f>Ultramanufacturing!U10</f>
        <v>0</v>
      </c>
      <c r="AN8" s="72">
        <f t="shared" si="4"/>
        <v>121078.91407519601</v>
      </c>
      <c r="AO8" s="78">
        <f t="shared" si="1"/>
        <v>-185.52007519600738</v>
      </c>
      <c r="AP8" s="88">
        <f t="shared" si="2"/>
        <v>1.5345757866307185E-3</v>
      </c>
      <c r="AQ8" s="93">
        <f>AVERAGE(AP7:AP13)</f>
        <v>-6.7781487510756042E-4</v>
      </c>
      <c r="AS8" s="75">
        <f>AQ8</f>
        <v>-6.7781487510756042E-4</v>
      </c>
    </row>
    <row r="9" spans="2:49">
      <c r="B9" s="59">
        <f t="shared" si="3"/>
        <v>41938</v>
      </c>
      <c r="C9" s="64">
        <f>PIQ!N13</f>
        <v>71994.27</v>
      </c>
      <c r="D9" s="70">
        <f>Enerpiq!E40</f>
        <v>1.3956879910168152</v>
      </c>
      <c r="E9" s="70">
        <f>Valeo!U11</f>
        <v>185</v>
      </c>
      <c r="F9" s="70">
        <f>Eaton!U11</f>
        <v>257</v>
      </c>
      <c r="G9" s="70">
        <f>'Frenos Trw'!U11</f>
        <v>1431</v>
      </c>
      <c r="H9" s="70">
        <f>Ronal!U11</f>
        <v>24463</v>
      </c>
      <c r="I9" s="70">
        <f>Narmex!U11</f>
        <v>781</v>
      </c>
      <c r="J9" s="70">
        <f>Avery!U11</f>
        <v>116</v>
      </c>
      <c r="K9" s="70">
        <f>Beach!U11</f>
        <v>12</v>
      </c>
      <c r="L9" s="70">
        <f>Foam!U11</f>
        <v>721</v>
      </c>
      <c r="M9" s="70">
        <f>Ipc!U11</f>
        <v>595</v>
      </c>
      <c r="N9" s="70">
        <f>Vrk!U11</f>
        <v>380</v>
      </c>
      <c r="O9" s="70">
        <f>Tafime!U11</f>
        <v>7251</v>
      </c>
      <c r="P9" s="70">
        <f>Copper!U11</f>
        <v>21</v>
      </c>
      <c r="Q9" s="70">
        <f>Metecno!E40</f>
        <v>105.02552132401534</v>
      </c>
      <c r="R9" s="70">
        <f>Kluber!U11</f>
        <v>112</v>
      </c>
      <c r="S9" s="70">
        <f>Norgren!U11</f>
        <v>382</v>
      </c>
      <c r="T9" s="70">
        <f>Plenco!E40</f>
        <v>18.492865880972801</v>
      </c>
      <c r="U9" s="70">
        <f>Samsung!U11</f>
        <v>1876</v>
      </c>
      <c r="V9" s="70">
        <f>Comex!U11</f>
        <v>11109</v>
      </c>
      <c r="W9" s="70">
        <f>Euro!U11</f>
        <v>1949</v>
      </c>
      <c r="X9" s="70">
        <f>Messier!U11</f>
        <v>967</v>
      </c>
      <c r="Y9" s="70">
        <f>Bravo!U11</f>
        <v>4681</v>
      </c>
      <c r="Z9" s="70">
        <f>Rohm!U11</f>
        <v>1481</v>
      </c>
      <c r="AA9" s="70">
        <f>Elicamex!U11</f>
        <v>9</v>
      </c>
      <c r="AB9" s="70">
        <f>Mpi!U11</f>
        <v>0</v>
      </c>
      <c r="AC9" s="70">
        <f>Crown!U11</f>
        <v>144</v>
      </c>
      <c r="AD9" s="70">
        <f>Securency!U11</f>
        <v>225</v>
      </c>
      <c r="AE9" s="70">
        <f>Fracsa!U11</f>
        <v>10420</v>
      </c>
      <c r="AF9" s="70">
        <f>'AER S'!U11</f>
        <v>111</v>
      </c>
      <c r="AG9" s="70">
        <f>'AERnn C'!U11</f>
        <v>229</v>
      </c>
      <c r="AH9" s="70">
        <f>Jafra!U11</f>
        <v>905</v>
      </c>
      <c r="AI9" s="70">
        <f>DREnc!U11</f>
        <v>143</v>
      </c>
      <c r="AJ9" s="70">
        <f>Metokote!U11</f>
        <v>200</v>
      </c>
      <c r="AK9" s="70">
        <f>'KH Méx'!U11</f>
        <v>0</v>
      </c>
      <c r="AL9" s="70">
        <f>Hitachi!U11</f>
        <v>306</v>
      </c>
      <c r="AM9" s="71">
        <f>Ultramanufacturing!U11</f>
        <v>0</v>
      </c>
      <c r="AN9" s="72">
        <f t="shared" si="4"/>
        <v>71586.914075196008</v>
      </c>
      <c r="AO9" s="78">
        <f t="shared" si="1"/>
        <v>407.35592480399646</v>
      </c>
      <c r="AP9" s="88">
        <f t="shared" si="2"/>
        <v>-5.6581714739797548E-3</v>
      </c>
      <c r="AQ9" s="90" t="s">
        <v>126</v>
      </c>
    </row>
    <row r="10" spans="2:49">
      <c r="B10" s="59">
        <f t="shared" si="3"/>
        <v>41937</v>
      </c>
      <c r="C10" s="64">
        <f>PIQ!N14</f>
        <v>95541.976999999999</v>
      </c>
      <c r="D10" s="70">
        <f>Enerpiq!E39</f>
        <v>1.3956879910168152</v>
      </c>
      <c r="E10" s="70">
        <f>Valeo!U12</f>
        <v>85</v>
      </c>
      <c r="F10" s="70">
        <f>Eaton!U12</f>
        <v>243</v>
      </c>
      <c r="G10" s="70">
        <f>'Frenos Trw'!U12</f>
        <v>1386</v>
      </c>
      <c r="H10" s="70">
        <f>Ronal!U12</f>
        <v>24257</v>
      </c>
      <c r="I10" s="70">
        <f>Narmex!U12</f>
        <v>468</v>
      </c>
      <c r="J10" s="70">
        <f>Avery!U12</f>
        <v>64</v>
      </c>
      <c r="K10" s="70">
        <f>Beach!U12</f>
        <v>9</v>
      </c>
      <c r="L10" s="70">
        <f>Foam!U12</f>
        <v>0</v>
      </c>
      <c r="M10" s="70">
        <f>Ipc!U12</f>
        <v>438</v>
      </c>
      <c r="N10" s="70">
        <f>Vrk!U12</f>
        <v>1755</v>
      </c>
      <c r="O10" s="70">
        <f>Tafime!U12</f>
        <v>6597</v>
      </c>
      <c r="P10" s="70">
        <f>Copper!U12</f>
        <v>31</v>
      </c>
      <c r="Q10" s="70">
        <f>Metecno!E39</f>
        <v>105.02552132401534</v>
      </c>
      <c r="R10" s="70">
        <f>Kluber!U12</f>
        <v>0</v>
      </c>
      <c r="S10" s="70">
        <f>Norgren!U12</f>
        <v>439</v>
      </c>
      <c r="T10" s="70">
        <f>Plenco!E39</f>
        <v>18.492865880972801</v>
      </c>
      <c r="U10" s="70">
        <f>Samsung!U12</f>
        <v>8976</v>
      </c>
      <c r="V10" s="70">
        <f>Comex!U12</f>
        <v>24667</v>
      </c>
      <c r="W10" s="70">
        <f>Euro!U12</f>
        <v>2175</v>
      </c>
      <c r="X10" s="70">
        <f>Messier!U12</f>
        <v>1068</v>
      </c>
      <c r="Y10" s="70">
        <f>Bravo!U12</f>
        <v>4977</v>
      </c>
      <c r="Z10" s="70">
        <f>Rohm!U12</f>
        <v>1339</v>
      </c>
      <c r="AA10" s="70">
        <f>Elicamex!U12</f>
        <v>14</v>
      </c>
      <c r="AB10" s="70">
        <f>Mpi!U12</f>
        <v>0</v>
      </c>
      <c r="AC10" s="70">
        <f>Crown!U12</f>
        <v>379</v>
      </c>
      <c r="AD10" s="70">
        <f>Securency!U12</f>
        <v>2</v>
      </c>
      <c r="AE10" s="70">
        <f>Fracsa!U12</f>
        <v>9720</v>
      </c>
      <c r="AF10" s="70">
        <f>'AER S'!U12</f>
        <v>110</v>
      </c>
      <c r="AG10" s="70">
        <f>'AERnn C'!U12</f>
        <v>372</v>
      </c>
      <c r="AH10" s="70">
        <f>Jafra!U12</f>
        <v>1</v>
      </c>
      <c r="AI10" s="70">
        <f>DREnc!U12</f>
        <v>427</v>
      </c>
      <c r="AJ10" s="70">
        <f>Metokote!U12</f>
        <v>715</v>
      </c>
      <c r="AK10" s="70">
        <f>'KH Méx'!U12</f>
        <v>0</v>
      </c>
      <c r="AL10" s="70">
        <f>Hitachi!U12</f>
        <v>409</v>
      </c>
      <c r="AM10" s="71">
        <f>Ultramanufacturing!U12</f>
        <v>0</v>
      </c>
      <c r="AN10" s="72">
        <f t="shared" si="4"/>
        <v>91247.914075196008</v>
      </c>
      <c r="AO10" s="78">
        <f t="shared" si="1"/>
        <v>4294.0629248039913</v>
      </c>
      <c r="AP10" s="88">
        <f t="shared" si="2"/>
        <v>-4.4944254448534088E-2</v>
      </c>
      <c r="AQ10" s="91" t="s">
        <v>125</v>
      </c>
    </row>
    <row r="11" spans="2:49">
      <c r="B11" s="59">
        <f t="shared" si="3"/>
        <v>41936</v>
      </c>
      <c r="C11" s="64">
        <f>PIQ!N15</f>
        <v>112518.944</v>
      </c>
      <c r="D11" s="70">
        <f>Enerpiq!E38</f>
        <v>1.3956879910168152</v>
      </c>
      <c r="E11" s="70">
        <f>Valeo!U13</f>
        <v>835</v>
      </c>
      <c r="F11" s="70">
        <f>Eaton!U13</f>
        <v>313</v>
      </c>
      <c r="G11" s="70">
        <f>'Frenos Trw'!U13</f>
        <v>3585</v>
      </c>
      <c r="H11" s="70">
        <f>Ronal!U13</f>
        <v>25864</v>
      </c>
      <c r="I11" s="70">
        <f>Narmex!U13</f>
        <v>1710</v>
      </c>
      <c r="J11" s="70">
        <f>Avery!U13</f>
        <v>866</v>
      </c>
      <c r="K11" s="70">
        <f>Beach!U13</f>
        <v>31</v>
      </c>
      <c r="L11" s="70">
        <f>Foam!U13</f>
        <v>0</v>
      </c>
      <c r="M11" s="70">
        <f>Ipc!U13</f>
        <v>2468</v>
      </c>
      <c r="N11" s="70">
        <f>Vrk!U13</f>
        <v>3266</v>
      </c>
      <c r="O11" s="70">
        <f>Tafime!U13</f>
        <v>7482</v>
      </c>
      <c r="P11" s="70">
        <f>Copper!U13</f>
        <v>24</v>
      </c>
      <c r="Q11" s="70">
        <f>Metecno!E38</f>
        <v>105.02552132401534</v>
      </c>
      <c r="R11" s="70">
        <f>Kluber!U13</f>
        <v>46</v>
      </c>
      <c r="S11" s="70">
        <f>Norgren!U13</f>
        <v>660</v>
      </c>
      <c r="T11" s="70">
        <f>Plenco!E38</f>
        <v>18.492865880972801</v>
      </c>
      <c r="U11" s="70">
        <f>Samsung!U13</f>
        <v>14504</v>
      </c>
      <c r="V11" s="70">
        <f>Comex!U13</f>
        <v>22770</v>
      </c>
      <c r="W11" s="70">
        <f>Euro!U13</f>
        <v>4207</v>
      </c>
      <c r="X11" s="70">
        <f>Messier!U13</f>
        <v>1181</v>
      </c>
      <c r="Y11" s="70">
        <f>Bravo!U13</f>
        <v>5225</v>
      </c>
      <c r="Z11" s="70">
        <f>Rohm!U13</f>
        <v>664</v>
      </c>
      <c r="AA11" s="70">
        <f>Elicamex!U13</f>
        <v>46</v>
      </c>
      <c r="AB11" s="70">
        <f>Mpi!U13</f>
        <v>0</v>
      </c>
      <c r="AC11" s="70">
        <f>Crown!U13</f>
        <v>1180</v>
      </c>
      <c r="AD11" s="70">
        <f>Securency!U13</f>
        <v>1480</v>
      </c>
      <c r="AE11" s="70">
        <f>Fracsa!U13</f>
        <v>11112</v>
      </c>
      <c r="AF11" s="70">
        <f>'AER S'!U13</f>
        <v>319</v>
      </c>
      <c r="AG11" s="70">
        <f>'AERnn C'!U13</f>
        <v>515</v>
      </c>
      <c r="AH11" s="70">
        <f>Jafra!U13</f>
        <v>1352</v>
      </c>
      <c r="AI11" s="70">
        <f>DREnc!U13</f>
        <v>1296</v>
      </c>
      <c r="AJ11" s="70">
        <f>Metokote!U13</f>
        <v>1685</v>
      </c>
      <c r="AK11" s="70">
        <f>'KH Méx'!U13</f>
        <v>0</v>
      </c>
      <c r="AL11" s="70">
        <f>Hitachi!U13</f>
        <v>2073</v>
      </c>
      <c r="AM11" s="71">
        <f>Ultramanufacturing!U13</f>
        <v>0</v>
      </c>
      <c r="AN11" s="72">
        <f t="shared" si="4"/>
        <v>116883.91407519601</v>
      </c>
      <c r="AO11" s="78">
        <f t="shared" si="1"/>
        <v>-4364.9700751960045</v>
      </c>
      <c r="AP11" s="81">
        <f t="shared" si="2"/>
        <v>3.8793201571426093E-2</v>
      </c>
    </row>
    <row r="12" spans="2:49">
      <c r="B12" s="59">
        <f t="shared" si="3"/>
        <v>41935</v>
      </c>
      <c r="C12" s="64">
        <f>PIQ!N16</f>
        <v>119530.334</v>
      </c>
      <c r="D12" s="70">
        <f>Enerpiq!E37</f>
        <v>1.3956879910168152</v>
      </c>
      <c r="E12" s="70">
        <f>Valeo!U14</f>
        <v>1103</v>
      </c>
      <c r="F12" s="70">
        <f>Eaton!U14</f>
        <v>297</v>
      </c>
      <c r="G12" s="70">
        <f>'Frenos Trw'!U14</f>
        <v>3262</v>
      </c>
      <c r="H12" s="70">
        <f>Ronal!U14</f>
        <v>24034</v>
      </c>
      <c r="I12" s="70">
        <f>Narmex!U14</f>
        <v>1815</v>
      </c>
      <c r="J12" s="70">
        <f>Avery!U14</f>
        <v>2295</v>
      </c>
      <c r="K12" s="70">
        <f>Beach!U14</f>
        <v>53</v>
      </c>
      <c r="L12" s="70">
        <f>Foam!U14</f>
        <v>5146</v>
      </c>
      <c r="M12" s="70">
        <f>Ipc!U14</f>
        <v>2669</v>
      </c>
      <c r="N12" s="70">
        <f>Vrk!U14</f>
        <v>3099</v>
      </c>
      <c r="O12" s="70">
        <f>Tafime!U14</f>
        <v>6944</v>
      </c>
      <c r="P12" s="70">
        <f>Copper!U14</f>
        <v>61</v>
      </c>
      <c r="Q12" s="70">
        <f>Metecno!E37</f>
        <v>105.02552132401534</v>
      </c>
      <c r="R12" s="70">
        <f>Kluber!U14</f>
        <v>118</v>
      </c>
      <c r="S12" s="70">
        <f>Norgren!U14</f>
        <v>645</v>
      </c>
      <c r="T12" s="70">
        <f>Plenco!E37</f>
        <v>18.492865880972801</v>
      </c>
      <c r="U12" s="70">
        <f>Samsung!U14</f>
        <v>16016</v>
      </c>
      <c r="V12" s="70">
        <f>Comex!U14</f>
        <v>19780</v>
      </c>
      <c r="W12" s="70">
        <f>Euro!U14</f>
        <v>4019</v>
      </c>
      <c r="X12" s="70">
        <f>Messier!U14</f>
        <v>1057</v>
      </c>
      <c r="Y12" s="70">
        <f>Bravo!U14</f>
        <v>4968</v>
      </c>
      <c r="Z12" s="70">
        <f>Rohm!U14</f>
        <v>1034</v>
      </c>
      <c r="AA12" s="70">
        <f>Elicamex!U14</f>
        <v>127</v>
      </c>
      <c r="AB12" s="70">
        <f>Mpi!U14</f>
        <v>0</v>
      </c>
      <c r="AC12" s="70">
        <f>Crown!U14</f>
        <v>1197</v>
      </c>
      <c r="AD12" s="70">
        <f>Securency!U14</f>
        <v>1151</v>
      </c>
      <c r="AE12" s="70">
        <f>Fracsa!U14</f>
        <v>11394</v>
      </c>
      <c r="AF12" s="70">
        <f>'AER S'!U14</f>
        <v>124</v>
      </c>
      <c r="AG12" s="70">
        <f>'AERnn C'!U14</f>
        <v>464</v>
      </c>
      <c r="AH12" s="70">
        <f>Jafra!U14</f>
        <v>1793</v>
      </c>
      <c r="AI12" s="70">
        <f>DREnc!U14</f>
        <v>1316</v>
      </c>
      <c r="AJ12" s="70">
        <f>Metokote!U14</f>
        <v>1523</v>
      </c>
      <c r="AK12" s="70">
        <f>'KH Méx'!U14</f>
        <v>0</v>
      </c>
      <c r="AL12" s="70">
        <f>Hitachi!U14</f>
        <v>2062</v>
      </c>
      <c r="AM12" s="71">
        <f>Ultramanufacturing!U14</f>
        <v>0</v>
      </c>
      <c r="AN12" s="72">
        <f t="shared" si="4"/>
        <v>119690.91407519601</v>
      </c>
      <c r="AO12" s="78">
        <f t="shared" si="1"/>
        <v>-160.58007519600505</v>
      </c>
      <c r="AP12" s="81">
        <f t="shared" si="2"/>
        <v>1.3434253032038298E-3</v>
      </c>
    </row>
    <row r="13" spans="2:49" ht="15.75" thickBot="1">
      <c r="B13" s="59">
        <f t="shared" si="3"/>
        <v>41934</v>
      </c>
      <c r="C13" s="64">
        <f>PIQ!N17</f>
        <v>123682.81600000001</v>
      </c>
      <c r="D13" s="70">
        <f>Enerpiq!E36</f>
        <v>1.3956879910168152</v>
      </c>
      <c r="E13" s="70">
        <f>Valeo!U15</f>
        <v>1091</v>
      </c>
      <c r="F13" s="70">
        <f>Eaton!U15</f>
        <v>299</v>
      </c>
      <c r="G13" s="70">
        <f>'Frenos Trw'!U15</f>
        <v>3366</v>
      </c>
      <c r="H13" s="70">
        <f>Ronal!U15</f>
        <v>24278</v>
      </c>
      <c r="I13" s="70">
        <f>Narmex!U15</f>
        <v>1802</v>
      </c>
      <c r="J13" s="70">
        <f>Avery!U15</f>
        <v>2115</v>
      </c>
      <c r="K13" s="70">
        <f>Beach!U15</f>
        <v>61</v>
      </c>
      <c r="L13" s="70">
        <f>Foam!U15</f>
        <v>6474</v>
      </c>
      <c r="M13" s="70">
        <f>Ipc!U15</f>
        <v>2325</v>
      </c>
      <c r="N13" s="70">
        <f>Vrk!U15</f>
        <v>3047</v>
      </c>
      <c r="O13" s="70">
        <f>Tafime!U15</f>
        <v>6613</v>
      </c>
      <c r="P13" s="70">
        <f>Copper!U15</f>
        <v>44</v>
      </c>
      <c r="Q13" s="70">
        <f>Metecno!E36</f>
        <v>105.02552132401534</v>
      </c>
      <c r="R13" s="70">
        <f>Kluber!U15</f>
        <v>395</v>
      </c>
      <c r="S13" s="70">
        <f>Norgren!U15</f>
        <v>757</v>
      </c>
      <c r="T13" s="70">
        <f>Plenco!E36</f>
        <v>18.492865880972801</v>
      </c>
      <c r="U13" s="70">
        <f>Samsung!U15</f>
        <v>17823</v>
      </c>
      <c r="V13" s="70">
        <f>Comex!U15</f>
        <v>22838</v>
      </c>
      <c r="W13" s="70">
        <f>Euro!U15</f>
        <v>3835</v>
      </c>
      <c r="X13" s="70">
        <f>Messier!U15</f>
        <v>1098</v>
      </c>
      <c r="Y13" s="70">
        <f>Bravo!U15</f>
        <v>4149</v>
      </c>
      <c r="Z13" s="70">
        <f>Rohm!U15</f>
        <v>1479</v>
      </c>
      <c r="AA13" s="70">
        <f>Elicamex!U15</f>
        <v>424</v>
      </c>
      <c r="AB13" s="70">
        <f>Mpi!U15</f>
        <v>0</v>
      </c>
      <c r="AC13" s="70">
        <f>Crown!U15</f>
        <v>1128</v>
      </c>
      <c r="AD13" s="70">
        <f>Securency!U15</f>
        <v>304</v>
      </c>
      <c r="AE13" s="70">
        <f>Fracsa!U15</f>
        <v>11088</v>
      </c>
      <c r="AF13" s="70">
        <f>'AER S'!U15</f>
        <v>68</v>
      </c>
      <c r="AG13" s="70">
        <f>'AERnn C'!U15</f>
        <v>410</v>
      </c>
      <c r="AH13" s="70">
        <f>Jafra!U15</f>
        <v>1785</v>
      </c>
      <c r="AI13" s="70">
        <f>DREnc!U15</f>
        <v>1347</v>
      </c>
      <c r="AJ13" s="70">
        <f>Metokote!U15</f>
        <v>1403</v>
      </c>
      <c r="AK13" s="70">
        <f>'KH Méx'!U15</f>
        <v>0</v>
      </c>
      <c r="AL13" s="70">
        <f>Hitachi!U15</f>
        <v>1979</v>
      </c>
      <c r="AM13" s="71">
        <f>Ultramanufacturing!U15</f>
        <v>0</v>
      </c>
      <c r="AN13" s="72">
        <f t="shared" si="4"/>
        <v>123949.91407519601</v>
      </c>
      <c r="AO13" s="78">
        <f t="shared" si="1"/>
        <v>-267.09807519600145</v>
      </c>
      <c r="AP13" s="92">
        <f t="shared" si="2"/>
        <v>2.1595407012401902E-3</v>
      </c>
    </row>
    <row r="14" spans="2:49">
      <c r="B14" s="58">
        <f t="shared" si="3"/>
        <v>41933</v>
      </c>
      <c r="C14" s="63">
        <f>PIQ!N18</f>
        <v>122653.732</v>
      </c>
      <c r="D14" s="67">
        <f>Enerpiq!E35</f>
        <v>3.4892199775420378</v>
      </c>
      <c r="E14" s="67">
        <f>Valeo!U16</f>
        <v>1136</v>
      </c>
      <c r="F14" s="67">
        <f>Eaton!U16</f>
        <v>292</v>
      </c>
      <c r="G14" s="67">
        <f>'Frenos Trw'!U16</f>
        <v>3401</v>
      </c>
      <c r="H14" s="67">
        <f>Ronal!U16</f>
        <v>23071</v>
      </c>
      <c r="I14" s="67">
        <f>Narmex!U16</f>
        <v>1663</v>
      </c>
      <c r="J14" s="67">
        <f>Avery!U16</f>
        <v>2426</v>
      </c>
      <c r="K14" s="67">
        <f>Beach!U16</f>
        <v>66</v>
      </c>
      <c r="L14" s="67">
        <f>Foam!U16</f>
        <v>6468</v>
      </c>
      <c r="M14" s="67">
        <f>Ipc!U16</f>
        <v>2802</v>
      </c>
      <c r="N14" s="67">
        <f>Vrk!U16</f>
        <v>3058</v>
      </c>
      <c r="O14" s="67">
        <f>Tafime!U16</f>
        <v>7707</v>
      </c>
      <c r="P14" s="67">
        <f>Copper!U16</f>
        <v>52</v>
      </c>
      <c r="Q14" s="67">
        <f>Metecno!E35</f>
        <v>297.45600308545869</v>
      </c>
      <c r="R14" s="67">
        <f>Kluber!U16</f>
        <v>210</v>
      </c>
      <c r="S14" s="67">
        <f>Norgren!U16</f>
        <v>773</v>
      </c>
      <c r="T14" s="67">
        <f>Plenco!E35</f>
        <v>32.100823793386745</v>
      </c>
      <c r="U14" s="67">
        <f>Samsung!U16</f>
        <v>16086</v>
      </c>
      <c r="V14" s="67">
        <f>Comex!U16</f>
        <v>23258</v>
      </c>
      <c r="W14" s="67">
        <f>Euro!U16</f>
        <v>4218</v>
      </c>
      <c r="X14" s="67">
        <f>Messier!U16</f>
        <v>1036</v>
      </c>
      <c r="Y14" s="67">
        <f>Bravo!U16</f>
        <v>4820</v>
      </c>
      <c r="Z14" s="67">
        <f>Rohm!U16</f>
        <v>1412</v>
      </c>
      <c r="AA14" s="67">
        <f>Elicamex!U16</f>
        <v>225</v>
      </c>
      <c r="AB14" s="67">
        <f>Mpi!U16</f>
        <v>0</v>
      </c>
      <c r="AC14" s="67">
        <f>Crown!U16</f>
        <v>1213</v>
      </c>
      <c r="AD14" s="67">
        <f>Securency!U16</f>
        <v>855</v>
      </c>
      <c r="AE14" s="67">
        <f>Fracsa!U16</f>
        <v>9018</v>
      </c>
      <c r="AF14" s="67">
        <f>'AER S'!U16</f>
        <v>237</v>
      </c>
      <c r="AG14" s="67">
        <f>'AERnn C'!U16</f>
        <v>419</v>
      </c>
      <c r="AH14" s="67">
        <f>Jafra!U16</f>
        <v>1784</v>
      </c>
      <c r="AI14" s="67">
        <f>DREnc!U16</f>
        <v>1380</v>
      </c>
      <c r="AJ14" s="67">
        <f>Metokote!U16</f>
        <v>1493</v>
      </c>
      <c r="AK14" s="67">
        <f>'KH Méx'!U16</f>
        <v>0</v>
      </c>
      <c r="AL14" s="67">
        <f>Hitachi!U16</f>
        <v>1995</v>
      </c>
      <c r="AM14" s="68">
        <f>Ultramanufacturing!U16</f>
        <v>0</v>
      </c>
      <c r="AN14" s="69">
        <f t="shared" si="4"/>
        <v>122907.04604685638</v>
      </c>
      <c r="AO14" s="77">
        <f t="shared" si="1"/>
        <v>-253.31404685637972</v>
      </c>
      <c r="AP14" s="83">
        <f t="shared" si="2"/>
        <v>2.0652779391692683E-3</v>
      </c>
      <c r="AQ14" s="85" t="s">
        <v>120</v>
      </c>
      <c r="AR14" s="75"/>
    </row>
    <row r="15" spans="2:49" ht="15.75" thickBot="1">
      <c r="B15" s="58">
        <f t="shared" si="3"/>
        <v>41932</v>
      </c>
      <c r="C15" s="63">
        <f>PIQ!N19</f>
        <v>125008.33900000001</v>
      </c>
      <c r="D15" s="67">
        <f>Enerpiq!E34</f>
        <v>3.4892199775420378</v>
      </c>
      <c r="E15" s="67">
        <f>Valeo!U17</f>
        <v>1122</v>
      </c>
      <c r="F15" s="67">
        <f>Eaton!U17</f>
        <v>293</v>
      </c>
      <c r="G15" s="67">
        <f>'Frenos Trw'!U17</f>
        <v>3335</v>
      </c>
      <c r="H15" s="67">
        <f>Ronal!U17</f>
        <v>22743</v>
      </c>
      <c r="I15" s="67">
        <f>Narmex!U17</f>
        <v>2234</v>
      </c>
      <c r="J15" s="67">
        <f>Avery!U17</f>
        <v>1657</v>
      </c>
      <c r="K15" s="67">
        <f>Beach!U17</f>
        <v>74</v>
      </c>
      <c r="L15" s="67">
        <f>Foam!U17</f>
        <v>6221</v>
      </c>
      <c r="M15" s="67">
        <f>Ipc!U17</f>
        <v>2755</v>
      </c>
      <c r="N15" s="67">
        <f>Vrk!U17</f>
        <v>3164</v>
      </c>
      <c r="O15" s="67">
        <f>Tafime!U17</f>
        <v>7169</v>
      </c>
      <c r="P15" s="67">
        <f>Copper!U17</f>
        <v>62</v>
      </c>
      <c r="Q15" s="67">
        <f>Metecno!E34</f>
        <v>297.45600308545869</v>
      </c>
      <c r="R15" s="67">
        <f>Kluber!U17</f>
        <v>374</v>
      </c>
      <c r="S15" s="67">
        <f>Norgren!U17</f>
        <v>788</v>
      </c>
      <c r="T15" s="67">
        <f>Plenco!E34</f>
        <v>32.100823793386745</v>
      </c>
      <c r="U15" s="67">
        <f>Samsung!U17</f>
        <v>18217</v>
      </c>
      <c r="V15" s="67">
        <f>Comex!U17</f>
        <v>24976</v>
      </c>
      <c r="W15" s="67">
        <f>Euro!U17</f>
        <v>3997</v>
      </c>
      <c r="X15" s="67">
        <f>Messier!U17</f>
        <v>1017</v>
      </c>
      <c r="Y15" s="67">
        <f>Bravo!U17</f>
        <v>4490</v>
      </c>
      <c r="Z15" s="67">
        <f>Rohm!U17</f>
        <v>530</v>
      </c>
      <c r="AA15" s="67">
        <f>Elicamex!U17</f>
        <v>51</v>
      </c>
      <c r="AB15" s="67">
        <f>Mpi!U17</f>
        <v>0</v>
      </c>
      <c r="AC15" s="67">
        <f>Crown!U17</f>
        <v>1205</v>
      </c>
      <c r="AD15" s="67">
        <f>Securency!U17</f>
        <v>1067</v>
      </c>
      <c r="AE15" s="67">
        <f>Fracsa!U17</f>
        <v>10011</v>
      </c>
      <c r="AF15" s="67">
        <f>'AER S'!U17</f>
        <v>212</v>
      </c>
      <c r="AG15" s="67">
        <f>'AERnn C'!U17</f>
        <v>382</v>
      </c>
      <c r="AH15" s="67">
        <f>Jafra!U17</f>
        <v>1796</v>
      </c>
      <c r="AI15" s="67">
        <f>DREnc!U17</f>
        <v>1258</v>
      </c>
      <c r="AJ15" s="67">
        <f>Metokote!U17</f>
        <v>1680</v>
      </c>
      <c r="AK15" s="67">
        <f>'KH Méx'!U17</f>
        <v>34</v>
      </c>
      <c r="AL15" s="67">
        <f>Hitachi!U17</f>
        <v>1880</v>
      </c>
      <c r="AM15" s="68">
        <f>Ultramanufacturing!U17</f>
        <v>0</v>
      </c>
      <c r="AN15" s="69">
        <f t="shared" si="4"/>
        <v>125127.04604685638</v>
      </c>
      <c r="AO15" s="77">
        <f t="shared" si="1"/>
        <v>-118.70704685637611</v>
      </c>
      <c r="AP15" s="84">
        <f t="shared" si="2"/>
        <v>9.4959302560108493E-4</v>
      </c>
      <c r="AQ15" s="89">
        <f>AVERAGE(AP14:AP20)</f>
        <v>1.5494370915144144E-3</v>
      </c>
      <c r="AS15" s="75">
        <f>AQ15</f>
        <v>1.5494370915144144E-3</v>
      </c>
    </row>
    <row r="16" spans="2:49">
      <c r="B16" s="58">
        <f t="shared" si="3"/>
        <v>41931</v>
      </c>
      <c r="C16" s="63">
        <f>PIQ!N20</f>
        <v>86404.525999999998</v>
      </c>
      <c r="D16" s="67">
        <f>Enerpiq!E33</f>
        <v>3.4892199775420378</v>
      </c>
      <c r="E16" s="67">
        <f>Valeo!U18</f>
        <v>233</v>
      </c>
      <c r="F16" s="67">
        <f>Eaton!U18</f>
        <v>254</v>
      </c>
      <c r="G16" s="67">
        <f>'Frenos Trw'!U18</f>
        <v>1329</v>
      </c>
      <c r="H16" s="67">
        <f>Ronal!U18</f>
        <v>22851</v>
      </c>
      <c r="I16" s="67">
        <f>Narmex!U18</f>
        <v>857</v>
      </c>
      <c r="J16" s="67">
        <f>Avery!U18</f>
        <v>27</v>
      </c>
      <c r="K16" s="67">
        <f>Beach!U18</f>
        <v>13</v>
      </c>
      <c r="L16" s="67">
        <f>Foam!U18</f>
        <v>811</v>
      </c>
      <c r="M16" s="67">
        <f>Ipc!U18</f>
        <v>931</v>
      </c>
      <c r="N16" s="67">
        <f>Vrk!U18</f>
        <v>1208</v>
      </c>
      <c r="O16" s="67">
        <f>Tafime!U18</f>
        <v>6886</v>
      </c>
      <c r="P16" s="67">
        <f>Copper!U18</f>
        <v>20</v>
      </c>
      <c r="Q16" s="67">
        <f>Metecno!E33</f>
        <v>297.45600308545869</v>
      </c>
      <c r="R16" s="67">
        <f>Kluber!U18</f>
        <v>117</v>
      </c>
      <c r="S16" s="67">
        <f>Norgren!U18</f>
        <v>354</v>
      </c>
      <c r="T16" s="67">
        <f>Plenco!E33</f>
        <v>32.100823793386745</v>
      </c>
      <c r="U16" s="67">
        <f>Samsung!U18</f>
        <v>3243</v>
      </c>
      <c r="V16" s="67">
        <f>Comex!U18</f>
        <v>24844</v>
      </c>
      <c r="W16" s="67">
        <f>Euro!U18</f>
        <v>2654</v>
      </c>
      <c r="X16" s="67">
        <f>Messier!U18</f>
        <v>956</v>
      </c>
      <c r="Y16" s="67">
        <f>Bravo!U18</f>
        <v>4478</v>
      </c>
      <c r="Z16" s="67">
        <f>Rohm!U18</f>
        <v>1336</v>
      </c>
      <c r="AA16" s="67">
        <f>Elicamex!U18</f>
        <v>17</v>
      </c>
      <c r="AB16" s="67">
        <f>Mpi!U18</f>
        <v>0</v>
      </c>
      <c r="AC16" s="67">
        <f>Crown!U18</f>
        <v>509</v>
      </c>
      <c r="AD16" s="67">
        <f>Securency!U18</f>
        <v>220</v>
      </c>
      <c r="AE16" s="67">
        <f>Fracsa!U18</f>
        <v>9591</v>
      </c>
      <c r="AF16" s="67">
        <f>'AER S'!U18</f>
        <v>0</v>
      </c>
      <c r="AG16" s="67">
        <f>'AERnn C'!U18</f>
        <v>193</v>
      </c>
      <c r="AH16" s="67">
        <f>Jafra!U18</f>
        <v>800</v>
      </c>
      <c r="AI16" s="67">
        <f>DREnc!U18</f>
        <v>181</v>
      </c>
      <c r="AJ16" s="67">
        <f>Metokote!U18</f>
        <v>834</v>
      </c>
      <c r="AK16" s="67">
        <f>'KH Méx'!U18</f>
        <v>0</v>
      </c>
      <c r="AL16" s="67">
        <f>Hitachi!U18</f>
        <v>343</v>
      </c>
      <c r="AM16" s="68">
        <f>Ultramanufacturing!U18</f>
        <v>0</v>
      </c>
      <c r="AN16" s="69">
        <f t="shared" si="4"/>
        <v>86423.046046856383</v>
      </c>
      <c r="AO16" s="77">
        <f t="shared" si="1"/>
        <v>-18.520046856385306</v>
      </c>
      <c r="AP16" s="84">
        <f t="shared" si="2"/>
        <v>2.14341166067913E-4</v>
      </c>
      <c r="AQ16" s="90" t="s">
        <v>126</v>
      </c>
    </row>
    <row r="17" spans="2:45">
      <c r="B17" s="58">
        <f t="shared" si="3"/>
        <v>41930</v>
      </c>
      <c r="C17" s="63">
        <f>PIQ!N21</f>
        <v>95173.766999999993</v>
      </c>
      <c r="D17" s="67">
        <f>Enerpiq!E32</f>
        <v>3.4892199775420378</v>
      </c>
      <c r="E17" s="67">
        <f>Valeo!U19</f>
        <v>286</v>
      </c>
      <c r="F17" s="67">
        <f>Eaton!U19</f>
        <v>242</v>
      </c>
      <c r="G17" s="67">
        <f>'Frenos Trw'!U19</f>
        <v>1518</v>
      </c>
      <c r="H17" s="67">
        <f>Ronal!U19</f>
        <v>22503</v>
      </c>
      <c r="I17" s="67">
        <f>Narmex!U19</f>
        <v>753</v>
      </c>
      <c r="J17" s="67">
        <f>Avery!U19</f>
        <v>477</v>
      </c>
      <c r="K17" s="67">
        <f>Beach!U19</f>
        <v>5</v>
      </c>
      <c r="L17" s="67">
        <f>Foam!U19</f>
        <v>0</v>
      </c>
      <c r="M17" s="67">
        <f>Ipc!U19</f>
        <v>212</v>
      </c>
      <c r="N17" s="67">
        <f>Vrk!U19</f>
        <v>3073</v>
      </c>
      <c r="O17" s="67">
        <f>Tafime!U19</f>
        <v>6490</v>
      </c>
      <c r="P17" s="67">
        <f>Copper!U19</f>
        <v>8</v>
      </c>
      <c r="Q17" s="67">
        <f>Metecno!E32</f>
        <v>297.45600308545869</v>
      </c>
      <c r="R17" s="67">
        <f>Kluber!U19</f>
        <v>0</v>
      </c>
      <c r="S17" s="67">
        <f>Norgren!U19</f>
        <v>421</v>
      </c>
      <c r="T17" s="67">
        <f>Plenco!E32</f>
        <v>32.100823793386745</v>
      </c>
      <c r="U17" s="67">
        <f>Samsung!U19</f>
        <v>13300</v>
      </c>
      <c r="V17" s="67">
        <f>Comex!U19</f>
        <v>22510</v>
      </c>
      <c r="W17" s="67">
        <f>Euro!U19</f>
        <v>3709</v>
      </c>
      <c r="X17" s="67">
        <f>Messier!U19</f>
        <v>968</v>
      </c>
      <c r="Y17" s="67">
        <f>Bravo!U19</f>
        <v>4294</v>
      </c>
      <c r="Z17" s="67">
        <f>Rohm!U19</f>
        <v>1604</v>
      </c>
      <c r="AA17" s="67">
        <f>Elicamex!U19</f>
        <v>12</v>
      </c>
      <c r="AB17" s="67">
        <f>Mpi!U19</f>
        <v>0</v>
      </c>
      <c r="AC17" s="67">
        <f>Crown!U19</f>
        <v>656</v>
      </c>
      <c r="AD17" s="67">
        <f>Securency!U19</f>
        <v>26</v>
      </c>
      <c r="AE17" s="67">
        <f>Fracsa!U19</f>
        <v>9284</v>
      </c>
      <c r="AF17" s="67">
        <f>'AER S'!U19</f>
        <v>43</v>
      </c>
      <c r="AG17" s="67">
        <f>'AERnn C'!U19</f>
        <v>303</v>
      </c>
      <c r="AH17" s="67">
        <f>Jafra!U19</f>
        <v>3</v>
      </c>
      <c r="AI17" s="67">
        <f>DREnc!U19</f>
        <v>67</v>
      </c>
      <c r="AJ17" s="67">
        <f>Metokote!U19</f>
        <v>875</v>
      </c>
      <c r="AK17" s="67">
        <f>'KH Méx'!U19</f>
        <v>44</v>
      </c>
      <c r="AL17" s="67">
        <f>Hitachi!U19</f>
        <v>1005</v>
      </c>
      <c r="AM17" s="68">
        <f>Ultramanufacturing!U19</f>
        <v>0</v>
      </c>
      <c r="AN17" s="69">
        <f t="shared" si="4"/>
        <v>95024.046046856383</v>
      </c>
      <c r="AO17" s="77">
        <f t="shared" si="1"/>
        <v>149.72095314360922</v>
      </c>
      <c r="AP17" s="84">
        <f t="shared" si="2"/>
        <v>-1.5731325748996488E-3</v>
      </c>
      <c r="AQ17" s="91" t="s">
        <v>124</v>
      </c>
    </row>
    <row r="18" spans="2:45">
      <c r="B18" s="58">
        <f t="shared" si="3"/>
        <v>41929</v>
      </c>
      <c r="C18" s="63">
        <f>PIQ!N22</f>
        <v>106427.322</v>
      </c>
      <c r="D18" s="67">
        <f>Enerpiq!E31</f>
        <v>3.4892199775420378</v>
      </c>
      <c r="E18" s="67">
        <f>Valeo!U20</f>
        <v>966</v>
      </c>
      <c r="F18" s="67">
        <f>Eaton!U20</f>
        <v>275</v>
      </c>
      <c r="G18" s="67">
        <f>'Frenos Trw'!U20</f>
        <v>3107</v>
      </c>
      <c r="H18" s="67">
        <f>Ronal!U20</f>
        <v>21206</v>
      </c>
      <c r="I18" s="67">
        <f>Narmex!U20</f>
        <v>1872</v>
      </c>
      <c r="J18" s="67">
        <f>Avery!U20</f>
        <v>2418</v>
      </c>
      <c r="K18" s="67">
        <f>Beach!U20</f>
        <v>20</v>
      </c>
      <c r="L18" s="67">
        <f>Foam!U20</f>
        <v>2581</v>
      </c>
      <c r="M18" s="67">
        <f>Ipc!U20</f>
        <v>1830</v>
      </c>
      <c r="N18" s="67">
        <f>Vrk!U20</f>
        <v>2858</v>
      </c>
      <c r="O18" s="67">
        <f>Tafime!U20</f>
        <v>7808</v>
      </c>
      <c r="P18" s="67">
        <f>Copper!U20</f>
        <v>51</v>
      </c>
      <c r="Q18" s="67">
        <f>Metecno!E31</f>
        <v>297.45600308545869</v>
      </c>
      <c r="R18" s="67">
        <f>Kluber!U20</f>
        <v>36</v>
      </c>
      <c r="S18" s="67">
        <f>Norgren!U20</f>
        <v>816</v>
      </c>
      <c r="T18" s="67">
        <f>Plenco!E31</f>
        <v>32.100823793386745</v>
      </c>
      <c r="U18" s="67">
        <f>Samsung!U20</f>
        <v>17128</v>
      </c>
      <c r="V18" s="67">
        <f>Comex!U20</f>
        <v>15090</v>
      </c>
      <c r="W18" s="67">
        <f>Euro!U20</f>
        <v>4063</v>
      </c>
      <c r="X18" s="67">
        <f>Messier!U20</f>
        <v>992</v>
      </c>
      <c r="Y18" s="67">
        <f>Bravo!U20</f>
        <v>4291</v>
      </c>
      <c r="Z18" s="67">
        <f>Rohm!U20</f>
        <v>1533</v>
      </c>
      <c r="AA18" s="67">
        <f>Elicamex!U20</f>
        <v>392</v>
      </c>
      <c r="AB18" s="67">
        <f>Mpi!U20</f>
        <v>0</v>
      </c>
      <c r="AC18" s="67">
        <f>Crown!U20</f>
        <v>1054</v>
      </c>
      <c r="AD18" s="67">
        <f>Securency!U20</f>
        <v>433</v>
      </c>
      <c r="AE18" s="67">
        <f>Fracsa!U20</f>
        <v>8982</v>
      </c>
      <c r="AF18" s="67">
        <f>'AER S'!U20</f>
        <v>273</v>
      </c>
      <c r="AG18" s="67">
        <f>'AERnn C'!U20</f>
        <v>333</v>
      </c>
      <c r="AH18" s="67">
        <f>Jafra!U20</f>
        <v>1581</v>
      </c>
      <c r="AI18" s="67">
        <f>DREnc!U20</f>
        <v>993</v>
      </c>
      <c r="AJ18" s="67">
        <f>Metokote!U20</f>
        <v>1476</v>
      </c>
      <c r="AK18" s="67">
        <f>'KH Méx'!U20</f>
        <v>52</v>
      </c>
      <c r="AL18" s="67">
        <f>Hitachi!U20</f>
        <v>1908</v>
      </c>
      <c r="AM18" s="68">
        <f>Ultramanufacturing!U20</f>
        <v>0</v>
      </c>
      <c r="AN18" s="69">
        <f t="shared" si="4"/>
        <v>106751.04604685638</v>
      </c>
      <c r="AO18" s="77">
        <f t="shared" si="1"/>
        <v>-323.72404685638321</v>
      </c>
      <c r="AP18" s="80">
        <f t="shared" si="2"/>
        <v>3.0417381624653038E-3</v>
      </c>
    </row>
    <row r="19" spans="2:45">
      <c r="B19" s="58">
        <f t="shared" si="3"/>
        <v>41928</v>
      </c>
      <c r="C19" s="63">
        <f>PIQ!N23</f>
        <v>108009.315</v>
      </c>
      <c r="D19" s="67">
        <f>Enerpiq!E30</f>
        <v>3.4892199775420378</v>
      </c>
      <c r="E19" s="67">
        <f>Valeo!U21</f>
        <v>1049</v>
      </c>
      <c r="F19" s="67">
        <f>Eaton!U21</f>
        <v>288</v>
      </c>
      <c r="G19" s="67">
        <f>'Frenos Trw'!U21</f>
        <v>3418</v>
      </c>
      <c r="H19" s="67">
        <f>Ronal!U21</f>
        <v>22839</v>
      </c>
      <c r="I19" s="67">
        <f>Narmex!U21</f>
        <v>1885</v>
      </c>
      <c r="J19" s="67">
        <f>Avery!U21</f>
        <v>2808</v>
      </c>
      <c r="K19" s="67">
        <f>Beach!U21</f>
        <v>46</v>
      </c>
      <c r="L19" s="67">
        <f>Foam!U21</f>
        <v>6903</v>
      </c>
      <c r="M19" s="67">
        <f>Ipc!U21</f>
        <v>2381</v>
      </c>
      <c r="N19" s="67">
        <f>Vrk!U21</f>
        <v>2880</v>
      </c>
      <c r="O19" s="67">
        <f>Tafime!U21</f>
        <v>6844</v>
      </c>
      <c r="P19" s="67">
        <f>Copper!U21</f>
        <v>47</v>
      </c>
      <c r="Q19" s="67">
        <f>Metecno!E30</f>
        <v>297.45600308545869</v>
      </c>
      <c r="R19" s="67">
        <f>Kluber!U21</f>
        <v>109</v>
      </c>
      <c r="S19" s="67">
        <f>Norgren!U21</f>
        <v>693</v>
      </c>
      <c r="T19" s="67">
        <f>Plenco!E30</f>
        <v>32.100823793386745</v>
      </c>
      <c r="U19" s="67">
        <f>Samsung!U21</f>
        <v>17417</v>
      </c>
      <c r="V19" s="67">
        <f>Comex!U21</f>
        <v>8608</v>
      </c>
      <c r="W19" s="67">
        <f>Euro!U21</f>
        <v>3698</v>
      </c>
      <c r="X19" s="67">
        <f>Messier!U21</f>
        <v>1028</v>
      </c>
      <c r="Y19" s="67">
        <f>Bravo!U21</f>
        <v>4395</v>
      </c>
      <c r="Z19" s="67">
        <f>Rohm!U21</f>
        <v>1328</v>
      </c>
      <c r="AA19" s="67">
        <f>Elicamex!U21</f>
        <v>235</v>
      </c>
      <c r="AB19" s="67">
        <f>Mpi!U21</f>
        <v>0</v>
      </c>
      <c r="AC19" s="67">
        <f>Crown!U21</f>
        <v>1126</v>
      </c>
      <c r="AD19" s="67">
        <f>Securency!U21</f>
        <v>1063</v>
      </c>
      <c r="AE19" s="67">
        <f>Fracsa!U21</f>
        <v>9803</v>
      </c>
      <c r="AF19" s="67">
        <f>'AER S'!U21</f>
        <v>288</v>
      </c>
      <c r="AG19" s="67">
        <f>'AERnn C'!U21</f>
        <v>358</v>
      </c>
      <c r="AH19" s="67">
        <f>Jafra!U21</f>
        <v>1794</v>
      </c>
      <c r="AI19" s="67">
        <f>DREnc!U21</f>
        <v>1212</v>
      </c>
      <c r="AJ19" s="67">
        <f>Metokote!U21</f>
        <v>1547</v>
      </c>
      <c r="AK19" s="67">
        <f>'KH Méx'!U21</f>
        <v>7</v>
      </c>
      <c r="AL19" s="67">
        <f>Hitachi!U21</f>
        <v>1973</v>
      </c>
      <c r="AM19" s="68">
        <f>Ultramanufacturing!U21</f>
        <v>0</v>
      </c>
      <c r="AN19" s="69">
        <f t="shared" si="4"/>
        <v>108403.04604685638</v>
      </c>
      <c r="AO19" s="77">
        <f t="shared" si="1"/>
        <v>-393.731046856381</v>
      </c>
      <c r="AP19" s="80">
        <f t="shared" si="2"/>
        <v>3.6453434303919158E-3</v>
      </c>
    </row>
    <row r="20" spans="2:45" ht="15.75" thickBot="1">
      <c r="B20" s="58">
        <f t="shared" si="3"/>
        <v>41927</v>
      </c>
      <c r="C20" s="63">
        <f>PIQ!N24</f>
        <v>115241.60799999999</v>
      </c>
      <c r="D20" s="67">
        <f>Enerpiq!E29</f>
        <v>3.4892199775420378</v>
      </c>
      <c r="E20" s="67">
        <f>Valeo!U22</f>
        <v>1010</v>
      </c>
      <c r="F20" s="67">
        <f>Eaton!U22</f>
        <v>297</v>
      </c>
      <c r="G20" s="67">
        <f>'Frenos Trw'!U22</f>
        <v>3408</v>
      </c>
      <c r="H20" s="67">
        <f>Ronal!U22</f>
        <v>23964</v>
      </c>
      <c r="I20" s="67">
        <f>Narmex!U22</f>
        <v>1822</v>
      </c>
      <c r="J20" s="67">
        <f>Avery!U22</f>
        <v>3268</v>
      </c>
      <c r="K20" s="67">
        <f>Beach!U22</f>
        <v>43</v>
      </c>
      <c r="L20" s="67">
        <f>Foam!U22</f>
        <v>6515</v>
      </c>
      <c r="M20" s="67">
        <f>Ipc!U22</f>
        <v>2177</v>
      </c>
      <c r="N20" s="67">
        <f>Vrk!U22</f>
        <v>2964</v>
      </c>
      <c r="O20" s="67">
        <f>Tafime!U22</f>
        <v>7315</v>
      </c>
      <c r="P20" s="67">
        <f>Copper!U22</f>
        <v>63</v>
      </c>
      <c r="Q20" s="67">
        <f>Metecno!E29</f>
        <v>297.45600308545869</v>
      </c>
      <c r="R20" s="67">
        <f>Kluber!U22</f>
        <v>385</v>
      </c>
      <c r="S20" s="67">
        <f>Norgren!U22</f>
        <v>727</v>
      </c>
      <c r="T20" s="67">
        <f>Plenco!E29</f>
        <v>32.100823793386745</v>
      </c>
      <c r="U20" s="67">
        <f>Samsung!U22</f>
        <v>16616</v>
      </c>
      <c r="V20" s="67">
        <f>Comex!U22</f>
        <v>14789</v>
      </c>
      <c r="W20" s="67">
        <f>Euro!U22</f>
        <v>3797</v>
      </c>
      <c r="X20" s="67">
        <f>Messier!U22</f>
        <v>1022</v>
      </c>
      <c r="Y20" s="67">
        <f>Bravo!U22</f>
        <v>4538</v>
      </c>
      <c r="Z20" s="67">
        <f>Rohm!U22</f>
        <v>1343</v>
      </c>
      <c r="AA20" s="67">
        <f>Elicamex!U22</f>
        <v>417</v>
      </c>
      <c r="AB20" s="67">
        <f>Mpi!U22</f>
        <v>0</v>
      </c>
      <c r="AC20" s="67">
        <f>Crown!U22</f>
        <v>1058</v>
      </c>
      <c r="AD20" s="67">
        <f>Securency!U22</f>
        <v>1092</v>
      </c>
      <c r="AE20" s="67">
        <f>Fracsa!U22</f>
        <v>9386</v>
      </c>
      <c r="AF20" s="67">
        <f>'AER S'!U22</f>
        <v>354</v>
      </c>
      <c r="AG20" s="67">
        <f>'AERnn C'!U22</f>
        <v>447</v>
      </c>
      <c r="AH20" s="67">
        <f>Jafra!U22</f>
        <v>1790</v>
      </c>
      <c r="AI20" s="67">
        <f>DREnc!U22</f>
        <v>1274</v>
      </c>
      <c r="AJ20" s="67">
        <f>Metokote!U22</f>
        <v>1540</v>
      </c>
      <c r="AK20" s="67">
        <f>'KH Méx'!U22</f>
        <v>0</v>
      </c>
      <c r="AL20" s="67">
        <f>Hitachi!U22</f>
        <v>1776</v>
      </c>
      <c r="AM20" s="68">
        <f>Ultramanufacturing!U22</f>
        <v>0</v>
      </c>
      <c r="AN20" s="69">
        <f t="shared" si="4"/>
        <v>115530.04604685638</v>
      </c>
      <c r="AO20" s="77">
        <f t="shared" si="1"/>
        <v>-288.43804685639043</v>
      </c>
      <c r="AP20" s="82">
        <f t="shared" si="2"/>
        <v>2.5028984918050645E-3</v>
      </c>
    </row>
    <row r="21" spans="2:45">
      <c r="B21" s="60">
        <f t="shared" si="3"/>
        <v>41926</v>
      </c>
      <c r="C21" s="64">
        <f>PIQ!N25</f>
        <v>124975.685</v>
      </c>
      <c r="D21" s="70">
        <f>Enerpiq!E28</f>
        <v>1.2212269921397134</v>
      </c>
      <c r="E21" s="70">
        <f>Valeo!U23</f>
        <v>1047</v>
      </c>
      <c r="F21" s="70">
        <f>Eaton!U23</f>
        <v>293</v>
      </c>
      <c r="G21" s="70">
        <f>'Frenos Trw'!U23</f>
        <v>3466</v>
      </c>
      <c r="H21" s="70">
        <f>Ronal!U23</f>
        <v>24469</v>
      </c>
      <c r="I21" s="70">
        <f>Narmex!U23</f>
        <v>1832</v>
      </c>
      <c r="J21" s="70">
        <f>Avery!U23</f>
        <v>3343</v>
      </c>
      <c r="K21" s="70">
        <f>Beach!U23</f>
        <v>47</v>
      </c>
      <c r="L21" s="70">
        <f>Foam!U23</f>
        <v>5981</v>
      </c>
      <c r="M21" s="70">
        <f>Ipc!U23</f>
        <v>2455</v>
      </c>
      <c r="N21" s="70">
        <f>Vrk!U23</f>
        <v>2960</v>
      </c>
      <c r="O21" s="70">
        <f>Tafime!U23</f>
        <v>7373</v>
      </c>
      <c r="P21" s="70">
        <f>Copper!U23</f>
        <v>40</v>
      </c>
      <c r="Q21" s="70">
        <f>Metecno!E28</f>
        <v>216.33163860760632</v>
      </c>
      <c r="R21" s="70">
        <f>Kluber!U23</f>
        <v>363</v>
      </c>
      <c r="S21" s="70">
        <f>Norgren!U23</f>
        <v>724</v>
      </c>
      <c r="T21" s="70">
        <f>Plenco!E28</f>
        <v>39.777107743979229</v>
      </c>
      <c r="U21" s="70">
        <f>Samsung!U23</f>
        <v>18055</v>
      </c>
      <c r="V21" s="70">
        <f>Comex!U23</f>
        <v>24307</v>
      </c>
      <c r="W21" s="70">
        <f>Euro!U23</f>
        <v>3363</v>
      </c>
      <c r="X21" s="70">
        <f>Messier!U23</f>
        <v>1011</v>
      </c>
      <c r="Y21" s="70">
        <f>Bravo!U23</f>
        <v>4434</v>
      </c>
      <c r="Z21" s="70">
        <f>Rohm!U23</f>
        <v>1354</v>
      </c>
      <c r="AA21" s="70">
        <f>Elicamex!U23</f>
        <v>241</v>
      </c>
      <c r="AB21" s="70">
        <f>Mpi!U23</f>
        <v>0</v>
      </c>
      <c r="AC21" s="70">
        <f>Crown!U23</f>
        <v>1076</v>
      </c>
      <c r="AD21" s="70">
        <f>Securency!U23</f>
        <v>1103</v>
      </c>
      <c r="AE21" s="70">
        <f>Fracsa!U23</f>
        <v>8736</v>
      </c>
      <c r="AF21" s="70">
        <f>'AER S'!U23</f>
        <v>202</v>
      </c>
      <c r="AG21" s="70">
        <f>'AERnn C'!U23</f>
        <v>498</v>
      </c>
      <c r="AH21" s="70">
        <f>Jafra!U23</f>
        <v>1809</v>
      </c>
      <c r="AI21" s="70">
        <f>DREnc!U23</f>
        <v>1127</v>
      </c>
      <c r="AJ21" s="70">
        <f>Metokote!U23</f>
        <v>1448</v>
      </c>
      <c r="AK21" s="70">
        <f>'KH Méx'!U23</f>
        <v>74</v>
      </c>
      <c r="AL21" s="70">
        <f>Hitachi!U23</f>
        <v>2003</v>
      </c>
      <c r="AM21" s="71">
        <f>Ultramanufacturing!U23</f>
        <v>0</v>
      </c>
      <c r="AN21" s="72">
        <f t="shared" si="4"/>
        <v>125491.32997334373</v>
      </c>
      <c r="AO21" s="78">
        <f t="shared" si="1"/>
        <v>-515.644973343733</v>
      </c>
      <c r="AP21" s="86">
        <f t="shared" si="2"/>
        <v>4.1259623689498719E-3</v>
      </c>
      <c r="AQ21" s="87" t="s">
        <v>120</v>
      </c>
      <c r="AR21" s="75"/>
    </row>
    <row r="22" spans="2:45" ht="15.75" thickBot="1">
      <c r="B22" s="60">
        <f t="shared" si="3"/>
        <v>41925</v>
      </c>
      <c r="C22" s="64">
        <f>PIQ!N26</f>
        <v>123955.06299999999</v>
      </c>
      <c r="D22" s="70">
        <f>Enerpiq!E27</f>
        <v>1.2212269921397134</v>
      </c>
      <c r="E22" s="70">
        <f>Valeo!U24</f>
        <v>980</v>
      </c>
      <c r="F22" s="70">
        <f>Eaton!U24</f>
        <v>288</v>
      </c>
      <c r="G22" s="70">
        <f>'Frenos Trw'!U24</f>
        <v>3559</v>
      </c>
      <c r="H22" s="70">
        <f>Ronal!U24</f>
        <v>24699</v>
      </c>
      <c r="I22" s="70">
        <f>Narmex!U24</f>
        <v>1877</v>
      </c>
      <c r="J22" s="70">
        <f>Avery!U24</f>
        <v>2330</v>
      </c>
      <c r="K22" s="70">
        <f>Beach!U24</f>
        <v>46</v>
      </c>
      <c r="L22" s="70">
        <f>Foam!U24</f>
        <v>6024</v>
      </c>
      <c r="M22" s="70">
        <f>Ipc!U24</f>
        <v>2458</v>
      </c>
      <c r="N22" s="70">
        <f>Vrk!U24</f>
        <v>2817</v>
      </c>
      <c r="O22" s="70">
        <f>Tafime!U24</f>
        <v>7482</v>
      </c>
      <c r="P22" s="70">
        <f>Copper!U24</f>
        <v>67</v>
      </c>
      <c r="Q22" s="70">
        <f>Metecno!E27</f>
        <v>216.33163860760632</v>
      </c>
      <c r="R22" s="70">
        <f>Kluber!U24</f>
        <v>496</v>
      </c>
      <c r="S22" s="70">
        <f>Norgren!U24</f>
        <v>776</v>
      </c>
      <c r="T22" s="70">
        <f>Plenco!E27</f>
        <v>39.777107743979229</v>
      </c>
      <c r="U22" s="70">
        <f>Samsung!U24</f>
        <v>17636</v>
      </c>
      <c r="V22" s="70">
        <f>Comex!U24</f>
        <v>22999</v>
      </c>
      <c r="W22" s="70">
        <f>Euro!U24</f>
        <v>3729</v>
      </c>
      <c r="X22" s="70">
        <f>Messier!U24</f>
        <v>1008</v>
      </c>
      <c r="Y22" s="70">
        <f>Bravo!U24</f>
        <v>4114</v>
      </c>
      <c r="Z22" s="70">
        <f>Rohm!U24</f>
        <v>1399</v>
      </c>
      <c r="AA22" s="70">
        <f>Elicamex!U24</f>
        <v>60</v>
      </c>
      <c r="AB22" s="70">
        <f>Mpi!U24</f>
        <v>0</v>
      </c>
      <c r="AC22" s="70">
        <f>Crown!U24</f>
        <v>1137</v>
      </c>
      <c r="AD22" s="70">
        <f>Securency!U24</f>
        <v>1161</v>
      </c>
      <c r="AE22" s="70">
        <f>Fracsa!U24</f>
        <v>10005</v>
      </c>
      <c r="AF22" s="70">
        <f>'AER S'!U24</f>
        <v>247</v>
      </c>
      <c r="AG22" s="70">
        <f>'AERnn C'!U24</f>
        <v>385</v>
      </c>
      <c r="AH22" s="70">
        <f>Jafra!U24</f>
        <v>1789</v>
      </c>
      <c r="AI22" s="70">
        <f>DREnc!U24</f>
        <v>1117</v>
      </c>
      <c r="AJ22" s="70">
        <f>Metokote!U24</f>
        <v>1338</v>
      </c>
      <c r="AK22" s="70">
        <f>'KH Méx'!U24</f>
        <v>16</v>
      </c>
      <c r="AL22" s="70">
        <f>Hitachi!U24</f>
        <v>2082</v>
      </c>
      <c r="AM22" s="71">
        <f>Ultramanufacturing!U24</f>
        <v>0</v>
      </c>
      <c r="AN22" s="72">
        <f t="shared" si="4"/>
        <v>124378.32997334373</v>
      </c>
      <c r="AO22" s="78">
        <f t="shared" si="1"/>
        <v>-423.26697334373603</v>
      </c>
      <c r="AP22" s="88">
        <f t="shared" si="2"/>
        <v>3.4146807972154879E-3</v>
      </c>
      <c r="AQ22" s="93">
        <f>AVERAGE(AP21:AP27)</f>
        <v>1.7234382810646935E-3</v>
      </c>
      <c r="AS22" s="75">
        <f>AQ22</f>
        <v>1.7234382810646935E-3</v>
      </c>
    </row>
    <row r="23" spans="2:45">
      <c r="B23" s="60">
        <f t="shared" si="3"/>
        <v>41924</v>
      </c>
      <c r="C23" s="64">
        <f>PIQ!N27</f>
        <v>82294.144</v>
      </c>
      <c r="D23" s="70">
        <f>Enerpiq!E26</f>
        <v>1.2212269921397134</v>
      </c>
      <c r="E23" s="70">
        <f>Valeo!U25</f>
        <v>180</v>
      </c>
      <c r="F23" s="70">
        <f>Eaton!U25</f>
        <v>262</v>
      </c>
      <c r="G23" s="70">
        <f>'Frenos Trw'!U25</f>
        <v>1114</v>
      </c>
      <c r="H23" s="70">
        <f>Ronal!U25</f>
        <v>24055</v>
      </c>
      <c r="I23" s="70">
        <f>Narmex!U25</f>
        <v>505</v>
      </c>
      <c r="J23" s="70">
        <f>Avery!U25</f>
        <v>9</v>
      </c>
      <c r="K23" s="70">
        <f>Beach!U25</f>
        <v>21</v>
      </c>
      <c r="L23" s="70">
        <f>Foam!U25</f>
        <v>704</v>
      </c>
      <c r="M23" s="70">
        <f>Ipc!U25</f>
        <v>1368</v>
      </c>
      <c r="N23" s="70">
        <f>Vrk!U25</f>
        <v>320</v>
      </c>
      <c r="O23" s="70">
        <f>Tafime!U25</f>
        <v>6705</v>
      </c>
      <c r="P23" s="70">
        <f>Copper!U25</f>
        <v>13</v>
      </c>
      <c r="Q23" s="70">
        <f>Metecno!E26</f>
        <v>216.33163860760632</v>
      </c>
      <c r="R23" s="70">
        <f>Kluber!U25</f>
        <v>119</v>
      </c>
      <c r="S23" s="70">
        <f>Norgren!U25</f>
        <v>450</v>
      </c>
      <c r="T23" s="70">
        <f>Plenco!E26</f>
        <v>39.777107743979229</v>
      </c>
      <c r="U23" s="70">
        <f>Samsung!U25</f>
        <v>1728</v>
      </c>
      <c r="V23" s="70">
        <f>Comex!U25</f>
        <v>23049</v>
      </c>
      <c r="W23" s="70">
        <f>Euro!U25</f>
        <v>2405</v>
      </c>
      <c r="X23" s="70">
        <f>Messier!U25</f>
        <v>947</v>
      </c>
      <c r="Y23" s="70">
        <f>Bravo!U25</f>
        <v>4170</v>
      </c>
      <c r="Z23" s="70">
        <f>Rohm!U25</f>
        <v>1558</v>
      </c>
      <c r="AA23" s="70">
        <f>Elicamex!U25</f>
        <v>19</v>
      </c>
      <c r="AB23" s="70">
        <f>Mpi!U25</f>
        <v>0</v>
      </c>
      <c r="AC23" s="70">
        <f>Crown!U25</f>
        <v>256</v>
      </c>
      <c r="AD23" s="70">
        <f>Securency!U25</f>
        <v>206</v>
      </c>
      <c r="AE23" s="70">
        <f>Fracsa!U25</f>
        <v>8922</v>
      </c>
      <c r="AF23" s="70">
        <f>'AER S'!U25</f>
        <v>234</v>
      </c>
      <c r="AG23" s="70">
        <f>'AERnn C'!U25</f>
        <v>206</v>
      </c>
      <c r="AH23" s="70">
        <f>Jafra!U25</f>
        <v>936</v>
      </c>
      <c r="AI23" s="70">
        <f>DREnc!U25</f>
        <v>198</v>
      </c>
      <c r="AJ23" s="70">
        <f>Metokote!U25</f>
        <v>762</v>
      </c>
      <c r="AK23" s="70">
        <f>'KH Méx'!U25</f>
        <v>0</v>
      </c>
      <c r="AL23" s="70">
        <f>Hitachi!U25</f>
        <v>666</v>
      </c>
      <c r="AM23" s="71">
        <f>Ultramanufacturing!U25</f>
        <v>0</v>
      </c>
      <c r="AN23" s="72">
        <f t="shared" si="4"/>
        <v>82344.329973343731</v>
      </c>
      <c r="AO23" s="78">
        <f t="shared" si="1"/>
        <v>-50.185973343730439</v>
      </c>
      <c r="AP23" s="88">
        <f t="shared" si="2"/>
        <v>6.0983650724564847E-4</v>
      </c>
      <c r="AQ23" s="90" t="s">
        <v>126</v>
      </c>
    </row>
    <row r="24" spans="2:45">
      <c r="B24" s="60">
        <f t="shared" si="3"/>
        <v>41923</v>
      </c>
      <c r="C24" s="64">
        <f>PIQ!N28</f>
        <v>86810.554999999993</v>
      </c>
      <c r="D24" s="70">
        <f>Enerpiq!E25</f>
        <v>1.2212269921397134</v>
      </c>
      <c r="E24" s="70">
        <f>Valeo!U26</f>
        <v>262</v>
      </c>
      <c r="F24" s="70">
        <f>Eaton!U26</f>
        <v>251</v>
      </c>
      <c r="G24" s="70">
        <f>'Frenos Trw'!U26</f>
        <v>1112</v>
      </c>
      <c r="H24" s="70">
        <f>Ronal!U26</f>
        <v>23789</v>
      </c>
      <c r="I24" s="70">
        <f>Narmex!U26</f>
        <v>401</v>
      </c>
      <c r="J24" s="70">
        <f>Avery!U26</f>
        <v>0</v>
      </c>
      <c r="K24" s="70">
        <f>Beach!U26</f>
        <v>7</v>
      </c>
      <c r="L24" s="70">
        <f>Foam!U26</f>
        <v>0</v>
      </c>
      <c r="M24" s="70">
        <f>Ipc!U26</f>
        <v>626</v>
      </c>
      <c r="N24" s="70">
        <f>Vrk!U26</f>
        <v>3056</v>
      </c>
      <c r="O24" s="70">
        <f>Tafime!U26</f>
        <v>6265</v>
      </c>
      <c r="P24" s="70">
        <f>Copper!U26</f>
        <v>24</v>
      </c>
      <c r="Q24" s="70">
        <f>Metecno!E25</f>
        <v>216.33163860760632</v>
      </c>
      <c r="R24" s="70">
        <f>Kluber!U26</f>
        <v>0</v>
      </c>
      <c r="S24" s="70">
        <f>Norgren!U26</f>
        <v>272</v>
      </c>
      <c r="T24" s="70">
        <f>Plenco!E25</f>
        <v>39.777107743979229</v>
      </c>
      <c r="U24" s="70">
        <f>Samsung!U26</f>
        <v>10603</v>
      </c>
      <c r="V24" s="70">
        <f>Comex!U26</f>
        <v>15860</v>
      </c>
      <c r="W24" s="70">
        <f>Euro!U26</f>
        <v>3693</v>
      </c>
      <c r="X24" s="70">
        <f>Messier!U26</f>
        <v>949</v>
      </c>
      <c r="Y24" s="70">
        <f>Bravo!U26</f>
        <v>4371</v>
      </c>
      <c r="Z24" s="70">
        <f>Rohm!U26</f>
        <v>1322</v>
      </c>
      <c r="AA24" s="70">
        <f>Elicamex!U26</f>
        <v>19</v>
      </c>
      <c r="AB24" s="70">
        <f>Mpi!U26</f>
        <v>0</v>
      </c>
      <c r="AC24" s="70">
        <f>Crown!U26</f>
        <v>147</v>
      </c>
      <c r="AD24" s="70">
        <f>Securency!U26</f>
        <v>2</v>
      </c>
      <c r="AE24" s="70">
        <f>Fracsa!U26</f>
        <v>10497</v>
      </c>
      <c r="AF24" s="70">
        <f>'AER S'!U26</f>
        <v>56</v>
      </c>
      <c r="AG24" s="70">
        <f>'AERnn C'!U26</f>
        <v>349</v>
      </c>
      <c r="AH24" s="70">
        <f>Jafra!U26</f>
        <v>87</v>
      </c>
      <c r="AI24" s="70">
        <f>DREnc!U26</f>
        <v>169</v>
      </c>
      <c r="AJ24" s="70">
        <f>Metokote!U26</f>
        <v>785</v>
      </c>
      <c r="AK24" s="70">
        <f>'KH Méx'!U26</f>
        <v>0</v>
      </c>
      <c r="AL24" s="70">
        <f>Hitachi!U26</f>
        <v>1551</v>
      </c>
      <c r="AM24" s="71">
        <f>Ultramanufacturing!U26</f>
        <v>0</v>
      </c>
      <c r="AN24" s="72">
        <f t="shared" si="4"/>
        <v>86782.329973343731</v>
      </c>
      <c r="AO24" s="78">
        <f t="shared" si="1"/>
        <v>28.225026656262344</v>
      </c>
      <c r="AP24" s="88">
        <f t="shared" si="2"/>
        <v>-3.2513358146670467E-4</v>
      </c>
      <c r="AQ24" s="91" t="s">
        <v>123</v>
      </c>
    </row>
    <row r="25" spans="2:45">
      <c r="B25" s="60">
        <f t="shared" si="3"/>
        <v>41922</v>
      </c>
      <c r="C25" s="64">
        <f>PIQ!N29</f>
        <v>112196.36500000001</v>
      </c>
      <c r="D25" s="70">
        <f>Enerpiq!E24</f>
        <v>1.2212269921397134</v>
      </c>
      <c r="E25" s="70">
        <f>Valeo!U27</f>
        <v>1006</v>
      </c>
      <c r="F25" s="70">
        <f>Eaton!U27</f>
        <v>284</v>
      </c>
      <c r="G25" s="70">
        <f>'Frenos Trw'!U27</f>
        <v>3017</v>
      </c>
      <c r="H25" s="70">
        <f>Ronal!U27</f>
        <v>24582</v>
      </c>
      <c r="I25" s="70">
        <f>Narmex!U27</f>
        <v>1752</v>
      </c>
      <c r="J25" s="70">
        <f>Avery!U27</f>
        <v>781</v>
      </c>
      <c r="K25" s="70">
        <f>Beach!U27</f>
        <v>9</v>
      </c>
      <c r="L25" s="70">
        <f>Foam!U27</f>
        <v>0</v>
      </c>
      <c r="M25" s="70">
        <f>Ipc!U27</f>
        <v>2369</v>
      </c>
      <c r="N25" s="70">
        <f>Vrk!U27</f>
        <v>2968</v>
      </c>
      <c r="O25" s="70">
        <f>Tafime!U27</f>
        <v>6773</v>
      </c>
      <c r="P25" s="70">
        <f>Copper!U27</f>
        <v>47</v>
      </c>
      <c r="Q25" s="70">
        <f>Metecno!E24</f>
        <v>216.33163860760632</v>
      </c>
      <c r="R25" s="70">
        <f>Kluber!U27</f>
        <v>202</v>
      </c>
      <c r="S25" s="70">
        <f>Norgren!U27</f>
        <v>697</v>
      </c>
      <c r="T25" s="70">
        <f>Plenco!E24</f>
        <v>39.777107743979229</v>
      </c>
      <c r="U25" s="70">
        <f>Samsung!U27</f>
        <v>16128</v>
      </c>
      <c r="V25" s="70">
        <f>Comex!U27</f>
        <v>22527</v>
      </c>
      <c r="W25" s="70">
        <f>Euro!U27</f>
        <v>3880</v>
      </c>
      <c r="X25" s="70">
        <f>Messier!U27</f>
        <v>1101</v>
      </c>
      <c r="Y25" s="70">
        <f>Bravo!U27</f>
        <v>4386</v>
      </c>
      <c r="Z25" s="70">
        <f>Rohm!U27</f>
        <v>1344</v>
      </c>
      <c r="AA25" s="70">
        <f>Elicamex!U27</f>
        <v>65</v>
      </c>
      <c r="AB25" s="70">
        <f>Mpi!U27</f>
        <v>0</v>
      </c>
      <c r="AC25" s="70">
        <f>Crown!U27</f>
        <v>1572</v>
      </c>
      <c r="AD25" s="70">
        <f>Securency!U27</f>
        <v>1091</v>
      </c>
      <c r="AE25" s="70">
        <f>Fracsa!U27</f>
        <v>9043</v>
      </c>
      <c r="AF25" s="70">
        <f>'AER S'!U27</f>
        <v>220</v>
      </c>
      <c r="AG25" s="70">
        <f>'AERnn C'!U27</f>
        <v>576</v>
      </c>
      <c r="AH25" s="70">
        <f>Jafra!U27</f>
        <v>1302</v>
      </c>
      <c r="AI25" s="70">
        <f>DREnc!U27</f>
        <v>1107</v>
      </c>
      <c r="AJ25" s="70">
        <f>Metokote!U27</f>
        <v>1492</v>
      </c>
      <c r="AK25" s="70">
        <f>'KH Méx'!U27</f>
        <v>0</v>
      </c>
      <c r="AL25" s="70">
        <f>Hitachi!U27</f>
        <v>1719</v>
      </c>
      <c r="AM25" s="71">
        <f>Ultramanufacturing!U27</f>
        <v>0</v>
      </c>
      <c r="AN25" s="72">
        <f t="shared" si="4"/>
        <v>112297.32997334373</v>
      </c>
      <c r="AO25" s="78">
        <f t="shared" si="1"/>
        <v>-100.96497334372543</v>
      </c>
      <c r="AP25" s="81">
        <f t="shared" si="2"/>
        <v>8.9989522694184818E-4</v>
      </c>
    </row>
    <row r="26" spans="2:45">
      <c r="B26" s="60">
        <f t="shared" si="3"/>
        <v>41921</v>
      </c>
      <c r="C26" s="64">
        <f>PIQ!N30</f>
        <v>117540.352</v>
      </c>
      <c r="D26" s="70">
        <f>Enerpiq!E23</f>
        <v>1.2212269921397134</v>
      </c>
      <c r="E26" s="70">
        <f>Valeo!U28</f>
        <v>1106</v>
      </c>
      <c r="F26" s="70">
        <f>Eaton!U28</f>
        <v>298</v>
      </c>
      <c r="G26" s="70">
        <f>'Frenos Trw'!U28</f>
        <v>3461</v>
      </c>
      <c r="H26" s="70">
        <f>Ronal!U28</f>
        <v>25651</v>
      </c>
      <c r="I26" s="70">
        <f>Narmex!U28</f>
        <v>1784</v>
      </c>
      <c r="J26" s="70">
        <f>Avery!U28</f>
        <v>2241</v>
      </c>
      <c r="K26" s="70">
        <f>Beach!U28</f>
        <v>24</v>
      </c>
      <c r="L26" s="70">
        <f>Foam!U28</f>
        <v>5152</v>
      </c>
      <c r="M26" s="70">
        <f>Ipc!U28</f>
        <v>2797</v>
      </c>
      <c r="N26" s="70">
        <f>Vrk!U28</f>
        <v>2931</v>
      </c>
      <c r="O26" s="70">
        <f>Tafime!U28</f>
        <v>6684</v>
      </c>
      <c r="P26" s="70">
        <f>Copper!U28</f>
        <v>73</v>
      </c>
      <c r="Q26" s="70">
        <f>Metecno!E23</f>
        <v>216.33163860760632</v>
      </c>
      <c r="R26" s="70">
        <f>Kluber!U28</f>
        <v>315</v>
      </c>
      <c r="S26" s="70">
        <f>Norgren!U28</f>
        <v>733</v>
      </c>
      <c r="T26" s="70">
        <f>Plenco!E23</f>
        <v>39.777107743979229</v>
      </c>
      <c r="U26" s="70">
        <f>Samsung!U28</f>
        <v>15378</v>
      </c>
      <c r="V26" s="70">
        <f>Comex!U28</f>
        <v>21959</v>
      </c>
      <c r="W26" s="70">
        <f>Euro!U28</f>
        <v>3084</v>
      </c>
      <c r="X26" s="70">
        <f>Messier!U28</f>
        <v>1101</v>
      </c>
      <c r="Y26" s="70">
        <f>Bravo!U28</f>
        <v>4625</v>
      </c>
      <c r="Z26" s="70">
        <f>Rohm!U28</f>
        <v>1789</v>
      </c>
      <c r="AA26" s="70">
        <f>Elicamex!U28</f>
        <v>349</v>
      </c>
      <c r="AB26" s="70">
        <f>Mpi!U28</f>
        <v>0</v>
      </c>
      <c r="AC26" s="70">
        <f>Crown!U28</f>
        <v>1238</v>
      </c>
      <c r="AD26" s="70">
        <f>Securency!U28</f>
        <v>987</v>
      </c>
      <c r="AE26" s="70">
        <f>Fracsa!U28</f>
        <v>7077</v>
      </c>
      <c r="AF26" s="70">
        <f>'AER S'!U28</f>
        <v>291</v>
      </c>
      <c r="AG26" s="70">
        <f>'AERnn C'!U28</f>
        <v>589</v>
      </c>
      <c r="AH26" s="70">
        <f>Jafra!U28</f>
        <v>1387</v>
      </c>
      <c r="AI26" s="70">
        <f>DREnc!U28</f>
        <v>1197</v>
      </c>
      <c r="AJ26" s="70">
        <f>Metokote!U28</f>
        <v>1413</v>
      </c>
      <c r="AK26" s="70">
        <f>'KH Méx'!U28</f>
        <v>77</v>
      </c>
      <c r="AL26" s="70">
        <f>Hitachi!U28</f>
        <v>1694</v>
      </c>
      <c r="AM26" s="71">
        <f>Ultramanufacturing!U28</f>
        <v>0</v>
      </c>
      <c r="AN26" s="72">
        <f t="shared" si="4"/>
        <v>117742.32997334373</v>
      </c>
      <c r="AO26" s="78">
        <f t="shared" si="1"/>
        <v>-201.97797334373172</v>
      </c>
      <c r="AP26" s="81">
        <f t="shared" si="2"/>
        <v>1.7183713499831252E-3</v>
      </c>
    </row>
    <row r="27" spans="2:45" ht="15.75" thickBot="1">
      <c r="B27" s="60">
        <f t="shared" si="3"/>
        <v>41920</v>
      </c>
      <c r="C27" s="64">
        <f>PIQ!N31</f>
        <v>123041.946</v>
      </c>
      <c r="D27" s="70">
        <f>Enerpiq!E22</f>
        <v>1.2212269921397134</v>
      </c>
      <c r="E27" s="70">
        <f>Valeo!U29</f>
        <v>1089</v>
      </c>
      <c r="F27" s="70">
        <f>Eaton!U29</f>
        <v>298</v>
      </c>
      <c r="G27" s="70">
        <f>'Frenos Trw'!U29</f>
        <v>3494</v>
      </c>
      <c r="H27" s="70">
        <f>Ronal!U29</f>
        <v>22837</v>
      </c>
      <c r="I27" s="70">
        <f>Narmex!U29</f>
        <v>2143</v>
      </c>
      <c r="J27" s="70">
        <f>Avery!U29</f>
        <v>2790</v>
      </c>
      <c r="K27" s="70">
        <f>Beach!U29</f>
        <v>44</v>
      </c>
      <c r="L27" s="70">
        <f>Foam!U29</f>
        <v>5234</v>
      </c>
      <c r="M27" s="70">
        <f>Ipc!U29</f>
        <v>2401</v>
      </c>
      <c r="N27" s="70">
        <f>Vrk!U29</f>
        <v>2944</v>
      </c>
      <c r="O27" s="70">
        <f>Tafime!U29</f>
        <v>6796</v>
      </c>
      <c r="P27" s="70">
        <f>Copper!U29</f>
        <v>70</v>
      </c>
      <c r="Q27" s="70">
        <f>Metecno!E22</f>
        <v>216.33163860760632</v>
      </c>
      <c r="R27" s="70">
        <f>Kluber!U29</f>
        <v>156</v>
      </c>
      <c r="S27" s="70">
        <f>Norgren!U29</f>
        <v>714</v>
      </c>
      <c r="T27" s="70">
        <f>Plenco!E22</f>
        <v>39.777107743979229</v>
      </c>
      <c r="U27" s="70">
        <f>Samsung!U29</f>
        <v>17739</v>
      </c>
      <c r="V27" s="70">
        <f>Comex!U29</f>
        <v>25671</v>
      </c>
      <c r="W27" s="70">
        <f>Euro!U29</f>
        <v>3244</v>
      </c>
      <c r="X27" s="70">
        <f>Messier!U29</f>
        <v>1043</v>
      </c>
      <c r="Y27" s="70">
        <f>Bravo!U29</f>
        <v>4792</v>
      </c>
      <c r="Z27" s="70">
        <f>Rohm!U29</f>
        <v>1554</v>
      </c>
      <c r="AA27" s="70">
        <f>Elicamex!U29</f>
        <v>250</v>
      </c>
      <c r="AB27" s="70">
        <f>Mpi!U29</f>
        <v>0</v>
      </c>
      <c r="AC27" s="70">
        <f>Crown!U29</f>
        <v>1161</v>
      </c>
      <c r="AD27" s="70">
        <f>Securency!U29</f>
        <v>1058</v>
      </c>
      <c r="AE27" s="70">
        <f>Fracsa!U29</f>
        <v>8943</v>
      </c>
      <c r="AF27" s="70">
        <f>'AER S'!U29</f>
        <v>235</v>
      </c>
      <c r="AG27" s="70">
        <f>'AERnn C'!U29</f>
        <v>544</v>
      </c>
      <c r="AH27" s="70">
        <f>Jafra!U29</f>
        <v>1305</v>
      </c>
      <c r="AI27" s="70">
        <f>DREnc!U29</f>
        <v>1239</v>
      </c>
      <c r="AJ27" s="70">
        <f>Metokote!U29</f>
        <v>1529</v>
      </c>
      <c r="AK27" s="70">
        <f>'KH Méx'!U29</f>
        <v>18</v>
      </c>
      <c r="AL27" s="70">
        <f>Hitachi!U29</f>
        <v>1649</v>
      </c>
      <c r="AM27" s="71">
        <f>Ultramanufacturing!U29</f>
        <v>0</v>
      </c>
      <c r="AN27" s="72">
        <f t="shared" si="4"/>
        <v>123241.32997334373</v>
      </c>
      <c r="AO27" s="78">
        <f t="shared" si="1"/>
        <v>-199.3839733437344</v>
      </c>
      <c r="AP27" s="92">
        <f t="shared" si="2"/>
        <v>1.6204552985835774E-3</v>
      </c>
    </row>
    <row r="28" spans="2:45">
      <c r="B28" s="58">
        <f t="shared" si="3"/>
        <v>41919</v>
      </c>
      <c r="C28" s="63">
        <f>PIQ!N32</f>
        <v>114479.042</v>
      </c>
      <c r="D28" s="67">
        <f>Enerpiq!E21</f>
        <v>2.6169149831565286</v>
      </c>
      <c r="E28" s="67">
        <f>Valeo!U30</f>
        <v>1072</v>
      </c>
      <c r="F28" s="67">
        <f>Eaton!U30</f>
        <v>303</v>
      </c>
      <c r="G28" s="67">
        <f>'Frenos Trw'!U30</f>
        <v>3467</v>
      </c>
      <c r="H28" s="67">
        <f>Ronal!U30</f>
        <v>21342</v>
      </c>
      <c r="I28" s="67">
        <f>Narmex!U30</f>
        <v>1850</v>
      </c>
      <c r="J28" s="67">
        <f>Avery!U30</f>
        <v>2890</v>
      </c>
      <c r="K28" s="67">
        <f>Beach!U30</f>
        <v>43</v>
      </c>
      <c r="L28" s="67">
        <f>Foam!U30</f>
        <v>5018</v>
      </c>
      <c r="M28" s="67">
        <f>Ipc!U30</f>
        <v>1982</v>
      </c>
      <c r="N28" s="67">
        <f>Vrk!U30</f>
        <v>2957</v>
      </c>
      <c r="O28" s="67">
        <f>Tafime!U30</f>
        <v>7374</v>
      </c>
      <c r="P28" s="67">
        <f>Copper!U30</f>
        <v>69</v>
      </c>
      <c r="Q28" s="67">
        <f>Metecno!E21</f>
        <v>216.50609960648345</v>
      </c>
      <c r="R28" s="67">
        <f>Kluber!U30</f>
        <v>244</v>
      </c>
      <c r="S28" s="67">
        <f>Norgren!U30</f>
        <v>710</v>
      </c>
      <c r="T28" s="67">
        <f>Plenco!E21</f>
        <v>21.807624859637738</v>
      </c>
      <c r="U28" s="67">
        <f>Samsung!U30</f>
        <v>17205</v>
      </c>
      <c r="V28" s="67">
        <f>Comex!U30</f>
        <v>19077</v>
      </c>
      <c r="W28" s="67">
        <f>Euro!U30</f>
        <v>3381</v>
      </c>
      <c r="X28" s="67">
        <f>Messier!U30</f>
        <v>1136</v>
      </c>
      <c r="Y28" s="67">
        <f>Bravo!U30</f>
        <v>4744</v>
      </c>
      <c r="Z28" s="67">
        <f>Rohm!U30</f>
        <v>1240</v>
      </c>
      <c r="AA28" s="67">
        <f>Elicamex!U30</f>
        <v>69</v>
      </c>
      <c r="AB28" s="67">
        <f>Mpi!U30</f>
        <v>0</v>
      </c>
      <c r="AC28" s="67">
        <f>Crown!U30</f>
        <v>1116</v>
      </c>
      <c r="AD28" s="67">
        <f>Securency!U30</f>
        <v>1160</v>
      </c>
      <c r="AE28" s="67">
        <f>Fracsa!U30</f>
        <v>8754</v>
      </c>
      <c r="AF28" s="67">
        <f>'AER S'!U30</f>
        <v>317</v>
      </c>
      <c r="AG28" s="67">
        <f>'AERnn C'!U30</f>
        <v>584</v>
      </c>
      <c r="AH28" s="67">
        <f>Jafra!U30</f>
        <v>1285</v>
      </c>
      <c r="AI28" s="67">
        <f>DREnc!U30</f>
        <v>1189</v>
      </c>
      <c r="AJ28" s="67">
        <f>Metokote!U30</f>
        <v>1396</v>
      </c>
      <c r="AK28" s="67">
        <f>'KH Méx'!U30</f>
        <v>77</v>
      </c>
      <c r="AL28" s="67">
        <f>Hitachi!U30</f>
        <v>1932</v>
      </c>
      <c r="AM28" s="68">
        <f>Ultramanufacturing!U30</f>
        <v>0</v>
      </c>
      <c r="AN28" s="69">
        <f t="shared" si="4"/>
        <v>114223.93063944927</v>
      </c>
      <c r="AO28" s="77">
        <f t="shared" si="1"/>
        <v>255.11136055072711</v>
      </c>
      <c r="AP28" s="83">
        <f t="shared" si="2"/>
        <v>-2.2284547118303724E-3</v>
      </c>
      <c r="AQ28" s="85" t="s">
        <v>120</v>
      </c>
      <c r="AR28" s="75"/>
    </row>
    <row r="29" spans="2:45" ht="15.75" thickBot="1">
      <c r="B29" s="58">
        <f t="shared" si="3"/>
        <v>41918</v>
      </c>
      <c r="C29" s="63">
        <f>PIQ!N33</f>
        <v>120742.386</v>
      </c>
      <c r="D29" s="67">
        <f>Enerpiq!E20</f>
        <v>2.6169149831565286</v>
      </c>
      <c r="E29" s="67">
        <f>Valeo!U31</f>
        <v>1049</v>
      </c>
      <c r="F29" s="67">
        <f>Eaton!U31</f>
        <v>294</v>
      </c>
      <c r="G29" s="67">
        <f>'Frenos Trw'!U31</f>
        <v>3516</v>
      </c>
      <c r="H29" s="67">
        <f>Ronal!U31</f>
        <v>22258</v>
      </c>
      <c r="I29" s="67">
        <f>Narmex!U31</f>
        <v>1783</v>
      </c>
      <c r="J29" s="67">
        <f>Avery!U31</f>
        <v>3223</v>
      </c>
      <c r="K29" s="67">
        <f>Beach!U31</f>
        <v>35</v>
      </c>
      <c r="L29" s="67">
        <f>Foam!U31</f>
        <v>5504</v>
      </c>
      <c r="M29" s="67">
        <f>Ipc!U31</f>
        <v>2983</v>
      </c>
      <c r="N29" s="67">
        <f>Vrk!U31</f>
        <v>2904</v>
      </c>
      <c r="O29" s="67">
        <f>Tafime!U31</f>
        <v>7447</v>
      </c>
      <c r="P29" s="67">
        <f>Copper!U31</f>
        <v>55</v>
      </c>
      <c r="Q29" s="67">
        <f>Metecno!E20</f>
        <v>216.50609960648345</v>
      </c>
      <c r="R29" s="67">
        <f>Kluber!U31</f>
        <v>217</v>
      </c>
      <c r="S29" s="67">
        <f>Norgren!U31</f>
        <v>627</v>
      </c>
      <c r="T29" s="67">
        <f>Plenco!E20</f>
        <v>21.807624859637738</v>
      </c>
      <c r="U29" s="67">
        <f>Samsung!U31</f>
        <v>18323</v>
      </c>
      <c r="V29" s="67">
        <f>Comex!U31</f>
        <v>20948</v>
      </c>
      <c r="W29" s="67">
        <f>Euro!U31</f>
        <v>3186</v>
      </c>
      <c r="X29" s="67">
        <f>Messier!U31</f>
        <v>1097</v>
      </c>
      <c r="Y29" s="67">
        <f>Bravo!U31</f>
        <v>4609</v>
      </c>
      <c r="Z29" s="67">
        <f>Rohm!U31</f>
        <v>1337</v>
      </c>
      <c r="AA29" s="67">
        <f>Elicamex!U31</f>
        <v>73</v>
      </c>
      <c r="AB29" s="67">
        <f>Mpi!U31</f>
        <v>0</v>
      </c>
      <c r="AC29" s="67">
        <f>Crown!U31</f>
        <v>1216</v>
      </c>
      <c r="AD29" s="67">
        <f>Securency!U31</f>
        <v>1685</v>
      </c>
      <c r="AE29" s="67">
        <f>Fracsa!U31</f>
        <v>9238</v>
      </c>
      <c r="AF29" s="67">
        <f>'AER S'!U31</f>
        <v>355</v>
      </c>
      <c r="AG29" s="67">
        <f>'AERnn C'!U31</f>
        <v>620</v>
      </c>
      <c r="AH29" s="67">
        <f>Jafra!U31</f>
        <v>1367</v>
      </c>
      <c r="AI29" s="67">
        <f>DREnc!U31</f>
        <v>1193</v>
      </c>
      <c r="AJ29" s="67">
        <f>Metokote!U31</f>
        <v>1452</v>
      </c>
      <c r="AK29" s="67">
        <f>'KH Méx'!U31</f>
        <v>65</v>
      </c>
      <c r="AL29" s="67">
        <f>Hitachi!U31</f>
        <v>1802</v>
      </c>
      <c r="AM29" s="68">
        <f>Ultramanufacturing!U31</f>
        <v>0</v>
      </c>
      <c r="AN29" s="69">
        <f t="shared" si="4"/>
        <v>120701.93063944927</v>
      </c>
      <c r="AO29" s="77">
        <f t="shared" si="1"/>
        <v>40.455360550724436</v>
      </c>
      <c r="AP29" s="84">
        <f t="shared" si="2"/>
        <v>-3.350551690333868E-4</v>
      </c>
      <c r="AQ29" s="89">
        <f>AVERAGE(AP28:AP34)</f>
        <v>-3.7892537758567818E-3</v>
      </c>
      <c r="AS29" s="75">
        <f>AQ29</f>
        <v>-3.7892537758567818E-3</v>
      </c>
    </row>
    <row r="30" spans="2:45">
      <c r="B30" s="58">
        <f t="shared" si="3"/>
        <v>41917</v>
      </c>
      <c r="C30" s="63">
        <f>PIQ!N34</f>
        <v>81976.791000000012</v>
      </c>
      <c r="D30" s="67">
        <f>Enerpiq!E19</f>
        <v>2.6169149831565286</v>
      </c>
      <c r="E30" s="67">
        <f>Valeo!U32</f>
        <v>200</v>
      </c>
      <c r="F30" s="67">
        <f>Eaton!U32</f>
        <v>268</v>
      </c>
      <c r="G30" s="67">
        <f>'Frenos Trw'!U32</f>
        <v>1208</v>
      </c>
      <c r="H30" s="67">
        <f>Ronal!U32</f>
        <v>22356</v>
      </c>
      <c r="I30" s="67">
        <f>Narmex!U32</f>
        <v>764</v>
      </c>
      <c r="J30" s="67">
        <f>Avery!U32</f>
        <v>645</v>
      </c>
      <c r="K30" s="67">
        <f>Beach!U32</f>
        <v>7</v>
      </c>
      <c r="L30" s="67">
        <f>Foam!U32</f>
        <v>738</v>
      </c>
      <c r="M30" s="67">
        <f>Ipc!U32</f>
        <v>545</v>
      </c>
      <c r="N30" s="67">
        <f>Vrk!U32</f>
        <v>1325</v>
      </c>
      <c r="O30" s="67">
        <f>Tafime!U32</f>
        <v>7392</v>
      </c>
      <c r="P30" s="67">
        <f>Copper!U32</f>
        <v>15</v>
      </c>
      <c r="Q30" s="67">
        <f>Metecno!E19</f>
        <v>216.50609960648345</v>
      </c>
      <c r="R30" s="67">
        <f>Kluber!U32</f>
        <v>11</v>
      </c>
      <c r="S30" s="67">
        <f>Norgren!U32</f>
        <v>267</v>
      </c>
      <c r="T30" s="67">
        <f>Plenco!E19</f>
        <v>21.807624859637738</v>
      </c>
      <c r="U30" s="67">
        <f>Samsung!U32</f>
        <v>1714</v>
      </c>
      <c r="V30" s="67">
        <f>Comex!U32</f>
        <v>22959</v>
      </c>
      <c r="W30" s="67">
        <f>Euro!U32</f>
        <v>3420</v>
      </c>
      <c r="X30" s="67">
        <f>Messier!U32</f>
        <v>944</v>
      </c>
      <c r="Y30" s="67">
        <f>Bravo!U32</f>
        <v>4607</v>
      </c>
      <c r="Z30" s="67">
        <f>Rohm!U32</f>
        <v>1695</v>
      </c>
      <c r="AA30" s="67">
        <f>Elicamex!U32</f>
        <v>19</v>
      </c>
      <c r="AB30" s="67">
        <f>Mpi!U32</f>
        <v>0</v>
      </c>
      <c r="AC30" s="67">
        <f>Crown!U32</f>
        <v>198</v>
      </c>
      <c r="AD30" s="67">
        <f>Securency!U32</f>
        <v>132</v>
      </c>
      <c r="AE30" s="67">
        <f>Fracsa!U32</f>
        <v>7853</v>
      </c>
      <c r="AF30" s="67">
        <f>'AER S'!U32</f>
        <v>403</v>
      </c>
      <c r="AG30" s="67">
        <f>'AERnn C'!U32</f>
        <v>207</v>
      </c>
      <c r="AH30" s="67">
        <f>Jafra!U32</f>
        <v>695</v>
      </c>
      <c r="AI30" s="67">
        <f>DREnc!U32</f>
        <v>137</v>
      </c>
      <c r="AJ30" s="67">
        <f>Metokote!U32</f>
        <v>804</v>
      </c>
      <c r="AK30" s="67">
        <f>'KH Méx'!U32</f>
        <v>0</v>
      </c>
      <c r="AL30" s="67">
        <f>Hitachi!U32</f>
        <v>147</v>
      </c>
      <c r="AM30" s="68">
        <f>Ultramanufacturing!U32</f>
        <v>0</v>
      </c>
      <c r="AN30" s="69">
        <f t="shared" si="4"/>
        <v>81915.930639449274</v>
      </c>
      <c r="AO30" s="77">
        <f t="shared" si="1"/>
        <v>60.860360550737823</v>
      </c>
      <c r="AP30" s="84">
        <f t="shared" si="2"/>
        <v>-7.4240964800315024E-4</v>
      </c>
      <c r="AQ30" s="90" t="s">
        <v>126</v>
      </c>
    </row>
    <row r="31" spans="2:45">
      <c r="B31" s="58">
        <f t="shared" si="3"/>
        <v>41916</v>
      </c>
      <c r="C31" s="63">
        <f>PIQ!N35</f>
        <v>86819.229000000007</v>
      </c>
      <c r="D31" s="67">
        <f>Enerpiq!E18</f>
        <v>2.6169149831565286</v>
      </c>
      <c r="E31" s="67">
        <f>Valeo!U33</f>
        <v>79</v>
      </c>
      <c r="F31" s="67">
        <f>Eaton!U33</f>
        <v>256</v>
      </c>
      <c r="G31" s="67">
        <f>'Frenos Trw'!U33</f>
        <v>829</v>
      </c>
      <c r="H31" s="67">
        <f>Ronal!U33</f>
        <v>21954</v>
      </c>
      <c r="I31" s="67">
        <f>Narmex!U33</f>
        <v>365</v>
      </c>
      <c r="J31" s="67">
        <f>Avery!U33</f>
        <v>458</v>
      </c>
      <c r="K31" s="67">
        <f>Beach!U33</f>
        <v>5</v>
      </c>
      <c r="L31" s="67">
        <f>Foam!U33</f>
        <v>0</v>
      </c>
      <c r="M31" s="67">
        <f>Ipc!U33</f>
        <v>8</v>
      </c>
      <c r="N31" s="67">
        <f>Vrk!U33</f>
        <v>2864</v>
      </c>
      <c r="O31" s="67">
        <f>Tafime!U33</f>
        <v>7316</v>
      </c>
      <c r="P31" s="67">
        <f>Copper!U33</f>
        <v>17</v>
      </c>
      <c r="Q31" s="67">
        <f>Metecno!E18</f>
        <v>216.50609960648345</v>
      </c>
      <c r="R31" s="67">
        <f>Kluber!U33</f>
        <v>0</v>
      </c>
      <c r="S31" s="67">
        <f>Norgren!U33</f>
        <v>420</v>
      </c>
      <c r="T31" s="67">
        <f>Plenco!E18</f>
        <v>21.807624859637738</v>
      </c>
      <c r="U31" s="67">
        <f>Samsung!U33</f>
        <v>13168</v>
      </c>
      <c r="V31" s="67">
        <f>Comex!U33</f>
        <v>18884</v>
      </c>
      <c r="W31" s="67">
        <f>Euro!U33</f>
        <v>2034</v>
      </c>
      <c r="X31" s="67">
        <f>Messier!U33</f>
        <v>983</v>
      </c>
      <c r="Y31" s="67">
        <f>Bravo!U33</f>
        <v>4888</v>
      </c>
      <c r="Z31" s="67">
        <f>Rohm!U33</f>
        <v>672</v>
      </c>
      <c r="AA31" s="67">
        <f>Elicamex!U33</f>
        <v>15</v>
      </c>
      <c r="AB31" s="67">
        <f>Mpi!U33</f>
        <v>0</v>
      </c>
      <c r="AC31" s="67">
        <f>Crown!U33</f>
        <v>28</v>
      </c>
      <c r="AD31" s="67">
        <f>Securency!U33</f>
        <v>1</v>
      </c>
      <c r="AE31" s="67">
        <f>Fracsa!U33</f>
        <v>8522</v>
      </c>
      <c r="AF31" s="67">
        <f>'AER S'!U33</f>
        <v>63</v>
      </c>
      <c r="AG31" s="67">
        <f>'AERnn C'!U33</f>
        <v>362</v>
      </c>
      <c r="AH31" s="67">
        <f>Jafra!U33</f>
        <v>484</v>
      </c>
      <c r="AI31" s="67">
        <f>DREnc!U33</f>
        <v>546</v>
      </c>
      <c r="AJ31" s="67">
        <f>Metokote!U33</f>
        <v>871</v>
      </c>
      <c r="AK31" s="67">
        <f>'KH Méx'!U33</f>
        <v>0</v>
      </c>
      <c r="AL31" s="67">
        <f>Hitachi!U33</f>
        <v>7</v>
      </c>
      <c r="AM31" s="68">
        <f>Ultramanufacturing!U33</f>
        <v>0</v>
      </c>
      <c r="AN31" s="69">
        <f t="shared" si="4"/>
        <v>86339.930639449274</v>
      </c>
      <c r="AO31" s="77">
        <f t="shared" si="1"/>
        <v>479.29836055073247</v>
      </c>
      <c r="AP31" s="84">
        <f t="shared" si="2"/>
        <v>-5.5206475117480303E-3</v>
      </c>
      <c r="AQ31" s="91" t="s">
        <v>121</v>
      </c>
    </row>
    <row r="32" spans="2:45">
      <c r="B32" s="58">
        <f t="shared" si="3"/>
        <v>41915</v>
      </c>
      <c r="C32" s="63">
        <f>PIQ!N36</f>
        <v>96210.883999999991</v>
      </c>
      <c r="D32" s="67">
        <f>Enerpiq!E17</f>
        <v>2.6169149831565286</v>
      </c>
      <c r="E32" s="67">
        <f>Valeo!U34</f>
        <v>805</v>
      </c>
      <c r="F32" s="67">
        <f>Eaton!U34</f>
        <v>290</v>
      </c>
      <c r="G32" s="67">
        <f>'Frenos Trw'!U34</f>
        <v>3411</v>
      </c>
      <c r="H32" s="67">
        <f>Ronal!U34</f>
        <v>22571</v>
      </c>
      <c r="I32" s="67">
        <f>Narmex!U34</f>
        <v>1673</v>
      </c>
      <c r="J32" s="67">
        <f>Avery!U34</f>
        <v>3065</v>
      </c>
      <c r="K32" s="67">
        <f>Beach!U34</f>
        <v>5</v>
      </c>
      <c r="L32" s="67">
        <f>Foam!U34</f>
        <v>2323</v>
      </c>
      <c r="M32" s="67">
        <f>Ipc!U34</f>
        <v>1893</v>
      </c>
      <c r="N32" s="67">
        <f>Vrk!U34</f>
        <v>2812</v>
      </c>
      <c r="O32" s="67">
        <f>Tafime!U34</f>
        <v>5979</v>
      </c>
      <c r="P32" s="67">
        <f>Copper!U34</f>
        <v>62</v>
      </c>
      <c r="Q32" s="67">
        <f>Metecno!E17</f>
        <v>216.50609960648345</v>
      </c>
      <c r="R32" s="67">
        <f>Kluber!U34</f>
        <v>189</v>
      </c>
      <c r="S32" s="67">
        <f>Norgren!U34</f>
        <v>692</v>
      </c>
      <c r="T32" s="67">
        <f>Plenco!E17</f>
        <v>21.807624859637738</v>
      </c>
      <c r="U32" s="67">
        <f>Samsung!U34</f>
        <v>16823</v>
      </c>
      <c r="V32" s="67">
        <f>Comex!U34</f>
        <v>10734</v>
      </c>
      <c r="W32" s="67">
        <f>Euro!U34</f>
        <v>2907</v>
      </c>
      <c r="X32" s="67">
        <f>Messier!U34</f>
        <v>1065</v>
      </c>
      <c r="Y32" s="67">
        <f>Bravo!U34</f>
        <v>315</v>
      </c>
      <c r="Z32" s="67">
        <f>Rohm!U34</f>
        <v>984</v>
      </c>
      <c r="AA32" s="67">
        <f>Elicamex!U34</f>
        <v>73</v>
      </c>
      <c r="AB32" s="67">
        <f>Mpi!U34</f>
        <v>0</v>
      </c>
      <c r="AC32" s="67">
        <f>Crown!U34</f>
        <v>23</v>
      </c>
      <c r="AD32" s="67">
        <f>Securency!U34</f>
        <v>1003</v>
      </c>
      <c r="AE32" s="67">
        <f>Fracsa!U34</f>
        <v>9034</v>
      </c>
      <c r="AF32" s="67">
        <f>'AER S'!U34</f>
        <v>321</v>
      </c>
      <c r="AG32" s="67">
        <f>'AERnn C'!U34</f>
        <v>551</v>
      </c>
      <c r="AH32" s="67">
        <f>Jafra!U34</f>
        <v>1342</v>
      </c>
      <c r="AI32" s="67">
        <f>DREnc!U34</f>
        <v>1215</v>
      </c>
      <c r="AJ32" s="67">
        <f>Metokote!U34</f>
        <v>1552</v>
      </c>
      <c r="AK32" s="67">
        <f>'KH Méx'!U34</f>
        <v>56</v>
      </c>
      <c r="AL32" s="67">
        <f>Hitachi!U34</f>
        <v>1530</v>
      </c>
      <c r="AM32" s="68">
        <f>Ultramanufacturing!U34</f>
        <v>0</v>
      </c>
      <c r="AN32" s="69">
        <f t="shared" si="4"/>
        <v>95538.930639449274</v>
      </c>
      <c r="AO32" s="77">
        <f t="shared" si="1"/>
        <v>671.95336055071675</v>
      </c>
      <c r="AP32" s="80">
        <f t="shared" si="2"/>
        <v>-6.9841719836054809E-3</v>
      </c>
    </row>
    <row r="33" spans="2:49">
      <c r="B33" s="58">
        <f>B34+1</f>
        <v>41914</v>
      </c>
      <c r="C33" s="63">
        <f>PIQ!N37</f>
        <v>98715.714000000007</v>
      </c>
      <c r="D33" s="67">
        <f>Enerpiq!E16</f>
        <v>2.6169149831565286</v>
      </c>
      <c r="E33" s="67">
        <f>Valeo!U35</f>
        <v>898</v>
      </c>
      <c r="F33" s="67">
        <f>Eaton!U35</f>
        <v>305</v>
      </c>
      <c r="G33" s="67">
        <f>'Frenos Trw'!U35</f>
        <v>3484</v>
      </c>
      <c r="H33" s="67">
        <f>Ronal!U35</f>
        <v>22355</v>
      </c>
      <c r="I33" s="67">
        <f>Narmex!U35</f>
        <v>1844</v>
      </c>
      <c r="J33" s="67">
        <f>Avery!U35</f>
        <v>3378</v>
      </c>
      <c r="K33" s="67">
        <f>Beach!U35</f>
        <v>19</v>
      </c>
      <c r="L33" s="67">
        <f>Foam!U35</f>
        <v>5750</v>
      </c>
      <c r="M33" s="67">
        <f>Ipc!U35</f>
        <v>2335</v>
      </c>
      <c r="N33" s="67">
        <f>Vrk!U35</f>
        <v>2839</v>
      </c>
      <c r="O33" s="67">
        <f>Tafime!U35</f>
        <v>6414</v>
      </c>
      <c r="P33" s="67">
        <f>Copper!U35</f>
        <v>58</v>
      </c>
      <c r="Q33" s="67">
        <f>Metecno!E16</f>
        <v>216.50609960648345</v>
      </c>
      <c r="R33" s="67">
        <f>Kluber!U35</f>
        <v>150</v>
      </c>
      <c r="S33" s="67">
        <f>Norgren!U35</f>
        <v>706</v>
      </c>
      <c r="T33" s="67">
        <f>Plenco!E16</f>
        <v>21.807624859637738</v>
      </c>
      <c r="U33" s="67">
        <f>Samsung!U35</f>
        <v>16288</v>
      </c>
      <c r="V33" s="67">
        <f>Comex!U35</f>
        <v>5455</v>
      </c>
      <c r="W33" s="67">
        <f>Euro!U35</f>
        <v>3860</v>
      </c>
      <c r="X33" s="67">
        <f>Messier!U35</f>
        <v>1066</v>
      </c>
      <c r="Y33" s="67">
        <f>Bravo!U35</f>
        <v>0</v>
      </c>
      <c r="Z33" s="67">
        <f>Rohm!U35</f>
        <v>1657</v>
      </c>
      <c r="AA33" s="67">
        <f>Elicamex!U35</f>
        <v>81</v>
      </c>
      <c r="AB33" s="67">
        <f>Mpi!U35</f>
        <v>0</v>
      </c>
      <c r="AC33" s="67">
        <f>Crown!U35</f>
        <v>856</v>
      </c>
      <c r="AD33" s="67">
        <f>Securency!U35</f>
        <v>1290</v>
      </c>
      <c r="AE33" s="67">
        <f>Fracsa!U35</f>
        <v>9531</v>
      </c>
      <c r="AF33" s="67">
        <f>'AER S'!U35</f>
        <v>347</v>
      </c>
      <c r="AG33" s="67">
        <f>'AERnn C'!U35</f>
        <v>573</v>
      </c>
      <c r="AH33" s="67">
        <f>Jafra!U35</f>
        <v>1791</v>
      </c>
      <c r="AI33" s="67">
        <f>DREnc!U35</f>
        <v>1226</v>
      </c>
      <c r="AJ33" s="67">
        <f>Metokote!U35</f>
        <v>1459</v>
      </c>
      <c r="AK33" s="67">
        <f>'KH Méx'!U35</f>
        <v>8</v>
      </c>
      <c r="AL33" s="67">
        <f>Hitachi!U35</f>
        <v>1794</v>
      </c>
      <c r="AM33" s="68">
        <f>Ultramanufacturing!U35</f>
        <v>0</v>
      </c>
      <c r="AN33" s="69">
        <f t="shared" si="4"/>
        <v>98057.930639449274</v>
      </c>
      <c r="AO33" s="77">
        <f t="shared" si="1"/>
        <v>657.78336055073305</v>
      </c>
      <c r="AP33" s="80">
        <f t="shared" si="2"/>
        <v>-6.6634108582827346E-3</v>
      </c>
    </row>
    <row r="34" spans="2:49" ht="15.75" thickBot="1">
      <c r="B34" s="99">
        <v>41913</v>
      </c>
      <c r="C34" s="65">
        <f>PIQ!N38</f>
        <v>99382.491999999998</v>
      </c>
      <c r="D34" s="73">
        <f>Enerpiq!E15</f>
        <v>2.6169149831565286</v>
      </c>
      <c r="E34" s="73">
        <f>Valeo!U36</f>
        <v>897</v>
      </c>
      <c r="F34" s="73">
        <f>Eaton!U36</f>
        <v>302</v>
      </c>
      <c r="G34" s="73">
        <f>'Frenos Trw'!U36</f>
        <v>3473</v>
      </c>
      <c r="H34" s="73">
        <f>Ronal!U36</f>
        <v>19422</v>
      </c>
      <c r="I34" s="73">
        <f>Narmex!U36</f>
        <v>1676</v>
      </c>
      <c r="J34" s="73">
        <f>Avery!U36</f>
        <v>3534</v>
      </c>
      <c r="K34" s="73">
        <f>Beach!U36</f>
        <v>22</v>
      </c>
      <c r="L34" s="73">
        <f>Foam!U36</f>
        <v>5483</v>
      </c>
      <c r="M34" s="73">
        <f>Ipc!U36</f>
        <v>2744</v>
      </c>
      <c r="N34" s="73">
        <f>Vrk!U36</f>
        <v>2721</v>
      </c>
      <c r="O34" s="73">
        <f>Tafime!U36</f>
        <v>5840</v>
      </c>
      <c r="P34" s="73">
        <f>Copper!U36</f>
        <v>55</v>
      </c>
      <c r="Q34" s="73">
        <f>Metecno!E15</f>
        <v>216.50609960648345</v>
      </c>
      <c r="R34" s="73">
        <f>Kluber!U36</f>
        <v>287</v>
      </c>
      <c r="S34" s="73">
        <f>Norgren!U36</f>
        <v>639</v>
      </c>
      <c r="T34" s="73">
        <f>Plenco!E15</f>
        <v>21.807624859637738</v>
      </c>
      <c r="U34" s="73">
        <f>Samsung!U36</f>
        <v>16869</v>
      </c>
      <c r="V34" s="73">
        <f>Comex!U36</f>
        <v>9544</v>
      </c>
      <c r="W34" s="73">
        <f>Euro!U36</f>
        <v>4001</v>
      </c>
      <c r="X34" s="73">
        <f>Messier!U36</f>
        <v>1105</v>
      </c>
      <c r="Y34" s="73">
        <f>Bravo!U36</f>
        <v>0</v>
      </c>
      <c r="Z34" s="73">
        <f>Rohm!U36</f>
        <v>1444</v>
      </c>
      <c r="AA34" s="73">
        <f>Elicamex!U36</f>
        <v>243</v>
      </c>
      <c r="AB34" s="73">
        <f>Mpi!U36</f>
        <v>0</v>
      </c>
      <c r="AC34" s="73">
        <f>Crown!U36</f>
        <v>1550</v>
      </c>
      <c r="AD34" s="73">
        <f>Securency!U36</f>
        <v>1257</v>
      </c>
      <c r="AE34" s="73">
        <f>Fracsa!U36</f>
        <v>8686</v>
      </c>
      <c r="AF34" s="73">
        <f>'AER S'!U36</f>
        <v>299</v>
      </c>
      <c r="AG34" s="73">
        <f>'AERnn C'!U36</f>
        <v>461</v>
      </c>
      <c r="AH34" s="73">
        <f>Jafra!U36</f>
        <v>1785</v>
      </c>
      <c r="AI34" s="73">
        <f>DREnc!U36</f>
        <v>1204</v>
      </c>
      <c r="AJ34" s="73">
        <f>Metokote!U36</f>
        <v>1404</v>
      </c>
      <c r="AK34" s="73">
        <f>'KH Méx'!U36</f>
        <v>0</v>
      </c>
      <c r="AL34" s="73">
        <f>Hitachi!U36</f>
        <v>1792</v>
      </c>
      <c r="AM34" s="74">
        <f>Ultramanufacturing!U36</f>
        <v>0</v>
      </c>
      <c r="AN34" s="69">
        <f t="shared" si="4"/>
        <v>98979.930639449274</v>
      </c>
      <c r="AO34" s="79">
        <f t="shared" si="1"/>
        <v>402.5613605507242</v>
      </c>
      <c r="AP34" s="82">
        <f t="shared" si="2"/>
        <v>-4.0506265484943184E-3</v>
      </c>
    </row>
    <row r="35" spans="2:49" s="236" customFormat="1" ht="22.5" customHeight="1">
      <c r="B35" s="231" t="s">
        <v>723</v>
      </c>
      <c r="C35" s="232">
        <f t="shared" ref="C35:AM35" si="5">SUM(C4:C34)</f>
        <v>3354776.6480000005</v>
      </c>
      <c r="D35" s="232">
        <f t="shared" si="5"/>
        <v>68.388711559823932</v>
      </c>
      <c r="E35" s="232">
        <f t="shared" si="5"/>
        <v>24870</v>
      </c>
      <c r="F35" s="232">
        <f t="shared" si="5"/>
        <v>8829</v>
      </c>
      <c r="G35" s="232">
        <f t="shared" si="5"/>
        <v>88225</v>
      </c>
      <c r="H35" s="232">
        <f t="shared" si="5"/>
        <v>731873</v>
      </c>
      <c r="I35" s="232">
        <f t="shared" si="5"/>
        <v>46503</v>
      </c>
      <c r="J35" s="232">
        <f t="shared" si="5"/>
        <v>60913</v>
      </c>
      <c r="K35" s="232">
        <f t="shared" si="5"/>
        <v>1024</v>
      </c>
      <c r="L35" s="232">
        <f t="shared" si="5"/>
        <v>111006</v>
      </c>
      <c r="M35" s="232">
        <f t="shared" si="5"/>
        <v>59554</v>
      </c>
      <c r="N35" s="232">
        <f t="shared" si="5"/>
        <v>80583</v>
      </c>
      <c r="O35" s="232">
        <f t="shared" si="5"/>
        <v>220531</v>
      </c>
      <c r="P35" s="232">
        <f t="shared" si="5"/>
        <v>1403</v>
      </c>
      <c r="Q35" s="232">
        <f t="shared" si="5"/>
        <v>6396.7869848278151</v>
      </c>
      <c r="R35" s="232">
        <f t="shared" si="5"/>
        <v>5742</v>
      </c>
      <c r="S35" s="232">
        <f t="shared" si="5"/>
        <v>19107</v>
      </c>
      <c r="T35" s="232">
        <f t="shared" si="5"/>
        <v>847.5315325449609</v>
      </c>
      <c r="U35" s="232">
        <f t="shared" si="5"/>
        <v>437911</v>
      </c>
      <c r="V35" s="232">
        <f t="shared" si="5"/>
        <v>610285</v>
      </c>
      <c r="W35" s="232">
        <f t="shared" si="5"/>
        <v>107349</v>
      </c>
      <c r="X35" s="232">
        <f t="shared" si="5"/>
        <v>32387</v>
      </c>
      <c r="Y35" s="232">
        <f t="shared" si="5"/>
        <v>128456</v>
      </c>
      <c r="Z35" s="232">
        <f t="shared" si="5"/>
        <v>40809</v>
      </c>
      <c r="AA35" s="232">
        <f t="shared" si="5"/>
        <v>3849</v>
      </c>
      <c r="AB35" s="232">
        <f t="shared" si="5"/>
        <v>0</v>
      </c>
      <c r="AC35" s="232">
        <f t="shared" si="5"/>
        <v>28680</v>
      </c>
      <c r="AD35" s="232">
        <f t="shared" si="5"/>
        <v>25850</v>
      </c>
      <c r="AE35" s="232">
        <f t="shared" si="5"/>
        <v>295365</v>
      </c>
      <c r="AF35" s="232">
        <f t="shared" si="5"/>
        <v>7388</v>
      </c>
      <c r="AG35" s="232">
        <f t="shared" si="5"/>
        <v>13315</v>
      </c>
      <c r="AH35" s="232">
        <f t="shared" si="5"/>
        <v>38981</v>
      </c>
      <c r="AI35" s="232">
        <f t="shared" si="5"/>
        <v>29942</v>
      </c>
      <c r="AJ35" s="232">
        <f t="shared" si="5"/>
        <v>40226</v>
      </c>
      <c r="AK35" s="232">
        <f t="shared" si="5"/>
        <v>723</v>
      </c>
      <c r="AL35" s="232">
        <f t="shared" si="5"/>
        <v>48042</v>
      </c>
      <c r="AM35" s="232">
        <f t="shared" si="5"/>
        <v>0</v>
      </c>
      <c r="AN35" s="233">
        <f t="shared" ref="AN35" si="6">SUM(AN4:AN34)</f>
        <v>3357033.7072289335</v>
      </c>
      <c r="AO35" s="232">
        <f>SUM(AO4:AO34)</f>
        <v>-2257.0592289325577</v>
      </c>
      <c r="AP35" s="234"/>
      <c r="AQ35" s="235"/>
      <c r="AU35" s="240"/>
      <c r="AV35" s="240"/>
      <c r="AW35" s="235"/>
    </row>
  </sheetData>
  <pageMargins left="0.7" right="0.7" top="0.75" bottom="0.75" header="0.3" footer="0.3"/>
  <pageSetup scale="1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578921</v>
      </c>
      <c r="T6" s="22">
        <v>31</v>
      </c>
      <c r="U6" s="23">
        <f>D6-D7</f>
        <v>4710</v>
      </c>
      <c r="V6" s="24">
        <v>1</v>
      </c>
      <c r="W6" s="106"/>
      <c r="X6" s="102"/>
      <c r="Y6" s="105">
        <f t="shared" ref="Y6:Y34" si="0">((X6*100)/D6)-100</f>
        <v>-100</v>
      </c>
    </row>
    <row r="7" spans="1:25">
      <c r="A7" s="16">
        <v>31</v>
      </c>
      <c r="D7">
        <v>574211</v>
      </c>
      <c r="T7" s="16">
        <v>30</v>
      </c>
      <c r="U7" s="23">
        <f>D7-D8</f>
        <v>4732</v>
      </c>
      <c r="V7" s="4"/>
      <c r="W7" s="130"/>
      <c r="X7" s="130"/>
      <c r="Y7" s="105">
        <f t="shared" si="0"/>
        <v>-100</v>
      </c>
    </row>
    <row r="8" spans="1:25">
      <c r="A8" s="16">
        <v>30</v>
      </c>
      <c r="D8">
        <v>569479</v>
      </c>
      <c r="T8" s="16">
        <v>29</v>
      </c>
      <c r="U8" s="23">
        <f>D8-D9</f>
        <v>4574</v>
      </c>
      <c r="V8" s="4"/>
      <c r="W8" s="103" t="s">
        <v>572</v>
      </c>
      <c r="X8" s="103">
        <v>569479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564905</v>
      </c>
      <c r="E9">
        <v>654104</v>
      </c>
      <c r="F9">
        <v>6.975606</v>
      </c>
      <c r="G9">
        <v>0</v>
      </c>
      <c r="H9">
        <v>87.938999999999993</v>
      </c>
      <c r="I9">
        <v>23.5</v>
      </c>
      <c r="J9">
        <v>185</v>
      </c>
      <c r="K9">
        <v>230.3</v>
      </c>
      <c r="L9">
        <v>1.0124</v>
      </c>
      <c r="M9">
        <v>84.953999999999994</v>
      </c>
      <c r="N9">
        <v>89.956000000000003</v>
      </c>
      <c r="O9">
        <v>87.034999999999997</v>
      </c>
      <c r="P9">
        <v>20.399999999999999</v>
      </c>
      <c r="Q9">
        <v>29</v>
      </c>
      <c r="R9">
        <v>22.7</v>
      </c>
      <c r="S9">
        <v>4.92</v>
      </c>
      <c r="T9" s="22">
        <v>28</v>
      </c>
      <c r="U9" s="23">
        <f t="shared" ref="U9:U36" si="1">D9-D10</f>
        <v>4441</v>
      </c>
      <c r="V9" s="24">
        <v>29</v>
      </c>
      <c r="W9" s="103" t="s">
        <v>573</v>
      </c>
      <c r="X9" s="103">
        <v>564907</v>
      </c>
      <c r="Y9" s="108">
        <f t="shared" si="0"/>
        <v>3.5404183003606704E-4</v>
      </c>
    </row>
    <row r="10" spans="1:25">
      <c r="A10" s="16">
        <v>28</v>
      </c>
      <c r="B10" t="s">
        <v>246</v>
      </c>
      <c r="C10" t="s">
        <v>13</v>
      </c>
      <c r="D10">
        <v>560464</v>
      </c>
      <c r="E10">
        <v>653472</v>
      </c>
      <c r="F10">
        <v>7.0335299999999998</v>
      </c>
      <c r="G10">
        <v>0</v>
      </c>
      <c r="H10">
        <v>87.91</v>
      </c>
      <c r="I10">
        <v>23.5</v>
      </c>
      <c r="J10">
        <v>193.3</v>
      </c>
      <c r="K10">
        <v>297.2</v>
      </c>
      <c r="L10">
        <v>1.0124</v>
      </c>
      <c r="M10">
        <v>85.358999999999995</v>
      </c>
      <c r="N10">
        <v>91.016999999999996</v>
      </c>
      <c r="O10">
        <v>88.108000000000004</v>
      </c>
      <c r="P10">
        <v>20.5</v>
      </c>
      <c r="Q10">
        <v>27.9</v>
      </c>
      <c r="R10">
        <v>23.5</v>
      </c>
      <c r="S10">
        <v>4.92</v>
      </c>
      <c r="T10" s="16">
        <v>27</v>
      </c>
      <c r="U10" s="23">
        <f t="shared" si="1"/>
        <v>4638</v>
      </c>
      <c r="V10" s="16"/>
      <c r="W10" s="103" t="s">
        <v>574</v>
      </c>
      <c r="X10" s="103">
        <v>560466</v>
      </c>
      <c r="Y10" s="108">
        <f t="shared" si="0"/>
        <v>3.5684718376671754E-4</v>
      </c>
    </row>
    <row r="11" spans="1:25">
      <c r="A11" s="16">
        <v>27</v>
      </c>
      <c r="B11" t="s">
        <v>247</v>
      </c>
      <c r="C11" t="s">
        <v>13</v>
      </c>
      <c r="D11">
        <v>555826</v>
      </c>
      <c r="E11">
        <v>652811</v>
      </c>
      <c r="F11">
        <v>7.043933</v>
      </c>
      <c r="G11">
        <v>0</v>
      </c>
      <c r="H11">
        <v>91.671000000000006</v>
      </c>
      <c r="I11">
        <v>23.1</v>
      </c>
      <c r="J11">
        <v>195.5</v>
      </c>
      <c r="K11">
        <v>316.10000000000002</v>
      </c>
      <c r="L11">
        <v>1.0124</v>
      </c>
      <c r="M11">
        <v>86.546999999999997</v>
      </c>
      <c r="N11">
        <v>93.840999999999994</v>
      </c>
      <c r="O11">
        <v>88.183999999999997</v>
      </c>
      <c r="P11">
        <v>18.5</v>
      </c>
      <c r="Q11">
        <v>29.6</v>
      </c>
      <c r="R11">
        <v>23.3</v>
      </c>
      <c r="S11">
        <v>4.92</v>
      </c>
      <c r="T11" s="16">
        <v>26</v>
      </c>
      <c r="U11" s="23">
        <f t="shared" si="1"/>
        <v>4681</v>
      </c>
      <c r="V11" s="16"/>
      <c r="W11" s="103" t="s">
        <v>575</v>
      </c>
      <c r="X11" s="103">
        <v>555827</v>
      </c>
      <c r="Y11" s="108">
        <f t="shared" si="0"/>
        <v>1.7991241863057894E-4</v>
      </c>
    </row>
    <row r="12" spans="1:25">
      <c r="A12" s="16">
        <v>26</v>
      </c>
      <c r="B12" t="s">
        <v>248</v>
      </c>
      <c r="C12" t="s">
        <v>13</v>
      </c>
      <c r="D12">
        <v>551145</v>
      </c>
      <c r="E12">
        <v>652170</v>
      </c>
      <c r="F12">
        <v>7.2665569999999997</v>
      </c>
      <c r="G12">
        <v>0</v>
      </c>
      <c r="H12">
        <v>90.242999999999995</v>
      </c>
      <c r="I12">
        <v>23.2</v>
      </c>
      <c r="J12">
        <v>207.4</v>
      </c>
      <c r="K12">
        <v>246</v>
      </c>
      <c r="L12">
        <v>1.0128999999999999</v>
      </c>
      <c r="M12">
        <v>88.540999999999997</v>
      </c>
      <c r="N12">
        <v>92.567999999999998</v>
      </c>
      <c r="O12">
        <v>91.138999999999996</v>
      </c>
      <c r="P12">
        <v>20.6</v>
      </c>
      <c r="Q12">
        <v>27.3</v>
      </c>
      <c r="R12">
        <v>22.8</v>
      </c>
      <c r="S12">
        <v>4.91</v>
      </c>
      <c r="T12" s="16">
        <v>25</v>
      </c>
      <c r="U12" s="23">
        <f t="shared" si="1"/>
        <v>4977</v>
      </c>
      <c r="V12" s="16"/>
      <c r="W12" s="143" t="s">
        <v>326</v>
      </c>
      <c r="X12" s="143">
        <v>551146</v>
      </c>
      <c r="Y12" s="108">
        <f t="shared" si="0"/>
        <v>1.8144045577628276E-4</v>
      </c>
    </row>
    <row r="13" spans="1:25">
      <c r="A13" s="16">
        <v>25</v>
      </c>
      <c r="B13" t="s">
        <v>249</v>
      </c>
      <c r="C13" t="s">
        <v>13</v>
      </c>
      <c r="D13">
        <v>546168</v>
      </c>
      <c r="E13">
        <v>651478</v>
      </c>
      <c r="F13">
        <v>7.1685920000000003</v>
      </c>
      <c r="G13">
        <v>0</v>
      </c>
      <c r="H13">
        <v>88.316999999999993</v>
      </c>
      <c r="I13">
        <v>23.2</v>
      </c>
      <c r="J13">
        <v>208.9</v>
      </c>
      <c r="K13">
        <v>295.8</v>
      </c>
      <c r="L13">
        <v>1.0126999999999999</v>
      </c>
      <c r="M13">
        <v>86.061999999999998</v>
      </c>
      <c r="N13">
        <v>90.677999999999997</v>
      </c>
      <c r="O13">
        <v>90.031999999999996</v>
      </c>
      <c r="P13">
        <v>20.9</v>
      </c>
      <c r="Q13">
        <v>26</v>
      </c>
      <c r="R13">
        <v>23.5</v>
      </c>
      <c r="S13">
        <v>4.92</v>
      </c>
      <c r="T13" s="16">
        <v>24</v>
      </c>
      <c r="U13" s="23">
        <f t="shared" si="1"/>
        <v>5225</v>
      </c>
      <c r="V13" s="16"/>
      <c r="W13" s="103" t="s">
        <v>327</v>
      </c>
      <c r="X13" s="103">
        <v>546168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540943</v>
      </c>
      <c r="E14">
        <v>650737</v>
      </c>
      <c r="F14">
        <v>6.9293180000000003</v>
      </c>
      <c r="G14">
        <v>0</v>
      </c>
      <c r="H14">
        <v>88.513999999999996</v>
      </c>
      <c r="I14">
        <v>23.5</v>
      </c>
      <c r="J14">
        <v>207.2</v>
      </c>
      <c r="K14">
        <v>302.7</v>
      </c>
      <c r="L14">
        <v>1.0123</v>
      </c>
      <c r="M14">
        <v>85.748999999999995</v>
      </c>
      <c r="N14">
        <v>91.281999999999996</v>
      </c>
      <c r="O14">
        <v>86.403000000000006</v>
      </c>
      <c r="P14">
        <v>21.8</v>
      </c>
      <c r="Q14">
        <v>27.3</v>
      </c>
      <c r="R14">
        <v>22.7</v>
      </c>
      <c r="S14">
        <v>4.95</v>
      </c>
      <c r="T14" s="16">
        <v>23</v>
      </c>
      <c r="U14" s="23">
        <f t="shared" si="1"/>
        <v>4968</v>
      </c>
      <c r="V14" s="16"/>
      <c r="W14" s="103" t="s">
        <v>328</v>
      </c>
      <c r="X14" s="103">
        <v>540949</v>
      </c>
      <c r="Y14" s="108">
        <f t="shared" si="0"/>
        <v>1.1091741643696196E-3</v>
      </c>
    </row>
    <row r="15" spans="1:25">
      <c r="A15" s="16">
        <v>23</v>
      </c>
      <c r="B15" t="s">
        <v>251</v>
      </c>
      <c r="C15" t="s">
        <v>13</v>
      </c>
      <c r="D15">
        <v>535975</v>
      </c>
      <c r="E15">
        <v>650033</v>
      </c>
      <c r="F15">
        <v>6.8832139999999997</v>
      </c>
      <c r="G15">
        <v>0</v>
      </c>
      <c r="H15">
        <v>88.718000000000004</v>
      </c>
      <c r="I15">
        <v>23.1</v>
      </c>
      <c r="J15">
        <v>173.1</v>
      </c>
      <c r="K15">
        <v>306.5</v>
      </c>
      <c r="L15">
        <v>1.0121</v>
      </c>
      <c r="M15">
        <v>85.867000000000004</v>
      </c>
      <c r="N15">
        <v>91.909000000000006</v>
      </c>
      <c r="O15">
        <v>85.872</v>
      </c>
      <c r="P15">
        <v>15</v>
      </c>
      <c r="Q15">
        <v>26.9</v>
      </c>
      <c r="R15">
        <v>23.1</v>
      </c>
      <c r="S15">
        <v>4.95</v>
      </c>
      <c r="T15" s="16">
        <v>22</v>
      </c>
      <c r="U15" s="23">
        <f t="shared" si="1"/>
        <v>4149</v>
      </c>
      <c r="V15" s="16"/>
      <c r="W15" s="103" t="s">
        <v>329</v>
      </c>
      <c r="X15" s="103">
        <v>535981</v>
      </c>
      <c r="Y15" s="108">
        <f t="shared" si="0"/>
        <v>1.1194551984630152E-3</v>
      </c>
    </row>
    <row r="16" spans="1:25" s="25" customFormat="1">
      <c r="A16" s="21">
        <v>22</v>
      </c>
      <c r="B16" t="s">
        <v>252</v>
      </c>
      <c r="C16" t="s">
        <v>13</v>
      </c>
      <c r="D16">
        <v>531826</v>
      </c>
      <c r="E16">
        <v>649444</v>
      </c>
      <c r="F16">
        <v>7.014729</v>
      </c>
      <c r="G16">
        <v>0</v>
      </c>
      <c r="H16">
        <v>88.625</v>
      </c>
      <c r="I16">
        <v>23.7</v>
      </c>
      <c r="J16">
        <v>200.8</v>
      </c>
      <c r="K16">
        <v>265</v>
      </c>
      <c r="L16">
        <v>1.0124</v>
      </c>
      <c r="M16">
        <v>85.74</v>
      </c>
      <c r="N16">
        <v>91.222999999999999</v>
      </c>
      <c r="O16">
        <v>87.837000000000003</v>
      </c>
      <c r="P16">
        <v>22.5</v>
      </c>
      <c r="Q16">
        <v>25.6</v>
      </c>
      <c r="R16">
        <v>23.4</v>
      </c>
      <c r="S16">
        <v>4.96</v>
      </c>
      <c r="T16" s="22">
        <v>21</v>
      </c>
      <c r="U16" s="23">
        <f t="shared" si="1"/>
        <v>4820</v>
      </c>
      <c r="V16" s="24">
        <v>22</v>
      </c>
      <c r="W16" s="103" t="s">
        <v>330</v>
      </c>
      <c r="X16" s="103">
        <v>531830</v>
      </c>
      <c r="Y16" s="108">
        <f t="shared" si="0"/>
        <v>7.5212569524296669E-4</v>
      </c>
    </row>
    <row r="17" spans="1:25">
      <c r="A17" s="16">
        <v>21</v>
      </c>
      <c r="B17" t="s">
        <v>253</v>
      </c>
      <c r="C17" t="s">
        <v>13</v>
      </c>
      <c r="D17">
        <v>527006</v>
      </c>
      <c r="E17">
        <v>648762</v>
      </c>
      <c r="F17">
        <v>7.1379999999999999</v>
      </c>
      <c r="G17">
        <v>0</v>
      </c>
      <c r="H17">
        <v>88.385000000000005</v>
      </c>
      <c r="I17">
        <v>23.6</v>
      </c>
      <c r="J17">
        <v>187.1</v>
      </c>
      <c r="K17">
        <v>237.1</v>
      </c>
      <c r="L17">
        <v>1.0125999999999999</v>
      </c>
      <c r="M17">
        <v>85.3</v>
      </c>
      <c r="N17">
        <v>90.99</v>
      </c>
      <c r="O17">
        <v>89.492999999999995</v>
      </c>
      <c r="P17">
        <v>22.3</v>
      </c>
      <c r="Q17">
        <v>26.2</v>
      </c>
      <c r="R17">
        <v>23.2</v>
      </c>
      <c r="S17">
        <v>4.96</v>
      </c>
      <c r="T17" s="16">
        <v>20</v>
      </c>
      <c r="U17" s="23">
        <f t="shared" si="1"/>
        <v>4490</v>
      </c>
      <c r="V17" s="16"/>
      <c r="W17" s="103" t="s">
        <v>331</v>
      </c>
      <c r="X17" s="103">
        <v>527010</v>
      </c>
      <c r="Y17" s="108">
        <f t="shared" si="0"/>
        <v>7.5900464130995715E-4</v>
      </c>
    </row>
    <row r="18" spans="1:25">
      <c r="A18" s="16">
        <v>20</v>
      </c>
      <c r="B18" t="s">
        <v>254</v>
      </c>
      <c r="C18" t="s">
        <v>13</v>
      </c>
      <c r="D18">
        <v>522516</v>
      </c>
      <c r="E18">
        <v>648125</v>
      </c>
      <c r="F18">
        <v>6.839518</v>
      </c>
      <c r="G18">
        <v>0</v>
      </c>
      <c r="H18">
        <v>91.5</v>
      </c>
      <c r="I18">
        <v>23.5</v>
      </c>
      <c r="J18">
        <v>186.6</v>
      </c>
      <c r="K18">
        <v>220</v>
      </c>
      <c r="L18">
        <v>1.012</v>
      </c>
      <c r="M18">
        <v>85.114000000000004</v>
      </c>
      <c r="N18">
        <v>93.495000000000005</v>
      </c>
      <c r="O18">
        <v>85.26</v>
      </c>
      <c r="P18">
        <v>22.4</v>
      </c>
      <c r="Q18">
        <v>26.1</v>
      </c>
      <c r="R18">
        <v>23.1</v>
      </c>
      <c r="S18">
        <v>4.96</v>
      </c>
      <c r="T18" s="16">
        <v>19</v>
      </c>
      <c r="U18" s="23">
        <f t="shared" si="1"/>
        <v>4478</v>
      </c>
      <c r="V18" s="16"/>
      <c r="W18" s="103" t="s">
        <v>332</v>
      </c>
      <c r="X18" s="103">
        <v>522520</v>
      </c>
      <c r="Y18" s="108">
        <f t="shared" si="0"/>
        <v>7.6552679726660244E-4</v>
      </c>
    </row>
    <row r="19" spans="1:25">
      <c r="A19" s="16">
        <v>19</v>
      </c>
      <c r="B19" t="s">
        <v>255</v>
      </c>
      <c r="C19" t="s">
        <v>13</v>
      </c>
      <c r="D19">
        <v>518038</v>
      </c>
      <c r="E19">
        <v>647509</v>
      </c>
      <c r="F19">
        <v>7.3648420000000003</v>
      </c>
      <c r="G19">
        <v>0</v>
      </c>
      <c r="H19">
        <v>91.001999999999995</v>
      </c>
      <c r="I19">
        <v>23.9</v>
      </c>
      <c r="J19">
        <v>178.9</v>
      </c>
      <c r="K19">
        <v>236.5</v>
      </c>
      <c r="L19">
        <v>1.0130999999999999</v>
      </c>
      <c r="M19">
        <v>88.055999999999997</v>
      </c>
      <c r="N19">
        <v>93.700999999999993</v>
      </c>
      <c r="O19">
        <v>92.713999999999999</v>
      </c>
      <c r="P19">
        <v>22.7</v>
      </c>
      <c r="Q19">
        <v>27</v>
      </c>
      <c r="R19">
        <v>23.4</v>
      </c>
      <c r="S19">
        <v>4.97</v>
      </c>
      <c r="T19" s="16">
        <v>18</v>
      </c>
      <c r="U19" s="23">
        <f t="shared" si="1"/>
        <v>4294</v>
      </c>
      <c r="V19" s="16"/>
      <c r="W19" s="103" t="s">
        <v>333</v>
      </c>
      <c r="X19" s="103">
        <v>518040</v>
      </c>
      <c r="Y19" s="108">
        <f t="shared" si="0"/>
        <v>3.8607206421659157E-4</v>
      </c>
    </row>
    <row r="20" spans="1:25">
      <c r="A20" s="16">
        <v>18</v>
      </c>
      <c r="B20" t="s">
        <v>256</v>
      </c>
      <c r="C20" t="s">
        <v>13</v>
      </c>
      <c r="D20">
        <v>513744</v>
      </c>
      <c r="E20">
        <v>646915</v>
      </c>
      <c r="F20">
        <v>7.0624549999999999</v>
      </c>
      <c r="G20">
        <v>0</v>
      </c>
      <c r="H20">
        <v>90.075999999999993</v>
      </c>
      <c r="I20">
        <v>24.3</v>
      </c>
      <c r="J20">
        <v>178.8</v>
      </c>
      <c r="K20">
        <v>237.7</v>
      </c>
      <c r="L20">
        <v>1.0125</v>
      </c>
      <c r="M20">
        <v>88.198999999999998</v>
      </c>
      <c r="N20">
        <v>92.18</v>
      </c>
      <c r="O20">
        <v>88.287000000000006</v>
      </c>
      <c r="P20">
        <v>22</v>
      </c>
      <c r="Q20">
        <v>28.7</v>
      </c>
      <c r="R20">
        <v>22.8</v>
      </c>
      <c r="S20">
        <v>4.96</v>
      </c>
      <c r="T20" s="16">
        <v>17</v>
      </c>
      <c r="U20" s="23">
        <f t="shared" si="1"/>
        <v>4291</v>
      </c>
      <c r="V20" s="16"/>
      <c r="W20" s="103" t="s">
        <v>334</v>
      </c>
      <c r="X20" s="103">
        <v>513746</v>
      </c>
      <c r="Y20" s="108">
        <f t="shared" si="0"/>
        <v>3.892989504521438E-4</v>
      </c>
    </row>
    <row r="21" spans="1:25">
      <c r="A21" s="16">
        <v>17</v>
      </c>
      <c r="B21" t="s">
        <v>257</v>
      </c>
      <c r="C21" t="s">
        <v>13</v>
      </c>
      <c r="D21">
        <v>509453</v>
      </c>
      <c r="E21">
        <v>646316</v>
      </c>
      <c r="F21">
        <v>7.1873529999999999</v>
      </c>
      <c r="G21">
        <v>0</v>
      </c>
      <c r="H21">
        <v>89.846000000000004</v>
      </c>
      <c r="I21">
        <v>24</v>
      </c>
      <c r="J21">
        <v>183.1</v>
      </c>
      <c r="K21">
        <v>227.8</v>
      </c>
      <c r="L21">
        <v>1.0127999999999999</v>
      </c>
      <c r="M21">
        <v>87.626000000000005</v>
      </c>
      <c r="N21">
        <v>92.247</v>
      </c>
      <c r="O21">
        <v>89.888999999999996</v>
      </c>
      <c r="P21">
        <v>21.5</v>
      </c>
      <c r="Q21">
        <v>28.9</v>
      </c>
      <c r="R21">
        <v>22.4</v>
      </c>
      <c r="S21">
        <v>4.96</v>
      </c>
      <c r="T21" s="16">
        <v>16</v>
      </c>
      <c r="U21" s="23">
        <f t="shared" si="1"/>
        <v>4395</v>
      </c>
      <c r="V21" s="16"/>
      <c r="W21" s="103" t="s">
        <v>335</v>
      </c>
      <c r="X21" s="103">
        <v>509454</v>
      </c>
      <c r="Y21" s="108">
        <f t="shared" si="0"/>
        <v>1.9628896090750914E-4</v>
      </c>
    </row>
    <row r="22" spans="1:25">
      <c r="A22" s="16">
        <v>16</v>
      </c>
      <c r="B22" t="s">
        <v>258</v>
      </c>
      <c r="C22" t="s">
        <v>13</v>
      </c>
      <c r="D22">
        <v>505058</v>
      </c>
      <c r="E22">
        <v>645701</v>
      </c>
      <c r="F22">
        <v>7.1501669999999997</v>
      </c>
      <c r="G22">
        <v>0</v>
      </c>
      <c r="H22">
        <v>89.415999999999997</v>
      </c>
      <c r="I22">
        <v>23.6</v>
      </c>
      <c r="J22">
        <v>189.1</v>
      </c>
      <c r="K22">
        <v>226.9</v>
      </c>
      <c r="L22">
        <v>1.0127999999999999</v>
      </c>
      <c r="M22">
        <v>86.194999999999993</v>
      </c>
      <c r="N22">
        <v>92.673000000000002</v>
      </c>
      <c r="O22">
        <v>89.197000000000003</v>
      </c>
      <c r="P22">
        <v>21</v>
      </c>
      <c r="Q22">
        <v>27.9</v>
      </c>
      <c r="R22">
        <v>21.9</v>
      </c>
      <c r="S22">
        <v>4.95</v>
      </c>
      <c r="T22" s="16">
        <v>15</v>
      </c>
      <c r="U22" s="23">
        <f t="shared" si="1"/>
        <v>4538</v>
      </c>
      <c r="V22" s="16"/>
      <c r="W22" s="143" t="s">
        <v>174</v>
      </c>
      <c r="X22" s="143">
        <v>505060</v>
      </c>
      <c r="Y22" s="108">
        <f t="shared" si="0"/>
        <v>3.9599412345125984E-4</v>
      </c>
    </row>
    <row r="23" spans="1:25" s="25" customFormat="1">
      <c r="A23" s="21">
        <v>15</v>
      </c>
      <c r="B23" t="s">
        <v>149</v>
      </c>
      <c r="C23" t="s">
        <v>13</v>
      </c>
      <c r="D23">
        <v>500520</v>
      </c>
      <c r="E23">
        <v>645064</v>
      </c>
      <c r="F23">
        <v>6.9337299999999997</v>
      </c>
      <c r="G23">
        <v>0</v>
      </c>
      <c r="H23">
        <v>88.769000000000005</v>
      </c>
      <c r="I23">
        <v>23.5</v>
      </c>
      <c r="J23">
        <v>184.8</v>
      </c>
      <c r="K23">
        <v>235</v>
      </c>
      <c r="L23">
        <v>1.0123</v>
      </c>
      <c r="M23">
        <v>85.491</v>
      </c>
      <c r="N23">
        <v>91.378</v>
      </c>
      <c r="O23">
        <v>86.364999999999995</v>
      </c>
      <c r="P23">
        <v>21.2</v>
      </c>
      <c r="Q23">
        <v>27.4</v>
      </c>
      <c r="R23">
        <v>22.4</v>
      </c>
      <c r="S23">
        <v>4.95</v>
      </c>
      <c r="T23" s="22">
        <v>14</v>
      </c>
      <c r="U23" s="23">
        <f t="shared" si="1"/>
        <v>4434</v>
      </c>
      <c r="V23" s="24">
        <v>15</v>
      </c>
      <c r="W23" s="103" t="s">
        <v>175</v>
      </c>
      <c r="X23" s="103">
        <v>500521</v>
      </c>
      <c r="Y23" s="108">
        <f t="shared" si="0"/>
        <v>1.9979221609389697E-4</v>
      </c>
    </row>
    <row r="24" spans="1:25">
      <c r="A24" s="16">
        <v>14</v>
      </c>
      <c r="B24" t="s">
        <v>150</v>
      </c>
      <c r="C24" t="s">
        <v>13</v>
      </c>
      <c r="D24">
        <v>496086</v>
      </c>
      <c r="E24">
        <v>644438</v>
      </c>
      <c r="F24">
        <v>7.1907829999999997</v>
      </c>
      <c r="G24">
        <v>0</v>
      </c>
      <c r="H24">
        <v>88.742000000000004</v>
      </c>
      <c r="I24">
        <v>24.3</v>
      </c>
      <c r="J24">
        <v>171</v>
      </c>
      <c r="K24">
        <v>214.4</v>
      </c>
      <c r="L24">
        <v>1.0127999999999999</v>
      </c>
      <c r="M24">
        <v>85.703999999999994</v>
      </c>
      <c r="N24">
        <v>92.337000000000003</v>
      </c>
      <c r="O24">
        <v>90.009</v>
      </c>
      <c r="P24">
        <v>22.3</v>
      </c>
      <c r="Q24">
        <v>28.3</v>
      </c>
      <c r="R24">
        <v>22.6</v>
      </c>
      <c r="S24">
        <v>4.97</v>
      </c>
      <c r="T24" s="16">
        <v>13</v>
      </c>
      <c r="U24" s="23">
        <f t="shared" si="1"/>
        <v>4114</v>
      </c>
      <c r="V24" s="16"/>
      <c r="W24" s="103" t="s">
        <v>176</v>
      </c>
      <c r="X24" s="103">
        <v>496085</v>
      </c>
      <c r="Y24" s="108">
        <f t="shared" si="0"/>
        <v>-2.0157795221109609E-4</v>
      </c>
    </row>
    <row r="25" spans="1:25">
      <c r="A25" s="16">
        <v>13</v>
      </c>
      <c r="B25" t="s">
        <v>151</v>
      </c>
      <c r="C25" t="s">
        <v>13</v>
      </c>
      <c r="D25">
        <v>491972</v>
      </c>
      <c r="E25">
        <v>643856</v>
      </c>
      <c r="F25">
        <v>6.9483449999999998</v>
      </c>
      <c r="G25">
        <v>0</v>
      </c>
      <c r="H25">
        <v>91.899000000000001</v>
      </c>
      <c r="I25">
        <v>24.4</v>
      </c>
      <c r="J25">
        <v>173.7</v>
      </c>
      <c r="K25">
        <v>237</v>
      </c>
      <c r="L25">
        <v>1.0123</v>
      </c>
      <c r="M25">
        <v>86.784000000000006</v>
      </c>
      <c r="N25">
        <v>93.99</v>
      </c>
      <c r="O25">
        <v>86.784000000000006</v>
      </c>
      <c r="P25">
        <v>22.1</v>
      </c>
      <c r="Q25">
        <v>28.7</v>
      </c>
      <c r="R25">
        <v>23.1</v>
      </c>
      <c r="S25">
        <v>4.97</v>
      </c>
      <c r="T25" s="16">
        <v>12</v>
      </c>
      <c r="U25" s="23">
        <f t="shared" si="1"/>
        <v>4170</v>
      </c>
      <c r="V25" s="16"/>
      <c r="W25" s="103" t="s">
        <v>177</v>
      </c>
      <c r="X25" s="103">
        <v>491979</v>
      </c>
      <c r="Y25" s="108">
        <f t="shared" si="0"/>
        <v>1.4228452025690785E-3</v>
      </c>
    </row>
    <row r="26" spans="1:25">
      <c r="A26" s="16">
        <v>12</v>
      </c>
      <c r="B26" t="s">
        <v>152</v>
      </c>
      <c r="C26" t="s">
        <v>13</v>
      </c>
      <c r="D26">
        <v>487802</v>
      </c>
      <c r="E26">
        <v>643283</v>
      </c>
      <c r="F26">
        <v>7.3496550000000003</v>
      </c>
      <c r="G26">
        <v>0</v>
      </c>
      <c r="H26">
        <v>91.828999999999994</v>
      </c>
      <c r="I26">
        <v>23.9</v>
      </c>
      <c r="J26">
        <v>182.1</v>
      </c>
      <c r="K26">
        <v>258</v>
      </c>
      <c r="L26">
        <v>1.0129999999999999</v>
      </c>
      <c r="M26">
        <v>88.801000000000002</v>
      </c>
      <c r="N26">
        <v>94.043999999999997</v>
      </c>
      <c r="O26">
        <v>92.518000000000001</v>
      </c>
      <c r="P26">
        <v>22.6</v>
      </c>
      <c r="Q26">
        <v>27.6</v>
      </c>
      <c r="R26">
        <v>23.4</v>
      </c>
      <c r="S26">
        <v>4.97</v>
      </c>
      <c r="T26" s="16">
        <v>11</v>
      </c>
      <c r="U26" s="23">
        <f t="shared" si="1"/>
        <v>4371</v>
      </c>
      <c r="V26" s="16"/>
      <c r="W26" s="104">
        <v>41983.387442129628</v>
      </c>
      <c r="X26" s="103">
        <v>487809</v>
      </c>
      <c r="Y26" s="108">
        <f t="shared" si="0"/>
        <v>1.4350084665437635E-3</v>
      </c>
    </row>
    <row r="27" spans="1:25">
      <c r="A27" s="16">
        <v>11</v>
      </c>
      <c r="B27" t="s">
        <v>153</v>
      </c>
      <c r="C27" t="s">
        <v>13</v>
      </c>
      <c r="D27">
        <v>483431</v>
      </c>
      <c r="E27">
        <v>642683</v>
      </c>
      <c r="F27">
        <v>7.2323740000000001</v>
      </c>
      <c r="G27">
        <v>0</v>
      </c>
      <c r="H27">
        <v>89.864000000000004</v>
      </c>
      <c r="I27">
        <v>24.1</v>
      </c>
      <c r="J27">
        <v>182.7</v>
      </c>
      <c r="K27">
        <v>213.9</v>
      </c>
      <c r="L27">
        <v>1.0128999999999999</v>
      </c>
      <c r="M27">
        <v>85.980999999999995</v>
      </c>
      <c r="N27">
        <v>93.28</v>
      </c>
      <c r="O27">
        <v>90.685000000000002</v>
      </c>
      <c r="P27">
        <v>22.2</v>
      </c>
      <c r="Q27">
        <v>28.1</v>
      </c>
      <c r="R27">
        <v>22.9</v>
      </c>
      <c r="S27">
        <v>4.97</v>
      </c>
      <c r="T27" s="16">
        <v>10</v>
      </c>
      <c r="U27" s="23">
        <f t="shared" si="1"/>
        <v>4386</v>
      </c>
      <c r="V27" s="16"/>
      <c r="W27" s="104">
        <v>41953.397835648146</v>
      </c>
      <c r="X27" s="103">
        <v>483437</v>
      </c>
      <c r="Y27" s="108">
        <f t="shared" si="0"/>
        <v>1.2411285167956976E-3</v>
      </c>
    </row>
    <row r="28" spans="1:25">
      <c r="A28" s="16">
        <v>10</v>
      </c>
      <c r="B28" t="s">
        <v>154</v>
      </c>
      <c r="C28" t="s">
        <v>13</v>
      </c>
      <c r="D28">
        <v>479045</v>
      </c>
      <c r="E28">
        <v>642069</v>
      </c>
      <c r="F28">
        <v>7.0020129999999998</v>
      </c>
      <c r="G28">
        <v>0</v>
      </c>
      <c r="H28">
        <v>89.352000000000004</v>
      </c>
      <c r="I28">
        <v>24.4</v>
      </c>
      <c r="J28">
        <v>192.8</v>
      </c>
      <c r="K28">
        <v>230.4</v>
      </c>
      <c r="L28">
        <v>1.0123</v>
      </c>
      <c r="M28">
        <v>86.790999999999997</v>
      </c>
      <c r="N28">
        <v>92.293000000000006</v>
      </c>
      <c r="O28">
        <v>87.611999999999995</v>
      </c>
      <c r="P28">
        <v>22.3</v>
      </c>
      <c r="Q28">
        <v>28.6</v>
      </c>
      <c r="R28">
        <v>23.3</v>
      </c>
      <c r="S28">
        <v>4.97</v>
      </c>
      <c r="T28" s="16">
        <v>9</v>
      </c>
      <c r="U28" s="23">
        <f t="shared" si="1"/>
        <v>4625</v>
      </c>
      <c r="V28" s="16"/>
      <c r="W28" s="104">
        <v>41922.400150462963</v>
      </c>
      <c r="X28" s="103">
        <v>479051</v>
      </c>
      <c r="Y28" s="108">
        <f t="shared" si="0"/>
        <v>1.2524919370804355E-3</v>
      </c>
    </row>
    <row r="29" spans="1:25">
      <c r="A29" s="16">
        <v>9</v>
      </c>
      <c r="B29" t="s">
        <v>155</v>
      </c>
      <c r="C29" t="s">
        <v>13</v>
      </c>
      <c r="D29">
        <v>474420</v>
      </c>
      <c r="E29">
        <v>641418</v>
      </c>
      <c r="F29">
        <v>6.9998740000000002</v>
      </c>
      <c r="G29">
        <v>0</v>
      </c>
      <c r="H29">
        <v>88.97</v>
      </c>
      <c r="I29">
        <v>24.2</v>
      </c>
      <c r="J29">
        <v>199.6</v>
      </c>
      <c r="K29">
        <v>250.5</v>
      </c>
      <c r="L29">
        <v>1.0123</v>
      </c>
      <c r="M29">
        <v>86.748000000000005</v>
      </c>
      <c r="N29">
        <v>91.013000000000005</v>
      </c>
      <c r="O29">
        <v>87.543999999999997</v>
      </c>
      <c r="P29">
        <v>22</v>
      </c>
      <c r="Q29">
        <v>28.2</v>
      </c>
      <c r="R29">
        <v>23.2</v>
      </c>
      <c r="S29">
        <v>4.97</v>
      </c>
      <c r="T29" s="16">
        <v>8</v>
      </c>
      <c r="U29" s="23">
        <f t="shared" si="1"/>
        <v>4792</v>
      </c>
      <c r="V29" s="16"/>
      <c r="W29" s="104">
        <v>41892.406226851854</v>
      </c>
      <c r="X29" s="103">
        <v>474425</v>
      </c>
      <c r="Y29" s="108">
        <f t="shared" si="0"/>
        <v>1.0539184688695968E-3</v>
      </c>
    </row>
    <row r="30" spans="1:25" s="25" customFormat="1">
      <c r="A30" s="21">
        <v>8</v>
      </c>
      <c r="B30" t="s">
        <v>156</v>
      </c>
      <c r="C30" t="s">
        <v>13</v>
      </c>
      <c r="D30">
        <v>469628</v>
      </c>
      <c r="E30">
        <v>640741</v>
      </c>
      <c r="F30">
        <v>7.2178959999999996</v>
      </c>
      <c r="G30">
        <v>0</v>
      </c>
      <c r="H30">
        <v>89.944999999999993</v>
      </c>
      <c r="I30">
        <v>24.2</v>
      </c>
      <c r="J30">
        <v>197.6</v>
      </c>
      <c r="K30">
        <v>240.5</v>
      </c>
      <c r="L30">
        <v>1.0128999999999999</v>
      </c>
      <c r="M30">
        <v>87.134</v>
      </c>
      <c r="N30">
        <v>92.222999999999999</v>
      </c>
      <c r="O30">
        <v>90.427000000000007</v>
      </c>
      <c r="P30">
        <v>21.6</v>
      </c>
      <c r="Q30">
        <v>28.6</v>
      </c>
      <c r="R30">
        <v>22.7</v>
      </c>
      <c r="S30">
        <v>4.97</v>
      </c>
      <c r="T30" s="22">
        <v>7</v>
      </c>
      <c r="U30" s="23">
        <f t="shared" si="1"/>
        <v>4744</v>
      </c>
      <c r="V30" s="24">
        <v>8</v>
      </c>
      <c r="W30" s="104">
        <v>41861.392928240741</v>
      </c>
      <c r="X30" s="103">
        <v>469633</v>
      </c>
      <c r="Y30" s="108">
        <f t="shared" si="0"/>
        <v>1.0646724641674155E-3</v>
      </c>
    </row>
    <row r="31" spans="1:25">
      <c r="A31" s="16">
        <v>7</v>
      </c>
      <c r="B31" t="s">
        <v>157</v>
      </c>
      <c r="C31" t="s">
        <v>13</v>
      </c>
      <c r="D31">
        <v>464884</v>
      </c>
      <c r="E31">
        <v>640077</v>
      </c>
      <c r="F31">
        <v>7.0334680000000001</v>
      </c>
      <c r="G31">
        <v>0</v>
      </c>
      <c r="H31">
        <v>89.29</v>
      </c>
      <c r="I31">
        <v>24</v>
      </c>
      <c r="J31">
        <v>192.1</v>
      </c>
      <c r="K31">
        <v>237.8</v>
      </c>
      <c r="L31">
        <v>1.0124</v>
      </c>
      <c r="M31">
        <v>86.415000000000006</v>
      </c>
      <c r="N31">
        <v>92.489000000000004</v>
      </c>
      <c r="O31">
        <v>88.052999999999997</v>
      </c>
      <c r="P31">
        <v>22.1</v>
      </c>
      <c r="Q31">
        <v>27</v>
      </c>
      <c r="R31">
        <v>23.3</v>
      </c>
      <c r="S31">
        <v>4.97</v>
      </c>
      <c r="T31" s="16">
        <v>6</v>
      </c>
      <c r="U31" s="23">
        <f t="shared" si="1"/>
        <v>4609</v>
      </c>
      <c r="V31" s="5"/>
      <c r="W31" s="104">
        <v>41830.386076388888</v>
      </c>
      <c r="X31" s="103">
        <v>464889</v>
      </c>
      <c r="Y31" s="108">
        <f t="shared" si="0"/>
        <v>1.075537123242043E-3</v>
      </c>
    </row>
    <row r="32" spans="1:25">
      <c r="A32" s="16">
        <v>6</v>
      </c>
      <c r="B32" t="s">
        <v>158</v>
      </c>
      <c r="C32" t="s">
        <v>13</v>
      </c>
      <c r="D32">
        <v>460275</v>
      </c>
      <c r="E32">
        <v>639429</v>
      </c>
      <c r="F32">
        <v>6.9538960000000003</v>
      </c>
      <c r="G32">
        <v>0</v>
      </c>
      <c r="H32">
        <v>92.153000000000006</v>
      </c>
      <c r="I32">
        <v>24.2</v>
      </c>
      <c r="J32">
        <v>192</v>
      </c>
      <c r="K32">
        <v>255.5</v>
      </c>
      <c r="L32">
        <v>1.0121</v>
      </c>
      <c r="M32">
        <v>86.581000000000003</v>
      </c>
      <c r="N32">
        <v>94.438000000000002</v>
      </c>
      <c r="O32">
        <v>87.221999999999994</v>
      </c>
      <c r="P32">
        <v>23</v>
      </c>
      <c r="Q32">
        <v>26.9</v>
      </c>
      <c r="R32">
        <v>24.1</v>
      </c>
      <c r="S32">
        <v>4.97</v>
      </c>
      <c r="T32" s="16">
        <v>5</v>
      </c>
      <c r="U32" s="23">
        <f t="shared" si="1"/>
        <v>4607</v>
      </c>
      <c r="V32" s="5"/>
      <c r="W32" s="104">
        <v>41800.390625</v>
      </c>
      <c r="X32" s="103">
        <v>460278</v>
      </c>
      <c r="Y32" s="108">
        <f t="shared" si="0"/>
        <v>6.517842594035983E-4</v>
      </c>
    </row>
    <row r="33" spans="1:25">
      <c r="A33" s="16">
        <v>5</v>
      </c>
      <c r="B33" t="s">
        <v>159</v>
      </c>
      <c r="C33" t="s">
        <v>13</v>
      </c>
      <c r="D33">
        <v>455668</v>
      </c>
      <c r="E33">
        <v>638798</v>
      </c>
      <c r="F33">
        <v>7.3731679999999997</v>
      </c>
      <c r="G33">
        <v>0</v>
      </c>
      <c r="H33">
        <v>92.033000000000001</v>
      </c>
      <c r="I33">
        <v>24.1</v>
      </c>
      <c r="J33">
        <v>203.7</v>
      </c>
      <c r="K33">
        <v>294.5</v>
      </c>
      <c r="L33">
        <v>1.0129999999999999</v>
      </c>
      <c r="M33">
        <v>90.046999999999997</v>
      </c>
      <c r="N33">
        <v>94.015000000000001</v>
      </c>
      <c r="O33">
        <v>93.01</v>
      </c>
      <c r="P33">
        <v>23.2</v>
      </c>
      <c r="Q33">
        <v>25.9</v>
      </c>
      <c r="R33">
        <v>23.9</v>
      </c>
      <c r="S33">
        <v>4.9800000000000004</v>
      </c>
      <c r="T33" s="16">
        <v>4</v>
      </c>
      <c r="U33" s="23">
        <f t="shared" si="1"/>
        <v>4888</v>
      </c>
      <c r="V33" s="5"/>
      <c r="W33" s="104">
        <v>41769.387326388889</v>
      </c>
      <c r="X33" s="103">
        <v>455671</v>
      </c>
      <c r="Y33" s="108">
        <f t="shared" si="0"/>
        <v>6.583740793786319E-4</v>
      </c>
    </row>
    <row r="34" spans="1:25">
      <c r="A34" s="16">
        <v>4</v>
      </c>
      <c r="B34" t="s">
        <v>160</v>
      </c>
      <c r="C34" t="s">
        <v>13</v>
      </c>
      <c r="D34">
        <v>450780</v>
      </c>
      <c r="E34">
        <v>638128</v>
      </c>
      <c r="F34">
        <v>7.3060689999999999</v>
      </c>
      <c r="G34">
        <v>0</v>
      </c>
      <c r="H34">
        <v>91.352999999999994</v>
      </c>
      <c r="I34">
        <v>22</v>
      </c>
      <c r="J34">
        <v>13.1</v>
      </c>
      <c r="K34">
        <v>276.89999999999998</v>
      </c>
      <c r="L34">
        <v>1.0128999999999999</v>
      </c>
      <c r="M34">
        <v>87.97</v>
      </c>
      <c r="N34">
        <v>94.146000000000001</v>
      </c>
      <c r="O34">
        <v>91.933000000000007</v>
      </c>
      <c r="P34">
        <v>16.2</v>
      </c>
      <c r="Q34">
        <v>31</v>
      </c>
      <c r="R34">
        <v>23.5</v>
      </c>
      <c r="S34">
        <v>4.9800000000000004</v>
      </c>
      <c r="T34" s="16">
        <v>3</v>
      </c>
      <c r="U34" s="23">
        <f t="shared" si="1"/>
        <v>315</v>
      </c>
      <c r="V34" s="5"/>
      <c r="W34" s="104">
        <v>41739.385787037034</v>
      </c>
      <c r="X34" s="103">
        <v>450783</v>
      </c>
      <c r="Y34" s="108">
        <f t="shared" si="0"/>
        <v>6.6551311060436547E-4</v>
      </c>
    </row>
    <row r="35" spans="1:25">
      <c r="A35" s="16">
        <v>3</v>
      </c>
      <c r="B35" t="s">
        <v>161</v>
      </c>
      <c r="C35" t="s">
        <v>13</v>
      </c>
      <c r="D35">
        <v>450465</v>
      </c>
      <c r="E35">
        <v>638085</v>
      </c>
      <c r="F35">
        <v>7.3662380000000001</v>
      </c>
      <c r="G35">
        <v>0</v>
      </c>
      <c r="H35">
        <v>91.14</v>
      </c>
      <c r="I35">
        <v>23.5</v>
      </c>
      <c r="J35">
        <v>0</v>
      </c>
      <c r="K35">
        <v>0</v>
      </c>
      <c r="L35">
        <v>1.0141</v>
      </c>
      <c r="M35">
        <v>89.061999999999998</v>
      </c>
      <c r="N35">
        <v>92.629000000000005</v>
      </c>
      <c r="O35">
        <v>90.152000000000001</v>
      </c>
      <c r="P35">
        <v>15.7</v>
      </c>
      <c r="Q35">
        <v>37.1</v>
      </c>
      <c r="R35">
        <v>16.3</v>
      </c>
      <c r="S35">
        <v>4.9800000000000004</v>
      </c>
      <c r="T35" s="16">
        <v>2</v>
      </c>
      <c r="U35" s="23">
        <f t="shared" si="1"/>
        <v>0</v>
      </c>
      <c r="V35" s="5"/>
      <c r="W35" s="104">
        <v>41708.392847222225</v>
      </c>
      <c r="X35" s="103">
        <v>450465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450465</v>
      </c>
      <c r="E36">
        <v>638085</v>
      </c>
      <c r="F36">
        <v>7.4131359999999997</v>
      </c>
      <c r="G36">
        <v>0</v>
      </c>
      <c r="H36">
        <v>91.105999999999995</v>
      </c>
      <c r="I36">
        <v>23.6</v>
      </c>
      <c r="J36">
        <v>0</v>
      </c>
      <c r="K36">
        <v>0</v>
      </c>
      <c r="L36">
        <v>1.014</v>
      </c>
      <c r="M36">
        <v>88.03</v>
      </c>
      <c r="N36">
        <v>93.578000000000003</v>
      </c>
      <c r="O36">
        <v>91.254999999999995</v>
      </c>
      <c r="P36">
        <v>16.7</v>
      </c>
      <c r="Q36">
        <v>37</v>
      </c>
      <c r="R36">
        <v>17.600000000000001</v>
      </c>
      <c r="S36">
        <v>4.99</v>
      </c>
      <c r="T36" s="16">
        <v>1</v>
      </c>
      <c r="U36" s="23">
        <f t="shared" si="1"/>
        <v>0</v>
      </c>
      <c r="V36" s="5"/>
      <c r="W36" s="104">
        <v>41680.38554398148</v>
      </c>
      <c r="X36" s="103">
        <v>450465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450465</v>
      </c>
      <c r="E37">
        <v>638085</v>
      </c>
      <c r="F37">
        <v>7.3865829999999999</v>
      </c>
      <c r="G37">
        <v>0</v>
      </c>
      <c r="H37">
        <v>89.564999999999998</v>
      </c>
      <c r="I37">
        <v>23</v>
      </c>
      <c r="J37">
        <v>0</v>
      </c>
      <c r="K37">
        <v>0</v>
      </c>
      <c r="L37">
        <v>1.0141</v>
      </c>
      <c r="M37">
        <v>86.888999999999996</v>
      </c>
      <c r="N37">
        <v>92.849000000000004</v>
      </c>
      <c r="O37">
        <v>90.569000000000003</v>
      </c>
      <c r="P37">
        <v>15.6</v>
      </c>
      <c r="Q37">
        <v>36.1</v>
      </c>
      <c r="R37">
        <v>16.7</v>
      </c>
      <c r="S37">
        <v>4.9800000000000004</v>
      </c>
      <c r="T37" s="1"/>
      <c r="U37" s="26"/>
      <c r="V37" s="5"/>
      <c r="W37" s="104">
        <v>41649.391377314816</v>
      </c>
      <c r="X37" s="103">
        <v>450465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86"/>
      <c r="X38" s="287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86"/>
      <c r="X39" s="287"/>
      <c r="Y39" s="28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86"/>
      <c r="X40" s="287"/>
      <c r="Y40" s="28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9"/>
      <c r="X41" s="290"/>
      <c r="Y41" s="29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1173287</v>
      </c>
      <c r="T6" s="22">
        <v>31</v>
      </c>
      <c r="U6" s="23">
        <f>D6-D7</f>
        <v>25701</v>
      </c>
      <c r="V6" s="24">
        <v>1</v>
      </c>
      <c r="W6" s="106"/>
      <c r="X6" s="102"/>
      <c r="Y6" s="105">
        <f t="shared" ref="Y6:Y34" si="0">((X6*100)/D6)-100</f>
        <v>-100</v>
      </c>
    </row>
    <row r="7" spans="1:25">
      <c r="A7" s="16">
        <v>31</v>
      </c>
      <c r="D7">
        <v>1147586</v>
      </c>
      <c r="T7" s="16">
        <v>30</v>
      </c>
      <c r="U7" s="23">
        <f>D7-D8</f>
        <v>19879</v>
      </c>
      <c r="V7" s="4"/>
      <c r="W7" s="130"/>
      <c r="X7" s="130"/>
      <c r="Y7" s="105">
        <f t="shared" si="0"/>
        <v>-100</v>
      </c>
    </row>
    <row r="8" spans="1:25">
      <c r="A8" s="16">
        <v>30</v>
      </c>
      <c r="D8">
        <v>1127707</v>
      </c>
      <c r="T8" s="16">
        <v>29</v>
      </c>
      <c r="U8" s="23">
        <f>D8-D9</f>
        <v>22070</v>
      </c>
      <c r="V8" s="4"/>
      <c r="W8" s="103" t="s">
        <v>576</v>
      </c>
      <c r="X8" s="103">
        <v>1127707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1105637</v>
      </c>
      <c r="E9">
        <v>5387918</v>
      </c>
      <c r="F9">
        <v>6.7407209999999997</v>
      </c>
      <c r="G9">
        <v>0</v>
      </c>
      <c r="H9">
        <v>84.891000000000005</v>
      </c>
      <c r="I9">
        <v>22.9</v>
      </c>
      <c r="J9">
        <v>1039.7</v>
      </c>
      <c r="K9">
        <v>1133.5999999999999</v>
      </c>
      <c r="L9">
        <v>1.0118</v>
      </c>
      <c r="M9">
        <v>81.433000000000007</v>
      </c>
      <c r="N9">
        <v>88.510999999999996</v>
      </c>
      <c r="O9">
        <v>83.825000000000003</v>
      </c>
      <c r="P9">
        <v>21.3</v>
      </c>
      <c r="Q9">
        <v>24.6</v>
      </c>
      <c r="R9">
        <v>22.9</v>
      </c>
      <c r="S9">
        <v>5.61</v>
      </c>
      <c r="T9" s="22">
        <v>28</v>
      </c>
      <c r="U9" s="23">
        <f t="shared" ref="U9:U36" si="1">D9-D10</f>
        <v>24949</v>
      </c>
      <c r="V9" s="24">
        <v>29</v>
      </c>
      <c r="W9" s="103" t="s">
        <v>577</v>
      </c>
      <c r="X9" s="103">
        <v>1105637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1080688</v>
      </c>
      <c r="E10">
        <v>5384254</v>
      </c>
      <c r="F10">
        <v>6.8153680000000003</v>
      </c>
      <c r="G10">
        <v>0</v>
      </c>
      <c r="H10">
        <v>85.787000000000006</v>
      </c>
      <c r="I10">
        <v>23</v>
      </c>
      <c r="J10">
        <v>770.4</v>
      </c>
      <c r="K10">
        <v>1204.9000000000001</v>
      </c>
      <c r="L10">
        <v>1.012</v>
      </c>
      <c r="M10">
        <v>82.201999999999998</v>
      </c>
      <c r="N10">
        <v>90.828999999999994</v>
      </c>
      <c r="O10">
        <v>85.001999999999995</v>
      </c>
      <c r="P10">
        <v>18.5</v>
      </c>
      <c r="Q10">
        <v>26.9</v>
      </c>
      <c r="R10">
        <v>23.3</v>
      </c>
      <c r="S10">
        <v>5.63</v>
      </c>
      <c r="T10" s="16">
        <v>27</v>
      </c>
      <c r="U10" s="23">
        <f t="shared" si="1"/>
        <v>18474</v>
      </c>
      <c r="V10" s="16"/>
      <c r="W10" s="103" t="s">
        <v>578</v>
      </c>
      <c r="X10" s="103">
        <v>1080682</v>
      </c>
      <c r="Y10" s="108">
        <f t="shared" si="0"/>
        <v>-5.5520187140700727E-4</v>
      </c>
    </row>
    <row r="11" spans="1:25">
      <c r="A11" s="16">
        <v>27</v>
      </c>
      <c r="B11" t="s">
        <v>247</v>
      </c>
      <c r="C11" t="s">
        <v>13</v>
      </c>
      <c r="D11">
        <v>1062214</v>
      </c>
      <c r="E11">
        <v>5381538</v>
      </c>
      <c r="F11">
        <v>6.9508219999999996</v>
      </c>
      <c r="G11">
        <v>0</v>
      </c>
      <c r="H11">
        <v>90.677000000000007</v>
      </c>
      <c r="I11">
        <v>22.3</v>
      </c>
      <c r="J11">
        <v>464.6</v>
      </c>
      <c r="K11">
        <v>1153.7</v>
      </c>
      <c r="L11">
        <v>1.0123</v>
      </c>
      <c r="M11">
        <v>83.234999999999999</v>
      </c>
      <c r="N11">
        <v>93.832999999999998</v>
      </c>
      <c r="O11">
        <v>86.795000000000002</v>
      </c>
      <c r="P11">
        <v>13.8</v>
      </c>
      <c r="Q11">
        <v>27.4</v>
      </c>
      <c r="R11">
        <v>23</v>
      </c>
      <c r="S11">
        <v>5.63</v>
      </c>
      <c r="T11" s="16">
        <v>26</v>
      </c>
      <c r="U11" s="23">
        <f t="shared" si="1"/>
        <v>11109</v>
      </c>
      <c r="V11" s="16"/>
      <c r="W11" s="103" t="s">
        <v>575</v>
      </c>
      <c r="X11" s="103">
        <v>1062214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1051105</v>
      </c>
      <c r="E12">
        <v>5379977</v>
      </c>
      <c r="F12">
        <v>7.0249940000000004</v>
      </c>
      <c r="G12">
        <v>0</v>
      </c>
      <c r="H12">
        <v>87.498000000000005</v>
      </c>
      <c r="I12">
        <v>23</v>
      </c>
      <c r="J12">
        <v>1027.8</v>
      </c>
      <c r="K12">
        <v>1164.7</v>
      </c>
      <c r="L12">
        <v>1.0124</v>
      </c>
      <c r="M12">
        <v>85.575999999999993</v>
      </c>
      <c r="N12">
        <v>91.637</v>
      </c>
      <c r="O12">
        <v>87.847999999999999</v>
      </c>
      <c r="P12">
        <v>21.6</v>
      </c>
      <c r="Q12">
        <v>24.6</v>
      </c>
      <c r="R12">
        <v>23</v>
      </c>
      <c r="S12">
        <v>5.62</v>
      </c>
      <c r="T12" s="16">
        <v>25</v>
      </c>
      <c r="U12" s="23">
        <f t="shared" si="1"/>
        <v>24667</v>
      </c>
      <c r="V12" s="16"/>
      <c r="W12" s="143" t="s">
        <v>336</v>
      </c>
      <c r="X12" s="143">
        <v>1051098</v>
      </c>
      <c r="Y12" s="108">
        <f t="shared" si="0"/>
        <v>-6.6596581692124346E-4</v>
      </c>
    </row>
    <row r="13" spans="1:25">
      <c r="A13" s="16">
        <v>25</v>
      </c>
      <c r="B13" t="s">
        <v>249</v>
      </c>
      <c r="C13" t="s">
        <v>13</v>
      </c>
      <c r="D13">
        <v>1026438</v>
      </c>
      <c r="E13">
        <v>5376452</v>
      </c>
      <c r="F13">
        <v>7.0842770000000002</v>
      </c>
      <c r="G13">
        <v>0</v>
      </c>
      <c r="H13">
        <v>85.709000000000003</v>
      </c>
      <c r="I13">
        <v>22.6</v>
      </c>
      <c r="J13">
        <v>911.5</v>
      </c>
      <c r="K13">
        <v>1163.3</v>
      </c>
      <c r="L13">
        <v>1.0125</v>
      </c>
      <c r="M13">
        <v>82.281999999999996</v>
      </c>
      <c r="N13">
        <v>90.55</v>
      </c>
      <c r="O13">
        <v>88.722999999999999</v>
      </c>
      <c r="P13">
        <v>18.3</v>
      </c>
      <c r="Q13">
        <v>24.4</v>
      </c>
      <c r="R13">
        <v>23.2</v>
      </c>
      <c r="S13">
        <v>5.62</v>
      </c>
      <c r="T13" s="16">
        <v>24</v>
      </c>
      <c r="U13" s="23">
        <f t="shared" si="1"/>
        <v>22770</v>
      </c>
      <c r="V13" s="16"/>
      <c r="W13" s="103" t="s">
        <v>337</v>
      </c>
      <c r="X13" s="103">
        <v>1026431</v>
      </c>
      <c r="Y13" s="108">
        <f t="shared" si="0"/>
        <v>-6.819700751492519E-4</v>
      </c>
    </row>
    <row r="14" spans="1:25">
      <c r="A14" s="16">
        <v>24</v>
      </c>
      <c r="B14" t="s">
        <v>250</v>
      </c>
      <c r="C14" t="s">
        <v>13</v>
      </c>
      <c r="D14">
        <v>1003668</v>
      </c>
      <c r="E14">
        <v>5373118</v>
      </c>
      <c r="F14">
        <v>6.6328519999999997</v>
      </c>
      <c r="G14">
        <v>0</v>
      </c>
      <c r="H14">
        <v>86.19</v>
      </c>
      <c r="I14">
        <v>23.1</v>
      </c>
      <c r="J14">
        <v>825.4</v>
      </c>
      <c r="K14">
        <v>1217.9000000000001</v>
      </c>
      <c r="L14">
        <v>1.0116000000000001</v>
      </c>
      <c r="M14">
        <v>82.183999999999997</v>
      </c>
      <c r="N14">
        <v>91.15</v>
      </c>
      <c r="O14">
        <v>82.393000000000001</v>
      </c>
      <c r="P14">
        <v>20.5</v>
      </c>
      <c r="Q14">
        <v>25</v>
      </c>
      <c r="R14">
        <v>23.2</v>
      </c>
      <c r="S14">
        <v>5.53</v>
      </c>
      <c r="T14" s="16">
        <v>23</v>
      </c>
      <c r="U14" s="23">
        <f t="shared" si="1"/>
        <v>19780</v>
      </c>
      <c r="V14" s="16"/>
      <c r="W14" s="103" t="s">
        <v>338</v>
      </c>
      <c r="X14" s="103">
        <v>1003662</v>
      </c>
      <c r="Y14" s="108">
        <f t="shared" si="0"/>
        <v>-5.9780724303948318E-4</v>
      </c>
    </row>
    <row r="15" spans="1:25">
      <c r="A15" s="16">
        <v>23</v>
      </c>
      <c r="B15" t="s">
        <v>251</v>
      </c>
      <c r="C15" t="s">
        <v>13</v>
      </c>
      <c r="D15">
        <v>983888</v>
      </c>
      <c r="E15">
        <v>5370219</v>
      </c>
      <c r="F15">
        <v>6.6451219999999998</v>
      </c>
      <c r="G15">
        <v>0</v>
      </c>
      <c r="H15">
        <v>85.899000000000001</v>
      </c>
      <c r="I15">
        <v>23.4</v>
      </c>
      <c r="J15">
        <v>952.1</v>
      </c>
      <c r="K15">
        <v>1264.7</v>
      </c>
      <c r="L15">
        <v>1.0116000000000001</v>
      </c>
      <c r="M15">
        <v>82.230999999999995</v>
      </c>
      <c r="N15">
        <v>91.709000000000003</v>
      </c>
      <c r="O15">
        <v>82.557000000000002</v>
      </c>
      <c r="P15">
        <v>21.2</v>
      </c>
      <c r="Q15">
        <v>26.1</v>
      </c>
      <c r="R15">
        <v>23.1</v>
      </c>
      <c r="S15">
        <v>5.53</v>
      </c>
      <c r="T15" s="16">
        <v>22</v>
      </c>
      <c r="U15" s="23">
        <f t="shared" si="1"/>
        <v>22838</v>
      </c>
      <c r="V15" s="16"/>
      <c r="W15" s="103" t="s">
        <v>339</v>
      </c>
      <c r="X15" s="103">
        <v>983888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961050</v>
      </c>
      <c r="E16">
        <v>5366876</v>
      </c>
      <c r="F16">
        <v>6.7626749999999998</v>
      </c>
      <c r="G16">
        <v>0</v>
      </c>
      <c r="H16">
        <v>85.734999999999999</v>
      </c>
      <c r="I16">
        <v>23.3</v>
      </c>
      <c r="J16">
        <v>969.6</v>
      </c>
      <c r="K16">
        <v>1305.4000000000001</v>
      </c>
      <c r="L16">
        <v>1.0118</v>
      </c>
      <c r="M16">
        <v>82.278999999999996</v>
      </c>
      <c r="N16">
        <v>90.948999999999998</v>
      </c>
      <c r="O16">
        <v>84.322000000000003</v>
      </c>
      <c r="P16">
        <v>21.7</v>
      </c>
      <c r="Q16">
        <v>24.1</v>
      </c>
      <c r="R16">
        <v>23.5</v>
      </c>
      <c r="S16">
        <v>5.53</v>
      </c>
      <c r="T16" s="22">
        <v>21</v>
      </c>
      <c r="U16" s="23">
        <f t="shared" si="1"/>
        <v>23258</v>
      </c>
      <c r="V16" s="24">
        <v>22</v>
      </c>
      <c r="W16" s="103" t="s">
        <v>340</v>
      </c>
      <c r="X16" s="103">
        <v>961050</v>
      </c>
      <c r="Y16" s="108">
        <f t="shared" si="0"/>
        <v>0</v>
      </c>
    </row>
    <row r="17" spans="1:25">
      <c r="A17" s="16">
        <v>21</v>
      </c>
      <c r="B17" t="s">
        <v>253</v>
      </c>
      <c r="C17" t="s">
        <v>13</v>
      </c>
      <c r="D17">
        <v>937792</v>
      </c>
      <c r="E17">
        <v>5363467</v>
      </c>
      <c r="F17">
        <v>7.1504560000000001</v>
      </c>
      <c r="G17">
        <v>0</v>
      </c>
      <c r="H17">
        <v>85.265000000000001</v>
      </c>
      <c r="I17">
        <v>23.4</v>
      </c>
      <c r="J17">
        <v>1041.5</v>
      </c>
      <c r="K17">
        <v>1247.2</v>
      </c>
      <c r="L17">
        <v>1.0126999999999999</v>
      </c>
      <c r="M17">
        <v>81.337999999999994</v>
      </c>
      <c r="N17">
        <v>90.825999999999993</v>
      </c>
      <c r="O17">
        <v>89.402000000000001</v>
      </c>
      <c r="P17">
        <v>21.8</v>
      </c>
      <c r="Q17">
        <v>24.4</v>
      </c>
      <c r="R17">
        <v>22.5</v>
      </c>
      <c r="S17">
        <v>5.54</v>
      </c>
      <c r="T17" s="16">
        <v>20</v>
      </c>
      <c r="U17" s="23">
        <f t="shared" si="1"/>
        <v>24976</v>
      </c>
      <c r="V17" s="16"/>
      <c r="W17" s="103" t="s">
        <v>341</v>
      </c>
      <c r="X17" s="103">
        <v>937792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912816</v>
      </c>
      <c r="E18">
        <v>5359796</v>
      </c>
      <c r="F18">
        <v>6.5541999999999998</v>
      </c>
      <c r="G18">
        <v>0</v>
      </c>
      <c r="H18">
        <v>88.566999999999993</v>
      </c>
      <c r="I18">
        <v>23.4</v>
      </c>
      <c r="J18">
        <v>1035.3</v>
      </c>
      <c r="K18">
        <v>1199.3</v>
      </c>
      <c r="L18">
        <v>1.0114000000000001</v>
      </c>
      <c r="M18">
        <v>81.117000000000004</v>
      </c>
      <c r="N18">
        <v>93.334000000000003</v>
      </c>
      <c r="O18">
        <v>81.325000000000003</v>
      </c>
      <c r="P18">
        <v>23</v>
      </c>
      <c r="Q18">
        <v>24.4</v>
      </c>
      <c r="R18">
        <v>23.3</v>
      </c>
      <c r="S18">
        <v>5.54</v>
      </c>
      <c r="T18" s="16">
        <v>19</v>
      </c>
      <c r="U18" s="23">
        <f t="shared" si="1"/>
        <v>24844</v>
      </c>
      <c r="V18" s="16"/>
      <c r="W18" s="103" t="s">
        <v>342</v>
      </c>
      <c r="X18" s="103">
        <v>912809</v>
      </c>
      <c r="Y18" s="108">
        <f t="shared" si="0"/>
        <v>-7.6685772378937145E-4</v>
      </c>
    </row>
    <row r="19" spans="1:25">
      <c r="A19" s="16">
        <v>19</v>
      </c>
      <c r="B19" t="s">
        <v>255</v>
      </c>
      <c r="C19" t="s">
        <v>13</v>
      </c>
      <c r="D19">
        <v>887972</v>
      </c>
      <c r="E19">
        <v>5356267</v>
      </c>
      <c r="F19">
        <v>7.3188219999999999</v>
      </c>
      <c r="G19">
        <v>0</v>
      </c>
      <c r="H19">
        <v>88.438999999999993</v>
      </c>
      <c r="I19">
        <v>23.6</v>
      </c>
      <c r="J19">
        <v>939</v>
      </c>
      <c r="K19">
        <v>1276.9000000000001</v>
      </c>
      <c r="L19">
        <v>1.0129999999999999</v>
      </c>
      <c r="M19">
        <v>84.248000000000005</v>
      </c>
      <c r="N19">
        <v>93.57</v>
      </c>
      <c r="O19">
        <v>91.98</v>
      </c>
      <c r="P19">
        <v>21.1</v>
      </c>
      <c r="Q19">
        <v>25.1</v>
      </c>
      <c r="R19">
        <v>23.1</v>
      </c>
      <c r="S19">
        <v>5.53</v>
      </c>
      <c r="T19" s="16">
        <v>18</v>
      </c>
      <c r="U19" s="23">
        <f t="shared" si="1"/>
        <v>22510</v>
      </c>
      <c r="V19" s="16"/>
      <c r="W19" s="103" t="s">
        <v>343</v>
      </c>
      <c r="X19" s="103">
        <v>887965</v>
      </c>
      <c r="Y19" s="108">
        <f t="shared" si="0"/>
        <v>-7.8831314500860117E-4</v>
      </c>
    </row>
    <row r="20" spans="1:25">
      <c r="A20" s="16">
        <v>18</v>
      </c>
      <c r="B20" t="s">
        <v>256</v>
      </c>
      <c r="C20" t="s">
        <v>13</v>
      </c>
      <c r="D20">
        <v>865462</v>
      </c>
      <c r="E20">
        <v>5353057</v>
      </c>
      <c r="F20">
        <v>6.7838440000000002</v>
      </c>
      <c r="G20">
        <v>0</v>
      </c>
      <c r="H20">
        <v>88.233999999999995</v>
      </c>
      <c r="I20">
        <v>23.6</v>
      </c>
      <c r="J20">
        <v>628.29999999999995</v>
      </c>
      <c r="K20">
        <v>1274.4000000000001</v>
      </c>
      <c r="L20">
        <v>1.0119</v>
      </c>
      <c r="M20">
        <v>84.462000000000003</v>
      </c>
      <c r="N20">
        <v>91.016999999999996</v>
      </c>
      <c r="O20">
        <v>84.516000000000005</v>
      </c>
      <c r="P20">
        <v>14.1</v>
      </c>
      <c r="Q20">
        <v>28.6</v>
      </c>
      <c r="R20">
        <v>23.2</v>
      </c>
      <c r="S20">
        <v>5.54</v>
      </c>
      <c r="T20" s="16">
        <v>17</v>
      </c>
      <c r="U20" s="23">
        <f t="shared" si="1"/>
        <v>15090</v>
      </c>
      <c r="V20" s="16"/>
      <c r="W20" s="103" t="s">
        <v>344</v>
      </c>
      <c r="X20" s="103">
        <v>865456</v>
      </c>
      <c r="Y20" s="108">
        <f t="shared" si="0"/>
        <v>-6.9327133947183484E-4</v>
      </c>
    </row>
    <row r="21" spans="1:25">
      <c r="A21" s="16">
        <v>17</v>
      </c>
      <c r="B21" t="s">
        <v>257</v>
      </c>
      <c r="C21" t="s">
        <v>13</v>
      </c>
      <c r="D21">
        <v>850372</v>
      </c>
      <c r="E21">
        <v>5350883</v>
      </c>
      <c r="F21">
        <v>7.3870839999999998</v>
      </c>
      <c r="G21">
        <v>0</v>
      </c>
      <c r="H21">
        <v>88.747</v>
      </c>
      <c r="I21">
        <v>22.1</v>
      </c>
      <c r="J21">
        <v>359.9</v>
      </c>
      <c r="K21">
        <v>1284.9000000000001</v>
      </c>
      <c r="L21">
        <v>1.0144</v>
      </c>
      <c r="M21">
        <v>83.503</v>
      </c>
      <c r="N21">
        <v>92.114999999999995</v>
      </c>
      <c r="O21">
        <v>89.602000000000004</v>
      </c>
      <c r="P21">
        <v>9</v>
      </c>
      <c r="Q21">
        <v>30.7</v>
      </c>
      <c r="R21">
        <v>14.1</v>
      </c>
      <c r="S21">
        <v>5.53</v>
      </c>
      <c r="T21" s="16">
        <v>16</v>
      </c>
      <c r="U21" s="23">
        <f t="shared" si="1"/>
        <v>8608</v>
      </c>
      <c r="V21" s="16"/>
      <c r="W21" s="103" t="s">
        <v>345</v>
      </c>
      <c r="X21" s="103">
        <v>850372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841764</v>
      </c>
      <c r="E22">
        <v>5349632</v>
      </c>
      <c r="F22">
        <v>7.4814150000000001</v>
      </c>
      <c r="G22">
        <v>0</v>
      </c>
      <c r="H22">
        <v>87.522000000000006</v>
      </c>
      <c r="I22">
        <v>19.899999999999999</v>
      </c>
      <c r="J22">
        <v>619</v>
      </c>
      <c r="K22">
        <v>1198.5999999999999</v>
      </c>
      <c r="L22">
        <v>1.0154000000000001</v>
      </c>
      <c r="M22">
        <v>82.307000000000002</v>
      </c>
      <c r="N22">
        <v>92.525000000000006</v>
      </c>
      <c r="O22">
        <v>88.971999999999994</v>
      </c>
      <c r="P22">
        <v>7.9</v>
      </c>
      <c r="Q22">
        <v>25.3</v>
      </c>
      <c r="R22">
        <v>8.9</v>
      </c>
      <c r="S22">
        <v>5.54</v>
      </c>
      <c r="T22" s="16">
        <v>15</v>
      </c>
      <c r="U22" s="23">
        <f t="shared" si="1"/>
        <v>14789</v>
      </c>
      <c r="V22" s="16"/>
      <c r="W22" s="143" t="s">
        <v>178</v>
      </c>
      <c r="X22" s="143">
        <v>841765</v>
      </c>
      <c r="Y22" s="108">
        <f t="shared" si="0"/>
        <v>1.1879814294957214E-4</v>
      </c>
    </row>
    <row r="23" spans="1:25" s="25" customFormat="1">
      <c r="A23" s="21">
        <v>15</v>
      </c>
      <c r="B23" t="s">
        <v>149</v>
      </c>
      <c r="C23" t="s">
        <v>13</v>
      </c>
      <c r="D23">
        <v>826975</v>
      </c>
      <c r="E23">
        <v>5347459</v>
      </c>
      <c r="F23">
        <v>6.6358309999999996</v>
      </c>
      <c r="G23">
        <v>0</v>
      </c>
      <c r="H23">
        <v>85.721000000000004</v>
      </c>
      <c r="I23">
        <v>23.3</v>
      </c>
      <c r="J23">
        <v>1012.4</v>
      </c>
      <c r="K23">
        <v>1249.8</v>
      </c>
      <c r="L23">
        <v>1.0116000000000001</v>
      </c>
      <c r="M23">
        <v>81.73</v>
      </c>
      <c r="N23">
        <v>90.525000000000006</v>
      </c>
      <c r="O23">
        <v>82.47</v>
      </c>
      <c r="P23">
        <v>21.5</v>
      </c>
      <c r="Q23">
        <v>24.6</v>
      </c>
      <c r="R23">
        <v>23.3</v>
      </c>
      <c r="S23">
        <v>5.53</v>
      </c>
      <c r="T23" s="22">
        <v>14</v>
      </c>
      <c r="U23" s="23">
        <f t="shared" si="1"/>
        <v>24307</v>
      </c>
      <c r="V23" s="24">
        <v>15</v>
      </c>
      <c r="W23" s="103" t="s">
        <v>179</v>
      </c>
      <c r="X23" s="103">
        <v>826976</v>
      </c>
      <c r="Y23" s="108">
        <f t="shared" si="0"/>
        <v>1.2092263973784156E-4</v>
      </c>
    </row>
    <row r="24" spans="1:25">
      <c r="A24" s="16">
        <v>14</v>
      </c>
      <c r="B24" t="s">
        <v>150</v>
      </c>
      <c r="C24" t="s">
        <v>13</v>
      </c>
      <c r="D24">
        <v>802668</v>
      </c>
      <c r="E24">
        <v>5343901</v>
      </c>
      <c r="F24">
        <v>7.1926759999999996</v>
      </c>
      <c r="G24">
        <v>0</v>
      </c>
      <c r="H24">
        <v>85.950999999999993</v>
      </c>
      <c r="I24">
        <v>23.5</v>
      </c>
      <c r="J24">
        <v>959.6</v>
      </c>
      <c r="K24">
        <v>1238.8</v>
      </c>
      <c r="L24">
        <v>1.0128999999999999</v>
      </c>
      <c r="M24">
        <v>82.197999999999993</v>
      </c>
      <c r="N24">
        <v>92.16</v>
      </c>
      <c r="O24">
        <v>89.751000000000005</v>
      </c>
      <c r="P24">
        <v>19.8</v>
      </c>
      <c r="Q24">
        <v>24.9</v>
      </c>
      <c r="R24">
        <v>21.8</v>
      </c>
      <c r="S24">
        <v>5.53</v>
      </c>
      <c r="T24" s="16">
        <v>13</v>
      </c>
      <c r="U24" s="23">
        <f t="shared" si="1"/>
        <v>22999</v>
      </c>
      <c r="V24" s="16"/>
      <c r="W24" s="103" t="s">
        <v>180</v>
      </c>
      <c r="X24" s="103">
        <v>802668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779669</v>
      </c>
      <c r="E25">
        <v>5340534</v>
      </c>
      <c r="F25">
        <v>6.704256</v>
      </c>
      <c r="G25">
        <v>0</v>
      </c>
      <c r="H25">
        <v>89.334000000000003</v>
      </c>
      <c r="I25">
        <v>23.6</v>
      </c>
      <c r="J25">
        <v>960.8</v>
      </c>
      <c r="K25">
        <v>1210.0999999999999</v>
      </c>
      <c r="L25">
        <v>1.0117</v>
      </c>
      <c r="M25">
        <v>83.206000000000003</v>
      </c>
      <c r="N25">
        <v>93.811999999999998</v>
      </c>
      <c r="O25">
        <v>83.524000000000001</v>
      </c>
      <c r="P25">
        <v>20.9</v>
      </c>
      <c r="Q25">
        <v>25.1</v>
      </c>
      <c r="R25">
        <v>23.6</v>
      </c>
      <c r="S25">
        <v>5.63</v>
      </c>
      <c r="T25" s="16">
        <v>12</v>
      </c>
      <c r="U25" s="23">
        <f t="shared" si="1"/>
        <v>23049</v>
      </c>
      <c r="V25" s="16"/>
      <c r="W25" s="103" t="s">
        <v>181</v>
      </c>
      <c r="X25" s="103">
        <v>779663</v>
      </c>
      <c r="Y25" s="108">
        <f t="shared" si="0"/>
        <v>-7.69557337790161E-4</v>
      </c>
    </row>
    <row r="26" spans="1:25">
      <c r="A26" s="16">
        <v>12</v>
      </c>
      <c r="B26" t="s">
        <v>152</v>
      </c>
      <c r="C26" t="s">
        <v>13</v>
      </c>
      <c r="D26">
        <v>756620</v>
      </c>
      <c r="E26">
        <v>5337283</v>
      </c>
      <c r="F26">
        <v>7.0823679999999998</v>
      </c>
      <c r="G26">
        <v>0</v>
      </c>
      <c r="H26">
        <v>90.341999999999999</v>
      </c>
      <c r="I26">
        <v>23.1</v>
      </c>
      <c r="J26">
        <v>661.5</v>
      </c>
      <c r="K26">
        <v>1179.5</v>
      </c>
      <c r="L26">
        <v>1.0125</v>
      </c>
      <c r="M26">
        <v>85.722999999999999</v>
      </c>
      <c r="N26">
        <v>93.9</v>
      </c>
      <c r="O26">
        <v>88.825999999999993</v>
      </c>
      <c r="P26">
        <v>19.899999999999999</v>
      </c>
      <c r="Q26">
        <v>25</v>
      </c>
      <c r="R26">
        <v>23.6</v>
      </c>
      <c r="S26">
        <v>5.63</v>
      </c>
      <c r="T26" s="16">
        <v>11</v>
      </c>
      <c r="U26" s="23">
        <f t="shared" si="1"/>
        <v>15860</v>
      </c>
      <c r="V26" s="16"/>
      <c r="W26" s="104">
        <v>41983.387453703705</v>
      </c>
      <c r="X26" s="103">
        <v>756613</v>
      </c>
      <c r="Y26" s="108">
        <f t="shared" si="0"/>
        <v>-9.2516719092827771E-4</v>
      </c>
    </row>
    <row r="27" spans="1:25">
      <c r="A27" s="16">
        <v>11</v>
      </c>
      <c r="B27" t="s">
        <v>153</v>
      </c>
      <c r="C27" t="s">
        <v>13</v>
      </c>
      <c r="D27">
        <v>740760</v>
      </c>
      <c r="E27">
        <v>5335059</v>
      </c>
      <c r="F27">
        <v>7.1292439999999999</v>
      </c>
      <c r="G27">
        <v>0</v>
      </c>
      <c r="H27">
        <v>87.200999999999993</v>
      </c>
      <c r="I27">
        <v>23.5</v>
      </c>
      <c r="J27">
        <v>939.5</v>
      </c>
      <c r="K27">
        <v>1213.4000000000001</v>
      </c>
      <c r="L27">
        <v>1.0125999999999999</v>
      </c>
      <c r="M27">
        <v>81.760999999999996</v>
      </c>
      <c r="N27">
        <v>93.128</v>
      </c>
      <c r="O27">
        <v>89.328999999999994</v>
      </c>
      <c r="P27">
        <v>20.100000000000001</v>
      </c>
      <c r="Q27">
        <v>25.1</v>
      </c>
      <c r="R27">
        <v>23.1</v>
      </c>
      <c r="S27">
        <v>5.63</v>
      </c>
      <c r="T27" s="16">
        <v>10</v>
      </c>
      <c r="U27" s="23">
        <f t="shared" si="1"/>
        <v>22527</v>
      </c>
      <c r="V27" s="16"/>
      <c r="W27" s="104">
        <v>41953.385520833333</v>
      </c>
      <c r="X27" s="103">
        <v>740760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718233</v>
      </c>
      <c r="E28">
        <v>5331802</v>
      </c>
      <c r="F28">
        <v>6.7092780000000003</v>
      </c>
      <c r="G28">
        <v>0</v>
      </c>
      <c r="H28">
        <v>86.668999999999997</v>
      </c>
      <c r="I28">
        <v>23.8</v>
      </c>
      <c r="J28">
        <v>915.2</v>
      </c>
      <c r="K28">
        <v>1235.7</v>
      </c>
      <c r="L28">
        <v>1.0117</v>
      </c>
      <c r="M28">
        <v>82.637</v>
      </c>
      <c r="N28">
        <v>92.186999999999998</v>
      </c>
      <c r="O28">
        <v>83.507000000000005</v>
      </c>
      <c r="P28">
        <v>21.9</v>
      </c>
      <c r="Q28">
        <v>27.9</v>
      </c>
      <c r="R28">
        <v>23.3</v>
      </c>
      <c r="S28">
        <v>5.63</v>
      </c>
      <c r="T28" s="16">
        <v>9</v>
      </c>
      <c r="U28" s="23">
        <f t="shared" si="1"/>
        <v>21959</v>
      </c>
      <c r="V28" s="16"/>
      <c r="W28" s="104">
        <v>41922.408333333333</v>
      </c>
      <c r="X28" s="103">
        <v>718232</v>
      </c>
      <c r="Y28" s="108">
        <f t="shared" si="0"/>
        <v>-1.3923058394027521E-4</v>
      </c>
    </row>
    <row r="29" spans="1:25">
      <c r="A29" s="16">
        <v>9</v>
      </c>
      <c r="B29" t="s">
        <v>155</v>
      </c>
      <c r="C29" t="s">
        <v>13</v>
      </c>
      <c r="D29">
        <v>696274</v>
      </c>
      <c r="E29">
        <v>5328604</v>
      </c>
      <c r="F29">
        <v>6.7310679999999996</v>
      </c>
      <c r="G29">
        <v>0</v>
      </c>
      <c r="H29">
        <v>85.751000000000005</v>
      </c>
      <c r="I29">
        <v>23.7</v>
      </c>
      <c r="J29">
        <v>1069.4000000000001</v>
      </c>
      <c r="K29">
        <v>1245.7</v>
      </c>
      <c r="L29">
        <v>1.0118</v>
      </c>
      <c r="M29">
        <v>83.03</v>
      </c>
      <c r="N29">
        <v>89.77</v>
      </c>
      <c r="O29">
        <v>83.864000000000004</v>
      </c>
      <c r="P29">
        <v>22.9</v>
      </c>
      <c r="Q29">
        <v>25.1</v>
      </c>
      <c r="R29">
        <v>23.4</v>
      </c>
      <c r="S29">
        <v>5.63</v>
      </c>
      <c r="T29" s="16">
        <v>8</v>
      </c>
      <c r="U29" s="23">
        <f t="shared" si="1"/>
        <v>25671</v>
      </c>
      <c r="V29" s="16"/>
      <c r="W29" s="104">
        <v>41892.395057870373</v>
      </c>
      <c r="X29" s="103">
        <v>696274</v>
      </c>
      <c r="Y29" s="108">
        <f t="shared" si="0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670603</v>
      </c>
      <c r="E30">
        <v>5324853</v>
      </c>
      <c r="F30">
        <v>7.1137280000000001</v>
      </c>
      <c r="G30">
        <v>0</v>
      </c>
      <c r="H30">
        <v>88.006</v>
      </c>
      <c r="I30">
        <v>23.6</v>
      </c>
      <c r="J30">
        <v>795.3</v>
      </c>
      <c r="K30">
        <v>1294.7</v>
      </c>
      <c r="L30">
        <v>1.0125999999999999</v>
      </c>
      <c r="M30">
        <v>83.156000000000006</v>
      </c>
      <c r="N30">
        <v>92.105000000000004</v>
      </c>
      <c r="O30">
        <v>89.051000000000002</v>
      </c>
      <c r="P30">
        <v>21.1</v>
      </c>
      <c r="Q30">
        <v>25.4</v>
      </c>
      <c r="R30">
        <v>22.9</v>
      </c>
      <c r="S30">
        <v>5.62</v>
      </c>
      <c r="T30" s="22">
        <v>7</v>
      </c>
      <c r="U30" s="23">
        <f t="shared" si="1"/>
        <v>19077</v>
      </c>
      <c r="V30" s="24">
        <v>8</v>
      </c>
      <c r="W30" s="104">
        <v>41861.393796296295</v>
      </c>
      <c r="X30" s="103">
        <v>670604</v>
      </c>
      <c r="Y30" s="108">
        <f t="shared" si="0"/>
        <v>1.4911952376905901E-4</v>
      </c>
    </row>
    <row r="31" spans="1:25">
      <c r="A31" s="16">
        <v>7</v>
      </c>
      <c r="B31" t="s">
        <v>157</v>
      </c>
      <c r="C31" t="s">
        <v>13</v>
      </c>
      <c r="D31">
        <v>651526</v>
      </c>
      <c r="E31">
        <v>5322120</v>
      </c>
      <c r="F31">
        <v>6.7154860000000003</v>
      </c>
      <c r="G31">
        <v>0</v>
      </c>
      <c r="H31">
        <v>86.98</v>
      </c>
      <c r="I31">
        <v>23.6</v>
      </c>
      <c r="J31">
        <v>873</v>
      </c>
      <c r="K31">
        <v>1225.0999999999999</v>
      </c>
      <c r="L31">
        <v>1.0117</v>
      </c>
      <c r="M31">
        <v>82.661000000000001</v>
      </c>
      <c r="N31">
        <v>92.316999999999993</v>
      </c>
      <c r="O31">
        <v>83.66</v>
      </c>
      <c r="P31">
        <v>21.9</v>
      </c>
      <c r="Q31">
        <v>24.9</v>
      </c>
      <c r="R31">
        <v>23.5</v>
      </c>
      <c r="S31">
        <v>5.63</v>
      </c>
      <c r="T31" s="16">
        <v>6</v>
      </c>
      <c r="U31" s="23">
        <f t="shared" si="1"/>
        <v>20948</v>
      </c>
      <c r="V31" s="5"/>
      <c r="W31" s="104">
        <v>41830.397743055553</v>
      </c>
      <c r="X31" s="103">
        <v>651519</v>
      </c>
      <c r="Y31" s="108">
        <f t="shared" si="0"/>
        <v>-1.0744007146286094E-3</v>
      </c>
    </row>
    <row r="32" spans="1:25">
      <c r="A32" s="16">
        <v>6</v>
      </c>
      <c r="B32" t="s">
        <v>158</v>
      </c>
      <c r="C32" t="s">
        <v>13</v>
      </c>
      <c r="D32">
        <v>630578</v>
      </c>
      <c r="E32">
        <v>5319084</v>
      </c>
      <c r="F32">
        <v>6.7022570000000004</v>
      </c>
      <c r="G32">
        <v>0</v>
      </c>
      <c r="H32">
        <v>89.632999999999996</v>
      </c>
      <c r="I32">
        <v>23.9</v>
      </c>
      <c r="J32">
        <v>957.1</v>
      </c>
      <c r="K32">
        <v>1245.8</v>
      </c>
      <c r="L32">
        <v>1.0117</v>
      </c>
      <c r="M32">
        <v>82.736999999999995</v>
      </c>
      <c r="N32">
        <v>94.331999999999994</v>
      </c>
      <c r="O32">
        <v>83.596999999999994</v>
      </c>
      <c r="P32">
        <v>22.6</v>
      </c>
      <c r="Q32">
        <v>25</v>
      </c>
      <c r="R32">
        <v>23.9</v>
      </c>
      <c r="S32">
        <v>5.64</v>
      </c>
      <c r="T32" s="16">
        <v>5</v>
      </c>
      <c r="U32" s="23">
        <f t="shared" si="1"/>
        <v>22959</v>
      </c>
      <c r="V32" s="5"/>
      <c r="W32" s="104">
        <v>41800.390324074076</v>
      </c>
      <c r="X32" s="103">
        <v>630579</v>
      </c>
      <c r="Y32" s="108">
        <f t="shared" si="0"/>
        <v>1.5858466359475187E-4</v>
      </c>
    </row>
    <row r="33" spans="1:25">
      <c r="A33" s="16">
        <v>5</v>
      </c>
      <c r="B33" t="s">
        <v>159</v>
      </c>
      <c r="C33" t="s">
        <v>13</v>
      </c>
      <c r="D33">
        <v>607619</v>
      </c>
      <c r="E33">
        <v>5315850</v>
      </c>
      <c r="F33">
        <v>7.1738860000000004</v>
      </c>
      <c r="G33">
        <v>0</v>
      </c>
      <c r="H33">
        <v>90.167000000000002</v>
      </c>
      <c r="I33">
        <v>23.6</v>
      </c>
      <c r="J33">
        <v>787.1</v>
      </c>
      <c r="K33">
        <v>1218.7</v>
      </c>
      <c r="L33">
        <v>1.0125999999999999</v>
      </c>
      <c r="M33">
        <v>86.820999999999998</v>
      </c>
      <c r="N33">
        <v>93.753</v>
      </c>
      <c r="O33">
        <v>90.216999999999999</v>
      </c>
      <c r="P33">
        <v>21.6</v>
      </c>
      <c r="Q33">
        <v>24.6</v>
      </c>
      <c r="R33">
        <v>23.9</v>
      </c>
      <c r="S33">
        <v>5.64</v>
      </c>
      <c r="T33" s="16">
        <v>4</v>
      </c>
      <c r="U33" s="23">
        <f t="shared" si="1"/>
        <v>18884</v>
      </c>
      <c r="V33" s="5"/>
      <c r="W33" s="104">
        <v>41769.391111111108</v>
      </c>
      <c r="X33" s="103">
        <v>607619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588735</v>
      </c>
      <c r="E34">
        <v>5313201</v>
      </c>
      <c r="F34">
        <v>7.3509149999999996</v>
      </c>
      <c r="G34">
        <v>0</v>
      </c>
      <c r="H34">
        <v>90.236000000000004</v>
      </c>
      <c r="I34">
        <v>23.4</v>
      </c>
      <c r="J34">
        <v>450.5</v>
      </c>
      <c r="K34">
        <v>1320.9</v>
      </c>
      <c r="L34">
        <v>1.0132000000000001</v>
      </c>
      <c r="M34">
        <v>83.814999999999998</v>
      </c>
      <c r="N34">
        <v>93.915000000000006</v>
      </c>
      <c r="O34">
        <v>92.174999999999997</v>
      </c>
      <c r="P34">
        <v>19.899999999999999</v>
      </c>
      <c r="Q34">
        <v>28.1</v>
      </c>
      <c r="R34">
        <v>22.4</v>
      </c>
      <c r="S34">
        <v>5.64</v>
      </c>
      <c r="T34" s="16">
        <v>3</v>
      </c>
      <c r="U34" s="23">
        <f t="shared" si="1"/>
        <v>10734</v>
      </c>
      <c r="V34" s="5"/>
      <c r="W34" s="104">
        <v>41739.387002314812</v>
      </c>
      <c r="X34" s="103">
        <v>588735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578001</v>
      </c>
      <c r="E35">
        <v>5311681</v>
      </c>
      <c r="F35">
        <v>7.1807080000000001</v>
      </c>
      <c r="G35">
        <v>0</v>
      </c>
      <c r="H35">
        <v>90.462000000000003</v>
      </c>
      <c r="I35">
        <v>24.4</v>
      </c>
      <c r="J35">
        <v>228.1</v>
      </c>
      <c r="K35">
        <v>1274.5999999999999</v>
      </c>
      <c r="L35">
        <v>1.0128999999999999</v>
      </c>
      <c r="M35">
        <v>85.367999999999995</v>
      </c>
      <c r="N35">
        <v>92.197000000000003</v>
      </c>
      <c r="O35">
        <v>89.606999999999999</v>
      </c>
      <c r="P35">
        <v>17.399999999999999</v>
      </c>
      <c r="Q35">
        <v>33.200000000000003</v>
      </c>
      <c r="R35">
        <v>21.9</v>
      </c>
      <c r="S35">
        <v>5.63</v>
      </c>
      <c r="T35" s="16">
        <v>2</v>
      </c>
      <c r="U35" s="23">
        <f t="shared" si="1"/>
        <v>5455</v>
      </c>
      <c r="V35" s="5"/>
      <c r="W35" s="104">
        <v>41708.406226851854</v>
      </c>
      <c r="X35" s="103">
        <v>577994</v>
      </c>
      <c r="Y35" s="108">
        <f>((X35*100)/D35)-100</f>
        <v>-1.211070569084427E-3</v>
      </c>
    </row>
    <row r="36" spans="1:25">
      <c r="A36" s="16">
        <v>2</v>
      </c>
      <c r="B36" t="s">
        <v>162</v>
      </c>
      <c r="C36" t="s">
        <v>13</v>
      </c>
      <c r="D36">
        <v>572546</v>
      </c>
      <c r="E36">
        <v>5310913</v>
      </c>
      <c r="F36">
        <v>7.4010420000000003</v>
      </c>
      <c r="G36">
        <v>0</v>
      </c>
      <c r="H36">
        <v>90.055999999999997</v>
      </c>
      <c r="I36">
        <v>23</v>
      </c>
      <c r="J36">
        <v>400.6</v>
      </c>
      <c r="K36">
        <v>1253.5</v>
      </c>
      <c r="L36">
        <v>1.014</v>
      </c>
      <c r="M36">
        <v>83.66</v>
      </c>
      <c r="N36">
        <v>93.343000000000004</v>
      </c>
      <c r="O36">
        <v>91.037999999999997</v>
      </c>
      <c r="P36">
        <v>17.100000000000001</v>
      </c>
      <c r="Q36">
        <v>28.4</v>
      </c>
      <c r="R36">
        <v>17.399999999999999</v>
      </c>
      <c r="S36">
        <v>5.63</v>
      </c>
      <c r="T36" s="16">
        <v>1</v>
      </c>
      <c r="U36" s="23">
        <f t="shared" si="1"/>
        <v>9544</v>
      </c>
      <c r="V36" s="5"/>
      <c r="W36" s="104">
        <v>41680.388692129629</v>
      </c>
      <c r="X36" s="103">
        <v>572546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563002</v>
      </c>
      <c r="E37">
        <v>5309555</v>
      </c>
      <c r="F37">
        <v>7.0781140000000002</v>
      </c>
      <c r="G37">
        <v>0</v>
      </c>
      <c r="H37">
        <v>86.347999999999999</v>
      </c>
      <c r="I37">
        <v>24.2</v>
      </c>
      <c r="J37">
        <v>1048.2</v>
      </c>
      <c r="K37">
        <v>1271.2</v>
      </c>
      <c r="L37">
        <v>1.0124</v>
      </c>
      <c r="M37">
        <v>83.117999999999995</v>
      </c>
      <c r="N37">
        <v>92.549000000000007</v>
      </c>
      <c r="O37">
        <v>88.881</v>
      </c>
      <c r="P37">
        <v>22.6</v>
      </c>
      <c r="Q37">
        <v>25.4</v>
      </c>
      <c r="R37">
        <v>23.9</v>
      </c>
      <c r="S37">
        <v>5.64</v>
      </c>
      <c r="T37" s="1"/>
      <c r="U37" s="26"/>
      <c r="V37" s="5"/>
      <c r="W37" s="104">
        <v>41649.394884259258</v>
      </c>
      <c r="X37" s="103">
        <v>563000</v>
      </c>
      <c r="Y37" s="108">
        <f t="shared" si="2"/>
        <v>-3.5523852490371155E-4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86"/>
      <c r="X38" s="287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86"/>
      <c r="X39" s="287"/>
      <c r="Y39" s="28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86"/>
      <c r="X40" s="287"/>
      <c r="Y40" s="28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9"/>
      <c r="X41" s="290"/>
      <c r="Y41" s="29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6698</v>
      </c>
      <c r="T6" s="22">
        <v>31</v>
      </c>
      <c r="U6" s="23">
        <f>D6-D7</f>
        <v>29</v>
      </c>
      <c r="V6" s="24">
        <v>1</v>
      </c>
      <c r="W6" s="106"/>
      <c r="X6" s="102"/>
      <c r="Y6" s="105">
        <f t="shared" ref="Y6:Y34" si="0">((X6*100)/D6)-100</f>
        <v>-100</v>
      </c>
    </row>
    <row r="7" spans="1:25">
      <c r="A7" s="16">
        <v>31</v>
      </c>
      <c r="D7">
        <v>6669</v>
      </c>
      <c r="T7" s="16">
        <v>30</v>
      </c>
      <c r="U7" s="23">
        <f>D7-D8</f>
        <v>77</v>
      </c>
      <c r="V7" s="4"/>
      <c r="W7" s="130"/>
      <c r="X7" s="130"/>
      <c r="Y7" s="105">
        <f t="shared" si="0"/>
        <v>-100</v>
      </c>
    </row>
    <row r="8" spans="1:25">
      <c r="A8" s="16">
        <v>30</v>
      </c>
      <c r="D8">
        <v>6592</v>
      </c>
      <c r="T8" s="16">
        <v>29</v>
      </c>
      <c r="U8" s="23">
        <f>D8-D9</f>
        <v>62</v>
      </c>
      <c r="V8" s="4"/>
      <c r="W8" s="103" t="s">
        <v>579</v>
      </c>
      <c r="X8" s="103">
        <v>6592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6530</v>
      </c>
      <c r="E9">
        <v>76608</v>
      </c>
      <c r="F9">
        <v>7.1844739999999998</v>
      </c>
      <c r="G9">
        <v>0</v>
      </c>
      <c r="H9">
        <v>87.872</v>
      </c>
      <c r="I9">
        <v>20.3</v>
      </c>
      <c r="J9">
        <v>1.3</v>
      </c>
      <c r="K9">
        <v>14.1</v>
      </c>
      <c r="L9">
        <v>1.014</v>
      </c>
      <c r="M9">
        <v>84.933999999999997</v>
      </c>
      <c r="N9">
        <v>89.876999999999995</v>
      </c>
      <c r="O9">
        <v>86.903999999999996</v>
      </c>
      <c r="P9">
        <v>8.3000000000000007</v>
      </c>
      <c r="Q9">
        <v>38.1</v>
      </c>
      <c r="R9">
        <v>14.2</v>
      </c>
      <c r="S9">
        <v>5.04</v>
      </c>
      <c r="T9" s="22">
        <v>28</v>
      </c>
      <c r="U9" s="23">
        <f t="shared" ref="U9:U36" si="1">D9-D10</f>
        <v>31</v>
      </c>
      <c r="V9" s="24">
        <v>29</v>
      </c>
      <c r="W9" s="103" t="s">
        <v>580</v>
      </c>
      <c r="X9" s="103">
        <v>6530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6499</v>
      </c>
      <c r="E10">
        <v>76604</v>
      </c>
      <c r="F10">
        <v>7.2468969999999997</v>
      </c>
      <c r="G10">
        <v>0</v>
      </c>
      <c r="H10">
        <v>87.846000000000004</v>
      </c>
      <c r="I10">
        <v>20.100000000000001</v>
      </c>
      <c r="J10">
        <v>2.4</v>
      </c>
      <c r="K10">
        <v>14.3</v>
      </c>
      <c r="L10">
        <v>1.014</v>
      </c>
      <c r="M10">
        <v>85.388999999999996</v>
      </c>
      <c r="N10">
        <v>90.876000000000005</v>
      </c>
      <c r="O10">
        <v>87.998999999999995</v>
      </c>
      <c r="P10">
        <v>10.8</v>
      </c>
      <c r="Q10">
        <v>37.1</v>
      </c>
      <c r="R10">
        <v>14.9</v>
      </c>
      <c r="S10">
        <v>5.04</v>
      </c>
      <c r="T10" s="16">
        <v>27</v>
      </c>
      <c r="U10" s="23">
        <f t="shared" si="1"/>
        <v>55</v>
      </c>
      <c r="V10" s="16"/>
      <c r="W10" s="103" t="s">
        <v>581</v>
      </c>
      <c r="X10" s="103">
        <v>6499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6444</v>
      </c>
      <c r="E11">
        <v>76596</v>
      </c>
      <c r="F11">
        <v>7.2586779999999997</v>
      </c>
      <c r="G11">
        <v>0</v>
      </c>
      <c r="H11">
        <v>91.504000000000005</v>
      </c>
      <c r="I11">
        <v>18.5</v>
      </c>
      <c r="J11">
        <v>0.8</v>
      </c>
      <c r="K11">
        <v>12.4</v>
      </c>
      <c r="L11">
        <v>1.014</v>
      </c>
      <c r="M11">
        <v>86.525000000000006</v>
      </c>
      <c r="N11">
        <v>93.747</v>
      </c>
      <c r="O11">
        <v>88.150999999999996</v>
      </c>
      <c r="P11">
        <v>8.6999999999999993</v>
      </c>
      <c r="Q11">
        <v>36.700000000000003</v>
      </c>
      <c r="R11">
        <v>14.8</v>
      </c>
      <c r="S11">
        <v>5.04</v>
      </c>
      <c r="T11" s="16">
        <v>26</v>
      </c>
      <c r="U11" s="23">
        <f t="shared" si="1"/>
        <v>21</v>
      </c>
      <c r="V11" s="16"/>
      <c r="W11" s="103" t="s">
        <v>582</v>
      </c>
      <c r="X11" s="103">
        <v>6443</v>
      </c>
      <c r="Y11" s="108">
        <f t="shared" si="0"/>
        <v>-1.5518311607692681E-2</v>
      </c>
    </row>
    <row r="12" spans="1:25">
      <c r="A12" s="16">
        <v>26</v>
      </c>
      <c r="B12" t="s">
        <v>248</v>
      </c>
      <c r="C12" t="s">
        <v>13</v>
      </c>
      <c r="D12">
        <v>6423</v>
      </c>
      <c r="E12">
        <v>76593</v>
      </c>
      <c r="F12">
        <v>7.6059070000000002</v>
      </c>
      <c r="G12">
        <v>0</v>
      </c>
      <c r="H12">
        <v>90.084999999999994</v>
      </c>
      <c r="I12">
        <v>17.899999999999999</v>
      </c>
      <c r="J12">
        <v>1.3</v>
      </c>
      <c r="K12">
        <v>10.1</v>
      </c>
      <c r="L12">
        <v>1.0155000000000001</v>
      </c>
      <c r="M12">
        <v>87.575000000000003</v>
      </c>
      <c r="N12">
        <v>92.466999999999999</v>
      </c>
      <c r="O12">
        <v>91.019000000000005</v>
      </c>
      <c r="P12">
        <v>7.4</v>
      </c>
      <c r="Q12">
        <v>36.200000000000003</v>
      </c>
      <c r="R12">
        <v>10</v>
      </c>
      <c r="S12">
        <v>5.05</v>
      </c>
      <c r="T12" s="16">
        <v>25</v>
      </c>
      <c r="U12" s="23">
        <f t="shared" si="1"/>
        <v>31</v>
      </c>
      <c r="V12" s="16"/>
      <c r="W12" s="143" t="s">
        <v>346</v>
      </c>
      <c r="X12" s="143">
        <v>6422</v>
      </c>
      <c r="Y12" s="108">
        <f t="shared" si="0"/>
        <v>-1.5569048731123303E-2</v>
      </c>
    </row>
    <row r="13" spans="1:25">
      <c r="A13" s="16">
        <v>25</v>
      </c>
      <c r="B13" t="s">
        <v>249</v>
      </c>
      <c r="C13" t="s">
        <v>13</v>
      </c>
      <c r="D13">
        <v>6392</v>
      </c>
      <c r="E13">
        <v>76589</v>
      </c>
      <c r="F13">
        <v>7.4921980000000001</v>
      </c>
      <c r="G13">
        <v>0</v>
      </c>
      <c r="H13">
        <v>88.24</v>
      </c>
      <c r="I13">
        <v>17</v>
      </c>
      <c r="J13">
        <v>1</v>
      </c>
      <c r="K13">
        <v>7.3</v>
      </c>
      <c r="L13">
        <v>1.0149999999999999</v>
      </c>
      <c r="M13">
        <v>86.034999999999997</v>
      </c>
      <c r="N13">
        <v>90.281000000000006</v>
      </c>
      <c r="O13">
        <v>90.257000000000005</v>
      </c>
      <c r="P13">
        <v>11</v>
      </c>
      <c r="Q13">
        <v>23.8</v>
      </c>
      <c r="R13">
        <v>12</v>
      </c>
      <c r="S13">
        <v>5.04</v>
      </c>
      <c r="T13" s="16">
        <v>24</v>
      </c>
      <c r="U13" s="23">
        <f t="shared" si="1"/>
        <v>24</v>
      </c>
      <c r="V13" s="16"/>
      <c r="W13" s="103" t="s">
        <v>347</v>
      </c>
      <c r="X13" s="103">
        <v>6391</v>
      </c>
      <c r="Y13" s="108">
        <f t="shared" si="0"/>
        <v>-1.5644555694620976E-2</v>
      </c>
    </row>
    <row r="14" spans="1:25">
      <c r="A14" s="16">
        <v>24</v>
      </c>
      <c r="B14" t="s">
        <v>250</v>
      </c>
      <c r="C14" t="s">
        <v>13</v>
      </c>
      <c r="D14">
        <v>6368</v>
      </c>
      <c r="E14">
        <v>76586</v>
      </c>
      <c r="F14">
        <v>7.1399559999999997</v>
      </c>
      <c r="G14">
        <v>0</v>
      </c>
      <c r="H14">
        <v>88.460999999999999</v>
      </c>
      <c r="I14">
        <v>18.399999999999999</v>
      </c>
      <c r="J14">
        <v>2.6</v>
      </c>
      <c r="K14">
        <v>10.8</v>
      </c>
      <c r="L14">
        <v>1.0139</v>
      </c>
      <c r="M14">
        <v>85.763000000000005</v>
      </c>
      <c r="N14">
        <v>91.152000000000001</v>
      </c>
      <c r="O14">
        <v>86.147999999999996</v>
      </c>
      <c r="P14">
        <v>12.2</v>
      </c>
      <c r="Q14">
        <v>28.7</v>
      </c>
      <c r="R14">
        <v>13.7</v>
      </c>
      <c r="S14">
        <v>5.04</v>
      </c>
      <c r="T14" s="16">
        <v>23</v>
      </c>
      <c r="U14" s="23">
        <f t="shared" si="1"/>
        <v>61</v>
      </c>
      <c r="V14" s="16"/>
      <c r="W14" s="103" t="s">
        <v>348</v>
      </c>
      <c r="X14" s="103">
        <v>6368</v>
      </c>
      <c r="Y14" s="108">
        <f t="shared" si="0"/>
        <v>0</v>
      </c>
    </row>
    <row r="15" spans="1:25">
      <c r="A15" s="16">
        <v>23</v>
      </c>
      <c r="B15" t="s">
        <v>251</v>
      </c>
      <c r="C15" t="s">
        <v>13</v>
      </c>
      <c r="D15">
        <v>6307</v>
      </c>
      <c r="E15">
        <v>76577</v>
      </c>
      <c r="F15">
        <v>7.0985760000000004</v>
      </c>
      <c r="G15">
        <v>0</v>
      </c>
      <c r="H15">
        <v>88.647000000000006</v>
      </c>
      <c r="I15">
        <v>19.600000000000001</v>
      </c>
      <c r="J15">
        <v>1.8</v>
      </c>
      <c r="K15">
        <v>13.8</v>
      </c>
      <c r="L15">
        <v>1.0137</v>
      </c>
      <c r="M15">
        <v>85.852000000000004</v>
      </c>
      <c r="N15">
        <v>91.697000000000003</v>
      </c>
      <c r="O15">
        <v>86.048000000000002</v>
      </c>
      <c r="P15">
        <v>14.2</v>
      </c>
      <c r="Q15">
        <v>28.2</v>
      </c>
      <c r="R15">
        <v>15</v>
      </c>
      <c r="S15">
        <v>5.05</v>
      </c>
      <c r="T15" s="16">
        <v>22</v>
      </c>
      <c r="U15" s="23">
        <f t="shared" si="1"/>
        <v>44</v>
      </c>
      <c r="V15" s="16"/>
      <c r="W15" s="103" t="s">
        <v>349</v>
      </c>
      <c r="X15" s="103">
        <v>6307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6263</v>
      </c>
      <c r="E16">
        <v>76571</v>
      </c>
      <c r="F16">
        <v>7.1774319999999996</v>
      </c>
      <c r="G16">
        <v>0</v>
      </c>
      <c r="H16">
        <v>88.59</v>
      </c>
      <c r="I16">
        <v>18.8</v>
      </c>
      <c r="J16">
        <v>2.2000000000000002</v>
      </c>
      <c r="K16">
        <v>18.600000000000001</v>
      </c>
      <c r="L16">
        <v>1.0135000000000001</v>
      </c>
      <c r="M16">
        <v>85.718000000000004</v>
      </c>
      <c r="N16">
        <v>91.093999999999994</v>
      </c>
      <c r="O16">
        <v>87.847999999999999</v>
      </c>
      <c r="P16">
        <v>14.6</v>
      </c>
      <c r="Q16">
        <v>24.8</v>
      </c>
      <c r="R16">
        <v>17.100000000000001</v>
      </c>
      <c r="S16">
        <v>5.04</v>
      </c>
      <c r="T16" s="22">
        <v>21</v>
      </c>
      <c r="U16" s="23">
        <f t="shared" si="1"/>
        <v>52</v>
      </c>
      <c r="V16" s="24">
        <v>22</v>
      </c>
      <c r="W16" s="103" t="s">
        <v>350</v>
      </c>
      <c r="X16" s="103">
        <v>6263</v>
      </c>
      <c r="Y16" s="108">
        <f t="shared" si="0"/>
        <v>0</v>
      </c>
    </row>
    <row r="17" spans="1:25">
      <c r="A17" s="16">
        <v>21</v>
      </c>
      <c r="B17" t="s">
        <v>253</v>
      </c>
      <c r="C17" t="s">
        <v>13</v>
      </c>
      <c r="D17">
        <v>6211</v>
      </c>
      <c r="E17">
        <v>76564</v>
      </c>
      <c r="F17">
        <v>7.3078669999999999</v>
      </c>
      <c r="G17">
        <v>0</v>
      </c>
      <c r="H17">
        <v>88.335999999999999</v>
      </c>
      <c r="I17">
        <v>18.100000000000001</v>
      </c>
      <c r="J17">
        <v>2.7</v>
      </c>
      <c r="K17">
        <v>15.6</v>
      </c>
      <c r="L17">
        <v>1.0139</v>
      </c>
      <c r="M17">
        <v>85.524000000000001</v>
      </c>
      <c r="N17">
        <v>90.808000000000007</v>
      </c>
      <c r="O17">
        <v>89.441999999999993</v>
      </c>
      <c r="P17">
        <v>14.3</v>
      </c>
      <c r="Q17">
        <v>25</v>
      </c>
      <c r="R17">
        <v>16.600000000000001</v>
      </c>
      <c r="S17">
        <v>5.05</v>
      </c>
      <c r="T17" s="16">
        <v>20</v>
      </c>
      <c r="U17" s="23">
        <f t="shared" si="1"/>
        <v>62</v>
      </c>
      <c r="V17" s="16"/>
      <c r="W17" s="103" t="s">
        <v>351</v>
      </c>
      <c r="X17" s="103">
        <v>6211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6149</v>
      </c>
      <c r="E18">
        <v>76555</v>
      </c>
      <c r="F18">
        <v>7.005039</v>
      </c>
      <c r="G18">
        <v>0</v>
      </c>
      <c r="H18">
        <v>91.384</v>
      </c>
      <c r="I18">
        <v>19</v>
      </c>
      <c r="J18">
        <v>0.8</v>
      </c>
      <c r="K18">
        <v>17.600000000000001</v>
      </c>
      <c r="L18">
        <v>1.0132000000000001</v>
      </c>
      <c r="M18">
        <v>85.114999999999995</v>
      </c>
      <c r="N18">
        <v>93.305000000000007</v>
      </c>
      <c r="O18">
        <v>85.442999999999998</v>
      </c>
      <c r="P18">
        <v>15</v>
      </c>
      <c r="Q18">
        <v>25.2</v>
      </c>
      <c r="R18">
        <v>17</v>
      </c>
      <c r="S18">
        <v>5.04</v>
      </c>
      <c r="T18" s="16">
        <v>19</v>
      </c>
      <c r="U18" s="23">
        <f t="shared" si="1"/>
        <v>20</v>
      </c>
      <c r="V18" s="16"/>
      <c r="W18" s="103" t="s">
        <v>352</v>
      </c>
      <c r="X18" s="103">
        <v>6148</v>
      </c>
      <c r="Y18" s="108">
        <f t="shared" si="0"/>
        <v>-1.6262806960483545E-2</v>
      </c>
    </row>
    <row r="19" spans="1:25">
      <c r="A19" s="16">
        <v>19</v>
      </c>
      <c r="B19" t="s">
        <v>255</v>
      </c>
      <c r="C19" t="s">
        <v>13</v>
      </c>
      <c r="D19">
        <v>6129</v>
      </c>
      <c r="E19">
        <v>76552</v>
      </c>
      <c r="F19">
        <v>7.5372130000000004</v>
      </c>
      <c r="G19">
        <v>0</v>
      </c>
      <c r="H19">
        <v>90.884</v>
      </c>
      <c r="I19">
        <v>19.5</v>
      </c>
      <c r="J19">
        <v>0.4</v>
      </c>
      <c r="K19">
        <v>8.6999999999999993</v>
      </c>
      <c r="L19">
        <v>1.0144</v>
      </c>
      <c r="M19">
        <v>88.024000000000001</v>
      </c>
      <c r="N19">
        <v>93.488</v>
      </c>
      <c r="O19">
        <v>92.504000000000005</v>
      </c>
      <c r="P19">
        <v>14.8</v>
      </c>
      <c r="Q19">
        <v>27.7</v>
      </c>
      <c r="R19">
        <v>16.399999999999999</v>
      </c>
      <c r="S19">
        <v>5.0599999999999996</v>
      </c>
      <c r="T19" s="16">
        <v>18</v>
      </c>
      <c r="U19" s="23">
        <f t="shared" si="1"/>
        <v>8</v>
      </c>
      <c r="V19" s="16"/>
      <c r="W19" s="103" t="s">
        <v>353</v>
      </c>
      <c r="X19" s="103">
        <v>6128</v>
      </c>
      <c r="Y19" s="108">
        <f t="shared" si="0"/>
        <v>-1.6315875346705866E-2</v>
      </c>
    </row>
    <row r="20" spans="1:25">
      <c r="A20" s="16">
        <v>18</v>
      </c>
      <c r="B20" t="s">
        <v>256</v>
      </c>
      <c r="C20" t="s">
        <v>13</v>
      </c>
      <c r="D20">
        <v>6121</v>
      </c>
      <c r="E20">
        <v>76551</v>
      </c>
      <c r="F20">
        <v>7.2624149999999998</v>
      </c>
      <c r="G20">
        <v>0</v>
      </c>
      <c r="H20">
        <v>89.962999999999994</v>
      </c>
      <c r="I20">
        <v>22.7</v>
      </c>
      <c r="J20">
        <v>2.2000000000000002</v>
      </c>
      <c r="K20">
        <v>12</v>
      </c>
      <c r="L20">
        <v>1.014</v>
      </c>
      <c r="M20">
        <v>88.171000000000006</v>
      </c>
      <c r="N20">
        <v>92.031000000000006</v>
      </c>
      <c r="O20">
        <v>88.194000000000003</v>
      </c>
      <c r="P20">
        <v>13.7</v>
      </c>
      <c r="Q20">
        <v>41.3</v>
      </c>
      <c r="R20">
        <v>14.8</v>
      </c>
      <c r="S20">
        <v>5.05</v>
      </c>
      <c r="T20" s="16">
        <v>17</v>
      </c>
      <c r="U20" s="23">
        <f t="shared" si="1"/>
        <v>51</v>
      </c>
      <c r="V20" s="16"/>
      <c r="W20" s="103" t="s">
        <v>354</v>
      </c>
      <c r="X20" s="103">
        <v>6121</v>
      </c>
      <c r="Y20" s="108">
        <f t="shared" si="0"/>
        <v>0</v>
      </c>
    </row>
    <row r="21" spans="1:25">
      <c r="A21" s="16">
        <v>17</v>
      </c>
      <c r="B21" t="s">
        <v>257</v>
      </c>
      <c r="C21" t="s">
        <v>13</v>
      </c>
      <c r="D21">
        <v>6070</v>
      </c>
      <c r="E21">
        <v>76544</v>
      </c>
      <c r="F21">
        <v>7.3648949999999997</v>
      </c>
      <c r="G21">
        <v>0</v>
      </c>
      <c r="H21">
        <v>89.715000000000003</v>
      </c>
      <c r="I21">
        <v>21.6</v>
      </c>
      <c r="J21">
        <v>2</v>
      </c>
      <c r="K21">
        <v>14.3</v>
      </c>
      <c r="L21">
        <v>1.0143</v>
      </c>
      <c r="M21">
        <v>87.606999999999999</v>
      </c>
      <c r="N21">
        <v>92.111000000000004</v>
      </c>
      <c r="O21">
        <v>89.614999999999995</v>
      </c>
      <c r="P21">
        <v>12.5</v>
      </c>
      <c r="Q21">
        <v>40.6</v>
      </c>
      <c r="R21">
        <v>14.9</v>
      </c>
      <c r="S21">
        <v>5.0599999999999996</v>
      </c>
      <c r="T21" s="16">
        <v>16</v>
      </c>
      <c r="U21" s="23">
        <f t="shared" si="1"/>
        <v>47</v>
      </c>
      <c r="V21" s="16"/>
      <c r="W21" s="103" t="s">
        <v>355</v>
      </c>
      <c r="X21" s="103">
        <v>6070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6023</v>
      </c>
      <c r="E22">
        <v>76538</v>
      </c>
      <c r="F22">
        <v>7.3784669999999997</v>
      </c>
      <c r="G22">
        <v>0</v>
      </c>
      <c r="H22">
        <v>89.313999999999993</v>
      </c>
      <c r="I22">
        <v>19.399999999999999</v>
      </c>
      <c r="J22">
        <v>2.7</v>
      </c>
      <c r="K22">
        <v>13.4</v>
      </c>
      <c r="L22">
        <v>1.0145999999999999</v>
      </c>
      <c r="M22">
        <v>86.176000000000002</v>
      </c>
      <c r="N22">
        <v>92.483999999999995</v>
      </c>
      <c r="O22">
        <v>88.995000000000005</v>
      </c>
      <c r="P22">
        <v>10.199999999999999</v>
      </c>
      <c r="Q22">
        <v>35.9</v>
      </c>
      <c r="R22">
        <v>12.7</v>
      </c>
      <c r="S22">
        <v>5.05</v>
      </c>
      <c r="T22" s="16">
        <v>15</v>
      </c>
      <c r="U22" s="23">
        <f t="shared" si="1"/>
        <v>63</v>
      </c>
      <c r="V22" s="16"/>
      <c r="W22" s="143" t="s">
        <v>182</v>
      </c>
      <c r="X22" s="143">
        <v>6023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5960</v>
      </c>
      <c r="E23">
        <v>76529</v>
      </c>
      <c r="F23">
        <v>7.169899</v>
      </c>
      <c r="G23">
        <v>0</v>
      </c>
      <c r="H23">
        <v>88.706000000000003</v>
      </c>
      <c r="I23">
        <v>18.7</v>
      </c>
      <c r="J23">
        <v>1.7</v>
      </c>
      <c r="K23">
        <v>15.1</v>
      </c>
      <c r="L23">
        <v>1.0141</v>
      </c>
      <c r="M23">
        <v>85.521000000000001</v>
      </c>
      <c r="N23">
        <v>91.213999999999999</v>
      </c>
      <c r="O23">
        <v>86.298000000000002</v>
      </c>
      <c r="P23">
        <v>10.199999999999999</v>
      </c>
      <c r="Q23">
        <v>34.299999999999997</v>
      </c>
      <c r="R23">
        <v>13</v>
      </c>
      <c r="S23">
        <v>5.05</v>
      </c>
      <c r="T23" s="22">
        <v>14</v>
      </c>
      <c r="U23" s="23">
        <f t="shared" si="1"/>
        <v>40</v>
      </c>
      <c r="V23" s="24">
        <v>15</v>
      </c>
      <c r="W23" s="103" t="s">
        <v>183</v>
      </c>
      <c r="X23" s="103">
        <v>5960</v>
      </c>
      <c r="Y23" s="108">
        <f t="shared" si="0"/>
        <v>0</v>
      </c>
    </row>
    <row r="24" spans="1:25">
      <c r="A24" s="16">
        <v>14</v>
      </c>
      <c r="B24" t="s">
        <v>150</v>
      </c>
      <c r="C24" t="s">
        <v>13</v>
      </c>
      <c r="D24">
        <v>5920</v>
      </c>
      <c r="E24">
        <v>76523</v>
      </c>
      <c r="F24">
        <v>7.3440890000000003</v>
      </c>
      <c r="G24">
        <v>0</v>
      </c>
      <c r="H24">
        <v>88.671000000000006</v>
      </c>
      <c r="I24">
        <v>22.4</v>
      </c>
      <c r="J24">
        <v>2.8</v>
      </c>
      <c r="K24">
        <v>14.3</v>
      </c>
      <c r="L24">
        <v>1.014</v>
      </c>
      <c r="M24">
        <v>85.665000000000006</v>
      </c>
      <c r="N24">
        <v>92.19</v>
      </c>
      <c r="O24">
        <v>89.832999999999998</v>
      </c>
      <c r="P24">
        <v>15.6</v>
      </c>
      <c r="Q24">
        <v>35.9</v>
      </c>
      <c r="R24">
        <v>16.3</v>
      </c>
      <c r="S24">
        <v>5.05</v>
      </c>
      <c r="T24" s="16">
        <v>13</v>
      </c>
      <c r="U24" s="23">
        <f>D24-D25</f>
        <v>67</v>
      </c>
      <c r="V24" s="16"/>
      <c r="W24" s="103" t="s">
        <v>184</v>
      </c>
      <c r="X24" s="103">
        <v>5920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5853</v>
      </c>
      <c r="E25">
        <v>76514</v>
      </c>
      <c r="F25">
        <v>7.1543429999999999</v>
      </c>
      <c r="G25">
        <v>0</v>
      </c>
      <c r="H25">
        <v>91.759</v>
      </c>
      <c r="I25">
        <v>22.5</v>
      </c>
      <c r="J25">
        <v>0.5</v>
      </c>
      <c r="K25">
        <v>9.1999999999999993</v>
      </c>
      <c r="L25">
        <v>1.0137</v>
      </c>
      <c r="M25">
        <v>86.74</v>
      </c>
      <c r="N25">
        <v>93.751999999999995</v>
      </c>
      <c r="O25">
        <v>87.006</v>
      </c>
      <c r="P25">
        <v>14.4</v>
      </c>
      <c r="Q25">
        <v>39.299999999999997</v>
      </c>
      <c r="R25">
        <v>15.6</v>
      </c>
      <c r="S25">
        <v>5.0599999999999996</v>
      </c>
      <c r="T25" s="16">
        <v>12</v>
      </c>
      <c r="U25" s="23">
        <f>D25-D26</f>
        <v>13</v>
      </c>
      <c r="V25" s="16"/>
      <c r="W25" s="103" t="s">
        <v>185</v>
      </c>
      <c r="X25" s="103">
        <v>5853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5840</v>
      </c>
      <c r="E26">
        <v>76512</v>
      </c>
      <c r="F26">
        <v>7.5331710000000003</v>
      </c>
      <c r="G26">
        <v>0</v>
      </c>
      <c r="H26">
        <v>91.686000000000007</v>
      </c>
      <c r="I26">
        <v>19.2</v>
      </c>
      <c r="J26">
        <v>1</v>
      </c>
      <c r="K26">
        <v>7.4</v>
      </c>
      <c r="L26">
        <v>1.0145999999999999</v>
      </c>
      <c r="M26">
        <v>88.674000000000007</v>
      </c>
      <c r="N26">
        <v>93.840999999999994</v>
      </c>
      <c r="O26">
        <v>92.042000000000002</v>
      </c>
      <c r="P26">
        <v>14.4</v>
      </c>
      <c r="Q26">
        <v>32.9</v>
      </c>
      <c r="R26">
        <v>15.3</v>
      </c>
      <c r="S26">
        <v>5.05</v>
      </c>
      <c r="T26" s="16">
        <v>11</v>
      </c>
      <c r="U26" s="23">
        <f>D26-D27</f>
        <v>24</v>
      </c>
      <c r="V26" s="16"/>
      <c r="W26" s="104">
        <v>41983.382928240739</v>
      </c>
      <c r="X26" s="103">
        <v>5840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5816</v>
      </c>
      <c r="E27">
        <v>76509</v>
      </c>
      <c r="F27">
        <v>7.4421410000000003</v>
      </c>
      <c r="G27">
        <v>0</v>
      </c>
      <c r="H27">
        <v>89.793999999999997</v>
      </c>
      <c r="I27">
        <v>21.7</v>
      </c>
      <c r="J27">
        <v>2.1</v>
      </c>
      <c r="K27">
        <v>20</v>
      </c>
      <c r="L27">
        <v>1.0145</v>
      </c>
      <c r="M27">
        <v>85.974000000000004</v>
      </c>
      <c r="N27">
        <v>93.105000000000004</v>
      </c>
      <c r="O27">
        <v>90.453000000000003</v>
      </c>
      <c r="P27">
        <v>14.1</v>
      </c>
      <c r="Q27">
        <v>38.700000000000003</v>
      </c>
      <c r="R27">
        <v>14.3</v>
      </c>
      <c r="S27">
        <v>5.05</v>
      </c>
      <c r="T27" s="16">
        <v>10</v>
      </c>
      <c r="U27" s="23">
        <f>D27-D28</f>
        <v>47</v>
      </c>
      <c r="V27" s="16"/>
      <c r="W27" s="104">
        <v>41953.394409722219</v>
      </c>
      <c r="X27" s="103">
        <v>5816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5769</v>
      </c>
      <c r="E28">
        <v>76502</v>
      </c>
      <c r="F28">
        <v>7.1647470000000002</v>
      </c>
      <c r="G28">
        <v>0</v>
      </c>
      <c r="H28">
        <v>89.305999999999997</v>
      </c>
      <c r="I28">
        <v>22.4</v>
      </c>
      <c r="J28">
        <v>3</v>
      </c>
      <c r="K28">
        <v>16.8</v>
      </c>
      <c r="L28">
        <v>1.0136000000000001</v>
      </c>
      <c r="M28">
        <v>86.772000000000006</v>
      </c>
      <c r="N28">
        <v>92.194000000000003</v>
      </c>
      <c r="O28">
        <v>87.504000000000005</v>
      </c>
      <c r="P28">
        <v>14.3</v>
      </c>
      <c r="Q28">
        <v>38.6</v>
      </c>
      <c r="R28">
        <v>16.600000000000001</v>
      </c>
      <c r="S28">
        <v>5.0599999999999996</v>
      </c>
      <c r="T28" s="16">
        <v>9</v>
      </c>
      <c r="U28" s="23">
        <f t="shared" si="1"/>
        <v>73</v>
      </c>
      <c r="V28" s="16"/>
      <c r="W28" s="104">
        <v>41922.392175925925</v>
      </c>
      <c r="X28" s="103">
        <v>5768</v>
      </c>
      <c r="Y28" s="108">
        <f t="shared" si="0"/>
        <v>-1.733402669439954E-2</v>
      </c>
    </row>
    <row r="29" spans="1:25">
      <c r="A29" s="16">
        <v>9</v>
      </c>
      <c r="B29" t="s">
        <v>155</v>
      </c>
      <c r="C29" t="s">
        <v>13</v>
      </c>
      <c r="D29">
        <v>5696</v>
      </c>
      <c r="E29">
        <v>76492</v>
      </c>
      <c r="F29">
        <v>7.2064069999999996</v>
      </c>
      <c r="G29">
        <v>0</v>
      </c>
      <c r="H29">
        <v>88.921000000000006</v>
      </c>
      <c r="I29">
        <v>21.7</v>
      </c>
      <c r="J29">
        <v>3</v>
      </c>
      <c r="K29">
        <v>19.3</v>
      </c>
      <c r="L29">
        <v>1.0138</v>
      </c>
      <c r="M29">
        <v>86.781999999999996</v>
      </c>
      <c r="N29">
        <v>90.933999999999997</v>
      </c>
      <c r="O29">
        <v>87.760999999999996</v>
      </c>
      <c r="P29">
        <v>11.9</v>
      </c>
      <c r="Q29">
        <v>39.6</v>
      </c>
      <c r="R29">
        <v>15.7</v>
      </c>
      <c r="S29">
        <v>5.0599999999999996</v>
      </c>
      <c r="T29" s="16">
        <v>8</v>
      </c>
      <c r="U29" s="23">
        <f>D29-D30</f>
        <v>70</v>
      </c>
      <c r="V29" s="16"/>
      <c r="W29" s="104">
        <v>41892.393530092595</v>
      </c>
      <c r="X29" s="103">
        <v>5695</v>
      </c>
      <c r="Y29" s="108">
        <f t="shared" si="0"/>
        <v>-1.7556179775283454E-2</v>
      </c>
    </row>
    <row r="30" spans="1:25" s="25" customFormat="1">
      <c r="A30" s="21">
        <v>8</v>
      </c>
      <c r="B30" t="s">
        <v>156</v>
      </c>
      <c r="C30" t="s">
        <v>13</v>
      </c>
      <c r="D30">
        <v>5626</v>
      </c>
      <c r="E30">
        <v>76482</v>
      </c>
      <c r="F30">
        <v>7.4665350000000004</v>
      </c>
      <c r="G30">
        <v>0</v>
      </c>
      <c r="H30">
        <v>89.873000000000005</v>
      </c>
      <c r="I30">
        <v>20.7</v>
      </c>
      <c r="J30">
        <v>2.9</v>
      </c>
      <c r="K30">
        <v>16.5</v>
      </c>
      <c r="L30">
        <v>1.0148999999999999</v>
      </c>
      <c r="M30">
        <v>87.176000000000002</v>
      </c>
      <c r="N30">
        <v>92.08</v>
      </c>
      <c r="O30">
        <v>89.856999999999999</v>
      </c>
      <c r="P30">
        <v>10</v>
      </c>
      <c r="Q30">
        <v>38.9</v>
      </c>
      <c r="R30">
        <v>11.9</v>
      </c>
      <c r="S30">
        <v>5.05</v>
      </c>
      <c r="T30" s="22">
        <v>7</v>
      </c>
      <c r="U30" s="23">
        <f>D30-D31</f>
        <v>69</v>
      </c>
      <c r="V30" s="24">
        <v>8</v>
      </c>
      <c r="W30" s="104">
        <v>41861.436597222222</v>
      </c>
      <c r="X30" s="103">
        <v>5625</v>
      </c>
      <c r="Y30" s="108">
        <f t="shared" si="0"/>
        <v>-1.7774617845716989E-2</v>
      </c>
    </row>
    <row r="31" spans="1:25">
      <c r="A31" s="16">
        <v>7</v>
      </c>
      <c r="B31" t="s">
        <v>157</v>
      </c>
      <c r="C31" t="s">
        <v>13</v>
      </c>
      <c r="D31">
        <v>5557</v>
      </c>
      <c r="E31">
        <v>76472</v>
      </c>
      <c r="F31">
        <v>7.194401</v>
      </c>
      <c r="G31">
        <v>0</v>
      </c>
      <c r="H31">
        <v>89.225999999999999</v>
      </c>
      <c r="I31">
        <v>18.5</v>
      </c>
      <c r="J31">
        <v>2.2999999999999998</v>
      </c>
      <c r="K31">
        <v>15.7</v>
      </c>
      <c r="L31">
        <v>1.0138</v>
      </c>
      <c r="M31">
        <v>86.308000000000007</v>
      </c>
      <c r="N31">
        <v>92.33</v>
      </c>
      <c r="O31">
        <v>87.52</v>
      </c>
      <c r="P31">
        <v>13.9</v>
      </c>
      <c r="Q31">
        <v>31.7</v>
      </c>
      <c r="R31">
        <v>15.5</v>
      </c>
      <c r="S31">
        <v>5.07</v>
      </c>
      <c r="T31" s="16">
        <v>6</v>
      </c>
      <c r="U31" s="23">
        <f t="shared" si="1"/>
        <v>55</v>
      </c>
      <c r="V31" s="5"/>
      <c r="W31" s="104">
        <v>41830.385729166665</v>
      </c>
      <c r="X31" s="103">
        <v>5557</v>
      </c>
      <c r="Y31" s="108">
        <f t="shared" si="0"/>
        <v>0</v>
      </c>
    </row>
    <row r="32" spans="1:25">
      <c r="A32" s="16">
        <v>6</v>
      </c>
      <c r="B32" t="s">
        <v>158</v>
      </c>
      <c r="C32" t="s">
        <v>13</v>
      </c>
      <c r="D32">
        <v>5502</v>
      </c>
      <c r="E32">
        <v>76465</v>
      </c>
      <c r="F32">
        <v>7.1104419999999999</v>
      </c>
      <c r="G32">
        <v>0</v>
      </c>
      <c r="H32">
        <v>92.022000000000006</v>
      </c>
      <c r="I32">
        <v>19</v>
      </c>
      <c r="J32">
        <v>0.6</v>
      </c>
      <c r="K32">
        <v>11.4</v>
      </c>
      <c r="L32">
        <v>1.0133000000000001</v>
      </c>
      <c r="M32">
        <v>86.599000000000004</v>
      </c>
      <c r="N32">
        <v>94.266000000000005</v>
      </c>
      <c r="O32">
        <v>87.146000000000001</v>
      </c>
      <c r="P32">
        <v>15.6</v>
      </c>
      <c r="Q32">
        <v>29.6</v>
      </c>
      <c r="R32">
        <v>17.7</v>
      </c>
      <c r="S32">
        <v>5.0599999999999996</v>
      </c>
      <c r="T32" s="16">
        <v>5</v>
      </c>
      <c r="U32" s="23">
        <f t="shared" si="1"/>
        <v>15</v>
      </c>
      <c r="V32" s="5"/>
      <c r="W32" s="104">
        <v>41800.38621527778</v>
      </c>
      <c r="X32" s="103">
        <v>5502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5487</v>
      </c>
      <c r="E33">
        <v>76462</v>
      </c>
      <c r="F33">
        <v>7.6005120000000002</v>
      </c>
      <c r="G33">
        <v>0</v>
      </c>
      <c r="H33">
        <v>91.917000000000002</v>
      </c>
      <c r="I33">
        <v>17.8</v>
      </c>
      <c r="J33">
        <v>0.8</v>
      </c>
      <c r="K33">
        <v>10.4</v>
      </c>
      <c r="L33">
        <v>1.0146999999999999</v>
      </c>
      <c r="M33">
        <v>89.965000000000003</v>
      </c>
      <c r="N33">
        <v>93.844999999999999</v>
      </c>
      <c r="O33">
        <v>93.078000000000003</v>
      </c>
      <c r="P33">
        <v>15.4</v>
      </c>
      <c r="Q33">
        <v>23.1</v>
      </c>
      <c r="R33">
        <v>15.6</v>
      </c>
      <c r="S33">
        <v>5.0599999999999996</v>
      </c>
      <c r="T33" s="16">
        <v>4</v>
      </c>
      <c r="U33" s="23">
        <f t="shared" si="1"/>
        <v>17</v>
      </c>
      <c r="V33" s="5"/>
      <c r="W33" s="104">
        <v>41769.387650462966</v>
      </c>
      <c r="X33" s="103">
        <v>5486</v>
      </c>
      <c r="Y33" s="108">
        <f t="shared" si="0"/>
        <v>-1.8224895206856218E-2</v>
      </c>
    </row>
    <row r="34" spans="1:25">
      <c r="A34" s="16">
        <v>4</v>
      </c>
      <c r="B34" t="s">
        <v>160</v>
      </c>
      <c r="C34" t="s">
        <v>13</v>
      </c>
      <c r="D34">
        <v>5470</v>
      </c>
      <c r="E34">
        <v>76460</v>
      </c>
      <c r="F34">
        <v>7.5472710000000003</v>
      </c>
      <c r="G34">
        <v>0</v>
      </c>
      <c r="H34">
        <v>91.114999999999995</v>
      </c>
      <c r="I34">
        <v>19.3</v>
      </c>
      <c r="J34">
        <v>2.6</v>
      </c>
      <c r="K34">
        <v>15.7</v>
      </c>
      <c r="L34">
        <v>1.0145999999999999</v>
      </c>
      <c r="M34">
        <v>87.796999999999997</v>
      </c>
      <c r="N34">
        <v>93.838999999999999</v>
      </c>
      <c r="O34">
        <v>92.257000000000005</v>
      </c>
      <c r="P34">
        <v>15.1</v>
      </c>
      <c r="Q34">
        <v>29.6</v>
      </c>
      <c r="R34">
        <v>15.4</v>
      </c>
      <c r="S34">
        <v>5.0599999999999996</v>
      </c>
      <c r="T34" s="16">
        <v>3</v>
      </c>
      <c r="U34" s="23">
        <f t="shared" si="1"/>
        <v>62</v>
      </c>
      <c r="V34" s="5"/>
      <c r="W34" s="104">
        <v>41739.386099537034</v>
      </c>
      <c r="X34" s="103">
        <v>5469</v>
      </c>
      <c r="Y34" s="108">
        <f t="shared" si="0"/>
        <v>-1.8281535648995373E-2</v>
      </c>
    </row>
    <row r="35" spans="1:25">
      <c r="A35" s="16">
        <v>3</v>
      </c>
      <c r="B35" t="s">
        <v>161</v>
      </c>
      <c r="C35" t="s">
        <v>13</v>
      </c>
      <c r="D35">
        <v>5408</v>
      </c>
      <c r="E35">
        <v>76452</v>
      </c>
      <c r="F35">
        <v>7.3758780000000002</v>
      </c>
      <c r="G35">
        <v>0</v>
      </c>
      <c r="H35">
        <v>90.875</v>
      </c>
      <c r="I35">
        <v>21.8</v>
      </c>
      <c r="J35">
        <v>2.5</v>
      </c>
      <c r="K35">
        <v>13.8</v>
      </c>
      <c r="L35">
        <v>1.0142</v>
      </c>
      <c r="M35">
        <v>88.855999999999995</v>
      </c>
      <c r="N35">
        <v>92.349000000000004</v>
      </c>
      <c r="O35">
        <v>90.081999999999994</v>
      </c>
      <c r="P35">
        <v>15.2</v>
      </c>
      <c r="Q35">
        <v>34.799999999999997</v>
      </c>
      <c r="R35">
        <v>15.8</v>
      </c>
      <c r="S35">
        <v>5.0599999999999996</v>
      </c>
      <c r="T35" s="16">
        <v>2</v>
      </c>
      <c r="U35" s="23">
        <f t="shared" si="1"/>
        <v>58</v>
      </c>
      <c r="V35" s="5"/>
      <c r="W35" s="104">
        <v>41708.394641203704</v>
      </c>
      <c r="X35" s="103">
        <v>5408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5350</v>
      </c>
      <c r="E36">
        <v>76444</v>
      </c>
      <c r="F36">
        <v>7.3676870000000001</v>
      </c>
      <c r="G36">
        <v>0</v>
      </c>
      <c r="H36">
        <v>90.866</v>
      </c>
      <c r="I36">
        <v>22.9</v>
      </c>
      <c r="J36">
        <v>2.4</v>
      </c>
      <c r="K36">
        <v>15.6</v>
      </c>
      <c r="L36">
        <v>1.0137</v>
      </c>
      <c r="M36">
        <v>87.903999999999996</v>
      </c>
      <c r="N36">
        <v>93.265000000000001</v>
      </c>
      <c r="O36">
        <v>91.222999999999999</v>
      </c>
      <c r="P36">
        <v>17.3</v>
      </c>
      <c r="Q36">
        <v>40.200000000000003</v>
      </c>
      <c r="R36">
        <v>19.2</v>
      </c>
      <c r="S36">
        <v>5.07</v>
      </c>
      <c r="T36" s="16">
        <v>1</v>
      </c>
      <c r="U36" s="23">
        <f t="shared" si="1"/>
        <v>55</v>
      </c>
      <c r="V36" s="5"/>
      <c r="W36" s="104">
        <v>41680.386273148149</v>
      </c>
      <c r="X36" s="103">
        <v>5350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5295</v>
      </c>
      <c r="E37">
        <v>76436</v>
      </c>
      <c r="F37">
        <v>7.3342049999999999</v>
      </c>
      <c r="G37">
        <v>0</v>
      </c>
      <c r="H37">
        <v>89.375</v>
      </c>
      <c r="I37">
        <v>21.9</v>
      </c>
      <c r="J37">
        <v>2.2999999999999998</v>
      </c>
      <c r="K37">
        <v>15.3</v>
      </c>
      <c r="L37">
        <v>1.0138</v>
      </c>
      <c r="M37">
        <v>86.738</v>
      </c>
      <c r="N37">
        <v>92.575999999999993</v>
      </c>
      <c r="O37">
        <v>90.197999999999993</v>
      </c>
      <c r="P37">
        <v>15.6</v>
      </c>
      <c r="Q37">
        <v>38.299999999999997</v>
      </c>
      <c r="R37">
        <v>17.600000000000001</v>
      </c>
      <c r="S37">
        <v>5.07</v>
      </c>
      <c r="T37" s="1"/>
      <c r="U37" s="26"/>
      <c r="V37" s="5"/>
      <c r="W37" s="104">
        <v>41649.390856481485</v>
      </c>
      <c r="X37" s="103">
        <v>5294</v>
      </c>
      <c r="Y37" s="108">
        <f t="shared" si="2"/>
        <v>-1.8885741265350475E-2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86"/>
      <c r="X38" s="287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86"/>
      <c r="X39" s="287"/>
      <c r="Y39" s="28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86"/>
      <c r="X40" s="287"/>
      <c r="Y40" s="28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9"/>
      <c r="X41" s="290"/>
      <c r="Y41" s="29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419213</v>
      </c>
      <c r="T6" s="22">
        <v>31</v>
      </c>
      <c r="U6" s="23">
        <f>D6-D7</f>
        <v>1058</v>
      </c>
      <c r="V6" s="24">
        <v>1</v>
      </c>
      <c r="W6" s="106"/>
      <c r="X6" s="102"/>
      <c r="Y6" s="105">
        <f t="shared" ref="Y6:Y34" si="0">((X6*100)/D6)-100</f>
        <v>-100</v>
      </c>
    </row>
    <row r="7" spans="1:25">
      <c r="A7" s="16">
        <v>31</v>
      </c>
      <c r="D7">
        <v>418155</v>
      </c>
      <c r="T7" s="16">
        <v>30</v>
      </c>
      <c r="U7" s="23">
        <f>D7-D8</f>
        <v>1177</v>
      </c>
      <c r="V7" s="4"/>
      <c r="W7" s="130"/>
      <c r="X7" s="130"/>
      <c r="Y7" s="105">
        <f t="shared" si="0"/>
        <v>-100</v>
      </c>
    </row>
    <row r="8" spans="1:25">
      <c r="A8" s="16">
        <v>30</v>
      </c>
      <c r="D8">
        <v>416978</v>
      </c>
      <c r="T8" s="16">
        <v>29</v>
      </c>
      <c r="U8" s="23">
        <f>D8-D9</f>
        <v>1682</v>
      </c>
      <c r="V8" s="4"/>
      <c r="W8" s="103" t="s">
        <v>583</v>
      </c>
      <c r="X8" s="103">
        <v>416978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415296</v>
      </c>
      <c r="E9">
        <v>198503</v>
      </c>
      <c r="F9">
        <v>7.0807120000000001</v>
      </c>
      <c r="G9">
        <v>1</v>
      </c>
      <c r="H9">
        <v>87.900999999999996</v>
      </c>
      <c r="I9">
        <v>16.7</v>
      </c>
      <c r="J9">
        <v>49.4</v>
      </c>
      <c r="K9">
        <v>123.9</v>
      </c>
      <c r="L9">
        <v>1.0132000000000001</v>
      </c>
      <c r="M9">
        <v>85.031000000000006</v>
      </c>
      <c r="N9">
        <v>89.781000000000006</v>
      </c>
      <c r="O9">
        <v>86.858000000000004</v>
      </c>
      <c r="P9">
        <v>3.2</v>
      </c>
      <c r="Q9">
        <v>23.3</v>
      </c>
      <c r="R9">
        <v>18</v>
      </c>
      <c r="S9">
        <v>4.7699999999999996</v>
      </c>
      <c r="T9" s="22">
        <v>28</v>
      </c>
      <c r="U9" s="23">
        <f t="shared" ref="U9:U36" si="1">D9-D10</f>
        <v>1183</v>
      </c>
      <c r="V9" s="24">
        <v>29</v>
      </c>
      <c r="W9" s="103" t="s">
        <v>584</v>
      </c>
      <c r="X9" s="103">
        <v>415297</v>
      </c>
      <c r="Y9" s="108">
        <f t="shared" si="0"/>
        <v>2.4079210972161036E-4</v>
      </c>
    </row>
    <row r="10" spans="1:25">
      <c r="A10" s="16">
        <v>28</v>
      </c>
      <c r="B10" t="s">
        <v>246</v>
      </c>
      <c r="C10" t="s">
        <v>13</v>
      </c>
      <c r="D10">
        <v>414113</v>
      </c>
      <c r="E10">
        <v>198337</v>
      </c>
      <c r="F10">
        <v>7.1599300000000001</v>
      </c>
      <c r="G10">
        <v>1</v>
      </c>
      <c r="H10">
        <v>87.879000000000005</v>
      </c>
      <c r="I10">
        <v>16.899999999999999</v>
      </c>
      <c r="J10">
        <v>48.4</v>
      </c>
      <c r="K10">
        <v>105.2</v>
      </c>
      <c r="L10">
        <v>1.0133000000000001</v>
      </c>
      <c r="M10">
        <v>85.340999999999994</v>
      </c>
      <c r="N10">
        <v>90.816999999999993</v>
      </c>
      <c r="O10">
        <v>88.186999999999998</v>
      </c>
      <c r="P10">
        <v>6</v>
      </c>
      <c r="Q10">
        <v>22.6</v>
      </c>
      <c r="R10">
        <v>18.7</v>
      </c>
      <c r="S10">
        <v>4.7699999999999996</v>
      </c>
      <c r="T10" s="16">
        <v>27</v>
      </c>
      <c r="U10" s="23">
        <f t="shared" si="1"/>
        <v>1157</v>
      </c>
      <c r="V10" s="16"/>
      <c r="W10" s="103" t="s">
        <v>574</v>
      </c>
      <c r="X10" s="103">
        <v>414114</v>
      </c>
      <c r="Y10" s="108">
        <f t="shared" si="0"/>
        <v>2.4147998252033176E-4</v>
      </c>
    </row>
    <row r="11" spans="1:25">
      <c r="A11" s="16">
        <v>27</v>
      </c>
      <c r="B11" t="s">
        <v>247</v>
      </c>
      <c r="C11" t="s">
        <v>13</v>
      </c>
      <c r="D11">
        <v>412956</v>
      </c>
      <c r="E11">
        <v>198174</v>
      </c>
      <c r="F11">
        <v>7.1776730000000004</v>
      </c>
      <c r="G11">
        <v>1</v>
      </c>
      <c r="H11">
        <v>91.64</v>
      </c>
      <c r="I11">
        <v>13.5</v>
      </c>
      <c r="J11">
        <v>6</v>
      </c>
      <c r="K11">
        <v>111.8</v>
      </c>
      <c r="L11">
        <v>1.0134000000000001</v>
      </c>
      <c r="M11">
        <v>86.545000000000002</v>
      </c>
      <c r="N11">
        <v>93.909000000000006</v>
      </c>
      <c r="O11">
        <v>88.23</v>
      </c>
      <c r="P11">
        <v>4</v>
      </c>
      <c r="Q11">
        <v>22.1</v>
      </c>
      <c r="R11">
        <v>18.100000000000001</v>
      </c>
      <c r="S11">
        <v>4.7699999999999996</v>
      </c>
      <c r="T11" s="16">
        <v>26</v>
      </c>
      <c r="U11" s="23">
        <f t="shared" si="1"/>
        <v>144</v>
      </c>
      <c r="V11" s="16"/>
      <c r="W11" s="103" t="s">
        <v>585</v>
      </c>
      <c r="X11" s="103">
        <v>412956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412812</v>
      </c>
      <c r="E12">
        <v>198154</v>
      </c>
      <c r="F12">
        <v>7.6665390000000002</v>
      </c>
      <c r="G12">
        <v>1</v>
      </c>
      <c r="H12">
        <v>90.239000000000004</v>
      </c>
      <c r="I12">
        <v>13</v>
      </c>
      <c r="J12">
        <v>15.9</v>
      </c>
      <c r="K12">
        <v>75.7</v>
      </c>
      <c r="L12">
        <v>1.0159</v>
      </c>
      <c r="M12">
        <v>88.697999999999993</v>
      </c>
      <c r="N12">
        <v>92.608999999999995</v>
      </c>
      <c r="O12">
        <v>91.137</v>
      </c>
      <c r="P12">
        <v>2.2000000000000002</v>
      </c>
      <c r="Q12">
        <v>22.5</v>
      </c>
      <c r="R12">
        <v>8.1999999999999993</v>
      </c>
      <c r="S12">
        <v>4.7699999999999996</v>
      </c>
      <c r="T12" s="16">
        <v>25</v>
      </c>
      <c r="U12" s="23">
        <f t="shared" si="1"/>
        <v>379</v>
      </c>
      <c r="V12" s="16"/>
      <c r="W12" s="143" t="s">
        <v>356</v>
      </c>
      <c r="X12" s="143">
        <v>412812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412433</v>
      </c>
      <c r="E13">
        <v>198102</v>
      </c>
      <c r="F13">
        <v>7.267328</v>
      </c>
      <c r="G13">
        <v>1</v>
      </c>
      <c r="H13">
        <v>88.302000000000007</v>
      </c>
      <c r="I13">
        <v>17.600000000000001</v>
      </c>
      <c r="J13">
        <v>47.2</v>
      </c>
      <c r="K13">
        <v>113.1</v>
      </c>
      <c r="L13">
        <v>1.0135000000000001</v>
      </c>
      <c r="M13">
        <v>86.114000000000004</v>
      </c>
      <c r="N13">
        <v>90.543999999999997</v>
      </c>
      <c r="O13">
        <v>89.778999999999996</v>
      </c>
      <c r="P13">
        <v>9</v>
      </c>
      <c r="Q13">
        <v>22.7</v>
      </c>
      <c r="R13">
        <v>19</v>
      </c>
      <c r="S13">
        <v>4.78</v>
      </c>
      <c r="T13" s="16">
        <v>24</v>
      </c>
      <c r="U13" s="23">
        <f t="shared" si="1"/>
        <v>1180</v>
      </c>
      <c r="V13" s="16"/>
      <c r="W13" s="103" t="s">
        <v>357</v>
      </c>
      <c r="X13" s="103">
        <v>412434</v>
      </c>
      <c r="Y13" s="108">
        <f t="shared" si="0"/>
        <v>2.4246362438873348E-4</v>
      </c>
    </row>
    <row r="14" spans="1:25">
      <c r="A14" s="16">
        <v>24</v>
      </c>
      <c r="B14" t="s">
        <v>250</v>
      </c>
      <c r="C14" t="s">
        <v>13</v>
      </c>
      <c r="D14">
        <v>411253</v>
      </c>
      <c r="E14">
        <v>197936</v>
      </c>
      <c r="F14">
        <v>7.0273209999999997</v>
      </c>
      <c r="G14">
        <v>1</v>
      </c>
      <c r="H14">
        <v>88.494</v>
      </c>
      <c r="I14">
        <v>18.5</v>
      </c>
      <c r="J14">
        <v>50</v>
      </c>
      <c r="K14">
        <v>93.3</v>
      </c>
      <c r="L14">
        <v>1.0128999999999999</v>
      </c>
      <c r="M14">
        <v>85.864999999999995</v>
      </c>
      <c r="N14">
        <v>91.153999999999996</v>
      </c>
      <c r="O14">
        <v>86.503</v>
      </c>
      <c r="P14">
        <v>10.1</v>
      </c>
      <c r="Q14">
        <v>22.8</v>
      </c>
      <c r="R14">
        <v>19.100000000000001</v>
      </c>
      <c r="S14">
        <v>4.78</v>
      </c>
      <c r="T14" s="16">
        <v>23</v>
      </c>
      <c r="U14" s="23">
        <f t="shared" si="1"/>
        <v>1197</v>
      </c>
      <c r="V14" s="16"/>
      <c r="W14" s="103" t="s">
        <v>358</v>
      </c>
      <c r="X14" s="103">
        <v>411255</v>
      </c>
      <c r="Y14" s="108">
        <f t="shared" si="0"/>
        <v>4.8631864083859E-4</v>
      </c>
    </row>
    <row r="15" spans="1:25">
      <c r="A15" s="16">
        <v>23</v>
      </c>
      <c r="B15" t="s">
        <v>251</v>
      </c>
      <c r="C15" t="s">
        <v>13</v>
      </c>
      <c r="D15">
        <v>410056</v>
      </c>
      <c r="E15">
        <v>197769</v>
      </c>
      <c r="F15">
        <v>6.9719509999999998</v>
      </c>
      <c r="G15">
        <v>1</v>
      </c>
      <c r="H15">
        <v>88.68</v>
      </c>
      <c r="I15">
        <v>19</v>
      </c>
      <c r="J15">
        <v>47.1</v>
      </c>
      <c r="K15">
        <v>102.8</v>
      </c>
      <c r="L15">
        <v>1.0127999999999999</v>
      </c>
      <c r="M15">
        <v>85.844999999999999</v>
      </c>
      <c r="N15">
        <v>91.817999999999998</v>
      </c>
      <c r="O15">
        <v>85.903999999999996</v>
      </c>
      <c r="P15">
        <v>13.3</v>
      </c>
      <c r="Q15">
        <v>23.8</v>
      </c>
      <c r="R15">
        <v>19.600000000000001</v>
      </c>
      <c r="S15">
        <v>4.78</v>
      </c>
      <c r="T15" s="16">
        <v>22</v>
      </c>
      <c r="U15" s="23">
        <f t="shared" si="1"/>
        <v>1128</v>
      </c>
      <c r="V15" s="16"/>
      <c r="W15" s="103" t="s">
        <v>359</v>
      </c>
      <c r="X15" s="103">
        <v>410057</v>
      </c>
      <c r="Y15" s="108">
        <f t="shared" si="0"/>
        <v>2.4386913007390376E-4</v>
      </c>
    </row>
    <row r="16" spans="1:25" s="25" customFormat="1">
      <c r="A16" s="21">
        <v>22</v>
      </c>
      <c r="B16" t="s">
        <v>252</v>
      </c>
      <c r="C16" t="s">
        <v>13</v>
      </c>
      <c r="D16">
        <v>408928</v>
      </c>
      <c r="E16">
        <v>197610</v>
      </c>
      <c r="F16">
        <v>7.0869460000000002</v>
      </c>
      <c r="G16">
        <v>1</v>
      </c>
      <c r="H16">
        <v>88.600999999999999</v>
      </c>
      <c r="I16">
        <v>19.3</v>
      </c>
      <c r="J16">
        <v>50.6</v>
      </c>
      <c r="K16">
        <v>127.6</v>
      </c>
      <c r="L16">
        <v>1.0128999999999999</v>
      </c>
      <c r="M16">
        <v>85.863</v>
      </c>
      <c r="N16">
        <v>91.218000000000004</v>
      </c>
      <c r="O16">
        <v>87.698999999999998</v>
      </c>
      <c r="P16">
        <v>14.5</v>
      </c>
      <c r="Q16">
        <v>22.9</v>
      </c>
      <c r="R16">
        <v>20.2</v>
      </c>
      <c r="S16">
        <v>4.78</v>
      </c>
      <c r="T16" s="22">
        <v>21</v>
      </c>
      <c r="U16" s="23">
        <f t="shared" si="1"/>
        <v>1213</v>
      </c>
      <c r="V16" s="24">
        <v>22</v>
      </c>
      <c r="W16" s="103" t="s">
        <v>360</v>
      </c>
      <c r="X16" s="103">
        <v>408929</v>
      </c>
      <c r="Y16" s="108">
        <f t="shared" si="0"/>
        <v>2.4454182643296463E-4</v>
      </c>
    </row>
    <row r="17" spans="1:25">
      <c r="A17" s="16">
        <v>21</v>
      </c>
      <c r="B17" t="s">
        <v>253</v>
      </c>
      <c r="C17" t="s">
        <v>13</v>
      </c>
      <c r="D17">
        <v>407715</v>
      </c>
      <c r="E17">
        <v>197440</v>
      </c>
      <c r="F17">
        <v>7.1950589999999996</v>
      </c>
      <c r="G17">
        <v>1</v>
      </c>
      <c r="H17">
        <v>88.343000000000004</v>
      </c>
      <c r="I17">
        <v>18.899999999999999</v>
      </c>
      <c r="J17">
        <v>50.3</v>
      </c>
      <c r="K17">
        <v>125.7</v>
      </c>
      <c r="L17">
        <v>1.0130999999999999</v>
      </c>
      <c r="M17">
        <v>85.358000000000004</v>
      </c>
      <c r="N17">
        <v>90.891999999999996</v>
      </c>
      <c r="O17">
        <v>89.203000000000003</v>
      </c>
      <c r="P17">
        <v>13.3</v>
      </c>
      <c r="Q17">
        <v>22.3</v>
      </c>
      <c r="R17">
        <v>20.2</v>
      </c>
      <c r="S17">
        <v>4.78</v>
      </c>
      <c r="T17" s="16">
        <v>20</v>
      </c>
      <c r="U17" s="23">
        <f t="shared" si="1"/>
        <v>1205</v>
      </c>
      <c r="V17" s="16"/>
      <c r="W17" s="103" t="s">
        <v>361</v>
      </c>
      <c r="X17" s="103">
        <v>407716</v>
      </c>
      <c r="Y17" s="108">
        <f t="shared" si="0"/>
        <v>2.4526936708468838E-4</v>
      </c>
    </row>
    <row r="18" spans="1:25">
      <c r="A18" s="16">
        <v>20</v>
      </c>
      <c r="B18" t="s">
        <v>254</v>
      </c>
      <c r="C18" t="s">
        <v>13</v>
      </c>
      <c r="D18">
        <v>406510</v>
      </c>
      <c r="E18">
        <v>197270</v>
      </c>
      <c r="F18">
        <v>6.9239069999999998</v>
      </c>
      <c r="G18">
        <v>1</v>
      </c>
      <c r="H18">
        <v>91.481999999999999</v>
      </c>
      <c r="I18">
        <v>18.399999999999999</v>
      </c>
      <c r="J18">
        <v>21.3</v>
      </c>
      <c r="K18">
        <v>131.5</v>
      </c>
      <c r="L18">
        <v>1.0125999999999999</v>
      </c>
      <c r="M18">
        <v>85.222999999999999</v>
      </c>
      <c r="N18">
        <v>93.314999999999998</v>
      </c>
      <c r="O18">
        <v>85.364000000000004</v>
      </c>
      <c r="P18">
        <v>13</v>
      </c>
      <c r="Q18">
        <v>23.3</v>
      </c>
      <c r="R18">
        <v>19.899999999999999</v>
      </c>
      <c r="S18">
        <v>4.78</v>
      </c>
      <c r="T18" s="16">
        <v>19</v>
      </c>
      <c r="U18" s="23">
        <f t="shared" si="1"/>
        <v>509</v>
      </c>
      <c r="V18" s="16"/>
      <c r="W18" s="103" t="s">
        <v>362</v>
      </c>
      <c r="X18" s="103">
        <v>406512</v>
      </c>
      <c r="Y18" s="108">
        <f t="shared" si="0"/>
        <v>4.9199281690448515E-4</v>
      </c>
    </row>
    <row r="19" spans="1:25">
      <c r="A19" s="16">
        <v>19</v>
      </c>
      <c r="B19" t="s">
        <v>255</v>
      </c>
      <c r="C19" t="s">
        <v>13</v>
      </c>
      <c r="D19">
        <v>406001</v>
      </c>
      <c r="E19">
        <v>197200</v>
      </c>
      <c r="F19">
        <v>7.444693</v>
      </c>
      <c r="G19">
        <v>1</v>
      </c>
      <c r="H19">
        <v>90.97</v>
      </c>
      <c r="I19">
        <v>18.899999999999999</v>
      </c>
      <c r="J19">
        <v>27.4</v>
      </c>
      <c r="K19">
        <v>117.5</v>
      </c>
      <c r="L19">
        <v>1.0137</v>
      </c>
      <c r="M19">
        <v>88.066999999999993</v>
      </c>
      <c r="N19">
        <v>93.676000000000002</v>
      </c>
      <c r="O19">
        <v>92.664000000000001</v>
      </c>
      <c r="P19">
        <v>13.9</v>
      </c>
      <c r="Q19">
        <v>25.6</v>
      </c>
      <c r="R19">
        <v>20.2</v>
      </c>
      <c r="S19">
        <v>4.78</v>
      </c>
      <c r="T19" s="16">
        <v>18</v>
      </c>
      <c r="U19" s="23">
        <f t="shared" si="1"/>
        <v>656</v>
      </c>
      <c r="V19" s="16"/>
      <c r="W19" s="103" t="s">
        <v>363</v>
      </c>
      <c r="X19" s="103">
        <v>406002</v>
      </c>
      <c r="Y19" s="108">
        <f t="shared" si="0"/>
        <v>2.4630481205178967E-4</v>
      </c>
    </row>
    <row r="20" spans="1:25">
      <c r="A20" s="16">
        <v>18</v>
      </c>
      <c r="B20" t="s">
        <v>256</v>
      </c>
      <c r="C20" t="s">
        <v>13</v>
      </c>
      <c r="D20">
        <v>405345</v>
      </c>
      <c r="E20">
        <v>197110</v>
      </c>
      <c r="F20">
        <v>7.1576300000000002</v>
      </c>
      <c r="G20">
        <v>1</v>
      </c>
      <c r="H20">
        <v>90.025999999999996</v>
      </c>
      <c r="I20">
        <v>18.600000000000001</v>
      </c>
      <c r="J20">
        <v>44</v>
      </c>
      <c r="K20">
        <v>95.9</v>
      </c>
      <c r="L20">
        <v>1.0132000000000001</v>
      </c>
      <c r="M20">
        <v>88.185000000000002</v>
      </c>
      <c r="N20">
        <v>92.161000000000001</v>
      </c>
      <c r="O20">
        <v>88.3</v>
      </c>
      <c r="P20">
        <v>11.9</v>
      </c>
      <c r="Q20">
        <v>23.4</v>
      </c>
      <c r="R20">
        <v>19.100000000000001</v>
      </c>
      <c r="S20">
        <v>4.78</v>
      </c>
      <c r="T20" s="16">
        <v>17</v>
      </c>
      <c r="U20" s="23">
        <f t="shared" si="1"/>
        <v>1054</v>
      </c>
      <c r="V20" s="16"/>
      <c r="W20" s="103" t="s">
        <v>364</v>
      </c>
      <c r="X20" s="103">
        <v>405346</v>
      </c>
      <c r="Y20" s="108">
        <f t="shared" si="0"/>
        <v>2.4670342547494784E-4</v>
      </c>
    </row>
    <row r="21" spans="1:25">
      <c r="A21" s="16">
        <v>17</v>
      </c>
      <c r="B21" t="s">
        <v>257</v>
      </c>
      <c r="C21" t="s">
        <v>13</v>
      </c>
      <c r="D21">
        <v>404291</v>
      </c>
      <c r="E21">
        <v>196964</v>
      </c>
      <c r="F21">
        <v>7.2628820000000003</v>
      </c>
      <c r="G21">
        <v>1</v>
      </c>
      <c r="H21">
        <v>89.789000000000001</v>
      </c>
      <c r="I21">
        <v>18</v>
      </c>
      <c r="J21">
        <v>47.1</v>
      </c>
      <c r="K21">
        <v>126.8</v>
      </c>
      <c r="L21">
        <v>1.0134000000000001</v>
      </c>
      <c r="M21">
        <v>87.587999999999994</v>
      </c>
      <c r="N21">
        <v>92.221000000000004</v>
      </c>
      <c r="O21">
        <v>89.855999999999995</v>
      </c>
      <c r="P21">
        <v>8.4</v>
      </c>
      <c r="Q21">
        <v>24</v>
      </c>
      <c r="R21">
        <v>19.399999999999999</v>
      </c>
      <c r="S21">
        <v>4.7699999999999996</v>
      </c>
      <c r="T21" s="16">
        <v>16</v>
      </c>
      <c r="U21" s="23">
        <f t="shared" si="1"/>
        <v>1126</v>
      </c>
      <c r="V21" s="16"/>
      <c r="W21" s="103" t="s">
        <v>365</v>
      </c>
      <c r="X21" s="103">
        <v>404292</v>
      </c>
      <c r="Y21" s="108">
        <f t="shared" si="0"/>
        <v>2.4734658946101717E-4</v>
      </c>
    </row>
    <row r="22" spans="1:25">
      <c r="A22" s="16">
        <v>16</v>
      </c>
      <c r="B22" t="s">
        <v>258</v>
      </c>
      <c r="C22" t="s">
        <v>13</v>
      </c>
      <c r="D22">
        <v>403165</v>
      </c>
      <c r="E22">
        <v>196809</v>
      </c>
      <c r="F22">
        <v>7.2403029999999999</v>
      </c>
      <c r="G22">
        <v>1</v>
      </c>
      <c r="H22">
        <v>89.364999999999995</v>
      </c>
      <c r="I22">
        <v>16.899999999999999</v>
      </c>
      <c r="J22">
        <v>44.2</v>
      </c>
      <c r="K22">
        <v>109.3</v>
      </c>
      <c r="L22">
        <v>1.0135000000000001</v>
      </c>
      <c r="M22">
        <v>86.128</v>
      </c>
      <c r="N22">
        <v>92.641999999999996</v>
      </c>
      <c r="O22">
        <v>89.194999999999993</v>
      </c>
      <c r="P22">
        <v>6.7</v>
      </c>
      <c r="Q22">
        <v>23.1</v>
      </c>
      <c r="R22">
        <v>18.399999999999999</v>
      </c>
      <c r="S22">
        <v>4.76</v>
      </c>
      <c r="T22" s="16">
        <v>15</v>
      </c>
      <c r="U22" s="23">
        <f t="shared" si="1"/>
        <v>1058</v>
      </c>
      <c r="V22" s="16"/>
      <c r="W22" s="143" t="s">
        <v>186</v>
      </c>
      <c r="X22" s="143">
        <v>403166</v>
      </c>
      <c r="Y22" s="108">
        <f t="shared" si="0"/>
        <v>2.4803740403456231E-4</v>
      </c>
    </row>
    <row r="23" spans="1:25" s="25" customFormat="1">
      <c r="A23" s="21">
        <v>15</v>
      </c>
      <c r="B23" t="s">
        <v>149</v>
      </c>
      <c r="C23" t="s">
        <v>13</v>
      </c>
      <c r="D23">
        <v>402107</v>
      </c>
      <c r="E23">
        <v>196661</v>
      </c>
      <c r="F23">
        <v>7.0130150000000002</v>
      </c>
      <c r="G23">
        <v>1</v>
      </c>
      <c r="H23">
        <v>88.730999999999995</v>
      </c>
      <c r="I23">
        <v>17.2</v>
      </c>
      <c r="J23">
        <v>44.9</v>
      </c>
      <c r="K23">
        <v>108.4</v>
      </c>
      <c r="L23">
        <v>1.0129999999999999</v>
      </c>
      <c r="M23">
        <v>85.513000000000005</v>
      </c>
      <c r="N23">
        <v>91.347999999999999</v>
      </c>
      <c r="O23">
        <v>86.149000000000001</v>
      </c>
      <c r="P23">
        <v>7</v>
      </c>
      <c r="Q23">
        <v>22.4</v>
      </c>
      <c r="R23">
        <v>18.600000000000001</v>
      </c>
      <c r="S23">
        <v>4.76</v>
      </c>
      <c r="T23" s="22">
        <v>14</v>
      </c>
      <c r="U23" s="23">
        <f t="shared" si="1"/>
        <v>1076</v>
      </c>
      <c r="V23" s="24">
        <v>15</v>
      </c>
      <c r="W23" s="103" t="s">
        <v>187</v>
      </c>
      <c r="X23" s="103">
        <v>402108</v>
      </c>
      <c r="Y23" s="108">
        <f t="shared" si="0"/>
        <v>2.486900252876012E-4</v>
      </c>
    </row>
    <row r="24" spans="1:25">
      <c r="A24" s="16">
        <v>14</v>
      </c>
      <c r="B24" t="s">
        <v>150</v>
      </c>
      <c r="C24" t="s">
        <v>13</v>
      </c>
      <c r="D24">
        <v>401031</v>
      </c>
      <c r="E24">
        <v>196510</v>
      </c>
      <c r="F24">
        <v>7.2769079999999997</v>
      </c>
      <c r="G24">
        <v>1</v>
      </c>
      <c r="H24">
        <v>88.69</v>
      </c>
      <c r="I24">
        <v>20</v>
      </c>
      <c r="J24">
        <v>47.5</v>
      </c>
      <c r="K24">
        <v>105</v>
      </c>
      <c r="L24">
        <v>1.0135000000000001</v>
      </c>
      <c r="M24">
        <v>85.75</v>
      </c>
      <c r="N24">
        <v>92.320999999999998</v>
      </c>
      <c r="O24">
        <v>89.983999999999995</v>
      </c>
      <c r="P24">
        <v>14.6</v>
      </c>
      <c r="Q24">
        <v>24.2</v>
      </c>
      <c r="R24">
        <v>19.2</v>
      </c>
      <c r="S24">
        <v>4.78</v>
      </c>
      <c r="T24" s="16">
        <v>13</v>
      </c>
      <c r="U24" s="23">
        <f t="shared" si="1"/>
        <v>1137</v>
      </c>
      <c r="V24" s="16"/>
      <c r="W24" s="103" t="s">
        <v>188</v>
      </c>
      <c r="X24" s="103">
        <v>401033</v>
      </c>
      <c r="Y24" s="108">
        <f t="shared" si="0"/>
        <v>4.9871456320715879E-4</v>
      </c>
    </row>
    <row r="25" spans="1:25">
      <c r="A25" s="16">
        <v>13</v>
      </c>
      <c r="B25" t="s">
        <v>151</v>
      </c>
      <c r="C25" t="s">
        <v>13</v>
      </c>
      <c r="D25">
        <v>399894</v>
      </c>
      <c r="E25">
        <v>196350</v>
      </c>
      <c r="F25">
        <v>7.0269719999999998</v>
      </c>
      <c r="G25">
        <v>1</v>
      </c>
      <c r="H25">
        <v>91.856999999999999</v>
      </c>
      <c r="I25">
        <v>19.7</v>
      </c>
      <c r="J25">
        <v>10.6</v>
      </c>
      <c r="K25">
        <v>119.9</v>
      </c>
      <c r="L25">
        <v>1.0127999999999999</v>
      </c>
      <c r="M25">
        <v>86.822999999999993</v>
      </c>
      <c r="N25">
        <v>93.921999999999997</v>
      </c>
      <c r="O25">
        <v>86.869</v>
      </c>
      <c r="P25">
        <v>11.4</v>
      </c>
      <c r="Q25">
        <v>26.2</v>
      </c>
      <c r="R25">
        <v>20.2</v>
      </c>
      <c r="S25">
        <v>4.78</v>
      </c>
      <c r="T25" s="16">
        <v>12</v>
      </c>
      <c r="U25" s="23">
        <f t="shared" si="1"/>
        <v>256</v>
      </c>
      <c r="V25" s="16"/>
      <c r="W25" s="103" t="s">
        <v>189</v>
      </c>
      <c r="X25" s="103">
        <v>399894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399638</v>
      </c>
      <c r="E26">
        <v>196314</v>
      </c>
      <c r="F26">
        <v>7.5400200000000002</v>
      </c>
      <c r="G26">
        <v>1</v>
      </c>
      <c r="H26">
        <v>91.805999999999997</v>
      </c>
      <c r="I26">
        <v>18.100000000000001</v>
      </c>
      <c r="J26">
        <v>6.2</v>
      </c>
      <c r="K26">
        <v>65.7</v>
      </c>
      <c r="L26">
        <v>1.0145999999999999</v>
      </c>
      <c r="M26">
        <v>88.799000000000007</v>
      </c>
      <c r="N26">
        <v>94.003</v>
      </c>
      <c r="O26">
        <v>92.183999999999997</v>
      </c>
      <c r="P26">
        <v>13.5</v>
      </c>
      <c r="Q26">
        <v>27.4</v>
      </c>
      <c r="R26">
        <v>15.4</v>
      </c>
      <c r="S26">
        <v>4.78</v>
      </c>
      <c r="T26" s="16">
        <v>11</v>
      </c>
      <c r="U26" s="23">
        <f t="shared" si="1"/>
        <v>147</v>
      </c>
      <c r="V26" s="16"/>
      <c r="W26" s="104">
        <v>41983.382557870369</v>
      </c>
      <c r="X26" s="103">
        <v>399638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399491</v>
      </c>
      <c r="E27">
        <v>196294</v>
      </c>
      <c r="F27">
        <v>7.3092629999999996</v>
      </c>
      <c r="G27">
        <v>1</v>
      </c>
      <c r="H27">
        <v>89.832999999999998</v>
      </c>
      <c r="I27">
        <v>20.8</v>
      </c>
      <c r="J27">
        <v>65.5</v>
      </c>
      <c r="K27">
        <v>102.9</v>
      </c>
      <c r="L27">
        <v>1.0135000000000001</v>
      </c>
      <c r="M27">
        <v>86.066999999999993</v>
      </c>
      <c r="N27">
        <v>93.225999999999999</v>
      </c>
      <c r="O27">
        <v>90.545000000000002</v>
      </c>
      <c r="P27">
        <v>18</v>
      </c>
      <c r="Q27">
        <v>24.2</v>
      </c>
      <c r="R27">
        <v>19.5</v>
      </c>
      <c r="S27">
        <v>4.78</v>
      </c>
      <c r="T27" s="16">
        <v>10</v>
      </c>
      <c r="U27" s="23">
        <f t="shared" si="1"/>
        <v>1572</v>
      </c>
      <c r="V27" s="16"/>
      <c r="W27" s="104">
        <v>41953.395601851851</v>
      </c>
      <c r="X27" s="103">
        <v>399492</v>
      </c>
      <c r="Y27" s="108">
        <f t="shared" si="0"/>
        <v>2.5031853033397056E-4</v>
      </c>
    </row>
    <row r="28" spans="1:25">
      <c r="A28" s="16">
        <v>10</v>
      </c>
      <c r="B28" t="s">
        <v>154</v>
      </c>
      <c r="C28" t="s">
        <v>13</v>
      </c>
      <c r="D28">
        <v>397919</v>
      </c>
      <c r="E28">
        <v>196077</v>
      </c>
      <c r="F28">
        <v>7.0745399999999998</v>
      </c>
      <c r="G28">
        <v>1</v>
      </c>
      <c r="H28">
        <v>89.316000000000003</v>
      </c>
      <c r="I28">
        <v>19.2</v>
      </c>
      <c r="J28">
        <v>51.6</v>
      </c>
      <c r="K28">
        <v>130.1</v>
      </c>
      <c r="L28">
        <v>1.0128999999999999</v>
      </c>
      <c r="M28">
        <v>86.879000000000005</v>
      </c>
      <c r="N28">
        <v>92.197000000000003</v>
      </c>
      <c r="O28">
        <v>87.48</v>
      </c>
      <c r="P28">
        <v>12.1</v>
      </c>
      <c r="Q28">
        <v>24</v>
      </c>
      <c r="R28">
        <v>20</v>
      </c>
      <c r="S28">
        <v>4.78</v>
      </c>
      <c r="T28" s="16">
        <v>9</v>
      </c>
      <c r="U28" s="23">
        <f t="shared" si="1"/>
        <v>1238</v>
      </c>
      <c r="V28" s="16"/>
      <c r="W28" s="104">
        <v>41922.391655092593</v>
      </c>
      <c r="X28" s="103">
        <v>397919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396681</v>
      </c>
      <c r="E29">
        <v>195904</v>
      </c>
      <c r="F29">
        <v>7.0767759999999997</v>
      </c>
      <c r="G29">
        <v>1</v>
      </c>
      <c r="H29">
        <v>88.944000000000003</v>
      </c>
      <c r="I29">
        <v>18.5</v>
      </c>
      <c r="J29">
        <v>48.5</v>
      </c>
      <c r="K29">
        <v>129.1</v>
      </c>
      <c r="L29">
        <v>1.0128999999999999</v>
      </c>
      <c r="M29">
        <v>86.742000000000004</v>
      </c>
      <c r="N29">
        <v>90.885999999999996</v>
      </c>
      <c r="O29">
        <v>87.55</v>
      </c>
      <c r="P29">
        <v>11.4</v>
      </c>
      <c r="Q29">
        <v>23.1</v>
      </c>
      <c r="R29">
        <v>20.100000000000001</v>
      </c>
      <c r="S29">
        <v>4.75</v>
      </c>
      <c r="T29" s="16">
        <v>8</v>
      </c>
      <c r="U29" s="23">
        <f t="shared" si="1"/>
        <v>1161</v>
      </c>
      <c r="V29" s="16"/>
      <c r="W29" s="104">
        <v>41892.391967592594</v>
      </c>
      <c r="X29" s="103">
        <v>396684</v>
      </c>
      <c r="Y29" s="108">
        <f t="shared" si="0"/>
        <v>7.5627519342447158E-4</v>
      </c>
    </row>
    <row r="30" spans="1:25" s="25" customFormat="1">
      <c r="A30" s="21">
        <v>8</v>
      </c>
      <c r="B30" t="s">
        <v>156</v>
      </c>
      <c r="C30" t="s">
        <v>13</v>
      </c>
      <c r="D30">
        <v>395520</v>
      </c>
      <c r="E30">
        <v>195742</v>
      </c>
      <c r="F30">
        <v>7.3016949999999996</v>
      </c>
      <c r="G30">
        <v>1</v>
      </c>
      <c r="H30">
        <v>89.924000000000007</v>
      </c>
      <c r="I30">
        <v>18.2</v>
      </c>
      <c r="J30">
        <v>46.6</v>
      </c>
      <c r="K30">
        <v>125.9</v>
      </c>
      <c r="L30">
        <v>1.0136000000000001</v>
      </c>
      <c r="M30">
        <v>87.149000000000001</v>
      </c>
      <c r="N30">
        <v>92.221000000000004</v>
      </c>
      <c r="O30">
        <v>90.203000000000003</v>
      </c>
      <c r="P30">
        <v>7.4</v>
      </c>
      <c r="Q30">
        <v>23.8</v>
      </c>
      <c r="R30">
        <v>18.899999999999999</v>
      </c>
      <c r="S30">
        <v>4.74</v>
      </c>
      <c r="T30" s="22">
        <v>7</v>
      </c>
      <c r="U30" s="23">
        <f t="shared" si="1"/>
        <v>1116</v>
      </c>
      <c r="V30" s="24">
        <v>8</v>
      </c>
      <c r="W30" s="104">
        <v>41861.394606481481</v>
      </c>
      <c r="X30" s="103">
        <v>395522</v>
      </c>
      <c r="Y30" s="108">
        <f t="shared" si="0"/>
        <v>5.0566343041680284E-4</v>
      </c>
    </row>
    <row r="31" spans="1:25">
      <c r="A31" s="16">
        <v>7</v>
      </c>
      <c r="B31" t="s">
        <v>157</v>
      </c>
      <c r="C31" t="s">
        <v>13</v>
      </c>
      <c r="D31">
        <v>394404</v>
      </c>
      <c r="E31">
        <v>195587</v>
      </c>
      <c r="F31">
        <v>7.0870100000000003</v>
      </c>
      <c r="G31">
        <v>1</v>
      </c>
      <c r="H31">
        <v>89.262</v>
      </c>
      <c r="I31">
        <v>19.2</v>
      </c>
      <c r="J31">
        <v>50.8</v>
      </c>
      <c r="K31">
        <v>128</v>
      </c>
      <c r="L31">
        <v>1.0128999999999999</v>
      </c>
      <c r="M31">
        <v>86.444000000000003</v>
      </c>
      <c r="N31">
        <v>92.475999999999999</v>
      </c>
      <c r="O31">
        <v>87.644000000000005</v>
      </c>
      <c r="P31">
        <v>14.3</v>
      </c>
      <c r="Q31">
        <v>24.1</v>
      </c>
      <c r="R31">
        <v>20</v>
      </c>
      <c r="S31">
        <v>4.76</v>
      </c>
      <c r="T31" s="16">
        <v>6</v>
      </c>
      <c r="U31" s="23">
        <f t="shared" si="1"/>
        <v>1216</v>
      </c>
      <c r="V31" s="5"/>
      <c r="W31" s="104">
        <v>41830.387939814813</v>
      </c>
      <c r="X31" s="103">
        <v>394405</v>
      </c>
      <c r="Y31" s="108">
        <f t="shared" si="0"/>
        <v>2.5354712427372306E-4</v>
      </c>
    </row>
    <row r="32" spans="1:25">
      <c r="A32" s="16">
        <v>6</v>
      </c>
      <c r="B32" t="s">
        <v>158</v>
      </c>
      <c r="C32" t="s">
        <v>13</v>
      </c>
      <c r="D32">
        <v>393188</v>
      </c>
      <c r="E32">
        <v>195417</v>
      </c>
      <c r="F32">
        <v>7.0230959999999998</v>
      </c>
      <c r="G32">
        <v>1</v>
      </c>
      <c r="H32">
        <v>92.132000000000005</v>
      </c>
      <c r="I32">
        <v>19</v>
      </c>
      <c r="J32">
        <v>8.1</v>
      </c>
      <c r="K32">
        <v>124.1</v>
      </c>
      <c r="L32">
        <v>1.0125999999999999</v>
      </c>
      <c r="M32">
        <v>86.603999999999999</v>
      </c>
      <c r="N32">
        <v>94.423000000000002</v>
      </c>
      <c r="O32">
        <v>87.161000000000001</v>
      </c>
      <c r="P32">
        <v>15.5</v>
      </c>
      <c r="Q32">
        <v>25.5</v>
      </c>
      <c r="R32">
        <v>21.1</v>
      </c>
      <c r="S32">
        <v>4.76</v>
      </c>
      <c r="T32" s="16">
        <v>5</v>
      </c>
      <c r="U32" s="23">
        <f t="shared" si="1"/>
        <v>198</v>
      </c>
      <c r="V32" s="5"/>
      <c r="W32" s="104">
        <v>41800.392002314817</v>
      </c>
      <c r="X32" s="103">
        <v>393188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392990</v>
      </c>
      <c r="E33">
        <v>195389</v>
      </c>
      <c r="F33">
        <v>7.5917139999999996</v>
      </c>
      <c r="G33">
        <v>1</v>
      </c>
      <c r="H33">
        <v>92.036000000000001</v>
      </c>
      <c r="I33">
        <v>18</v>
      </c>
      <c r="J33">
        <v>1.3</v>
      </c>
      <c r="K33">
        <v>57.9</v>
      </c>
      <c r="L33">
        <v>1.0145999999999999</v>
      </c>
      <c r="M33">
        <v>90.128</v>
      </c>
      <c r="N33">
        <v>93.992000000000004</v>
      </c>
      <c r="O33">
        <v>93.108000000000004</v>
      </c>
      <c r="P33">
        <v>14.8</v>
      </c>
      <c r="Q33">
        <v>23.9</v>
      </c>
      <c r="R33">
        <v>16</v>
      </c>
      <c r="S33">
        <v>4.76</v>
      </c>
      <c r="T33" s="16">
        <v>4</v>
      </c>
      <c r="U33" s="23">
        <f t="shared" si="1"/>
        <v>28</v>
      </c>
      <c r="V33" s="5"/>
      <c r="W33" s="104">
        <v>41769.387939814813</v>
      </c>
      <c r="X33" s="103">
        <v>392989</v>
      </c>
      <c r="Y33" s="108">
        <f t="shared" si="0"/>
        <v>-2.5445940100610187E-4</v>
      </c>
    </row>
    <row r="34" spans="1:25">
      <c r="A34" s="16">
        <v>4</v>
      </c>
      <c r="B34" t="s">
        <v>160</v>
      </c>
      <c r="C34" t="s">
        <v>13</v>
      </c>
      <c r="D34">
        <v>392962</v>
      </c>
      <c r="E34">
        <v>195386</v>
      </c>
      <c r="F34">
        <v>7.5687449999999998</v>
      </c>
      <c r="G34">
        <v>1</v>
      </c>
      <c r="H34">
        <v>91.227999999999994</v>
      </c>
      <c r="I34">
        <v>18.8</v>
      </c>
      <c r="J34">
        <v>1</v>
      </c>
      <c r="K34">
        <v>5.2</v>
      </c>
      <c r="L34">
        <v>1.0146999999999999</v>
      </c>
      <c r="M34">
        <v>87.858000000000004</v>
      </c>
      <c r="N34">
        <v>94.007999999999996</v>
      </c>
      <c r="O34">
        <v>92.352999999999994</v>
      </c>
      <c r="P34">
        <v>14.8</v>
      </c>
      <c r="Q34">
        <v>27</v>
      </c>
      <c r="R34">
        <v>14.8</v>
      </c>
      <c r="S34">
        <v>4.76</v>
      </c>
      <c r="T34" s="16">
        <v>3</v>
      </c>
      <c r="U34" s="23">
        <f t="shared" si="1"/>
        <v>23</v>
      </c>
      <c r="V34" s="5"/>
      <c r="W34" s="104">
        <v>41739.385023148148</v>
      </c>
      <c r="X34" s="103">
        <v>392961</v>
      </c>
      <c r="Y34" s="108">
        <f t="shared" si="0"/>
        <v>-2.5447753218088565E-4</v>
      </c>
    </row>
    <row r="35" spans="1:25">
      <c r="A35" s="16">
        <v>3</v>
      </c>
      <c r="B35" t="s">
        <v>161</v>
      </c>
      <c r="C35" t="s">
        <v>13</v>
      </c>
      <c r="D35">
        <v>392939</v>
      </c>
      <c r="E35">
        <v>195383</v>
      </c>
      <c r="F35">
        <v>7.317653</v>
      </c>
      <c r="G35">
        <v>1</v>
      </c>
      <c r="H35">
        <v>90.981999999999999</v>
      </c>
      <c r="I35">
        <v>20</v>
      </c>
      <c r="J35">
        <v>35.9</v>
      </c>
      <c r="K35">
        <v>109.4</v>
      </c>
      <c r="L35">
        <v>1.0138</v>
      </c>
      <c r="M35">
        <v>88.938999999999993</v>
      </c>
      <c r="N35">
        <v>92.492000000000004</v>
      </c>
      <c r="O35">
        <v>89.936999999999998</v>
      </c>
      <c r="P35">
        <v>14.6</v>
      </c>
      <c r="Q35">
        <v>26.2</v>
      </c>
      <c r="R35">
        <v>17.5</v>
      </c>
      <c r="S35">
        <v>4.7699999999999996</v>
      </c>
      <c r="T35" s="16">
        <v>2</v>
      </c>
      <c r="U35" s="23">
        <f t="shared" si="1"/>
        <v>856</v>
      </c>
      <c r="V35" s="5"/>
      <c r="W35" s="104">
        <v>41708.39335648148</v>
      </c>
      <c r="X35" s="103">
        <v>392938</v>
      </c>
      <c r="Y35" s="108">
        <f>((X35*100)/D35)-100</f>
        <v>-2.5449242757247248E-4</v>
      </c>
    </row>
    <row r="36" spans="1:25">
      <c r="A36" s="16">
        <v>2</v>
      </c>
      <c r="B36" t="s">
        <v>162</v>
      </c>
      <c r="C36" t="s">
        <v>13</v>
      </c>
      <c r="D36">
        <v>392083</v>
      </c>
      <c r="E36">
        <v>195265</v>
      </c>
      <c r="F36">
        <v>7.3035899999999998</v>
      </c>
      <c r="G36">
        <v>1</v>
      </c>
      <c r="H36">
        <v>90.947000000000003</v>
      </c>
      <c r="I36">
        <v>21.8</v>
      </c>
      <c r="J36">
        <v>64.599999999999994</v>
      </c>
      <c r="K36">
        <v>122.6</v>
      </c>
      <c r="L36">
        <v>1.0132000000000001</v>
      </c>
      <c r="M36">
        <v>87.870999999999995</v>
      </c>
      <c r="N36">
        <v>93.433000000000007</v>
      </c>
      <c r="O36">
        <v>91.105000000000004</v>
      </c>
      <c r="P36">
        <v>19.2</v>
      </c>
      <c r="Q36">
        <v>25.6</v>
      </c>
      <c r="R36">
        <v>21.3</v>
      </c>
      <c r="S36">
        <v>4.76</v>
      </c>
      <c r="T36" s="16">
        <v>1</v>
      </c>
      <c r="U36" s="23">
        <f t="shared" si="1"/>
        <v>1550</v>
      </c>
      <c r="V36" s="5"/>
      <c r="W36" s="104">
        <v>41680.386157407411</v>
      </c>
      <c r="X36" s="103">
        <v>392084</v>
      </c>
      <c r="Y36" s="108">
        <f t="shared" ref="Y36:Y37" si="2">((X36*100)/D36)-100</f>
        <v>2.5504803829790035E-4</v>
      </c>
    </row>
    <row r="37" spans="1:25">
      <c r="A37" s="16">
        <v>1</v>
      </c>
      <c r="B37" t="s">
        <v>163</v>
      </c>
      <c r="C37" t="s">
        <v>13</v>
      </c>
      <c r="D37">
        <v>390533</v>
      </c>
      <c r="E37">
        <v>195052</v>
      </c>
      <c r="F37">
        <v>7.2466929999999996</v>
      </c>
      <c r="G37">
        <v>1</v>
      </c>
      <c r="H37">
        <v>89.418999999999997</v>
      </c>
      <c r="I37">
        <v>20.5</v>
      </c>
      <c r="J37">
        <v>46.1</v>
      </c>
      <c r="K37">
        <v>128.9</v>
      </c>
      <c r="L37">
        <v>1.0130999999999999</v>
      </c>
      <c r="M37">
        <v>86.775999999999996</v>
      </c>
      <c r="N37">
        <v>92.718999999999994</v>
      </c>
      <c r="O37">
        <v>90.403999999999996</v>
      </c>
      <c r="P37">
        <v>15.7</v>
      </c>
      <c r="Q37">
        <v>25.7</v>
      </c>
      <c r="R37">
        <v>21.5</v>
      </c>
      <c r="S37">
        <v>4.7699999999999996</v>
      </c>
      <c r="T37" s="1"/>
      <c r="U37" s="26"/>
      <c r="V37" s="5"/>
      <c r="W37" s="104">
        <v>41649.393935185188</v>
      </c>
      <c r="X37" s="103">
        <v>390534</v>
      </c>
      <c r="Y37" s="108">
        <f t="shared" si="2"/>
        <v>2.5606030732205909E-4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86"/>
      <c r="X38" s="287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86"/>
      <c r="X39" s="287"/>
      <c r="Y39" s="28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86"/>
      <c r="X40" s="287"/>
      <c r="Y40" s="28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9"/>
      <c r="X41" s="290"/>
      <c r="Y41" s="29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topLeftCell="B4" zoomScale="80" zoomScaleNormal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138787</v>
      </c>
      <c r="T6" s="22">
        <v>31</v>
      </c>
      <c r="U6" s="23">
        <f>D6-D7</f>
        <v>1093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137694</v>
      </c>
      <c r="T7" s="16">
        <v>30</v>
      </c>
      <c r="U7" s="23">
        <f>D7-D8</f>
        <v>1300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136394</v>
      </c>
      <c r="T8" s="16">
        <v>29</v>
      </c>
      <c r="U8" s="23">
        <f>D8-D9</f>
        <v>1262</v>
      </c>
      <c r="V8" s="4"/>
      <c r="W8" s="103" t="s">
        <v>579</v>
      </c>
      <c r="X8" s="103">
        <v>136394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135132</v>
      </c>
      <c r="E9">
        <v>162408</v>
      </c>
      <c r="F9">
        <v>6.9230700000000001</v>
      </c>
      <c r="G9">
        <v>0</v>
      </c>
      <c r="H9">
        <v>87.119</v>
      </c>
      <c r="I9">
        <v>20.8</v>
      </c>
      <c r="J9">
        <v>54.7</v>
      </c>
      <c r="K9">
        <v>120.8</v>
      </c>
      <c r="L9">
        <v>1.0123</v>
      </c>
      <c r="M9">
        <v>83.936999999999998</v>
      </c>
      <c r="N9">
        <v>89.302000000000007</v>
      </c>
      <c r="O9">
        <v>86.099000000000004</v>
      </c>
      <c r="P9">
        <v>11.4</v>
      </c>
      <c r="Q9">
        <v>29.4</v>
      </c>
      <c r="R9">
        <v>22.1</v>
      </c>
      <c r="S9">
        <v>5.42</v>
      </c>
      <c r="T9" s="22">
        <v>28</v>
      </c>
      <c r="U9" s="23">
        <f t="shared" ref="U9:U36" si="1">D9-D10</f>
        <v>1280</v>
      </c>
      <c r="V9" s="24">
        <v>29</v>
      </c>
      <c r="W9" s="103" t="s">
        <v>586</v>
      </c>
      <c r="X9" s="103">
        <v>135133</v>
      </c>
      <c r="Y9" s="108">
        <f t="shared" si="0"/>
        <v>7.4001716839688925E-4</v>
      </c>
    </row>
    <row r="10" spans="1:25">
      <c r="A10" s="16">
        <v>28</v>
      </c>
      <c r="B10" t="s">
        <v>246</v>
      </c>
      <c r="C10" t="s">
        <v>13</v>
      </c>
      <c r="D10">
        <v>133852</v>
      </c>
      <c r="E10">
        <v>162226</v>
      </c>
      <c r="F10">
        <v>6.9906280000000001</v>
      </c>
      <c r="G10">
        <v>0</v>
      </c>
      <c r="H10">
        <v>87.176000000000002</v>
      </c>
      <c r="I10">
        <v>21.1</v>
      </c>
      <c r="J10">
        <v>53.7</v>
      </c>
      <c r="K10">
        <v>109.3</v>
      </c>
      <c r="L10">
        <v>1.0123</v>
      </c>
      <c r="M10">
        <v>84.481999999999999</v>
      </c>
      <c r="N10">
        <v>90.534999999999997</v>
      </c>
      <c r="O10">
        <v>87.403000000000006</v>
      </c>
      <c r="P10">
        <v>13.8</v>
      </c>
      <c r="Q10">
        <v>29</v>
      </c>
      <c r="R10">
        <v>23.2</v>
      </c>
      <c r="S10">
        <v>5.42</v>
      </c>
      <c r="T10" s="16">
        <v>27</v>
      </c>
      <c r="U10" s="23">
        <f t="shared" si="1"/>
        <v>1249</v>
      </c>
      <c r="V10" s="16"/>
      <c r="W10" s="103" t="s">
        <v>587</v>
      </c>
      <c r="X10" s="103">
        <v>133852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132603</v>
      </c>
      <c r="E11">
        <v>162048</v>
      </c>
      <c r="F11">
        <v>7.0150940000000004</v>
      </c>
      <c r="G11">
        <v>0</v>
      </c>
      <c r="H11">
        <v>91.191000000000003</v>
      </c>
      <c r="I11">
        <v>17.5</v>
      </c>
      <c r="J11">
        <v>7.1</v>
      </c>
      <c r="K11">
        <v>145.9</v>
      </c>
      <c r="L11">
        <v>1.0125</v>
      </c>
      <c r="M11">
        <v>85.191000000000003</v>
      </c>
      <c r="N11">
        <v>93.572999999999993</v>
      </c>
      <c r="O11">
        <v>87.382000000000005</v>
      </c>
      <c r="P11">
        <v>4.9000000000000004</v>
      </c>
      <c r="Q11">
        <v>33.1</v>
      </c>
      <c r="R11">
        <v>22.1</v>
      </c>
      <c r="S11">
        <v>5.42</v>
      </c>
      <c r="T11" s="16">
        <v>26</v>
      </c>
      <c r="U11" s="23">
        <f t="shared" si="1"/>
        <v>143</v>
      </c>
      <c r="V11" s="16"/>
      <c r="W11" s="103" t="s">
        <v>588</v>
      </c>
      <c r="X11" s="103">
        <v>132603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132460</v>
      </c>
      <c r="E12">
        <v>162029</v>
      </c>
      <c r="F12">
        <v>7.4163269999999999</v>
      </c>
      <c r="G12">
        <v>0</v>
      </c>
      <c r="H12">
        <v>89.653999999999996</v>
      </c>
      <c r="I12">
        <v>15.7</v>
      </c>
      <c r="J12">
        <v>18.899999999999999</v>
      </c>
      <c r="K12">
        <v>84.2</v>
      </c>
      <c r="L12">
        <v>1.0143</v>
      </c>
      <c r="M12">
        <v>87.896000000000001</v>
      </c>
      <c r="N12">
        <v>92.123999999999995</v>
      </c>
      <c r="O12">
        <v>90.557000000000002</v>
      </c>
      <c r="P12">
        <v>3.6</v>
      </c>
      <c r="Q12">
        <v>27.7</v>
      </c>
      <c r="R12">
        <v>15.6</v>
      </c>
      <c r="S12">
        <v>5.42</v>
      </c>
      <c r="T12" s="16">
        <v>25</v>
      </c>
      <c r="U12" s="23">
        <f t="shared" si="1"/>
        <v>427</v>
      </c>
      <c r="V12" s="16"/>
      <c r="W12" s="143" t="s">
        <v>366</v>
      </c>
      <c r="X12" s="143">
        <v>132460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132033</v>
      </c>
      <c r="E13">
        <v>161969</v>
      </c>
      <c r="F13">
        <v>7.1274579999999998</v>
      </c>
      <c r="G13">
        <v>0</v>
      </c>
      <c r="H13">
        <v>87.55</v>
      </c>
      <c r="I13">
        <v>20</v>
      </c>
      <c r="J13">
        <v>52.8</v>
      </c>
      <c r="K13">
        <v>110.2</v>
      </c>
      <c r="L13">
        <v>1.0125999999999999</v>
      </c>
      <c r="M13">
        <v>84.988</v>
      </c>
      <c r="N13">
        <v>90.257000000000005</v>
      </c>
      <c r="O13">
        <v>89.263999999999996</v>
      </c>
      <c r="P13">
        <v>14.5</v>
      </c>
      <c r="Q13">
        <v>24.7</v>
      </c>
      <c r="R13">
        <v>23</v>
      </c>
      <c r="S13">
        <v>5.42</v>
      </c>
      <c r="T13" s="16">
        <v>24</v>
      </c>
      <c r="U13" s="23">
        <f t="shared" si="1"/>
        <v>1296</v>
      </c>
      <c r="V13" s="16"/>
      <c r="W13" s="103" t="s">
        <v>367</v>
      </c>
      <c r="X13" s="103">
        <v>132033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130737</v>
      </c>
      <c r="E14">
        <v>161785</v>
      </c>
      <c r="F14">
        <v>6.928051</v>
      </c>
      <c r="G14">
        <v>0</v>
      </c>
      <c r="H14">
        <v>87.76</v>
      </c>
      <c r="I14">
        <v>20.6</v>
      </c>
      <c r="J14">
        <v>55.7</v>
      </c>
      <c r="K14">
        <v>115.8</v>
      </c>
      <c r="L14">
        <v>1.0125999999999999</v>
      </c>
      <c r="M14">
        <v>84.611000000000004</v>
      </c>
      <c r="N14">
        <v>90.814999999999998</v>
      </c>
      <c r="O14">
        <v>85.427999999999997</v>
      </c>
      <c r="P14">
        <v>14.6</v>
      </c>
      <c r="Q14">
        <v>26.7</v>
      </c>
      <c r="R14">
        <v>20</v>
      </c>
      <c r="S14">
        <v>5.4</v>
      </c>
      <c r="T14" s="16">
        <v>23</v>
      </c>
      <c r="U14" s="23">
        <f t="shared" si="1"/>
        <v>1316</v>
      </c>
      <c r="V14" s="16"/>
      <c r="W14" s="103" t="s">
        <v>368</v>
      </c>
      <c r="X14" s="103">
        <v>130738</v>
      </c>
      <c r="Y14" s="108">
        <f t="shared" si="0"/>
        <v>7.6489440633054073E-4</v>
      </c>
    </row>
    <row r="15" spans="1:25">
      <c r="A15" s="16">
        <v>23</v>
      </c>
      <c r="B15" t="s">
        <v>251</v>
      </c>
      <c r="C15" t="s">
        <v>13</v>
      </c>
      <c r="D15">
        <v>129421</v>
      </c>
      <c r="E15">
        <v>161599</v>
      </c>
      <c r="F15">
        <v>6.9023599999999998</v>
      </c>
      <c r="G15">
        <v>0</v>
      </c>
      <c r="H15">
        <v>87.926000000000002</v>
      </c>
      <c r="I15">
        <v>20.8</v>
      </c>
      <c r="J15">
        <v>57</v>
      </c>
      <c r="K15">
        <v>115.6</v>
      </c>
      <c r="L15">
        <v>1.0125999999999999</v>
      </c>
      <c r="M15">
        <v>84.855000000000004</v>
      </c>
      <c r="N15">
        <v>91.412999999999997</v>
      </c>
      <c r="O15">
        <v>84.981999999999999</v>
      </c>
      <c r="P15">
        <v>17</v>
      </c>
      <c r="Q15">
        <v>25.3</v>
      </c>
      <c r="R15">
        <v>19.7</v>
      </c>
      <c r="S15">
        <v>5.4</v>
      </c>
      <c r="T15" s="16">
        <v>22</v>
      </c>
      <c r="U15" s="23">
        <f t="shared" si="1"/>
        <v>1347</v>
      </c>
      <c r="V15" s="16"/>
      <c r="W15" s="103" t="s">
        <v>369</v>
      </c>
      <c r="X15" s="103">
        <v>129423</v>
      </c>
      <c r="Y15" s="108">
        <f t="shared" si="0"/>
        <v>1.5453442640733783E-3</v>
      </c>
    </row>
    <row r="16" spans="1:25" s="25" customFormat="1">
      <c r="A16" s="21">
        <v>22</v>
      </c>
      <c r="B16" t="s">
        <v>252</v>
      </c>
      <c r="C16" t="s">
        <v>13</v>
      </c>
      <c r="D16">
        <v>128074</v>
      </c>
      <c r="E16">
        <v>161409</v>
      </c>
      <c r="F16">
        <v>7.000813</v>
      </c>
      <c r="G16">
        <v>0</v>
      </c>
      <c r="H16">
        <v>87.817999999999998</v>
      </c>
      <c r="I16">
        <v>20.8</v>
      </c>
      <c r="J16">
        <v>58.3</v>
      </c>
      <c r="K16">
        <v>109.8</v>
      </c>
      <c r="L16">
        <v>1.0125999999999999</v>
      </c>
      <c r="M16">
        <v>84.262</v>
      </c>
      <c r="N16">
        <v>90.655000000000001</v>
      </c>
      <c r="O16">
        <v>86.882000000000005</v>
      </c>
      <c r="P16">
        <v>17.7</v>
      </c>
      <c r="Q16">
        <v>23.8</v>
      </c>
      <c r="R16">
        <v>21.2</v>
      </c>
      <c r="S16">
        <v>5.4</v>
      </c>
      <c r="T16" s="22">
        <v>21</v>
      </c>
      <c r="U16" s="23">
        <f t="shared" si="1"/>
        <v>1380</v>
      </c>
      <c r="V16" s="24">
        <v>22</v>
      </c>
      <c r="W16" s="103" t="s">
        <v>370</v>
      </c>
      <c r="X16" s="103">
        <v>128075</v>
      </c>
      <c r="Y16" s="108">
        <f t="shared" si="0"/>
        <v>7.8079860081459174E-4</v>
      </c>
    </row>
    <row r="17" spans="1:25">
      <c r="A17" s="16">
        <v>21</v>
      </c>
      <c r="B17" t="s">
        <v>253</v>
      </c>
      <c r="C17" t="s">
        <v>13</v>
      </c>
      <c r="D17">
        <v>126694</v>
      </c>
      <c r="E17">
        <v>161214</v>
      </c>
      <c r="F17">
        <v>7.1539510000000002</v>
      </c>
      <c r="G17">
        <v>0</v>
      </c>
      <c r="H17">
        <v>87.557000000000002</v>
      </c>
      <c r="I17">
        <v>20.7</v>
      </c>
      <c r="J17">
        <v>53.4</v>
      </c>
      <c r="K17">
        <v>117.3</v>
      </c>
      <c r="L17">
        <v>1.0129999999999999</v>
      </c>
      <c r="M17">
        <v>84.072999999999993</v>
      </c>
      <c r="N17">
        <v>90.501000000000005</v>
      </c>
      <c r="O17">
        <v>88.730999999999995</v>
      </c>
      <c r="P17">
        <v>16.8</v>
      </c>
      <c r="Q17">
        <v>25.2</v>
      </c>
      <c r="R17">
        <v>20.5</v>
      </c>
      <c r="S17">
        <v>5.4</v>
      </c>
      <c r="T17" s="16">
        <v>20</v>
      </c>
      <c r="U17" s="23">
        <f t="shared" si="1"/>
        <v>1258</v>
      </c>
      <c r="V17" s="16"/>
      <c r="W17" s="103" t="s">
        <v>371</v>
      </c>
      <c r="X17" s="103">
        <v>126696</v>
      </c>
      <c r="Y17" s="108">
        <f t="shared" si="0"/>
        <v>1.5786067217078426E-3</v>
      </c>
    </row>
    <row r="18" spans="1:25">
      <c r="A18" s="16">
        <v>20</v>
      </c>
      <c r="B18" t="s">
        <v>254</v>
      </c>
      <c r="C18" t="s">
        <v>13</v>
      </c>
      <c r="D18">
        <v>125436</v>
      </c>
      <c r="E18">
        <v>161035</v>
      </c>
      <c r="F18">
        <v>6.8342580000000002</v>
      </c>
      <c r="G18">
        <v>0</v>
      </c>
      <c r="H18">
        <v>90.852999999999994</v>
      </c>
      <c r="I18">
        <v>17.899999999999999</v>
      </c>
      <c r="J18">
        <v>8.1999999999999993</v>
      </c>
      <c r="K18">
        <v>99.5</v>
      </c>
      <c r="L18">
        <v>1.0124</v>
      </c>
      <c r="M18">
        <v>84.025999999999996</v>
      </c>
      <c r="N18">
        <v>93.091999999999999</v>
      </c>
      <c r="O18">
        <v>84.025999999999996</v>
      </c>
      <c r="P18">
        <v>13.5</v>
      </c>
      <c r="Q18">
        <v>22.9</v>
      </c>
      <c r="R18">
        <v>19.7</v>
      </c>
      <c r="S18">
        <v>5.4</v>
      </c>
      <c r="T18" s="16">
        <v>19</v>
      </c>
      <c r="U18" s="23">
        <f t="shared" si="1"/>
        <v>181</v>
      </c>
      <c r="V18" s="16"/>
      <c r="W18" s="103" t="s">
        <v>372</v>
      </c>
      <c r="X18" s="103">
        <v>125438</v>
      </c>
      <c r="Y18" s="108">
        <f t="shared" si="0"/>
        <v>1.5944385981754294E-3</v>
      </c>
    </row>
    <row r="19" spans="1:25">
      <c r="A19" s="16">
        <v>19</v>
      </c>
      <c r="B19" t="s">
        <v>255</v>
      </c>
      <c r="C19" t="s">
        <v>13</v>
      </c>
      <c r="D19">
        <v>125255</v>
      </c>
      <c r="E19">
        <v>161010</v>
      </c>
      <c r="F19">
        <v>7.5461850000000004</v>
      </c>
      <c r="G19">
        <v>0</v>
      </c>
      <c r="H19">
        <v>90.375</v>
      </c>
      <c r="I19">
        <v>18.3</v>
      </c>
      <c r="J19">
        <v>4</v>
      </c>
      <c r="K19">
        <v>12.9</v>
      </c>
      <c r="L19">
        <v>1.0145999999999999</v>
      </c>
      <c r="M19">
        <v>87.26</v>
      </c>
      <c r="N19">
        <v>93.293000000000006</v>
      </c>
      <c r="O19">
        <v>92.191000000000003</v>
      </c>
      <c r="P19">
        <v>13.2</v>
      </c>
      <c r="Q19">
        <v>26.5</v>
      </c>
      <c r="R19">
        <v>15.2</v>
      </c>
      <c r="S19">
        <v>5.4</v>
      </c>
      <c r="T19" s="16">
        <v>18</v>
      </c>
      <c r="U19" s="23">
        <f t="shared" si="1"/>
        <v>67</v>
      </c>
      <c r="V19" s="16"/>
      <c r="W19" s="103" t="s">
        <v>373</v>
      </c>
      <c r="X19" s="103">
        <v>125255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125188</v>
      </c>
      <c r="E20">
        <v>161001</v>
      </c>
      <c r="F20">
        <v>7.2619610000000003</v>
      </c>
      <c r="G20">
        <v>0</v>
      </c>
      <c r="H20">
        <v>89.388999999999996</v>
      </c>
      <c r="I20">
        <v>21.3</v>
      </c>
      <c r="J20">
        <v>42.5</v>
      </c>
      <c r="K20">
        <v>106.5</v>
      </c>
      <c r="L20">
        <v>1.0143</v>
      </c>
      <c r="M20">
        <v>87.456000000000003</v>
      </c>
      <c r="N20">
        <v>91.581999999999994</v>
      </c>
      <c r="O20">
        <v>87.605000000000004</v>
      </c>
      <c r="P20">
        <v>13.1</v>
      </c>
      <c r="Q20">
        <v>28.3</v>
      </c>
      <c r="R20">
        <v>13.2</v>
      </c>
      <c r="S20">
        <v>5.4</v>
      </c>
      <c r="T20" s="16">
        <v>17</v>
      </c>
      <c r="U20" s="23">
        <f t="shared" si="1"/>
        <v>993</v>
      </c>
      <c r="V20" s="16"/>
      <c r="W20" s="103" t="s">
        <v>374</v>
      </c>
      <c r="X20" s="103">
        <v>125189</v>
      </c>
      <c r="Y20" s="108">
        <f t="shared" si="0"/>
        <v>7.9879860689402449E-4</v>
      </c>
    </row>
    <row r="21" spans="1:25">
      <c r="A21" s="16">
        <v>17</v>
      </c>
      <c r="B21" t="s">
        <v>257</v>
      </c>
      <c r="C21" t="s">
        <v>13</v>
      </c>
      <c r="D21">
        <v>124195</v>
      </c>
      <c r="E21">
        <v>160862</v>
      </c>
      <c r="F21">
        <v>7.1940359999999997</v>
      </c>
      <c r="G21">
        <v>0</v>
      </c>
      <c r="H21">
        <v>89.207999999999998</v>
      </c>
      <c r="I21">
        <v>21.1</v>
      </c>
      <c r="J21">
        <v>51.3</v>
      </c>
      <c r="K21">
        <v>115.8</v>
      </c>
      <c r="L21">
        <v>1.0130999999999999</v>
      </c>
      <c r="M21">
        <v>86.69</v>
      </c>
      <c r="N21">
        <v>91.768000000000001</v>
      </c>
      <c r="O21">
        <v>89.278000000000006</v>
      </c>
      <c r="P21">
        <v>14.7</v>
      </c>
      <c r="Q21">
        <v>29.5</v>
      </c>
      <c r="R21">
        <v>20.399999999999999</v>
      </c>
      <c r="S21">
        <v>5.41</v>
      </c>
      <c r="T21" s="16">
        <v>16</v>
      </c>
      <c r="U21" s="23">
        <f t="shared" si="1"/>
        <v>1212</v>
      </c>
      <c r="V21" s="16"/>
      <c r="W21" s="103" t="s">
        <v>375</v>
      </c>
      <c r="X21" s="103">
        <v>124195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122983</v>
      </c>
      <c r="E22">
        <v>160693</v>
      </c>
      <c r="F22">
        <v>7.1689829999999999</v>
      </c>
      <c r="G22">
        <v>0</v>
      </c>
      <c r="H22">
        <v>88.691999999999993</v>
      </c>
      <c r="I22">
        <v>20.6</v>
      </c>
      <c r="J22">
        <v>54.1</v>
      </c>
      <c r="K22">
        <v>108.3</v>
      </c>
      <c r="L22">
        <v>1.0132000000000001</v>
      </c>
      <c r="M22">
        <v>85.191999999999993</v>
      </c>
      <c r="N22">
        <v>92.135999999999996</v>
      </c>
      <c r="O22">
        <v>88.551000000000002</v>
      </c>
      <c r="P22">
        <v>14.5</v>
      </c>
      <c r="Q22">
        <v>27.4</v>
      </c>
      <c r="R22">
        <v>19.399999999999999</v>
      </c>
      <c r="S22">
        <v>5.4</v>
      </c>
      <c r="T22" s="16">
        <v>15</v>
      </c>
      <c r="U22" s="23">
        <f t="shared" si="1"/>
        <v>1274</v>
      </c>
      <c r="V22" s="16"/>
      <c r="W22" s="143" t="s">
        <v>190</v>
      </c>
      <c r="X22" s="143">
        <v>122984</v>
      </c>
      <c r="Y22" s="108">
        <f t="shared" si="0"/>
        <v>8.1312051258919382E-4</v>
      </c>
    </row>
    <row r="23" spans="1:25" s="25" customFormat="1">
      <c r="A23" s="21">
        <v>15</v>
      </c>
      <c r="B23" t="s">
        <v>149</v>
      </c>
      <c r="C23" t="s">
        <v>13</v>
      </c>
      <c r="D23">
        <v>121709</v>
      </c>
      <c r="E23">
        <v>160515</v>
      </c>
      <c r="F23">
        <v>6.9302450000000002</v>
      </c>
      <c r="G23">
        <v>0</v>
      </c>
      <c r="H23">
        <v>87.941999999999993</v>
      </c>
      <c r="I23">
        <v>20.3</v>
      </c>
      <c r="J23">
        <v>47.9</v>
      </c>
      <c r="K23">
        <v>119.2</v>
      </c>
      <c r="L23">
        <v>1.0126999999999999</v>
      </c>
      <c r="M23">
        <v>84.602000000000004</v>
      </c>
      <c r="N23">
        <v>90.804000000000002</v>
      </c>
      <c r="O23">
        <v>85.271000000000001</v>
      </c>
      <c r="P23">
        <v>14</v>
      </c>
      <c r="Q23">
        <v>26.3</v>
      </c>
      <c r="R23">
        <v>19.399999999999999</v>
      </c>
      <c r="S23">
        <v>5.4</v>
      </c>
      <c r="T23" s="22">
        <v>14</v>
      </c>
      <c r="U23" s="23">
        <f t="shared" si="1"/>
        <v>1127</v>
      </c>
      <c r="V23" s="24">
        <v>15</v>
      </c>
      <c r="W23" s="103" t="s">
        <v>191</v>
      </c>
      <c r="X23" s="103">
        <v>121710</v>
      </c>
      <c r="Y23" s="108">
        <f t="shared" si="0"/>
        <v>8.2163192533357687E-4</v>
      </c>
    </row>
    <row r="24" spans="1:25">
      <c r="A24" s="16">
        <v>14</v>
      </c>
      <c r="B24" t="s">
        <v>150</v>
      </c>
      <c r="C24" t="s">
        <v>13</v>
      </c>
      <c r="D24">
        <v>120582</v>
      </c>
      <c r="E24">
        <v>160356</v>
      </c>
      <c r="F24">
        <v>7.2309939999999999</v>
      </c>
      <c r="G24">
        <v>0</v>
      </c>
      <c r="H24">
        <v>87.933999999999997</v>
      </c>
      <c r="I24">
        <v>22.2</v>
      </c>
      <c r="J24">
        <v>47.4</v>
      </c>
      <c r="K24">
        <v>110.8</v>
      </c>
      <c r="L24">
        <v>1.0133000000000001</v>
      </c>
      <c r="M24">
        <v>84.635000000000005</v>
      </c>
      <c r="N24">
        <v>91.769000000000005</v>
      </c>
      <c r="O24">
        <v>89.367000000000004</v>
      </c>
      <c r="P24">
        <v>17.399999999999999</v>
      </c>
      <c r="Q24">
        <v>27.7</v>
      </c>
      <c r="R24">
        <v>19.3</v>
      </c>
      <c r="S24">
        <v>5.4</v>
      </c>
      <c r="T24" s="16">
        <v>13</v>
      </c>
      <c r="U24" s="23">
        <f t="shared" si="1"/>
        <v>1117</v>
      </c>
      <c r="V24" s="16"/>
      <c r="W24" s="103" t="s">
        <v>192</v>
      </c>
      <c r="X24" s="103">
        <v>120582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119465</v>
      </c>
      <c r="E25">
        <v>160198</v>
      </c>
      <c r="F25">
        <v>6.952216</v>
      </c>
      <c r="G25">
        <v>0</v>
      </c>
      <c r="H25">
        <v>91.253</v>
      </c>
      <c r="I25">
        <v>21.4</v>
      </c>
      <c r="J25">
        <v>9.5</v>
      </c>
      <c r="K25">
        <v>101.2</v>
      </c>
      <c r="L25">
        <v>1.0125999999999999</v>
      </c>
      <c r="M25">
        <v>85.668000000000006</v>
      </c>
      <c r="N25">
        <v>93.510999999999996</v>
      </c>
      <c r="O25">
        <v>85.935000000000002</v>
      </c>
      <c r="P25">
        <v>11.3</v>
      </c>
      <c r="Q25">
        <v>33.799999999999997</v>
      </c>
      <c r="R25">
        <v>20.5</v>
      </c>
      <c r="S25">
        <v>5.41</v>
      </c>
      <c r="T25" s="16">
        <v>12</v>
      </c>
      <c r="U25" s="23">
        <f t="shared" si="1"/>
        <v>198</v>
      </c>
      <c r="V25" s="16"/>
      <c r="W25" s="103" t="s">
        <v>193</v>
      </c>
      <c r="X25" s="103">
        <v>119465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119267</v>
      </c>
      <c r="E26">
        <v>160170</v>
      </c>
      <c r="F26">
        <v>7.5191239999999997</v>
      </c>
      <c r="G26">
        <v>0</v>
      </c>
      <c r="H26">
        <v>91.277000000000001</v>
      </c>
      <c r="I26">
        <v>19.3</v>
      </c>
      <c r="J26">
        <v>8.1</v>
      </c>
      <c r="K26">
        <v>99.4</v>
      </c>
      <c r="L26">
        <v>1.0146999999999999</v>
      </c>
      <c r="M26">
        <v>88.076999999999998</v>
      </c>
      <c r="N26">
        <v>93.632000000000005</v>
      </c>
      <c r="O26">
        <v>91.491</v>
      </c>
      <c r="P26">
        <v>13.1</v>
      </c>
      <c r="Q26">
        <v>30.9</v>
      </c>
      <c r="R26">
        <v>14.3</v>
      </c>
      <c r="S26">
        <v>5.41</v>
      </c>
      <c r="T26" s="16">
        <v>11</v>
      </c>
      <c r="U26" s="23">
        <f t="shared" si="1"/>
        <v>169</v>
      </c>
      <c r="V26" s="16"/>
      <c r="W26" s="104">
        <v>41983.389155092591</v>
      </c>
      <c r="X26" s="103">
        <v>119267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119098</v>
      </c>
      <c r="E27">
        <v>160147</v>
      </c>
      <c r="F27">
        <v>7.381373</v>
      </c>
      <c r="G27">
        <v>0</v>
      </c>
      <c r="H27">
        <v>89.096000000000004</v>
      </c>
      <c r="I27">
        <v>21.1</v>
      </c>
      <c r="J27">
        <v>47.1</v>
      </c>
      <c r="K27">
        <v>108.6</v>
      </c>
      <c r="L27">
        <v>1.0142</v>
      </c>
      <c r="M27">
        <v>84.911000000000001</v>
      </c>
      <c r="N27">
        <v>92.852000000000004</v>
      </c>
      <c r="O27">
        <v>90.001999999999995</v>
      </c>
      <c r="P27">
        <v>14.3</v>
      </c>
      <c r="Q27">
        <v>27.7</v>
      </c>
      <c r="R27">
        <v>15.4</v>
      </c>
      <c r="S27">
        <v>5.41</v>
      </c>
      <c r="T27" s="16">
        <v>10</v>
      </c>
      <c r="U27" s="23">
        <f t="shared" si="1"/>
        <v>1107</v>
      </c>
      <c r="V27" s="16"/>
      <c r="W27" s="104">
        <v>41953.40730324074</v>
      </c>
      <c r="X27" s="103">
        <v>119098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117991</v>
      </c>
      <c r="E28">
        <v>159992</v>
      </c>
      <c r="F28">
        <v>7.0273849999999998</v>
      </c>
      <c r="G28">
        <v>0</v>
      </c>
      <c r="H28">
        <v>88.587999999999994</v>
      </c>
      <c r="I28">
        <v>21.8</v>
      </c>
      <c r="J28">
        <v>50.8</v>
      </c>
      <c r="K28">
        <v>113.9</v>
      </c>
      <c r="L28">
        <v>1.0128999999999999</v>
      </c>
      <c r="M28">
        <v>85.885999999999996</v>
      </c>
      <c r="N28">
        <v>91.852000000000004</v>
      </c>
      <c r="O28">
        <v>86.596999999999994</v>
      </c>
      <c r="P28">
        <v>16.5</v>
      </c>
      <c r="Q28">
        <v>27.9</v>
      </c>
      <c r="R28">
        <v>19.399999999999999</v>
      </c>
      <c r="S28">
        <v>5.41</v>
      </c>
      <c r="T28" s="16">
        <v>9</v>
      </c>
      <c r="U28" s="23">
        <f t="shared" si="1"/>
        <v>1197</v>
      </c>
      <c r="V28" s="16"/>
      <c r="W28" s="104">
        <v>41922.387777777774</v>
      </c>
      <c r="X28" s="103">
        <v>117992</v>
      </c>
      <c r="Y28" s="108">
        <f t="shared" si="0"/>
        <v>8.4752226864281965E-4</v>
      </c>
    </row>
    <row r="29" spans="1:25">
      <c r="A29" s="16">
        <v>9</v>
      </c>
      <c r="B29" t="s">
        <v>155</v>
      </c>
      <c r="C29" t="s">
        <v>13</v>
      </c>
      <c r="D29">
        <v>116794</v>
      </c>
      <c r="E29">
        <v>159823</v>
      </c>
      <c r="F29">
        <v>6.9936160000000003</v>
      </c>
      <c r="G29">
        <v>0</v>
      </c>
      <c r="H29">
        <v>88.171999999999997</v>
      </c>
      <c r="I29">
        <v>21.6</v>
      </c>
      <c r="J29">
        <v>52.5</v>
      </c>
      <c r="K29">
        <v>111.5</v>
      </c>
      <c r="L29">
        <v>1.0125999999999999</v>
      </c>
      <c r="M29">
        <v>85.707999999999998</v>
      </c>
      <c r="N29">
        <v>90.373999999999995</v>
      </c>
      <c r="O29">
        <v>86.736000000000004</v>
      </c>
      <c r="P29">
        <v>16.100000000000001</v>
      </c>
      <c r="Q29">
        <v>28.1</v>
      </c>
      <c r="R29">
        <v>21.1</v>
      </c>
      <c r="S29">
        <v>5.42</v>
      </c>
      <c r="T29" s="16">
        <v>8</v>
      </c>
      <c r="U29" s="23">
        <f t="shared" si="1"/>
        <v>1239</v>
      </c>
      <c r="V29" s="16"/>
      <c r="W29" s="104">
        <v>41892.383321759262</v>
      </c>
      <c r="X29" s="103">
        <v>116795</v>
      </c>
      <c r="Y29" s="108">
        <f t="shared" si="0"/>
        <v>8.5620836686928214E-4</v>
      </c>
    </row>
    <row r="30" spans="1:25" s="25" customFormat="1">
      <c r="A30" s="21">
        <v>8</v>
      </c>
      <c r="B30" t="s">
        <v>156</v>
      </c>
      <c r="C30" t="s">
        <v>13</v>
      </c>
      <c r="D30">
        <v>115555</v>
      </c>
      <c r="E30">
        <v>159648</v>
      </c>
      <c r="F30">
        <v>7.2798319999999999</v>
      </c>
      <c r="G30">
        <v>0</v>
      </c>
      <c r="H30">
        <v>89.239000000000004</v>
      </c>
      <c r="I30">
        <v>21.1</v>
      </c>
      <c r="J30">
        <v>50.5</v>
      </c>
      <c r="K30">
        <v>112.7</v>
      </c>
      <c r="L30">
        <v>1.0136000000000001</v>
      </c>
      <c r="M30">
        <v>86.076999999999998</v>
      </c>
      <c r="N30">
        <v>91.786000000000001</v>
      </c>
      <c r="O30">
        <v>89.748999999999995</v>
      </c>
      <c r="P30">
        <v>13.5</v>
      </c>
      <c r="Q30">
        <v>29.3</v>
      </c>
      <c r="R30">
        <v>18.5</v>
      </c>
      <c r="S30">
        <v>5.42</v>
      </c>
      <c r="T30" s="22">
        <v>7</v>
      </c>
      <c r="U30" s="23">
        <f t="shared" si="1"/>
        <v>1189</v>
      </c>
      <c r="V30" s="24">
        <v>8</v>
      </c>
      <c r="W30" s="104">
        <v>41861.389398148145</v>
      </c>
      <c r="X30" s="103">
        <v>115556</v>
      </c>
      <c r="Y30" s="108">
        <f t="shared" si="0"/>
        <v>8.6538877590669472E-4</v>
      </c>
    </row>
    <row r="31" spans="1:25">
      <c r="A31" s="16">
        <v>7</v>
      </c>
      <c r="B31" t="s">
        <v>157</v>
      </c>
      <c r="C31" t="s">
        <v>13</v>
      </c>
      <c r="D31">
        <v>114366</v>
      </c>
      <c r="E31">
        <v>159482</v>
      </c>
      <c r="F31">
        <v>7.0370169999999996</v>
      </c>
      <c r="G31">
        <v>0</v>
      </c>
      <c r="H31">
        <v>88.539000000000001</v>
      </c>
      <c r="I31">
        <v>20.7</v>
      </c>
      <c r="J31">
        <v>50.6</v>
      </c>
      <c r="K31">
        <v>117</v>
      </c>
      <c r="L31">
        <v>1.0127999999999999</v>
      </c>
      <c r="M31">
        <v>85.353999999999999</v>
      </c>
      <c r="N31">
        <v>91.972999999999999</v>
      </c>
      <c r="O31">
        <v>87.102999999999994</v>
      </c>
      <c r="P31">
        <v>17.5</v>
      </c>
      <c r="Q31">
        <v>25.7</v>
      </c>
      <c r="R31">
        <v>20.399999999999999</v>
      </c>
      <c r="S31">
        <v>5.42</v>
      </c>
      <c r="T31" s="16">
        <v>6</v>
      </c>
      <c r="U31" s="23">
        <f t="shared" si="1"/>
        <v>1193</v>
      </c>
      <c r="V31" s="5"/>
      <c r="W31" s="104">
        <v>41830.396956018521</v>
      </c>
      <c r="X31" s="103">
        <v>114367</v>
      </c>
      <c r="Y31" s="108">
        <f t="shared" si="0"/>
        <v>8.7438574401232927E-4</v>
      </c>
    </row>
    <row r="32" spans="1:25">
      <c r="A32" s="16">
        <v>6</v>
      </c>
      <c r="B32" t="s">
        <v>158</v>
      </c>
      <c r="C32" t="s">
        <v>13</v>
      </c>
      <c r="D32">
        <v>113173</v>
      </c>
      <c r="E32">
        <v>159315</v>
      </c>
      <c r="F32">
        <v>6.9696749999999996</v>
      </c>
      <c r="G32">
        <v>0</v>
      </c>
      <c r="H32">
        <v>91.542000000000002</v>
      </c>
      <c r="I32">
        <v>18.8</v>
      </c>
      <c r="J32">
        <v>5.8</v>
      </c>
      <c r="K32">
        <v>101.4</v>
      </c>
      <c r="L32">
        <v>1.0125999999999999</v>
      </c>
      <c r="M32">
        <v>85.557000000000002</v>
      </c>
      <c r="N32">
        <v>94.06</v>
      </c>
      <c r="O32">
        <v>86.238</v>
      </c>
      <c r="P32">
        <v>15.1</v>
      </c>
      <c r="Q32">
        <v>26.2</v>
      </c>
      <c r="R32">
        <v>20.6</v>
      </c>
      <c r="S32">
        <v>5.42</v>
      </c>
      <c r="T32" s="16">
        <v>5</v>
      </c>
      <c r="U32" s="23">
        <f t="shared" si="1"/>
        <v>137</v>
      </c>
      <c r="V32" s="5"/>
      <c r="W32" s="104">
        <v>41800.39162037037</v>
      </c>
      <c r="X32" s="103">
        <v>113173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113036</v>
      </c>
      <c r="E33">
        <v>159295</v>
      </c>
      <c r="F33">
        <v>7.5498419999999999</v>
      </c>
      <c r="G33">
        <v>0</v>
      </c>
      <c r="H33">
        <v>91.506</v>
      </c>
      <c r="I33">
        <v>18.8</v>
      </c>
      <c r="J33">
        <v>23.8</v>
      </c>
      <c r="K33">
        <v>115.8</v>
      </c>
      <c r="L33">
        <v>1.0145999999999999</v>
      </c>
      <c r="M33">
        <v>89.350999999999999</v>
      </c>
      <c r="N33">
        <v>93.581000000000003</v>
      </c>
      <c r="O33">
        <v>92.379000000000005</v>
      </c>
      <c r="P33">
        <v>15.4</v>
      </c>
      <c r="Q33">
        <v>24</v>
      </c>
      <c r="R33">
        <v>15.6</v>
      </c>
      <c r="S33">
        <v>5.42</v>
      </c>
      <c r="T33" s="16">
        <v>4</v>
      </c>
      <c r="U33" s="23">
        <f t="shared" si="1"/>
        <v>546</v>
      </c>
      <c r="V33" s="5"/>
      <c r="W33" s="104">
        <v>41769.386145833334</v>
      </c>
      <c r="X33" s="103">
        <v>113036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112490</v>
      </c>
      <c r="E34">
        <v>159221</v>
      </c>
      <c r="F34">
        <v>7.3880489999999996</v>
      </c>
      <c r="G34">
        <v>0</v>
      </c>
      <c r="H34">
        <v>90.647999999999996</v>
      </c>
      <c r="I34">
        <v>21.4</v>
      </c>
      <c r="J34">
        <v>51.5</v>
      </c>
      <c r="K34">
        <v>112.5</v>
      </c>
      <c r="L34">
        <v>1.0137</v>
      </c>
      <c r="M34">
        <v>86.983000000000004</v>
      </c>
      <c r="N34">
        <v>93.608999999999995</v>
      </c>
      <c r="O34">
        <v>91.492000000000004</v>
      </c>
      <c r="P34">
        <v>18.5</v>
      </c>
      <c r="Q34">
        <v>27.7</v>
      </c>
      <c r="R34">
        <v>19.2</v>
      </c>
      <c r="S34">
        <v>5.42</v>
      </c>
      <c r="T34" s="16">
        <v>3</v>
      </c>
      <c r="U34" s="23">
        <f t="shared" si="1"/>
        <v>1215</v>
      </c>
      <c r="V34" s="5"/>
      <c r="W34" s="104">
        <v>41739.394421296296</v>
      </c>
      <c r="X34" s="103">
        <v>112491</v>
      </c>
      <c r="Y34" s="108">
        <f t="shared" si="0"/>
        <v>8.8896790825288008E-4</v>
      </c>
    </row>
    <row r="35" spans="1:25">
      <c r="A35" s="16">
        <v>3</v>
      </c>
      <c r="B35" t="s">
        <v>161</v>
      </c>
      <c r="C35" t="s">
        <v>13</v>
      </c>
      <c r="D35">
        <v>111275</v>
      </c>
      <c r="E35">
        <v>159053</v>
      </c>
      <c r="F35">
        <v>7.1753280000000004</v>
      </c>
      <c r="G35">
        <v>0</v>
      </c>
      <c r="H35">
        <v>90.444000000000003</v>
      </c>
      <c r="I35">
        <v>22.3</v>
      </c>
      <c r="J35">
        <v>52</v>
      </c>
      <c r="K35">
        <v>116.3</v>
      </c>
      <c r="L35">
        <v>1.0128999999999999</v>
      </c>
      <c r="M35">
        <v>88.078000000000003</v>
      </c>
      <c r="N35">
        <v>92.006</v>
      </c>
      <c r="O35">
        <v>89.344999999999999</v>
      </c>
      <c r="P35">
        <v>18</v>
      </c>
      <c r="Q35">
        <v>29.2</v>
      </c>
      <c r="R35">
        <v>21.3</v>
      </c>
      <c r="S35">
        <v>5.42</v>
      </c>
      <c r="T35" s="16">
        <v>2</v>
      </c>
      <c r="U35" s="23">
        <f t="shared" si="1"/>
        <v>1226</v>
      </c>
      <c r="V35" s="5"/>
      <c r="W35" s="104">
        <v>41708.389166666668</v>
      </c>
      <c r="X35" s="103">
        <v>111275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110049</v>
      </c>
      <c r="E36">
        <v>158883</v>
      </c>
      <c r="F36">
        <v>7.2757519999999998</v>
      </c>
      <c r="G36">
        <v>0</v>
      </c>
      <c r="H36">
        <v>90.367999999999995</v>
      </c>
      <c r="I36">
        <v>22.7</v>
      </c>
      <c r="J36">
        <v>51.1</v>
      </c>
      <c r="K36">
        <v>114.5</v>
      </c>
      <c r="L36">
        <v>1.0132000000000001</v>
      </c>
      <c r="M36">
        <v>86.876999999999995</v>
      </c>
      <c r="N36">
        <v>92.938000000000002</v>
      </c>
      <c r="O36">
        <v>90.623000000000005</v>
      </c>
      <c r="P36">
        <v>19.100000000000001</v>
      </c>
      <c r="Q36">
        <v>29.4</v>
      </c>
      <c r="R36">
        <v>21</v>
      </c>
      <c r="S36">
        <v>5.42</v>
      </c>
      <c r="T36" s="16">
        <v>1</v>
      </c>
      <c r="U36" s="23">
        <f t="shared" si="1"/>
        <v>1204</v>
      </c>
      <c r="V36" s="5"/>
      <c r="W36" s="104">
        <v>41680.39025462963</v>
      </c>
      <c r="X36" s="103">
        <v>110049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108845</v>
      </c>
      <c r="E37">
        <v>158716</v>
      </c>
      <c r="F37">
        <v>7.1888259999999997</v>
      </c>
      <c r="G37">
        <v>0</v>
      </c>
      <c r="H37">
        <v>88.617999999999995</v>
      </c>
      <c r="I37">
        <v>22.2</v>
      </c>
      <c r="J37">
        <v>52.3</v>
      </c>
      <c r="K37">
        <v>112.5</v>
      </c>
      <c r="L37">
        <v>1.0128999999999999</v>
      </c>
      <c r="M37">
        <v>85.980999999999995</v>
      </c>
      <c r="N37">
        <v>92.234999999999999</v>
      </c>
      <c r="O37">
        <v>89.695999999999998</v>
      </c>
      <c r="P37">
        <v>18.399999999999999</v>
      </c>
      <c r="Q37">
        <v>27.9</v>
      </c>
      <c r="R37">
        <v>21.8</v>
      </c>
      <c r="S37">
        <v>5.42</v>
      </c>
      <c r="T37" s="1"/>
      <c r="U37" s="26"/>
      <c r="V37" s="5"/>
      <c r="W37" s="104">
        <v>41649.406689814816</v>
      </c>
      <c r="X37" s="103">
        <v>108845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86"/>
      <c r="X38" s="287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86"/>
      <c r="X39" s="287"/>
      <c r="Y39" s="28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86"/>
      <c r="X40" s="287"/>
      <c r="Y40" s="28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9"/>
      <c r="X41" s="290"/>
      <c r="Y41" s="291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177258</v>
      </c>
      <c r="T6" s="22">
        <v>31</v>
      </c>
      <c r="U6" s="23">
        <f>D6-D7</f>
        <v>289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176969</v>
      </c>
      <c r="T7" s="16">
        <v>30</v>
      </c>
      <c r="U7" s="23">
        <f>D7-D8</f>
        <v>304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176665</v>
      </c>
      <c r="T8" s="16">
        <v>29</v>
      </c>
      <c r="U8" s="23">
        <f>D8-D9</f>
        <v>304</v>
      </c>
      <c r="V8" s="4"/>
      <c r="W8" s="103" t="s">
        <v>589</v>
      </c>
      <c r="X8" s="103">
        <v>176665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176361</v>
      </c>
      <c r="E9">
        <v>143785</v>
      </c>
      <c r="F9">
        <v>4.1140169999999996</v>
      </c>
      <c r="G9">
        <v>2</v>
      </c>
      <c r="H9">
        <v>45.316000000000003</v>
      </c>
      <c r="I9">
        <v>19.100000000000001</v>
      </c>
      <c r="J9">
        <v>12.3</v>
      </c>
      <c r="K9">
        <v>16.5</v>
      </c>
      <c r="L9">
        <v>1.0062</v>
      </c>
      <c r="M9">
        <v>44.874000000000002</v>
      </c>
      <c r="N9">
        <v>45.844999999999999</v>
      </c>
      <c r="O9">
        <v>45.347999999999999</v>
      </c>
      <c r="P9">
        <v>8.9</v>
      </c>
      <c r="Q9">
        <v>31</v>
      </c>
      <c r="R9">
        <v>15.3</v>
      </c>
      <c r="S9">
        <v>4.79</v>
      </c>
      <c r="T9" s="22">
        <v>28</v>
      </c>
      <c r="U9" s="23">
        <f t="shared" ref="U9:U36" si="1">D9-D10</f>
        <v>295</v>
      </c>
      <c r="V9" s="24">
        <v>29</v>
      </c>
      <c r="W9" s="103" t="s">
        <v>590</v>
      </c>
      <c r="X9" s="103">
        <v>176361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176066</v>
      </c>
      <c r="E10">
        <v>143712</v>
      </c>
      <c r="F10">
        <v>4.072171</v>
      </c>
      <c r="G10">
        <v>2</v>
      </c>
      <c r="H10">
        <v>45.32</v>
      </c>
      <c r="I10">
        <v>18.899999999999999</v>
      </c>
      <c r="J10">
        <v>12.3</v>
      </c>
      <c r="K10">
        <v>17.100000000000001</v>
      </c>
      <c r="L10">
        <v>1.006</v>
      </c>
      <c r="M10">
        <v>44.905999999999999</v>
      </c>
      <c r="N10">
        <v>45.776000000000003</v>
      </c>
      <c r="O10">
        <v>45.14</v>
      </c>
      <c r="P10">
        <v>11.4</v>
      </c>
      <c r="Q10">
        <v>29.2</v>
      </c>
      <c r="R10">
        <v>17.100000000000001</v>
      </c>
      <c r="S10">
        <v>4.79</v>
      </c>
      <c r="T10" s="16">
        <v>27</v>
      </c>
      <c r="U10" s="23">
        <f t="shared" si="1"/>
        <v>295</v>
      </c>
      <c r="V10" s="16"/>
      <c r="W10" s="103" t="s">
        <v>591</v>
      </c>
      <c r="X10" s="103">
        <v>176066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175771</v>
      </c>
      <c r="E11">
        <v>143639</v>
      </c>
      <c r="F11">
        <v>4.0727599999999997</v>
      </c>
      <c r="G11">
        <v>2</v>
      </c>
      <c r="H11">
        <v>45.55</v>
      </c>
      <c r="I11">
        <v>17.8</v>
      </c>
      <c r="J11">
        <v>10.7</v>
      </c>
      <c r="K11">
        <v>16.7</v>
      </c>
      <c r="L11">
        <v>1.006</v>
      </c>
      <c r="M11">
        <v>44.984999999999999</v>
      </c>
      <c r="N11">
        <v>45.923000000000002</v>
      </c>
      <c r="O11">
        <v>44.984999999999999</v>
      </c>
      <c r="P11">
        <v>9.8000000000000007</v>
      </c>
      <c r="Q11">
        <v>29</v>
      </c>
      <c r="R11">
        <v>16.3</v>
      </c>
      <c r="S11">
        <v>4.79</v>
      </c>
      <c r="T11" s="16">
        <v>26</v>
      </c>
      <c r="U11" s="23">
        <f t="shared" si="1"/>
        <v>257</v>
      </c>
      <c r="V11" s="16"/>
      <c r="W11" s="103" t="s">
        <v>592</v>
      </c>
      <c r="X11" s="103">
        <v>175771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175514</v>
      </c>
      <c r="E12">
        <v>143577</v>
      </c>
      <c r="F12">
        <v>4.1470279999999997</v>
      </c>
      <c r="G12">
        <v>2</v>
      </c>
      <c r="H12">
        <v>45.593000000000004</v>
      </c>
      <c r="I12">
        <v>17.2</v>
      </c>
      <c r="J12">
        <v>10.1</v>
      </c>
      <c r="K12">
        <v>13.5</v>
      </c>
      <c r="L12">
        <v>1.0063</v>
      </c>
      <c r="M12">
        <v>45.128999999999998</v>
      </c>
      <c r="N12">
        <v>45.901000000000003</v>
      </c>
      <c r="O12">
        <v>45.561</v>
      </c>
      <c r="P12">
        <v>8.1999999999999993</v>
      </c>
      <c r="Q12">
        <v>28</v>
      </c>
      <c r="R12">
        <v>14.1</v>
      </c>
      <c r="S12">
        <v>4.79</v>
      </c>
      <c r="T12" s="16">
        <v>25</v>
      </c>
      <c r="U12" s="23">
        <f t="shared" si="1"/>
        <v>243</v>
      </c>
      <c r="V12" s="16"/>
      <c r="W12" s="143" t="s">
        <v>376</v>
      </c>
      <c r="X12" s="143">
        <v>175514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175271</v>
      </c>
      <c r="E13">
        <v>143517</v>
      </c>
      <c r="F13">
        <v>4.0875469999999998</v>
      </c>
      <c r="G13">
        <v>2</v>
      </c>
      <c r="H13">
        <v>45.347000000000001</v>
      </c>
      <c r="I13">
        <v>17.2</v>
      </c>
      <c r="J13">
        <v>12.5</v>
      </c>
      <c r="K13">
        <v>16.399999999999999</v>
      </c>
      <c r="L13">
        <v>1.006</v>
      </c>
      <c r="M13">
        <v>44.923999999999999</v>
      </c>
      <c r="N13">
        <v>45.8</v>
      </c>
      <c r="O13">
        <v>45.393000000000001</v>
      </c>
      <c r="P13">
        <v>12</v>
      </c>
      <c r="Q13">
        <v>22.5</v>
      </c>
      <c r="R13">
        <v>17.3</v>
      </c>
      <c r="S13">
        <v>4.79</v>
      </c>
      <c r="T13" s="16">
        <v>24</v>
      </c>
      <c r="U13" s="23">
        <f t="shared" si="1"/>
        <v>313</v>
      </c>
      <c r="V13" s="16"/>
      <c r="W13" s="103" t="s">
        <v>377</v>
      </c>
      <c r="X13" s="103">
        <v>175271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174958</v>
      </c>
      <c r="E14">
        <v>143441</v>
      </c>
      <c r="F14">
        <v>4.1011449999999998</v>
      </c>
      <c r="G14">
        <v>2</v>
      </c>
      <c r="H14">
        <v>45.326999999999998</v>
      </c>
      <c r="I14">
        <v>18.399999999999999</v>
      </c>
      <c r="J14">
        <v>12.4</v>
      </c>
      <c r="K14">
        <v>18.2</v>
      </c>
      <c r="L14">
        <v>1.0062</v>
      </c>
      <c r="M14">
        <v>44.94</v>
      </c>
      <c r="N14">
        <v>45.749000000000002</v>
      </c>
      <c r="O14">
        <v>45.165999999999997</v>
      </c>
      <c r="P14">
        <v>12.9</v>
      </c>
      <c r="Q14">
        <v>25.2</v>
      </c>
      <c r="R14">
        <v>15.3</v>
      </c>
      <c r="S14">
        <v>4.79</v>
      </c>
      <c r="T14" s="16">
        <v>23</v>
      </c>
      <c r="U14" s="23">
        <f t="shared" si="1"/>
        <v>297</v>
      </c>
      <c r="V14" s="16"/>
      <c r="W14" s="103" t="s">
        <v>378</v>
      </c>
      <c r="X14" s="103">
        <v>174959</v>
      </c>
      <c r="Y14" s="108">
        <f t="shared" si="0"/>
        <v>5.715657472080693E-4</v>
      </c>
    </row>
    <row r="15" spans="1:25">
      <c r="A15" s="16">
        <v>23</v>
      </c>
      <c r="B15" t="s">
        <v>251</v>
      </c>
      <c r="C15" t="s">
        <v>13</v>
      </c>
      <c r="D15">
        <v>174661</v>
      </c>
      <c r="E15">
        <v>143368</v>
      </c>
      <c r="F15">
        <v>4.0965109999999996</v>
      </c>
      <c r="G15">
        <v>2</v>
      </c>
      <c r="H15">
        <v>45.308</v>
      </c>
      <c r="I15">
        <v>19.2</v>
      </c>
      <c r="J15">
        <v>12.4</v>
      </c>
      <c r="K15">
        <v>16.8</v>
      </c>
      <c r="L15">
        <v>1.0061</v>
      </c>
      <c r="M15">
        <v>44.941000000000003</v>
      </c>
      <c r="N15">
        <v>45.728999999999999</v>
      </c>
      <c r="O15">
        <v>45.274000000000001</v>
      </c>
      <c r="P15">
        <v>14.9</v>
      </c>
      <c r="Q15">
        <v>25.3</v>
      </c>
      <c r="R15">
        <v>16.100000000000001</v>
      </c>
      <c r="S15">
        <v>4.8</v>
      </c>
      <c r="T15" s="16">
        <v>22</v>
      </c>
      <c r="U15" s="23">
        <f t="shared" si="1"/>
        <v>299</v>
      </c>
      <c r="V15" s="16"/>
      <c r="W15" s="103" t="s">
        <v>379</v>
      </c>
      <c r="X15" s="103">
        <v>174661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174362</v>
      </c>
      <c r="E16">
        <v>143294</v>
      </c>
      <c r="F16">
        <v>4.0881270000000001</v>
      </c>
      <c r="G16">
        <v>2</v>
      </c>
      <c r="H16">
        <v>45.341000000000001</v>
      </c>
      <c r="I16">
        <v>18.5</v>
      </c>
      <c r="J16">
        <v>12.2</v>
      </c>
      <c r="K16">
        <v>16.399999999999999</v>
      </c>
      <c r="L16">
        <v>1.006</v>
      </c>
      <c r="M16">
        <v>44.898000000000003</v>
      </c>
      <c r="N16">
        <v>45.737000000000002</v>
      </c>
      <c r="O16">
        <v>45.313000000000002</v>
      </c>
      <c r="P16">
        <v>15</v>
      </c>
      <c r="Q16">
        <v>23</v>
      </c>
      <c r="R16">
        <v>16.899999999999999</v>
      </c>
      <c r="S16">
        <v>4.8099999999999996</v>
      </c>
      <c r="T16" s="22">
        <v>21</v>
      </c>
      <c r="U16" s="23">
        <f t="shared" si="1"/>
        <v>292</v>
      </c>
      <c r="V16" s="24">
        <v>22</v>
      </c>
      <c r="W16" s="103" t="s">
        <v>380</v>
      </c>
      <c r="X16" s="103">
        <v>174363</v>
      </c>
      <c r="Y16" s="108">
        <f t="shared" si="0"/>
        <v>5.735194595217763E-4</v>
      </c>
    </row>
    <row r="17" spans="1:25">
      <c r="A17" s="16">
        <v>21</v>
      </c>
      <c r="B17" t="s">
        <v>253</v>
      </c>
      <c r="C17" t="s">
        <v>13</v>
      </c>
      <c r="D17">
        <v>174070</v>
      </c>
      <c r="E17">
        <v>143222</v>
      </c>
      <c r="F17">
        <v>4.0886849999999999</v>
      </c>
      <c r="G17">
        <v>2</v>
      </c>
      <c r="H17">
        <v>45.344000000000001</v>
      </c>
      <c r="I17">
        <v>18.399999999999999</v>
      </c>
      <c r="J17">
        <v>12.2</v>
      </c>
      <c r="K17">
        <v>17.899999999999999</v>
      </c>
      <c r="L17">
        <v>1.006</v>
      </c>
      <c r="M17">
        <v>44.918999999999997</v>
      </c>
      <c r="N17">
        <v>45.701999999999998</v>
      </c>
      <c r="O17">
        <v>45.271999999999998</v>
      </c>
      <c r="P17">
        <v>14.7</v>
      </c>
      <c r="Q17">
        <v>23.1</v>
      </c>
      <c r="R17">
        <v>16.600000000000001</v>
      </c>
      <c r="S17">
        <v>4.8099999999999996</v>
      </c>
      <c r="T17" s="16">
        <v>20</v>
      </c>
      <c r="U17" s="23">
        <f t="shared" si="1"/>
        <v>293</v>
      </c>
      <c r="V17" s="16"/>
      <c r="W17" s="103" t="s">
        <v>381</v>
      </c>
      <c r="X17" s="103">
        <v>174070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173777</v>
      </c>
      <c r="E18">
        <v>143150</v>
      </c>
      <c r="F18">
        <v>4.0754590000000004</v>
      </c>
      <c r="G18">
        <v>2</v>
      </c>
      <c r="H18">
        <v>45.530999999999999</v>
      </c>
      <c r="I18">
        <v>18.2</v>
      </c>
      <c r="J18">
        <v>10.6</v>
      </c>
      <c r="K18">
        <v>17.2</v>
      </c>
      <c r="L18">
        <v>1.006</v>
      </c>
      <c r="M18">
        <v>44.883000000000003</v>
      </c>
      <c r="N18">
        <v>45.777000000000001</v>
      </c>
      <c r="O18">
        <v>45.140999999999998</v>
      </c>
      <c r="P18">
        <v>15.2</v>
      </c>
      <c r="Q18">
        <v>22.3</v>
      </c>
      <c r="R18">
        <v>16.899999999999999</v>
      </c>
      <c r="S18">
        <v>4.8099999999999996</v>
      </c>
      <c r="T18" s="16">
        <v>19</v>
      </c>
      <c r="U18" s="23">
        <f t="shared" si="1"/>
        <v>254</v>
      </c>
      <c r="V18" s="16"/>
      <c r="W18" s="103" t="s">
        <v>382</v>
      </c>
      <c r="X18" s="103">
        <v>173777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173523</v>
      </c>
      <c r="E19">
        <v>143088</v>
      </c>
      <c r="F19">
        <v>4.1090660000000003</v>
      </c>
      <c r="G19">
        <v>2</v>
      </c>
      <c r="H19">
        <v>45.555999999999997</v>
      </c>
      <c r="I19">
        <v>18.7</v>
      </c>
      <c r="J19">
        <v>10.1</v>
      </c>
      <c r="K19">
        <v>13.5</v>
      </c>
      <c r="L19">
        <v>1.0061</v>
      </c>
      <c r="M19">
        <v>45.29</v>
      </c>
      <c r="N19">
        <v>45.767000000000003</v>
      </c>
      <c r="O19">
        <v>45.603000000000002</v>
      </c>
      <c r="P19">
        <v>14.8</v>
      </c>
      <c r="Q19">
        <v>25.1</v>
      </c>
      <c r="R19">
        <v>16.899999999999999</v>
      </c>
      <c r="S19">
        <v>4.8099999999999996</v>
      </c>
      <c r="T19" s="16">
        <v>18</v>
      </c>
      <c r="U19" s="23">
        <f t="shared" si="1"/>
        <v>242</v>
      </c>
      <c r="V19" s="16"/>
      <c r="W19" s="103" t="s">
        <v>383</v>
      </c>
      <c r="X19" s="103">
        <v>173524</v>
      </c>
      <c r="Y19" s="108">
        <f t="shared" si="0"/>
        <v>5.7629247996260347E-4</v>
      </c>
    </row>
    <row r="20" spans="1:25">
      <c r="A20" s="16">
        <v>18</v>
      </c>
      <c r="B20" t="s">
        <v>256</v>
      </c>
      <c r="C20" t="s">
        <v>13</v>
      </c>
      <c r="D20">
        <v>173281</v>
      </c>
      <c r="E20">
        <v>143029</v>
      </c>
      <c r="F20">
        <v>4.120069</v>
      </c>
      <c r="G20">
        <v>2</v>
      </c>
      <c r="H20">
        <v>45.401000000000003</v>
      </c>
      <c r="I20">
        <v>20.6</v>
      </c>
      <c r="J20">
        <v>11.5</v>
      </c>
      <c r="K20">
        <v>17.899999999999999</v>
      </c>
      <c r="L20">
        <v>1.0062</v>
      </c>
      <c r="M20">
        <v>44.951000000000001</v>
      </c>
      <c r="N20">
        <v>45.76</v>
      </c>
      <c r="O20">
        <v>45.356000000000002</v>
      </c>
      <c r="P20">
        <v>14</v>
      </c>
      <c r="Q20">
        <v>30.2</v>
      </c>
      <c r="R20">
        <v>14.9</v>
      </c>
      <c r="S20">
        <v>4.8099999999999996</v>
      </c>
      <c r="T20" s="16">
        <v>17</v>
      </c>
      <c r="U20" s="23">
        <f t="shared" si="1"/>
        <v>275</v>
      </c>
      <c r="V20" s="16"/>
      <c r="W20" s="103" t="s">
        <v>384</v>
      </c>
      <c r="X20" s="103">
        <v>173282</v>
      </c>
      <c r="Y20" s="108">
        <f t="shared" si="0"/>
        <v>5.7709731592581193E-4</v>
      </c>
    </row>
    <row r="21" spans="1:25">
      <c r="A21" s="16">
        <v>17</v>
      </c>
      <c r="B21" t="s">
        <v>257</v>
      </c>
      <c r="C21" t="s">
        <v>13</v>
      </c>
      <c r="D21">
        <v>173006</v>
      </c>
      <c r="E21">
        <v>142960</v>
      </c>
      <c r="F21">
        <v>4.1173869999999999</v>
      </c>
      <c r="G21">
        <v>2</v>
      </c>
      <c r="H21">
        <v>45.381</v>
      </c>
      <c r="I21">
        <v>19.5</v>
      </c>
      <c r="J21">
        <v>12</v>
      </c>
      <c r="K21">
        <v>17.100000000000001</v>
      </c>
      <c r="L21">
        <v>1.0063</v>
      </c>
      <c r="M21">
        <v>44.959000000000003</v>
      </c>
      <c r="N21">
        <v>45.83</v>
      </c>
      <c r="O21">
        <v>45.176000000000002</v>
      </c>
      <c r="P21">
        <v>12.3</v>
      </c>
      <c r="Q21">
        <v>29.9</v>
      </c>
      <c r="R21">
        <v>14.2</v>
      </c>
      <c r="S21">
        <v>4.8099999999999996</v>
      </c>
      <c r="T21" s="16">
        <v>16</v>
      </c>
      <c r="U21" s="23">
        <f t="shared" si="1"/>
        <v>288</v>
      </c>
      <c r="V21" s="16"/>
      <c r="W21" s="103" t="s">
        <v>385</v>
      </c>
      <c r="X21" s="103">
        <v>173006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172718</v>
      </c>
      <c r="E22">
        <v>142889</v>
      </c>
      <c r="F22">
        <v>4.1482910000000004</v>
      </c>
      <c r="G22">
        <v>2</v>
      </c>
      <c r="H22">
        <v>45.378999999999998</v>
      </c>
      <c r="I22">
        <v>18.2</v>
      </c>
      <c r="J22">
        <v>12.4</v>
      </c>
      <c r="K22">
        <v>18.399999999999999</v>
      </c>
      <c r="L22">
        <v>1.0064</v>
      </c>
      <c r="M22">
        <v>44.848999999999997</v>
      </c>
      <c r="N22">
        <v>45.911999999999999</v>
      </c>
      <c r="O22">
        <v>45.290999999999997</v>
      </c>
      <c r="P22">
        <v>10.5</v>
      </c>
      <c r="Q22">
        <v>27.8</v>
      </c>
      <c r="R22">
        <v>12.7</v>
      </c>
      <c r="S22">
        <v>4.8</v>
      </c>
      <c r="T22" s="16">
        <v>15</v>
      </c>
      <c r="U22" s="23">
        <f t="shared" si="1"/>
        <v>297</v>
      </c>
      <c r="V22" s="16"/>
      <c r="W22" s="103" t="s">
        <v>194</v>
      </c>
      <c r="X22" s="103">
        <v>172718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172421</v>
      </c>
      <c r="E23">
        <v>142816</v>
      </c>
      <c r="F23">
        <v>4.1282560000000004</v>
      </c>
      <c r="G23">
        <v>2</v>
      </c>
      <c r="H23">
        <v>45.384999999999998</v>
      </c>
      <c r="I23">
        <v>17.899999999999999</v>
      </c>
      <c r="J23">
        <v>12.2</v>
      </c>
      <c r="K23">
        <v>17.399999999999999</v>
      </c>
      <c r="L23">
        <v>1.0064</v>
      </c>
      <c r="M23">
        <v>44.929000000000002</v>
      </c>
      <c r="N23">
        <v>45.841000000000001</v>
      </c>
      <c r="O23">
        <v>45.125</v>
      </c>
      <c r="P23">
        <v>11.2</v>
      </c>
      <c r="Q23">
        <v>26.8</v>
      </c>
      <c r="R23">
        <v>13.2</v>
      </c>
      <c r="S23">
        <v>4.8099999999999996</v>
      </c>
      <c r="T23" s="22">
        <v>14</v>
      </c>
      <c r="U23" s="23">
        <f t="shared" si="1"/>
        <v>293</v>
      </c>
      <c r="V23" s="24">
        <v>15</v>
      </c>
      <c r="W23" s="143" t="s">
        <v>195</v>
      </c>
      <c r="X23" s="143">
        <v>172421</v>
      </c>
      <c r="Y23" s="108">
        <f t="shared" si="0"/>
        <v>0</v>
      </c>
    </row>
    <row r="24" spans="1:25">
      <c r="A24" s="16">
        <v>14</v>
      </c>
      <c r="B24" t="s">
        <v>150</v>
      </c>
      <c r="C24" t="s">
        <v>13</v>
      </c>
      <c r="D24">
        <v>172128</v>
      </c>
      <c r="E24">
        <v>142745</v>
      </c>
      <c r="F24">
        <v>4.1052479999999996</v>
      </c>
      <c r="G24">
        <v>2</v>
      </c>
      <c r="H24">
        <v>45.325000000000003</v>
      </c>
      <c r="I24">
        <v>20.7</v>
      </c>
      <c r="J24">
        <v>12</v>
      </c>
      <c r="K24">
        <v>17.7</v>
      </c>
      <c r="L24">
        <v>1.0061</v>
      </c>
      <c r="M24">
        <v>44.774999999999999</v>
      </c>
      <c r="N24">
        <v>45.758000000000003</v>
      </c>
      <c r="O24">
        <v>45.377000000000002</v>
      </c>
      <c r="P24">
        <v>15.5</v>
      </c>
      <c r="Q24">
        <v>27.9</v>
      </c>
      <c r="R24">
        <v>16</v>
      </c>
      <c r="S24">
        <v>4.82</v>
      </c>
      <c r="T24" s="16">
        <v>13</v>
      </c>
      <c r="U24" s="23">
        <f t="shared" si="1"/>
        <v>288</v>
      </c>
      <c r="V24" s="16"/>
      <c r="W24" s="103" t="s">
        <v>196</v>
      </c>
      <c r="X24" s="103">
        <v>172129</v>
      </c>
      <c r="Y24" s="108">
        <f t="shared" si="0"/>
        <v>5.8096300428189807E-4</v>
      </c>
    </row>
    <row r="25" spans="1:25">
      <c r="A25" s="16">
        <v>13</v>
      </c>
      <c r="B25" t="s">
        <v>151</v>
      </c>
      <c r="C25" t="s">
        <v>13</v>
      </c>
      <c r="D25">
        <v>171840</v>
      </c>
      <c r="E25">
        <v>142673</v>
      </c>
      <c r="F25">
        <v>4.0732629999999999</v>
      </c>
      <c r="G25">
        <v>2</v>
      </c>
      <c r="H25">
        <v>45.481999999999999</v>
      </c>
      <c r="I25">
        <v>20.3</v>
      </c>
      <c r="J25">
        <v>10.9</v>
      </c>
      <c r="K25">
        <v>18.2</v>
      </c>
      <c r="L25">
        <v>1.006</v>
      </c>
      <c r="M25">
        <v>44.936999999999998</v>
      </c>
      <c r="N25">
        <v>45.798000000000002</v>
      </c>
      <c r="O25">
        <v>45.000999999999998</v>
      </c>
      <c r="P25">
        <v>14.4</v>
      </c>
      <c r="Q25">
        <v>28.1</v>
      </c>
      <c r="R25">
        <v>16.399999999999999</v>
      </c>
      <c r="S25">
        <v>4.82</v>
      </c>
      <c r="T25" s="16">
        <v>12</v>
      </c>
      <c r="U25" s="23">
        <f t="shared" si="1"/>
        <v>262</v>
      </c>
      <c r="V25" s="16"/>
      <c r="W25" s="103" t="s">
        <v>197</v>
      </c>
      <c r="X25" s="103">
        <v>171840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171578</v>
      </c>
      <c r="E26">
        <v>142608</v>
      </c>
      <c r="F26">
        <v>4.1131270000000004</v>
      </c>
      <c r="G26">
        <v>2</v>
      </c>
      <c r="H26">
        <v>45.552999999999997</v>
      </c>
      <c r="I26">
        <v>18.899999999999999</v>
      </c>
      <c r="J26">
        <v>10.5</v>
      </c>
      <c r="K26">
        <v>15.2</v>
      </c>
      <c r="L26">
        <v>1.0061</v>
      </c>
      <c r="M26">
        <v>45.109000000000002</v>
      </c>
      <c r="N26">
        <v>45.792999999999999</v>
      </c>
      <c r="O26">
        <v>45.5</v>
      </c>
      <c r="P26">
        <v>15.2</v>
      </c>
      <c r="Q26">
        <v>27.5</v>
      </c>
      <c r="R26">
        <v>16.100000000000001</v>
      </c>
      <c r="S26">
        <v>4.82</v>
      </c>
      <c r="T26" s="16">
        <v>11</v>
      </c>
      <c r="U26" s="23">
        <f t="shared" si="1"/>
        <v>251</v>
      </c>
      <c r="V26" s="16"/>
      <c r="W26" s="104">
        <v>41983.386770833335</v>
      </c>
      <c r="X26" s="103">
        <v>171578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171327</v>
      </c>
      <c r="E27">
        <v>142547</v>
      </c>
      <c r="F27">
        <v>4.1017760000000001</v>
      </c>
      <c r="G27">
        <v>2</v>
      </c>
      <c r="H27">
        <v>45.384999999999998</v>
      </c>
      <c r="I27">
        <v>19.899999999999999</v>
      </c>
      <c r="J27">
        <v>11.8</v>
      </c>
      <c r="K27">
        <v>17.2</v>
      </c>
      <c r="L27">
        <v>1.0061</v>
      </c>
      <c r="M27">
        <v>45.015999999999998</v>
      </c>
      <c r="N27">
        <v>45.808999999999997</v>
      </c>
      <c r="O27">
        <v>45.29</v>
      </c>
      <c r="P27">
        <v>14.5</v>
      </c>
      <c r="Q27">
        <v>27.9</v>
      </c>
      <c r="R27">
        <v>15.8</v>
      </c>
      <c r="S27">
        <v>4.82</v>
      </c>
      <c r="T27" s="16">
        <v>10</v>
      </c>
      <c r="U27" s="23">
        <f t="shared" si="1"/>
        <v>284</v>
      </c>
      <c r="V27" s="16"/>
      <c r="W27" s="104">
        <v>41953.403611111113</v>
      </c>
      <c r="X27" s="103">
        <v>171327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171043</v>
      </c>
      <c r="E28">
        <v>142477</v>
      </c>
      <c r="F28">
        <v>4.0772409999999999</v>
      </c>
      <c r="G28">
        <v>2</v>
      </c>
      <c r="H28">
        <v>45.326000000000001</v>
      </c>
      <c r="I28">
        <v>20.2</v>
      </c>
      <c r="J28">
        <v>12.4</v>
      </c>
      <c r="K28">
        <v>18.600000000000001</v>
      </c>
      <c r="L28">
        <v>1.006</v>
      </c>
      <c r="M28">
        <v>44.904000000000003</v>
      </c>
      <c r="N28">
        <v>45.780999999999999</v>
      </c>
      <c r="O28">
        <v>45.122</v>
      </c>
      <c r="P28">
        <v>14.1</v>
      </c>
      <c r="Q28">
        <v>28.9</v>
      </c>
      <c r="R28">
        <v>16.7</v>
      </c>
      <c r="S28">
        <v>4.82</v>
      </c>
      <c r="T28" s="16">
        <v>9</v>
      </c>
      <c r="U28" s="23">
        <f t="shared" si="1"/>
        <v>298</v>
      </c>
      <c r="V28" s="16"/>
      <c r="W28" s="104">
        <v>41922.403553240743</v>
      </c>
      <c r="X28" s="103">
        <v>171043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170745</v>
      </c>
      <c r="E29">
        <v>142403</v>
      </c>
      <c r="F29">
        <v>4.1098379999999999</v>
      </c>
      <c r="G29">
        <v>2</v>
      </c>
      <c r="H29">
        <v>45.337000000000003</v>
      </c>
      <c r="I29">
        <v>19.600000000000001</v>
      </c>
      <c r="J29">
        <v>12.4</v>
      </c>
      <c r="K29">
        <v>17.5</v>
      </c>
      <c r="L29">
        <v>1.0062</v>
      </c>
      <c r="M29">
        <v>44.88</v>
      </c>
      <c r="N29">
        <v>45.762</v>
      </c>
      <c r="O29">
        <v>45.293999999999997</v>
      </c>
      <c r="P29">
        <v>13</v>
      </c>
      <c r="Q29">
        <v>28.5</v>
      </c>
      <c r="R29">
        <v>15.3</v>
      </c>
      <c r="S29">
        <v>4.8099999999999996</v>
      </c>
      <c r="T29" s="16">
        <v>8</v>
      </c>
      <c r="U29" s="23">
        <f t="shared" si="1"/>
        <v>298</v>
      </c>
      <c r="V29" s="16"/>
      <c r="W29" s="104">
        <v>41892.407418981478</v>
      </c>
      <c r="X29" s="103">
        <v>170745</v>
      </c>
      <c r="Y29" s="108">
        <f t="shared" si="0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170447</v>
      </c>
      <c r="E30">
        <v>142329</v>
      </c>
      <c r="F30">
        <v>4.1384650000000001</v>
      </c>
      <c r="G30">
        <v>2</v>
      </c>
      <c r="H30">
        <v>45.35</v>
      </c>
      <c r="I30">
        <v>19.399999999999999</v>
      </c>
      <c r="J30">
        <v>12.6</v>
      </c>
      <c r="K30">
        <v>17.7</v>
      </c>
      <c r="L30">
        <v>1.0064</v>
      </c>
      <c r="M30">
        <v>44.868000000000002</v>
      </c>
      <c r="N30">
        <v>45.904000000000003</v>
      </c>
      <c r="O30">
        <v>45.22</v>
      </c>
      <c r="P30">
        <v>10.9</v>
      </c>
      <c r="Q30">
        <v>28.3</v>
      </c>
      <c r="R30">
        <v>13</v>
      </c>
      <c r="S30">
        <v>4.8099999999999996</v>
      </c>
      <c r="T30" s="22">
        <v>7</v>
      </c>
      <c r="U30" s="23">
        <f t="shared" si="1"/>
        <v>303</v>
      </c>
      <c r="V30" s="24">
        <v>8</v>
      </c>
      <c r="W30" s="104">
        <v>41861.39366898148</v>
      </c>
      <c r="X30" s="103">
        <v>170448</v>
      </c>
      <c r="Y30" s="108">
        <f t="shared" si="0"/>
        <v>5.8669263759725254E-4</v>
      </c>
    </row>
    <row r="31" spans="1:25">
      <c r="A31" s="16">
        <v>7</v>
      </c>
      <c r="B31" t="s">
        <v>157</v>
      </c>
      <c r="C31" t="s">
        <v>13</v>
      </c>
      <c r="D31">
        <v>170144</v>
      </c>
      <c r="E31">
        <v>142254</v>
      </c>
      <c r="F31">
        <v>4.0886690000000003</v>
      </c>
      <c r="G31">
        <v>2</v>
      </c>
      <c r="H31">
        <v>45.366999999999997</v>
      </c>
      <c r="I31">
        <v>18.5</v>
      </c>
      <c r="J31">
        <v>12.3</v>
      </c>
      <c r="K31">
        <v>17.5</v>
      </c>
      <c r="L31">
        <v>1.0061</v>
      </c>
      <c r="M31">
        <v>44.965000000000003</v>
      </c>
      <c r="N31">
        <v>45.759</v>
      </c>
      <c r="O31">
        <v>45.174999999999997</v>
      </c>
      <c r="P31">
        <v>15.2</v>
      </c>
      <c r="Q31">
        <v>24.4</v>
      </c>
      <c r="R31">
        <v>16.2</v>
      </c>
      <c r="S31">
        <v>4.8099999999999996</v>
      </c>
      <c r="T31" s="16">
        <v>6</v>
      </c>
      <c r="U31" s="23">
        <f t="shared" si="1"/>
        <v>294</v>
      </c>
      <c r="V31" s="5"/>
      <c r="W31" s="104">
        <v>41830.383819444447</v>
      </c>
      <c r="X31" s="103">
        <v>170145</v>
      </c>
      <c r="Y31" s="108">
        <f t="shared" si="0"/>
        <v>5.8773744592599542E-4</v>
      </c>
    </row>
    <row r="32" spans="1:25">
      <c r="A32" s="16">
        <v>6</v>
      </c>
      <c r="B32" t="s">
        <v>158</v>
      </c>
      <c r="C32" t="s">
        <v>13</v>
      </c>
      <c r="D32">
        <v>169850</v>
      </c>
      <c r="E32">
        <v>142182</v>
      </c>
      <c r="F32">
        <v>4.0681560000000001</v>
      </c>
      <c r="G32">
        <v>2</v>
      </c>
      <c r="H32">
        <v>45.502000000000002</v>
      </c>
      <c r="I32">
        <v>18.7</v>
      </c>
      <c r="J32">
        <v>11.1</v>
      </c>
      <c r="K32">
        <v>17.3</v>
      </c>
      <c r="L32">
        <v>1.0059</v>
      </c>
      <c r="M32">
        <v>45.015000000000001</v>
      </c>
      <c r="N32">
        <v>45.735999999999997</v>
      </c>
      <c r="O32">
        <v>45.176000000000002</v>
      </c>
      <c r="P32">
        <v>16.600000000000001</v>
      </c>
      <c r="Q32">
        <v>23.3</v>
      </c>
      <c r="R32">
        <v>17.600000000000001</v>
      </c>
      <c r="S32">
        <v>4.82</v>
      </c>
      <c r="T32" s="16">
        <v>5</v>
      </c>
      <c r="U32" s="23">
        <f t="shared" si="1"/>
        <v>268</v>
      </c>
      <c r="V32" s="5"/>
      <c r="W32" s="104">
        <v>41800.390960648147</v>
      </c>
      <c r="X32" s="103">
        <v>169850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169582</v>
      </c>
      <c r="E33">
        <v>142116</v>
      </c>
      <c r="F33">
        <v>4.0825449999999996</v>
      </c>
      <c r="G33">
        <v>2</v>
      </c>
      <c r="H33">
        <v>45.566000000000003</v>
      </c>
      <c r="I33">
        <v>17.899999999999999</v>
      </c>
      <c r="J33">
        <v>10.7</v>
      </c>
      <c r="K33">
        <v>15.9</v>
      </c>
      <c r="L33">
        <v>1.006</v>
      </c>
      <c r="M33">
        <v>45.182000000000002</v>
      </c>
      <c r="N33">
        <v>45.78</v>
      </c>
      <c r="O33">
        <v>45.247999999999998</v>
      </c>
      <c r="P33">
        <v>15.9</v>
      </c>
      <c r="Q33">
        <v>21.6</v>
      </c>
      <c r="R33">
        <v>16.899999999999999</v>
      </c>
      <c r="S33">
        <v>4.82</v>
      </c>
      <c r="T33" s="16">
        <v>4</v>
      </c>
      <c r="U33" s="23">
        <f t="shared" si="1"/>
        <v>256</v>
      </c>
      <c r="V33" s="5"/>
      <c r="W33" s="104">
        <v>41769.389340277776</v>
      </c>
      <c r="X33" s="103">
        <v>169583</v>
      </c>
      <c r="Y33" s="108">
        <f t="shared" si="0"/>
        <v>5.8968522603208839E-4</v>
      </c>
    </row>
    <row r="34" spans="1:25">
      <c r="A34" s="16">
        <v>4</v>
      </c>
      <c r="B34" t="s">
        <v>160</v>
      </c>
      <c r="C34" t="s">
        <v>13</v>
      </c>
      <c r="D34">
        <v>169326</v>
      </c>
      <c r="E34">
        <v>142054</v>
      </c>
      <c r="F34">
        <v>4.0846710000000002</v>
      </c>
      <c r="G34">
        <v>2</v>
      </c>
      <c r="H34">
        <v>45.402000000000001</v>
      </c>
      <c r="I34">
        <v>19.5</v>
      </c>
      <c r="J34">
        <v>12.1</v>
      </c>
      <c r="K34">
        <v>17.2</v>
      </c>
      <c r="L34">
        <v>1.006</v>
      </c>
      <c r="M34">
        <v>45.012999999999998</v>
      </c>
      <c r="N34">
        <v>45.783999999999999</v>
      </c>
      <c r="O34">
        <v>45.180999999999997</v>
      </c>
      <c r="P34">
        <v>16.399999999999999</v>
      </c>
      <c r="Q34">
        <v>27.1</v>
      </c>
      <c r="R34">
        <v>16.5</v>
      </c>
      <c r="S34">
        <v>4.83</v>
      </c>
      <c r="T34" s="16">
        <v>3</v>
      </c>
      <c r="U34" s="23">
        <f t="shared" si="1"/>
        <v>290</v>
      </c>
      <c r="V34" s="5"/>
      <c r="W34" s="104">
        <v>41739.393113425926</v>
      </c>
      <c r="X34" s="103">
        <v>169327</v>
      </c>
      <c r="Y34" s="108">
        <f t="shared" si="0"/>
        <v>5.9057675726137404E-4</v>
      </c>
    </row>
    <row r="35" spans="1:25">
      <c r="A35" s="16">
        <v>3</v>
      </c>
      <c r="B35" t="s">
        <v>161</v>
      </c>
      <c r="C35" t="s">
        <v>13</v>
      </c>
      <c r="D35">
        <v>169036</v>
      </c>
      <c r="E35">
        <v>141982</v>
      </c>
      <c r="F35">
        <v>4.0736990000000004</v>
      </c>
      <c r="G35">
        <v>2</v>
      </c>
      <c r="H35">
        <v>45.335999999999999</v>
      </c>
      <c r="I35">
        <v>20.6</v>
      </c>
      <c r="J35">
        <v>12.7</v>
      </c>
      <c r="K35">
        <v>17.5</v>
      </c>
      <c r="L35">
        <v>1.006</v>
      </c>
      <c r="M35">
        <v>44.872999999999998</v>
      </c>
      <c r="N35">
        <v>45.76</v>
      </c>
      <c r="O35">
        <v>45.183</v>
      </c>
      <c r="P35">
        <v>15.9</v>
      </c>
      <c r="Q35">
        <v>27.9</v>
      </c>
      <c r="R35">
        <v>17.2</v>
      </c>
      <c r="S35">
        <v>4.83</v>
      </c>
      <c r="T35" s="16">
        <v>2</v>
      </c>
      <c r="U35" s="23">
        <f t="shared" si="1"/>
        <v>305</v>
      </c>
      <c r="V35" s="5"/>
      <c r="W35" s="104">
        <v>41708.392789351848</v>
      </c>
      <c r="X35" s="103">
        <v>169036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168731</v>
      </c>
      <c r="E36">
        <v>141907</v>
      </c>
      <c r="F36">
        <v>4.0470189999999997</v>
      </c>
      <c r="G36">
        <v>2</v>
      </c>
      <c r="H36">
        <v>45.320999999999998</v>
      </c>
      <c r="I36">
        <v>21.2</v>
      </c>
      <c r="J36">
        <v>12.6</v>
      </c>
      <c r="K36">
        <v>17.7</v>
      </c>
      <c r="L36">
        <v>1.0058</v>
      </c>
      <c r="M36">
        <v>44.831000000000003</v>
      </c>
      <c r="N36">
        <v>45.738999999999997</v>
      </c>
      <c r="O36">
        <v>45.143999999999998</v>
      </c>
      <c r="P36">
        <v>17.399999999999999</v>
      </c>
      <c r="Q36">
        <v>28.4</v>
      </c>
      <c r="R36">
        <v>18.899999999999999</v>
      </c>
      <c r="S36">
        <v>4.83</v>
      </c>
      <c r="T36" s="16">
        <v>1</v>
      </c>
      <c r="U36" s="23">
        <f t="shared" si="1"/>
        <v>302</v>
      </c>
      <c r="V36" s="5"/>
      <c r="W36" s="104">
        <v>41680.386747685188</v>
      </c>
      <c r="X36" s="103">
        <v>168732</v>
      </c>
      <c r="Y36" s="108">
        <f>((X36*100)/D36)-100</f>
        <v>5.9265932164009882E-4</v>
      </c>
    </row>
    <row r="37" spans="1:25">
      <c r="A37" s="16">
        <v>1</v>
      </c>
      <c r="B37" t="s">
        <v>163</v>
      </c>
      <c r="C37" t="s">
        <v>13</v>
      </c>
      <c r="D37">
        <v>168429</v>
      </c>
      <c r="E37">
        <v>141832</v>
      </c>
      <c r="F37">
        <v>4.0747739999999997</v>
      </c>
      <c r="G37">
        <v>2</v>
      </c>
      <c r="H37">
        <v>45.295999999999999</v>
      </c>
      <c r="I37">
        <v>20.6</v>
      </c>
      <c r="J37">
        <v>12.7</v>
      </c>
      <c r="K37">
        <v>18.3</v>
      </c>
      <c r="L37">
        <v>1.0059</v>
      </c>
      <c r="M37">
        <v>44.826000000000001</v>
      </c>
      <c r="N37">
        <v>45.735999999999997</v>
      </c>
      <c r="O37">
        <v>45.347000000000001</v>
      </c>
      <c r="P37">
        <v>16</v>
      </c>
      <c r="Q37">
        <v>29.1</v>
      </c>
      <c r="R37">
        <v>18</v>
      </c>
      <c r="S37">
        <v>4.83</v>
      </c>
      <c r="T37" s="1"/>
      <c r="U37" s="26"/>
      <c r="V37" s="5"/>
      <c r="W37" s="104">
        <v>41649.38653935185</v>
      </c>
      <c r="X37" s="103">
        <v>168429</v>
      </c>
      <c r="Y37" s="108">
        <f>((X37*100)/D37)-100</f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81"/>
      <c r="X38" s="281"/>
      <c r="Y38" s="27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5"/>
      <c r="X39" s="295"/>
      <c r="Y39" s="2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5"/>
      <c r="X40" s="295"/>
      <c r="Y40" s="2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4"/>
      <c r="X41" s="284"/>
      <c r="Y41" s="285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623600</v>
      </c>
      <c r="T6" s="22">
        <v>31</v>
      </c>
      <c r="U6" s="23">
        <f>D6-D7</f>
        <v>27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623573</v>
      </c>
      <c r="T7" s="16">
        <v>30</v>
      </c>
      <c r="U7" s="23">
        <f>D7-D8</f>
        <v>80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623493</v>
      </c>
      <c r="T8" s="16">
        <v>29</v>
      </c>
      <c r="U8" s="23">
        <f>D8-D9</f>
        <v>71</v>
      </c>
      <c r="V8" s="4"/>
      <c r="W8" s="103" t="s">
        <v>593</v>
      </c>
      <c r="X8" s="103">
        <v>623493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623422</v>
      </c>
      <c r="E9">
        <v>110008</v>
      </c>
      <c r="F9">
        <v>7.209416</v>
      </c>
      <c r="G9">
        <v>0</v>
      </c>
      <c r="H9">
        <v>87.403000000000006</v>
      </c>
      <c r="I9">
        <v>18.3</v>
      </c>
      <c r="J9">
        <v>2.5</v>
      </c>
      <c r="K9">
        <v>8.6999999999999993</v>
      </c>
      <c r="L9">
        <v>1.0144</v>
      </c>
      <c r="M9">
        <v>84.26</v>
      </c>
      <c r="N9">
        <v>89.504000000000005</v>
      </c>
      <c r="O9">
        <v>86.353999999999999</v>
      </c>
      <c r="P9">
        <v>3.4</v>
      </c>
      <c r="Q9">
        <v>35.4</v>
      </c>
      <c r="R9">
        <v>11.7</v>
      </c>
      <c r="S9">
        <v>5.57</v>
      </c>
      <c r="T9" s="22">
        <v>28</v>
      </c>
      <c r="U9" s="23">
        <f t="shared" ref="U9:U36" si="1">D9-D10</f>
        <v>62</v>
      </c>
      <c r="V9" s="24">
        <v>29</v>
      </c>
      <c r="W9" s="103" t="s">
        <v>594</v>
      </c>
      <c r="X9" s="103">
        <v>623430</v>
      </c>
      <c r="Y9" s="108">
        <f t="shared" si="0"/>
        <v>1.2832399241631265E-3</v>
      </c>
    </row>
    <row r="10" spans="1:25">
      <c r="A10" s="16">
        <v>28</v>
      </c>
      <c r="B10" t="s">
        <v>246</v>
      </c>
      <c r="C10" t="s">
        <v>13</v>
      </c>
      <c r="D10">
        <v>623360</v>
      </c>
      <c r="E10">
        <v>109999</v>
      </c>
      <c r="F10">
        <v>7.2179089999999997</v>
      </c>
      <c r="G10">
        <v>0</v>
      </c>
      <c r="H10">
        <v>87.462999999999994</v>
      </c>
      <c r="I10">
        <v>18.600000000000001</v>
      </c>
      <c r="J10">
        <v>2.6</v>
      </c>
      <c r="K10">
        <v>9.4</v>
      </c>
      <c r="L10">
        <v>1.014</v>
      </c>
      <c r="M10">
        <v>84.805000000000007</v>
      </c>
      <c r="N10">
        <v>90.734999999999999</v>
      </c>
      <c r="O10">
        <v>87.542000000000002</v>
      </c>
      <c r="P10">
        <v>7.2</v>
      </c>
      <c r="Q10">
        <v>34.6</v>
      </c>
      <c r="R10">
        <v>14.7</v>
      </c>
      <c r="S10">
        <v>5.57</v>
      </c>
      <c r="T10" s="16">
        <v>27</v>
      </c>
      <c r="U10" s="23">
        <f t="shared" si="1"/>
        <v>64</v>
      </c>
      <c r="V10" s="16"/>
      <c r="W10" s="103" t="s">
        <v>595</v>
      </c>
      <c r="X10" s="103">
        <v>623366</v>
      </c>
      <c r="Y10" s="108">
        <f t="shared" si="0"/>
        <v>9.6252566734733591E-4</v>
      </c>
    </row>
    <row r="11" spans="1:25">
      <c r="A11" s="16">
        <v>27</v>
      </c>
      <c r="B11" t="s">
        <v>247</v>
      </c>
      <c r="C11" t="s">
        <v>13</v>
      </c>
      <c r="D11">
        <v>623296</v>
      </c>
      <c r="E11">
        <v>109990</v>
      </c>
      <c r="F11">
        <v>7.2940839999999998</v>
      </c>
      <c r="G11">
        <v>0</v>
      </c>
      <c r="H11">
        <v>91.421000000000006</v>
      </c>
      <c r="I11">
        <v>17.100000000000001</v>
      </c>
      <c r="J11">
        <v>0.3</v>
      </c>
      <c r="K11">
        <v>3.8</v>
      </c>
      <c r="L11">
        <v>1.0145</v>
      </c>
      <c r="M11">
        <v>85.647000000000006</v>
      </c>
      <c r="N11">
        <v>93.811999999999998</v>
      </c>
      <c r="O11">
        <v>87.661000000000001</v>
      </c>
      <c r="P11">
        <v>4.7</v>
      </c>
      <c r="Q11">
        <v>34.799999999999997</v>
      </c>
      <c r="R11">
        <v>12.2</v>
      </c>
      <c r="S11">
        <v>5.56</v>
      </c>
      <c r="T11" s="16">
        <v>26</v>
      </c>
      <c r="U11" s="23">
        <f t="shared" si="1"/>
        <v>9</v>
      </c>
      <c r="V11" s="16"/>
      <c r="W11" s="103" t="s">
        <v>596</v>
      </c>
      <c r="X11" s="103">
        <v>623302</v>
      </c>
      <c r="Y11" s="108">
        <f t="shared" si="0"/>
        <v>9.6262449943651518E-4</v>
      </c>
    </row>
    <row r="12" spans="1:25">
      <c r="A12" s="16">
        <v>26</v>
      </c>
      <c r="B12" t="s">
        <v>248</v>
      </c>
      <c r="C12" t="s">
        <v>13</v>
      </c>
      <c r="D12">
        <v>623287</v>
      </c>
      <c r="E12">
        <v>109989</v>
      </c>
      <c r="F12">
        <v>7.5720150000000004</v>
      </c>
      <c r="G12">
        <v>0</v>
      </c>
      <c r="H12">
        <v>89.885000000000005</v>
      </c>
      <c r="I12">
        <v>16.600000000000001</v>
      </c>
      <c r="J12">
        <v>0.4</v>
      </c>
      <c r="K12">
        <v>4.2</v>
      </c>
      <c r="L12">
        <v>1.0153000000000001</v>
      </c>
      <c r="M12">
        <v>88.146000000000001</v>
      </c>
      <c r="N12">
        <v>92.372</v>
      </c>
      <c r="O12">
        <v>90.77</v>
      </c>
      <c r="P12">
        <v>3.8</v>
      </c>
      <c r="Q12">
        <v>32.700000000000003</v>
      </c>
      <c r="R12">
        <v>10.5</v>
      </c>
      <c r="S12">
        <v>5.57</v>
      </c>
      <c r="T12" s="16">
        <v>25</v>
      </c>
      <c r="U12" s="23">
        <f t="shared" si="1"/>
        <v>14</v>
      </c>
      <c r="V12" s="16"/>
      <c r="W12" s="143" t="s">
        <v>386</v>
      </c>
      <c r="X12" s="143">
        <v>623288</v>
      </c>
      <c r="Y12" s="108">
        <f t="shared" si="0"/>
        <v>1.6043973322155125E-4</v>
      </c>
    </row>
    <row r="13" spans="1:25">
      <c r="A13" s="16">
        <v>25</v>
      </c>
      <c r="B13" t="s">
        <v>249</v>
      </c>
      <c r="C13" t="s">
        <v>13</v>
      </c>
      <c r="D13">
        <v>623273</v>
      </c>
      <c r="E13">
        <v>109987</v>
      </c>
      <c r="F13">
        <v>7.3658900000000003</v>
      </c>
      <c r="G13">
        <v>0</v>
      </c>
      <c r="H13">
        <v>87.844999999999999</v>
      </c>
      <c r="I13">
        <v>16.7</v>
      </c>
      <c r="J13">
        <v>1.9</v>
      </c>
      <c r="K13">
        <v>5.2</v>
      </c>
      <c r="L13">
        <v>1.0143</v>
      </c>
      <c r="M13">
        <v>85.322000000000003</v>
      </c>
      <c r="N13">
        <v>90.484999999999999</v>
      </c>
      <c r="O13">
        <v>89.555000000000007</v>
      </c>
      <c r="P13">
        <v>8.6</v>
      </c>
      <c r="Q13">
        <v>27.3</v>
      </c>
      <c r="R13">
        <v>14.7</v>
      </c>
      <c r="S13">
        <v>5.59</v>
      </c>
      <c r="T13" s="16">
        <v>24</v>
      </c>
      <c r="U13" s="23">
        <f t="shared" si="1"/>
        <v>46</v>
      </c>
      <c r="V13" s="16"/>
      <c r="W13" s="103" t="s">
        <v>387</v>
      </c>
      <c r="X13" s="103">
        <v>623277</v>
      </c>
      <c r="Y13" s="108">
        <f t="shared" si="0"/>
        <v>6.4177334812143272E-4</v>
      </c>
    </row>
    <row r="14" spans="1:25">
      <c r="A14" s="16">
        <v>24</v>
      </c>
      <c r="B14" t="s">
        <v>250</v>
      </c>
      <c r="C14" t="s">
        <v>13</v>
      </c>
      <c r="D14">
        <v>623227</v>
      </c>
      <c r="E14">
        <v>109981</v>
      </c>
      <c r="F14">
        <v>7.092727</v>
      </c>
      <c r="G14">
        <v>0</v>
      </c>
      <c r="H14">
        <v>88.058000000000007</v>
      </c>
      <c r="I14">
        <v>18.399999999999999</v>
      </c>
      <c r="J14">
        <v>5.3</v>
      </c>
      <c r="K14">
        <v>87.4</v>
      </c>
      <c r="L14">
        <v>1.0138</v>
      </c>
      <c r="M14">
        <v>84.966999999999999</v>
      </c>
      <c r="N14">
        <v>91.078999999999994</v>
      </c>
      <c r="O14">
        <v>85.561000000000007</v>
      </c>
      <c r="P14">
        <v>9.6</v>
      </c>
      <c r="Q14">
        <v>29.4</v>
      </c>
      <c r="R14">
        <v>13.9</v>
      </c>
      <c r="S14">
        <v>5.58</v>
      </c>
      <c r="T14" s="16">
        <v>23</v>
      </c>
      <c r="U14" s="23">
        <f t="shared" si="1"/>
        <v>127</v>
      </c>
      <c r="V14" s="16"/>
      <c r="W14" s="103" t="s">
        <v>388</v>
      </c>
      <c r="X14" s="103">
        <v>623227</v>
      </c>
      <c r="Y14" s="108">
        <f t="shared" si="0"/>
        <v>0</v>
      </c>
    </row>
    <row r="15" spans="1:25">
      <c r="A15" s="16">
        <v>23</v>
      </c>
      <c r="B15" t="s">
        <v>251</v>
      </c>
      <c r="C15" t="s">
        <v>13</v>
      </c>
      <c r="D15">
        <v>623100</v>
      </c>
      <c r="E15">
        <v>109963</v>
      </c>
      <c r="F15">
        <v>7.090903</v>
      </c>
      <c r="G15">
        <v>0</v>
      </c>
      <c r="H15">
        <v>88.210999999999999</v>
      </c>
      <c r="I15">
        <v>18.899999999999999</v>
      </c>
      <c r="J15">
        <v>17.899999999999999</v>
      </c>
      <c r="K15">
        <v>89.7</v>
      </c>
      <c r="L15">
        <v>1.0138</v>
      </c>
      <c r="M15">
        <v>85.203000000000003</v>
      </c>
      <c r="N15">
        <v>91.665999999999997</v>
      </c>
      <c r="O15">
        <v>85.453000000000003</v>
      </c>
      <c r="P15">
        <v>11.9</v>
      </c>
      <c r="Q15">
        <v>27.8</v>
      </c>
      <c r="R15">
        <v>13.6</v>
      </c>
      <c r="S15">
        <v>5.58</v>
      </c>
      <c r="T15" s="16">
        <v>22</v>
      </c>
      <c r="U15" s="23">
        <f t="shared" si="1"/>
        <v>424</v>
      </c>
      <c r="V15" s="16"/>
      <c r="W15" s="103" t="s">
        <v>389</v>
      </c>
      <c r="X15" s="103">
        <v>623100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622676</v>
      </c>
      <c r="E16">
        <v>109902</v>
      </c>
      <c r="F16">
        <v>7.0525500000000001</v>
      </c>
      <c r="G16">
        <v>0</v>
      </c>
      <c r="H16">
        <v>88.111000000000004</v>
      </c>
      <c r="I16">
        <v>19.100000000000001</v>
      </c>
      <c r="J16">
        <v>9.5</v>
      </c>
      <c r="K16">
        <v>86.1</v>
      </c>
      <c r="L16">
        <v>1.0128999999999999</v>
      </c>
      <c r="M16">
        <v>85.11</v>
      </c>
      <c r="N16">
        <v>90.912999999999997</v>
      </c>
      <c r="O16">
        <v>87.191999999999993</v>
      </c>
      <c r="P16">
        <v>13.4</v>
      </c>
      <c r="Q16">
        <v>25.8</v>
      </c>
      <c r="R16">
        <v>20.100000000000001</v>
      </c>
      <c r="S16">
        <v>5.58</v>
      </c>
      <c r="T16" s="22">
        <v>21</v>
      </c>
      <c r="U16" s="23">
        <f t="shared" si="1"/>
        <v>225</v>
      </c>
      <c r="V16" s="24">
        <v>22</v>
      </c>
      <c r="W16" s="103" t="s">
        <v>390</v>
      </c>
      <c r="X16" s="103">
        <v>622675</v>
      </c>
      <c r="Y16" s="108">
        <f t="shared" si="0"/>
        <v>-1.6059716449490224E-4</v>
      </c>
    </row>
    <row r="17" spans="1:25">
      <c r="A17" s="16">
        <v>21</v>
      </c>
      <c r="B17" t="s">
        <v>253</v>
      </c>
      <c r="C17" t="s">
        <v>13</v>
      </c>
      <c r="D17">
        <v>622451</v>
      </c>
      <c r="E17">
        <v>109870</v>
      </c>
      <c r="F17">
        <v>7.3703469999999998</v>
      </c>
      <c r="G17">
        <v>0</v>
      </c>
      <c r="H17">
        <v>87.855000000000004</v>
      </c>
      <c r="I17">
        <v>18.399999999999999</v>
      </c>
      <c r="J17">
        <v>2</v>
      </c>
      <c r="K17">
        <v>7.2</v>
      </c>
      <c r="L17">
        <v>1.0145</v>
      </c>
      <c r="M17">
        <v>84.626000000000005</v>
      </c>
      <c r="N17">
        <v>90.765000000000001</v>
      </c>
      <c r="O17">
        <v>89.233000000000004</v>
      </c>
      <c r="P17">
        <v>12.6</v>
      </c>
      <c r="Q17">
        <v>26</v>
      </c>
      <c r="R17">
        <v>13.7</v>
      </c>
      <c r="S17">
        <v>5.57</v>
      </c>
      <c r="T17" s="16">
        <v>20</v>
      </c>
      <c r="U17" s="23">
        <f t="shared" si="1"/>
        <v>51</v>
      </c>
      <c r="V17" s="16"/>
      <c r="W17" s="103" t="s">
        <v>391</v>
      </c>
      <c r="X17" s="103">
        <v>622450</v>
      </c>
      <c r="Y17" s="108">
        <f t="shared" si="0"/>
        <v>-1.6065521623431778E-4</v>
      </c>
    </row>
    <row r="18" spans="1:25">
      <c r="A18" s="16">
        <v>20</v>
      </c>
      <c r="B18" t="s">
        <v>254</v>
      </c>
      <c r="C18" t="s">
        <v>13</v>
      </c>
      <c r="D18">
        <v>622400</v>
      </c>
      <c r="E18">
        <v>109863</v>
      </c>
      <c r="F18">
        <v>7.0054980000000002</v>
      </c>
      <c r="G18">
        <v>0</v>
      </c>
      <c r="H18">
        <v>91.097999999999999</v>
      </c>
      <c r="I18">
        <v>17.600000000000001</v>
      </c>
      <c r="J18">
        <v>0.6</v>
      </c>
      <c r="K18">
        <v>3.8</v>
      </c>
      <c r="L18">
        <v>1.0136000000000001</v>
      </c>
      <c r="M18">
        <v>84.391000000000005</v>
      </c>
      <c r="N18">
        <v>93.302000000000007</v>
      </c>
      <c r="O18">
        <v>84.51</v>
      </c>
      <c r="P18">
        <v>13</v>
      </c>
      <c r="Q18">
        <v>23.4</v>
      </c>
      <c r="R18">
        <v>14.3</v>
      </c>
      <c r="S18">
        <v>5.56</v>
      </c>
      <c r="T18" s="16">
        <v>19</v>
      </c>
      <c r="U18" s="23">
        <f t="shared" si="1"/>
        <v>17</v>
      </c>
      <c r="V18" s="16"/>
      <c r="W18" s="103" t="s">
        <v>342</v>
      </c>
      <c r="X18" s="103">
        <v>622400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622383</v>
      </c>
      <c r="E19">
        <v>109861</v>
      </c>
      <c r="F19">
        <v>7.564095</v>
      </c>
      <c r="G19">
        <v>0</v>
      </c>
      <c r="H19">
        <v>90.617000000000004</v>
      </c>
      <c r="I19">
        <v>18.600000000000001</v>
      </c>
      <c r="J19">
        <v>0.4</v>
      </c>
      <c r="K19">
        <v>3.4</v>
      </c>
      <c r="L19">
        <v>1.0146999999999999</v>
      </c>
      <c r="M19">
        <v>87.542000000000002</v>
      </c>
      <c r="N19">
        <v>93.513999999999996</v>
      </c>
      <c r="O19">
        <v>92.442999999999998</v>
      </c>
      <c r="P19">
        <v>11.2</v>
      </c>
      <c r="Q19">
        <v>28.6</v>
      </c>
      <c r="R19">
        <v>15.3</v>
      </c>
      <c r="S19">
        <v>5.58</v>
      </c>
      <c r="T19" s="16">
        <v>18</v>
      </c>
      <c r="U19" s="23">
        <f t="shared" si="1"/>
        <v>12</v>
      </c>
      <c r="V19" s="16"/>
      <c r="W19" s="103" t="s">
        <v>392</v>
      </c>
      <c r="X19" s="103">
        <v>622383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622371</v>
      </c>
      <c r="E20">
        <v>109859</v>
      </c>
      <c r="F20">
        <v>7.3283849999999999</v>
      </c>
      <c r="G20">
        <v>0</v>
      </c>
      <c r="H20">
        <v>89.662000000000006</v>
      </c>
      <c r="I20">
        <v>19.899999999999999</v>
      </c>
      <c r="J20">
        <v>16.7</v>
      </c>
      <c r="K20">
        <v>81.2</v>
      </c>
      <c r="L20">
        <v>1.0146999999999999</v>
      </c>
      <c r="M20">
        <v>87.706000000000003</v>
      </c>
      <c r="N20">
        <v>91.847999999999999</v>
      </c>
      <c r="O20">
        <v>87.766999999999996</v>
      </c>
      <c r="P20">
        <v>10.9</v>
      </c>
      <c r="Q20">
        <v>30.4</v>
      </c>
      <c r="R20">
        <v>11.2</v>
      </c>
      <c r="S20">
        <v>5.57</v>
      </c>
      <c r="T20" s="16">
        <v>17</v>
      </c>
      <c r="U20" s="23">
        <f t="shared" si="1"/>
        <v>392</v>
      </c>
      <c r="V20" s="16"/>
      <c r="W20" s="103" t="s">
        <v>393</v>
      </c>
      <c r="X20" s="103">
        <v>622371</v>
      </c>
      <c r="Y20" s="108">
        <f t="shared" si="0"/>
        <v>0</v>
      </c>
    </row>
    <row r="21" spans="1:25">
      <c r="A21" s="16">
        <v>17</v>
      </c>
      <c r="B21" t="s">
        <v>257</v>
      </c>
      <c r="C21" t="s">
        <v>13</v>
      </c>
      <c r="D21">
        <v>621979</v>
      </c>
      <c r="E21">
        <v>109804</v>
      </c>
      <c r="F21">
        <v>7.2583679999999999</v>
      </c>
      <c r="G21">
        <v>0</v>
      </c>
      <c r="H21">
        <v>89.492999999999995</v>
      </c>
      <c r="I21">
        <v>20.399999999999999</v>
      </c>
      <c r="J21">
        <v>9.9</v>
      </c>
      <c r="K21">
        <v>87.6</v>
      </c>
      <c r="L21">
        <v>1.0135000000000001</v>
      </c>
      <c r="M21">
        <v>86.975999999999999</v>
      </c>
      <c r="N21">
        <v>92.066999999999993</v>
      </c>
      <c r="O21">
        <v>89.519000000000005</v>
      </c>
      <c r="P21">
        <v>8.1999999999999993</v>
      </c>
      <c r="Q21">
        <v>36.1</v>
      </c>
      <c r="R21">
        <v>18.600000000000001</v>
      </c>
      <c r="S21">
        <v>5.55</v>
      </c>
      <c r="T21" s="16">
        <v>16</v>
      </c>
      <c r="U21" s="23">
        <f t="shared" si="1"/>
        <v>235</v>
      </c>
      <c r="V21" s="16"/>
      <c r="W21" s="103" t="s">
        <v>394</v>
      </c>
      <c r="X21" s="103">
        <v>621979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621744</v>
      </c>
      <c r="E22">
        <v>109772</v>
      </c>
      <c r="F22">
        <v>7.4925579999999998</v>
      </c>
      <c r="G22">
        <v>0</v>
      </c>
      <c r="H22">
        <v>88.972999999999999</v>
      </c>
      <c r="I22">
        <v>17.399999999999999</v>
      </c>
      <c r="J22">
        <v>17.7</v>
      </c>
      <c r="K22">
        <v>92.4</v>
      </c>
      <c r="L22">
        <v>1.0155000000000001</v>
      </c>
      <c r="M22">
        <v>85.495000000000005</v>
      </c>
      <c r="N22">
        <v>92.436000000000007</v>
      </c>
      <c r="O22">
        <v>88.843999999999994</v>
      </c>
      <c r="P22">
        <v>5.6</v>
      </c>
      <c r="Q22">
        <v>30.2</v>
      </c>
      <c r="R22">
        <v>8.1999999999999993</v>
      </c>
      <c r="S22">
        <v>5.56</v>
      </c>
      <c r="T22" s="16">
        <v>15</v>
      </c>
      <c r="U22" s="23">
        <f t="shared" si="1"/>
        <v>417</v>
      </c>
      <c r="V22" s="16"/>
      <c r="W22" s="143" t="s">
        <v>198</v>
      </c>
      <c r="X22" s="143">
        <v>621744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621327</v>
      </c>
      <c r="E23">
        <v>109712</v>
      </c>
      <c r="F23">
        <v>6.9818259999999999</v>
      </c>
      <c r="G23">
        <v>0</v>
      </c>
      <c r="H23">
        <v>88.228999999999999</v>
      </c>
      <c r="I23">
        <v>18.899999999999999</v>
      </c>
      <c r="J23">
        <v>10.1</v>
      </c>
      <c r="K23">
        <v>92.6</v>
      </c>
      <c r="L23">
        <v>1.0129999999999999</v>
      </c>
      <c r="M23">
        <v>84.861999999999995</v>
      </c>
      <c r="N23">
        <v>91.04</v>
      </c>
      <c r="O23">
        <v>85.584999999999994</v>
      </c>
      <c r="P23">
        <v>7.3</v>
      </c>
      <c r="Q23">
        <v>30.7</v>
      </c>
      <c r="R23">
        <v>18.3</v>
      </c>
      <c r="S23">
        <v>5.57</v>
      </c>
      <c r="T23" s="22">
        <v>14</v>
      </c>
      <c r="U23" s="23">
        <f t="shared" si="1"/>
        <v>241</v>
      </c>
      <c r="V23" s="24">
        <v>15</v>
      </c>
      <c r="W23" s="103" t="s">
        <v>199</v>
      </c>
      <c r="X23" s="103">
        <v>621327</v>
      </c>
      <c r="Y23" s="108">
        <f t="shared" si="0"/>
        <v>0</v>
      </c>
    </row>
    <row r="24" spans="1:25">
      <c r="A24" s="16">
        <v>14</v>
      </c>
      <c r="B24" t="s">
        <v>150</v>
      </c>
      <c r="C24" t="s">
        <v>13</v>
      </c>
      <c r="D24">
        <v>621086</v>
      </c>
      <c r="E24">
        <v>109678</v>
      </c>
      <c r="F24">
        <v>7.4095950000000004</v>
      </c>
      <c r="G24">
        <v>0</v>
      </c>
      <c r="H24">
        <v>88.224999999999994</v>
      </c>
      <c r="I24">
        <v>21.3</v>
      </c>
      <c r="J24">
        <v>2.4</v>
      </c>
      <c r="K24">
        <v>6.7</v>
      </c>
      <c r="L24">
        <v>1.0145999999999999</v>
      </c>
      <c r="M24">
        <v>84.966999999999999</v>
      </c>
      <c r="N24">
        <v>92.07</v>
      </c>
      <c r="O24">
        <v>89.715000000000003</v>
      </c>
      <c r="P24">
        <v>13</v>
      </c>
      <c r="Q24">
        <v>32.5</v>
      </c>
      <c r="R24">
        <v>13.5</v>
      </c>
      <c r="S24">
        <v>5.57</v>
      </c>
      <c r="T24" s="16">
        <v>13</v>
      </c>
      <c r="U24" s="23">
        <f t="shared" si="1"/>
        <v>60</v>
      </c>
      <c r="V24" s="16"/>
      <c r="W24" s="103" t="s">
        <v>200</v>
      </c>
      <c r="X24" s="103">
        <v>621085</v>
      </c>
      <c r="Y24" s="108">
        <f t="shared" si="0"/>
        <v>-1.6100829836318553E-4</v>
      </c>
    </row>
    <row r="25" spans="1:25">
      <c r="A25" s="16">
        <v>13</v>
      </c>
      <c r="B25" t="s">
        <v>151</v>
      </c>
      <c r="C25" t="s">
        <v>13</v>
      </c>
      <c r="D25">
        <v>621026</v>
      </c>
      <c r="E25">
        <v>109670</v>
      </c>
      <c r="F25">
        <v>7.1688879999999999</v>
      </c>
      <c r="G25">
        <v>0</v>
      </c>
      <c r="H25">
        <v>91.48</v>
      </c>
      <c r="I25">
        <v>21</v>
      </c>
      <c r="J25">
        <v>0.7</v>
      </c>
      <c r="K25">
        <v>6.8</v>
      </c>
      <c r="L25">
        <v>1.0141</v>
      </c>
      <c r="M25">
        <v>86.013000000000005</v>
      </c>
      <c r="N25">
        <v>93.757999999999996</v>
      </c>
      <c r="O25">
        <v>86.350999999999999</v>
      </c>
      <c r="P25">
        <v>10.9</v>
      </c>
      <c r="Q25">
        <v>34.200000000000003</v>
      </c>
      <c r="R25">
        <v>13.2</v>
      </c>
      <c r="S25">
        <v>5.53</v>
      </c>
      <c r="T25" s="16">
        <v>12</v>
      </c>
      <c r="U25" s="23">
        <f t="shared" si="1"/>
        <v>19</v>
      </c>
      <c r="V25" s="16"/>
      <c r="W25" s="103" t="s">
        <v>201</v>
      </c>
      <c r="X25" s="103">
        <v>621026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621007</v>
      </c>
      <c r="E26">
        <v>109667</v>
      </c>
      <c r="F26">
        <v>7.5503</v>
      </c>
      <c r="G26">
        <v>0</v>
      </c>
      <c r="H26">
        <v>91.525000000000006</v>
      </c>
      <c r="I26">
        <v>19.2</v>
      </c>
      <c r="J26">
        <v>0.7</v>
      </c>
      <c r="K26">
        <v>4.5</v>
      </c>
      <c r="L26">
        <v>1.0147999999999999</v>
      </c>
      <c r="M26">
        <v>88.302999999999997</v>
      </c>
      <c r="N26">
        <v>93.879000000000005</v>
      </c>
      <c r="O26">
        <v>91.75</v>
      </c>
      <c r="P26">
        <v>13</v>
      </c>
      <c r="Q26">
        <v>32.4</v>
      </c>
      <c r="R26">
        <v>13.9</v>
      </c>
      <c r="S26">
        <v>5.54</v>
      </c>
      <c r="T26" s="16">
        <v>11</v>
      </c>
      <c r="U26" s="23">
        <f t="shared" si="1"/>
        <v>19</v>
      </c>
      <c r="V26" s="16"/>
      <c r="W26" s="104">
        <v>41983.389351851853</v>
      </c>
      <c r="X26" s="103">
        <v>621006</v>
      </c>
      <c r="Y26" s="108">
        <f t="shared" si="0"/>
        <v>-1.6102878066703852E-4</v>
      </c>
    </row>
    <row r="27" spans="1:25">
      <c r="A27" s="16">
        <v>11</v>
      </c>
      <c r="B27" t="s">
        <v>153</v>
      </c>
      <c r="C27" t="s">
        <v>13</v>
      </c>
      <c r="D27">
        <v>620988</v>
      </c>
      <c r="E27">
        <v>109664</v>
      </c>
      <c r="F27">
        <v>7.4505879999999998</v>
      </c>
      <c r="G27">
        <v>0</v>
      </c>
      <c r="H27">
        <v>89.382999999999996</v>
      </c>
      <c r="I27">
        <v>20.399999999999999</v>
      </c>
      <c r="J27">
        <v>2.8</v>
      </c>
      <c r="K27">
        <v>8.8000000000000007</v>
      </c>
      <c r="L27">
        <v>1.0146999999999999</v>
      </c>
      <c r="M27">
        <v>85.224000000000004</v>
      </c>
      <c r="N27">
        <v>93.085999999999999</v>
      </c>
      <c r="O27">
        <v>90.138999999999996</v>
      </c>
      <c r="P27">
        <v>12.1</v>
      </c>
      <c r="Q27">
        <v>33.799999999999997</v>
      </c>
      <c r="R27">
        <v>13.2</v>
      </c>
      <c r="S27">
        <v>5.53</v>
      </c>
      <c r="T27" s="16">
        <v>10</v>
      </c>
      <c r="U27" s="23">
        <f t="shared" si="1"/>
        <v>65</v>
      </c>
      <c r="V27" s="16"/>
      <c r="W27" s="104">
        <v>41953.395949074074</v>
      </c>
      <c r="X27" s="103">
        <v>620988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620923</v>
      </c>
      <c r="E28">
        <v>109655</v>
      </c>
      <c r="F28">
        <v>7.2041050000000002</v>
      </c>
      <c r="G28">
        <v>0</v>
      </c>
      <c r="H28">
        <v>88.869</v>
      </c>
      <c r="I28">
        <v>20</v>
      </c>
      <c r="J28">
        <v>15</v>
      </c>
      <c r="K28">
        <v>87.9</v>
      </c>
      <c r="L28">
        <v>1.0142</v>
      </c>
      <c r="M28">
        <v>86.212000000000003</v>
      </c>
      <c r="N28">
        <v>92.141000000000005</v>
      </c>
      <c r="O28">
        <v>86.756</v>
      </c>
      <c r="P28">
        <v>10.9</v>
      </c>
      <c r="Q28">
        <v>30.9</v>
      </c>
      <c r="R28">
        <v>13</v>
      </c>
      <c r="S28">
        <v>5.53</v>
      </c>
      <c r="T28" s="16">
        <v>9</v>
      </c>
      <c r="U28" s="23">
        <f t="shared" si="1"/>
        <v>349</v>
      </c>
      <c r="V28" s="16"/>
      <c r="W28" s="104">
        <v>41922.39303240741</v>
      </c>
      <c r="X28" s="103">
        <v>620923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620574</v>
      </c>
      <c r="E29">
        <v>109606</v>
      </c>
      <c r="F29">
        <v>7.0602970000000003</v>
      </c>
      <c r="G29">
        <v>0</v>
      </c>
      <c r="H29">
        <v>88.436999999999998</v>
      </c>
      <c r="I29">
        <v>20.6</v>
      </c>
      <c r="J29">
        <v>10.5</v>
      </c>
      <c r="K29">
        <v>87.4</v>
      </c>
      <c r="L29">
        <v>1.0128999999999999</v>
      </c>
      <c r="M29">
        <v>86.055000000000007</v>
      </c>
      <c r="N29">
        <v>90.703999999999994</v>
      </c>
      <c r="O29">
        <v>87.114999999999995</v>
      </c>
      <c r="P29">
        <v>9</v>
      </c>
      <c r="Q29">
        <v>33.4</v>
      </c>
      <c r="R29">
        <v>19.600000000000001</v>
      </c>
      <c r="S29">
        <v>5.54</v>
      </c>
      <c r="T29" s="16">
        <v>8</v>
      </c>
      <c r="U29" s="23">
        <f t="shared" si="1"/>
        <v>250</v>
      </c>
      <c r="V29" s="16"/>
      <c r="W29" s="104">
        <v>41892.398356481484</v>
      </c>
      <c r="X29" s="103">
        <v>620573</v>
      </c>
      <c r="Y29" s="108">
        <f t="shared" si="0"/>
        <v>-1.6114113707033084E-4</v>
      </c>
    </row>
    <row r="30" spans="1:25" s="25" customFormat="1">
      <c r="A30" s="21">
        <v>8</v>
      </c>
      <c r="B30" t="s">
        <v>156</v>
      </c>
      <c r="C30" t="s">
        <v>13</v>
      </c>
      <c r="D30">
        <v>620324</v>
      </c>
      <c r="E30">
        <v>109571</v>
      </c>
      <c r="F30">
        <v>7.5163779999999996</v>
      </c>
      <c r="G30">
        <v>0</v>
      </c>
      <c r="H30">
        <v>89.528000000000006</v>
      </c>
      <c r="I30">
        <v>19</v>
      </c>
      <c r="J30">
        <v>2.8</v>
      </c>
      <c r="K30">
        <v>8.5</v>
      </c>
      <c r="L30">
        <v>1.0155000000000001</v>
      </c>
      <c r="M30">
        <v>86.430999999999997</v>
      </c>
      <c r="N30">
        <v>92.055999999999997</v>
      </c>
      <c r="O30">
        <v>89.427000000000007</v>
      </c>
      <c r="P30">
        <v>5.8</v>
      </c>
      <c r="Q30">
        <v>33.799999999999997</v>
      </c>
      <c r="R30">
        <v>8.9</v>
      </c>
      <c r="S30">
        <v>5.52</v>
      </c>
      <c r="T30" s="22">
        <v>7</v>
      </c>
      <c r="U30" s="23">
        <f t="shared" si="1"/>
        <v>69</v>
      </c>
      <c r="V30" s="24">
        <v>8</v>
      </c>
      <c r="W30" s="104">
        <v>41861.392974537041</v>
      </c>
      <c r="X30" s="103">
        <v>620323</v>
      </c>
      <c r="Y30" s="108">
        <f t="shared" si="0"/>
        <v>-1.6120607939740239E-4</v>
      </c>
    </row>
    <row r="31" spans="1:25">
      <c r="A31" s="16">
        <v>7</v>
      </c>
      <c r="B31" t="s">
        <v>157</v>
      </c>
      <c r="C31" t="s">
        <v>13</v>
      </c>
      <c r="D31">
        <v>620255</v>
      </c>
      <c r="E31">
        <v>109561</v>
      </c>
      <c r="F31">
        <v>7.1837030000000004</v>
      </c>
      <c r="G31">
        <v>0</v>
      </c>
      <c r="H31">
        <v>88.83</v>
      </c>
      <c r="I31">
        <v>18.7</v>
      </c>
      <c r="J31">
        <v>3</v>
      </c>
      <c r="K31">
        <v>11.1</v>
      </c>
      <c r="L31">
        <v>1.014</v>
      </c>
      <c r="M31">
        <v>85.68</v>
      </c>
      <c r="N31">
        <v>92.259</v>
      </c>
      <c r="O31">
        <v>86.813999999999993</v>
      </c>
      <c r="P31">
        <v>12.2</v>
      </c>
      <c r="Q31">
        <v>27.8</v>
      </c>
      <c r="R31">
        <v>14</v>
      </c>
      <c r="S31">
        <v>5.53</v>
      </c>
      <c r="T31" s="16">
        <v>6</v>
      </c>
      <c r="U31" s="23">
        <f t="shared" si="1"/>
        <v>73</v>
      </c>
      <c r="V31" s="5"/>
      <c r="W31" s="104">
        <v>41830.399236111109</v>
      </c>
      <c r="X31" s="103">
        <v>620255</v>
      </c>
      <c r="Y31" s="108">
        <f t="shared" si="0"/>
        <v>0</v>
      </c>
    </row>
    <row r="32" spans="1:25">
      <c r="A32" s="16">
        <v>6</v>
      </c>
      <c r="B32" t="s">
        <v>158</v>
      </c>
      <c r="C32" t="s">
        <v>13</v>
      </c>
      <c r="D32">
        <v>620182</v>
      </c>
      <c r="E32">
        <v>109551</v>
      </c>
      <c r="F32">
        <v>7.0908639999999998</v>
      </c>
      <c r="G32">
        <v>0</v>
      </c>
      <c r="H32">
        <v>91.759</v>
      </c>
      <c r="I32">
        <v>18.600000000000001</v>
      </c>
      <c r="J32">
        <v>0.7</v>
      </c>
      <c r="K32">
        <v>13.6</v>
      </c>
      <c r="L32">
        <v>1.0134000000000001</v>
      </c>
      <c r="M32">
        <v>85.894000000000005</v>
      </c>
      <c r="N32">
        <v>94.29</v>
      </c>
      <c r="O32">
        <v>86.432000000000002</v>
      </c>
      <c r="P32">
        <v>14.9</v>
      </c>
      <c r="Q32">
        <v>25.7</v>
      </c>
      <c r="R32">
        <v>16.399999999999999</v>
      </c>
      <c r="S32">
        <v>5.54</v>
      </c>
      <c r="T32" s="16">
        <v>5</v>
      </c>
      <c r="U32" s="23">
        <f t="shared" si="1"/>
        <v>19</v>
      </c>
      <c r="V32" s="5"/>
      <c r="W32" s="104">
        <v>41800.404849537037</v>
      </c>
      <c r="X32" s="103">
        <v>620182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620163</v>
      </c>
      <c r="E33">
        <v>109548</v>
      </c>
      <c r="F33">
        <v>7.5882949999999996</v>
      </c>
      <c r="G33">
        <v>0</v>
      </c>
      <c r="H33">
        <v>91.756</v>
      </c>
      <c r="I33">
        <v>17.8</v>
      </c>
      <c r="J33">
        <v>0.6</v>
      </c>
      <c r="K33">
        <v>2.2000000000000002</v>
      </c>
      <c r="L33">
        <v>1.0146999999999999</v>
      </c>
      <c r="M33">
        <v>89.628</v>
      </c>
      <c r="N33">
        <v>93.81</v>
      </c>
      <c r="O33">
        <v>92.828999999999994</v>
      </c>
      <c r="P33">
        <v>14.6</v>
      </c>
      <c r="Q33">
        <v>23.2</v>
      </c>
      <c r="R33">
        <v>15.4</v>
      </c>
      <c r="S33">
        <v>5.54</v>
      </c>
      <c r="T33" s="16">
        <v>4</v>
      </c>
      <c r="U33" s="23">
        <f t="shared" si="1"/>
        <v>15</v>
      </c>
      <c r="V33" s="5"/>
      <c r="W33" s="104">
        <v>41769.389606481483</v>
      </c>
      <c r="X33" s="103">
        <v>620163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620148</v>
      </c>
      <c r="E34">
        <v>109546</v>
      </c>
      <c r="F34">
        <v>7.5633759999999999</v>
      </c>
      <c r="G34">
        <v>0</v>
      </c>
      <c r="H34">
        <v>90.938999999999993</v>
      </c>
      <c r="I34">
        <v>19.8</v>
      </c>
      <c r="J34">
        <v>3</v>
      </c>
      <c r="K34">
        <v>10.1</v>
      </c>
      <c r="L34">
        <v>1.0146999999999999</v>
      </c>
      <c r="M34">
        <v>87.266000000000005</v>
      </c>
      <c r="N34">
        <v>93.881</v>
      </c>
      <c r="O34">
        <v>92.221000000000004</v>
      </c>
      <c r="P34">
        <v>14.6</v>
      </c>
      <c r="Q34">
        <v>30.9</v>
      </c>
      <c r="R34">
        <v>14.7</v>
      </c>
      <c r="S34">
        <v>5.55</v>
      </c>
      <c r="T34" s="16">
        <v>3</v>
      </c>
      <c r="U34" s="23">
        <f t="shared" si="1"/>
        <v>73</v>
      </c>
      <c r="V34" s="5"/>
      <c r="W34" s="104">
        <v>41739.38758101852</v>
      </c>
      <c r="X34" s="103">
        <v>620147</v>
      </c>
      <c r="Y34" s="108">
        <f t="shared" si="0"/>
        <v>-1.6125183020676559E-4</v>
      </c>
    </row>
    <row r="35" spans="1:25">
      <c r="A35" s="16">
        <v>3</v>
      </c>
      <c r="B35" t="s">
        <v>161</v>
      </c>
      <c r="C35" t="s">
        <v>13</v>
      </c>
      <c r="D35">
        <v>620075</v>
      </c>
      <c r="E35">
        <v>109536</v>
      </c>
      <c r="F35">
        <v>7.3522949999999998</v>
      </c>
      <c r="G35">
        <v>0</v>
      </c>
      <c r="H35">
        <v>90.724000000000004</v>
      </c>
      <c r="I35">
        <v>21.5</v>
      </c>
      <c r="J35">
        <v>3.4</v>
      </c>
      <c r="K35">
        <v>14.4</v>
      </c>
      <c r="L35">
        <v>1.0141</v>
      </c>
      <c r="M35">
        <v>88.382000000000005</v>
      </c>
      <c r="N35">
        <v>92.244</v>
      </c>
      <c r="O35">
        <v>89.863</v>
      </c>
      <c r="P35">
        <v>14.4</v>
      </c>
      <c r="Q35">
        <v>34.200000000000003</v>
      </c>
      <c r="R35">
        <v>16.100000000000001</v>
      </c>
      <c r="S35">
        <v>5.55</v>
      </c>
      <c r="T35" s="16">
        <v>2</v>
      </c>
      <c r="U35" s="23">
        <f t="shared" si="1"/>
        <v>81</v>
      </c>
      <c r="V35" s="5"/>
      <c r="W35" s="104">
        <v>41708.394189814811</v>
      </c>
      <c r="X35" s="103">
        <v>620075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619994</v>
      </c>
      <c r="E36">
        <v>109525</v>
      </c>
      <c r="F36">
        <v>7.4162949999999999</v>
      </c>
      <c r="G36">
        <v>0</v>
      </c>
      <c r="H36">
        <v>90.653000000000006</v>
      </c>
      <c r="I36">
        <v>22</v>
      </c>
      <c r="J36">
        <v>10.3</v>
      </c>
      <c r="K36">
        <v>81.3</v>
      </c>
      <c r="L36">
        <v>1.0141</v>
      </c>
      <c r="M36">
        <v>87.21</v>
      </c>
      <c r="N36">
        <v>93.242000000000004</v>
      </c>
      <c r="O36">
        <v>91.103999999999999</v>
      </c>
      <c r="P36">
        <v>15.6</v>
      </c>
      <c r="Q36">
        <v>35.4</v>
      </c>
      <c r="R36">
        <v>17.100000000000001</v>
      </c>
      <c r="S36">
        <v>5.55</v>
      </c>
      <c r="T36" s="16">
        <v>1</v>
      </c>
      <c r="U36" s="23">
        <f t="shared" si="1"/>
        <v>243</v>
      </c>
      <c r="V36" s="5"/>
      <c r="W36" s="104">
        <v>41680.387025462966</v>
      </c>
      <c r="X36" s="103">
        <v>619994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619751</v>
      </c>
      <c r="E37">
        <v>109491</v>
      </c>
      <c r="F37">
        <v>7.2206720000000004</v>
      </c>
      <c r="G37">
        <v>0</v>
      </c>
      <c r="H37">
        <v>88.897999999999996</v>
      </c>
      <c r="I37">
        <v>21.8</v>
      </c>
      <c r="J37">
        <v>9.5</v>
      </c>
      <c r="K37">
        <v>86.8</v>
      </c>
      <c r="L37">
        <v>1.0130999999999999</v>
      </c>
      <c r="M37">
        <v>86.188999999999993</v>
      </c>
      <c r="N37">
        <v>92.510999999999996</v>
      </c>
      <c r="O37">
        <v>89.822999999999993</v>
      </c>
      <c r="P37">
        <v>14.8</v>
      </c>
      <c r="Q37">
        <v>34.799999999999997</v>
      </c>
      <c r="R37">
        <v>20.9</v>
      </c>
      <c r="S37">
        <v>5.55</v>
      </c>
      <c r="T37" s="1"/>
      <c r="U37" s="26"/>
      <c r="V37" s="5"/>
      <c r="W37" s="104">
        <v>41649.393935185188</v>
      </c>
      <c r="X37" s="103">
        <v>619751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6"/>
      <c r="X38" s="297"/>
      <c r="Y38" s="298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96"/>
      <c r="X39" s="297"/>
      <c r="Y39" s="299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96"/>
      <c r="X40" s="297"/>
      <c r="Y40" s="299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0"/>
      <c r="X41" s="301"/>
      <c r="Y41" s="302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547072</v>
      </c>
      <c r="T6" s="22">
        <v>31</v>
      </c>
      <c r="U6" s="23">
        <f>D6-D7</f>
        <v>3652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543420</v>
      </c>
      <c r="T7" s="16">
        <v>30</v>
      </c>
      <c r="U7" s="23">
        <f>D7-D8</f>
        <v>3978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539442</v>
      </c>
      <c r="T8" s="16">
        <v>29</v>
      </c>
      <c r="U8" s="23">
        <f>D8-D9</f>
        <v>3992</v>
      </c>
      <c r="V8" s="4"/>
      <c r="W8" s="103" t="s">
        <v>597</v>
      </c>
      <c r="X8" s="103">
        <v>539442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535450</v>
      </c>
      <c r="E9">
        <v>659062</v>
      </c>
      <c r="F9">
        <v>6.8562969999999996</v>
      </c>
      <c r="G9">
        <v>0</v>
      </c>
      <c r="H9">
        <v>87.105000000000004</v>
      </c>
      <c r="I9">
        <v>24.5</v>
      </c>
      <c r="J9">
        <v>136.30000000000001</v>
      </c>
      <c r="K9">
        <v>243.1</v>
      </c>
      <c r="L9">
        <v>1.0119</v>
      </c>
      <c r="M9">
        <v>83.995999999999995</v>
      </c>
      <c r="N9">
        <v>89.322000000000003</v>
      </c>
      <c r="O9">
        <v>85.997</v>
      </c>
      <c r="P9">
        <v>20.2</v>
      </c>
      <c r="Q9">
        <v>30.7</v>
      </c>
      <c r="R9">
        <v>24.6</v>
      </c>
      <c r="S9">
        <v>5.23</v>
      </c>
      <c r="T9" s="22">
        <v>28</v>
      </c>
      <c r="U9" s="23">
        <f t="shared" ref="U9:U36" si="1">D9-D10</f>
        <v>3270</v>
      </c>
      <c r="V9" s="24">
        <v>29</v>
      </c>
      <c r="W9" s="103" t="s">
        <v>598</v>
      </c>
      <c r="X9" s="103">
        <v>535451</v>
      </c>
      <c r="Y9" s="108">
        <f t="shared" si="0"/>
        <v>1.8675880100715858E-4</v>
      </c>
    </row>
    <row r="10" spans="1:25">
      <c r="A10" s="16">
        <v>28</v>
      </c>
      <c r="B10" t="s">
        <v>246</v>
      </c>
      <c r="C10" t="s">
        <v>13</v>
      </c>
      <c r="D10">
        <v>532180</v>
      </c>
      <c r="E10">
        <v>658591</v>
      </c>
      <c r="F10">
        <v>6.9346230000000002</v>
      </c>
      <c r="G10">
        <v>0</v>
      </c>
      <c r="H10">
        <v>87.085999999999999</v>
      </c>
      <c r="I10">
        <v>24.3</v>
      </c>
      <c r="J10">
        <v>164.5</v>
      </c>
      <c r="K10">
        <v>248.3</v>
      </c>
      <c r="L10">
        <v>1.012</v>
      </c>
      <c r="M10">
        <v>84.343999999999994</v>
      </c>
      <c r="N10">
        <v>90.432000000000002</v>
      </c>
      <c r="O10">
        <v>87.257000000000005</v>
      </c>
      <c r="P10">
        <v>21.3</v>
      </c>
      <c r="Q10">
        <v>29.5</v>
      </c>
      <c r="R10">
        <v>25</v>
      </c>
      <c r="S10">
        <v>5.23</v>
      </c>
      <c r="T10" s="16">
        <v>27</v>
      </c>
      <c r="U10" s="23">
        <f t="shared" si="1"/>
        <v>3949</v>
      </c>
      <c r="V10" s="16"/>
      <c r="W10" s="103" t="s">
        <v>599</v>
      </c>
      <c r="X10" s="103">
        <v>532180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528231</v>
      </c>
      <c r="E11">
        <v>658022</v>
      </c>
      <c r="F11">
        <v>6.9438129999999996</v>
      </c>
      <c r="G11">
        <v>0</v>
      </c>
      <c r="H11">
        <v>91.174999999999997</v>
      </c>
      <c r="I11">
        <v>24.7</v>
      </c>
      <c r="J11">
        <v>81.3</v>
      </c>
      <c r="K11">
        <v>236.7</v>
      </c>
      <c r="L11">
        <v>1.012</v>
      </c>
      <c r="M11">
        <v>85.241</v>
      </c>
      <c r="N11">
        <v>93.593999999999994</v>
      </c>
      <c r="O11">
        <v>87.326999999999998</v>
      </c>
      <c r="P11">
        <v>20.100000000000001</v>
      </c>
      <c r="Q11">
        <v>35.799999999999997</v>
      </c>
      <c r="R11">
        <v>24.8</v>
      </c>
      <c r="S11">
        <v>5.23</v>
      </c>
      <c r="T11" s="16">
        <v>26</v>
      </c>
      <c r="U11" s="23">
        <f t="shared" si="1"/>
        <v>1949</v>
      </c>
      <c r="V11" s="16"/>
      <c r="W11" s="103" t="s">
        <v>600</v>
      </c>
      <c r="X11" s="103">
        <v>528232</v>
      </c>
      <c r="Y11" s="108">
        <f t="shared" si="0"/>
        <v>1.8931111577558113E-4</v>
      </c>
    </row>
    <row r="12" spans="1:25">
      <c r="A12" s="16">
        <v>26</v>
      </c>
      <c r="B12" t="s">
        <v>248</v>
      </c>
      <c r="C12" t="s">
        <v>13</v>
      </c>
      <c r="D12">
        <v>526282</v>
      </c>
      <c r="E12">
        <v>657751</v>
      </c>
      <c r="F12">
        <v>7.1889940000000001</v>
      </c>
      <c r="G12">
        <v>0</v>
      </c>
      <c r="H12">
        <v>89.634</v>
      </c>
      <c r="I12">
        <v>23.4</v>
      </c>
      <c r="J12">
        <v>90.8</v>
      </c>
      <c r="K12">
        <v>223.4</v>
      </c>
      <c r="L12">
        <v>1.0125999999999999</v>
      </c>
      <c r="M12">
        <v>87.870999999999995</v>
      </c>
      <c r="N12">
        <v>92.138000000000005</v>
      </c>
      <c r="O12">
        <v>90.623000000000005</v>
      </c>
      <c r="P12">
        <v>17.5</v>
      </c>
      <c r="Q12">
        <v>30.5</v>
      </c>
      <c r="R12">
        <v>24.4</v>
      </c>
      <c r="S12">
        <v>5.22</v>
      </c>
      <c r="T12" s="16">
        <v>25</v>
      </c>
      <c r="U12" s="23">
        <f t="shared" si="1"/>
        <v>2175</v>
      </c>
      <c r="V12" s="16"/>
      <c r="W12" s="143" t="s">
        <v>395</v>
      </c>
      <c r="X12" s="143">
        <v>526282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524107</v>
      </c>
      <c r="E13">
        <v>657445</v>
      </c>
      <c r="F13">
        <v>7.0726040000000001</v>
      </c>
      <c r="G13">
        <v>0</v>
      </c>
      <c r="H13">
        <v>87.472999999999999</v>
      </c>
      <c r="I13">
        <v>23.8</v>
      </c>
      <c r="J13">
        <v>168.3</v>
      </c>
      <c r="K13">
        <v>245.8</v>
      </c>
      <c r="L13">
        <v>1.0123</v>
      </c>
      <c r="M13">
        <v>84.808999999999997</v>
      </c>
      <c r="N13">
        <v>90.197999999999993</v>
      </c>
      <c r="O13">
        <v>89.24</v>
      </c>
      <c r="P13">
        <v>21.9</v>
      </c>
      <c r="Q13">
        <v>28.6</v>
      </c>
      <c r="R13">
        <v>25.1</v>
      </c>
      <c r="S13">
        <v>5.22</v>
      </c>
      <c r="T13" s="16">
        <v>24</v>
      </c>
      <c r="U13" s="23">
        <f t="shared" si="1"/>
        <v>4207</v>
      </c>
      <c r="V13" s="16"/>
      <c r="W13" s="103" t="s">
        <v>396</v>
      </c>
      <c r="X13" s="103">
        <v>524107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519900</v>
      </c>
      <c r="E14">
        <v>656842</v>
      </c>
      <c r="F14">
        <v>6.8262049999999999</v>
      </c>
      <c r="G14">
        <v>0</v>
      </c>
      <c r="H14">
        <v>87.686999999999998</v>
      </c>
      <c r="I14">
        <v>24</v>
      </c>
      <c r="J14">
        <v>167.4</v>
      </c>
      <c r="K14">
        <v>264.8</v>
      </c>
      <c r="L14">
        <v>1.0119</v>
      </c>
      <c r="M14">
        <v>84.71</v>
      </c>
      <c r="N14">
        <v>90.77</v>
      </c>
      <c r="O14">
        <v>85.265000000000001</v>
      </c>
      <c r="P14">
        <v>22</v>
      </c>
      <c r="Q14">
        <v>27.8</v>
      </c>
      <c r="R14">
        <v>23.6</v>
      </c>
      <c r="S14">
        <v>5.22</v>
      </c>
      <c r="T14" s="16">
        <v>23</v>
      </c>
      <c r="U14" s="23">
        <f t="shared" si="1"/>
        <v>4019</v>
      </c>
      <c r="V14" s="16"/>
      <c r="W14" s="103" t="s">
        <v>397</v>
      </c>
      <c r="X14" s="103">
        <v>519904</v>
      </c>
      <c r="Y14" s="108">
        <f t="shared" si="0"/>
        <v>7.6937872667315332E-4</v>
      </c>
    </row>
    <row r="15" spans="1:25">
      <c r="A15" s="16">
        <v>23</v>
      </c>
      <c r="B15" t="s">
        <v>251</v>
      </c>
      <c r="C15" t="s">
        <v>13</v>
      </c>
      <c r="D15">
        <v>515881</v>
      </c>
      <c r="E15">
        <v>656267</v>
      </c>
      <c r="F15">
        <v>6.7862020000000003</v>
      </c>
      <c r="G15">
        <v>0</v>
      </c>
      <c r="H15">
        <v>87.858000000000004</v>
      </c>
      <c r="I15">
        <v>24.2</v>
      </c>
      <c r="J15">
        <v>159.80000000000001</v>
      </c>
      <c r="K15">
        <v>235.5</v>
      </c>
      <c r="L15">
        <v>1.0118</v>
      </c>
      <c r="M15">
        <v>84.721999999999994</v>
      </c>
      <c r="N15">
        <v>91.378</v>
      </c>
      <c r="O15">
        <v>84.834999999999994</v>
      </c>
      <c r="P15">
        <v>22.5</v>
      </c>
      <c r="Q15">
        <v>28.3</v>
      </c>
      <c r="R15">
        <v>24</v>
      </c>
      <c r="S15">
        <v>5.23</v>
      </c>
      <c r="T15" s="16">
        <v>22</v>
      </c>
      <c r="U15" s="23">
        <f t="shared" si="1"/>
        <v>3835</v>
      </c>
      <c r="V15" s="16"/>
      <c r="W15" s="103" t="s">
        <v>398</v>
      </c>
      <c r="X15" s="103">
        <v>515885</v>
      </c>
      <c r="Y15" s="108">
        <f t="shared" si="0"/>
        <v>7.7537261499571741E-4</v>
      </c>
    </row>
    <row r="16" spans="1:25" s="25" customFormat="1">
      <c r="A16" s="21">
        <v>22</v>
      </c>
      <c r="B16" t="s">
        <v>252</v>
      </c>
      <c r="C16" t="s">
        <v>13</v>
      </c>
      <c r="D16">
        <v>512046</v>
      </c>
      <c r="E16">
        <v>655719</v>
      </c>
      <c r="F16">
        <v>6.9298419999999998</v>
      </c>
      <c r="G16">
        <v>0</v>
      </c>
      <c r="H16">
        <v>87.715000000000003</v>
      </c>
      <c r="I16">
        <v>24</v>
      </c>
      <c r="J16">
        <v>175.9</v>
      </c>
      <c r="K16">
        <v>266.7</v>
      </c>
      <c r="L16">
        <v>1.0121</v>
      </c>
      <c r="M16">
        <v>84.724999999999994</v>
      </c>
      <c r="N16">
        <v>90.540999999999997</v>
      </c>
      <c r="O16">
        <v>86.852999999999994</v>
      </c>
      <c r="P16">
        <v>22.8</v>
      </c>
      <c r="Q16">
        <v>26.3</v>
      </c>
      <c r="R16">
        <v>24</v>
      </c>
      <c r="S16">
        <v>5.23</v>
      </c>
      <c r="T16" s="22">
        <v>21</v>
      </c>
      <c r="U16" s="23">
        <f t="shared" si="1"/>
        <v>4218</v>
      </c>
      <c r="V16" s="24">
        <v>22</v>
      </c>
      <c r="W16" s="103" t="s">
        <v>330</v>
      </c>
      <c r="X16" s="103">
        <v>512049</v>
      </c>
      <c r="Y16" s="108">
        <f t="shared" si="0"/>
        <v>5.8588486190558342E-4</v>
      </c>
    </row>
    <row r="17" spans="1:25">
      <c r="A17" s="16">
        <v>21</v>
      </c>
      <c r="B17" t="s">
        <v>253</v>
      </c>
      <c r="C17" t="s">
        <v>13</v>
      </c>
      <c r="D17">
        <v>507828</v>
      </c>
      <c r="E17">
        <v>655115</v>
      </c>
      <c r="F17">
        <v>7.0638680000000003</v>
      </c>
      <c r="G17">
        <v>0</v>
      </c>
      <c r="H17">
        <v>87.471999999999994</v>
      </c>
      <c r="I17">
        <v>24.3</v>
      </c>
      <c r="J17">
        <v>166.6</v>
      </c>
      <c r="K17">
        <v>242</v>
      </c>
      <c r="L17">
        <v>1.0124</v>
      </c>
      <c r="M17">
        <v>84.131</v>
      </c>
      <c r="N17">
        <v>90.42</v>
      </c>
      <c r="O17">
        <v>88.613</v>
      </c>
      <c r="P17">
        <v>22.8</v>
      </c>
      <c r="Q17">
        <v>27.5</v>
      </c>
      <c r="R17">
        <v>23.7</v>
      </c>
      <c r="S17">
        <v>5.23</v>
      </c>
      <c r="T17" s="16">
        <v>20</v>
      </c>
      <c r="U17" s="23">
        <f t="shared" si="1"/>
        <v>3997</v>
      </c>
      <c r="V17" s="16"/>
      <c r="W17" s="103" t="s">
        <v>399</v>
      </c>
      <c r="X17" s="103">
        <v>507831</v>
      </c>
      <c r="Y17" s="108">
        <f t="shared" si="0"/>
        <v>5.9075119922624708E-4</v>
      </c>
    </row>
    <row r="18" spans="1:25">
      <c r="A18" s="16">
        <v>20</v>
      </c>
      <c r="B18" t="s">
        <v>254</v>
      </c>
      <c r="C18" t="s">
        <v>13</v>
      </c>
      <c r="D18">
        <v>503831</v>
      </c>
      <c r="E18">
        <v>654541</v>
      </c>
      <c r="F18">
        <v>6.7454150000000004</v>
      </c>
      <c r="G18">
        <v>0</v>
      </c>
      <c r="H18">
        <v>90.820999999999998</v>
      </c>
      <c r="I18">
        <v>24.1</v>
      </c>
      <c r="J18">
        <v>110.6</v>
      </c>
      <c r="K18">
        <v>239.4</v>
      </c>
      <c r="L18">
        <v>1.0118</v>
      </c>
      <c r="M18">
        <v>84.024000000000001</v>
      </c>
      <c r="N18">
        <v>92.96</v>
      </c>
      <c r="O18">
        <v>84.152000000000001</v>
      </c>
      <c r="P18">
        <v>22.1</v>
      </c>
      <c r="Q18">
        <v>27.1</v>
      </c>
      <c r="R18">
        <v>23.7</v>
      </c>
      <c r="S18">
        <v>5.23</v>
      </c>
      <c r="T18" s="16">
        <v>19</v>
      </c>
      <c r="U18" s="23">
        <f t="shared" si="1"/>
        <v>2654</v>
      </c>
      <c r="V18" s="16"/>
      <c r="W18" s="103" t="s">
        <v>400</v>
      </c>
      <c r="X18" s="103">
        <v>503833</v>
      </c>
      <c r="Y18" s="108">
        <f t="shared" si="0"/>
        <v>3.9695850394139143E-4</v>
      </c>
    </row>
    <row r="19" spans="1:25">
      <c r="A19" s="16">
        <v>19</v>
      </c>
      <c r="B19" t="s">
        <v>255</v>
      </c>
      <c r="C19" t="s">
        <v>13</v>
      </c>
      <c r="D19">
        <v>501177</v>
      </c>
      <c r="E19">
        <v>654172</v>
      </c>
      <c r="F19">
        <v>7.3177789999999998</v>
      </c>
      <c r="G19">
        <v>0</v>
      </c>
      <c r="H19">
        <v>90.254999999999995</v>
      </c>
      <c r="I19">
        <v>24.3</v>
      </c>
      <c r="J19">
        <v>154.6</v>
      </c>
      <c r="K19">
        <v>249.3</v>
      </c>
      <c r="L19">
        <v>1.0128999999999999</v>
      </c>
      <c r="M19">
        <v>87.171999999999997</v>
      </c>
      <c r="N19">
        <v>93.221000000000004</v>
      </c>
      <c r="O19">
        <v>92.171000000000006</v>
      </c>
      <c r="P19">
        <v>23.1</v>
      </c>
      <c r="Q19">
        <v>28</v>
      </c>
      <c r="R19">
        <v>23.7</v>
      </c>
      <c r="S19">
        <v>5.23</v>
      </c>
      <c r="T19" s="16">
        <v>18</v>
      </c>
      <c r="U19" s="23">
        <f t="shared" si="1"/>
        <v>3709</v>
      </c>
      <c r="V19" s="16"/>
      <c r="W19" s="103" t="s">
        <v>401</v>
      </c>
      <c r="X19" s="103">
        <v>501179</v>
      </c>
      <c r="Y19" s="108">
        <f t="shared" si="0"/>
        <v>3.9906061131489423E-4</v>
      </c>
    </row>
    <row r="20" spans="1:25">
      <c r="A20" s="16">
        <v>18</v>
      </c>
      <c r="B20" t="s">
        <v>256</v>
      </c>
      <c r="C20" t="s">
        <v>13</v>
      </c>
      <c r="D20">
        <v>497468</v>
      </c>
      <c r="E20">
        <v>653654</v>
      </c>
      <c r="F20">
        <v>6.9946320000000002</v>
      </c>
      <c r="G20">
        <v>0</v>
      </c>
      <c r="H20">
        <v>89.29</v>
      </c>
      <c r="I20">
        <v>25.3</v>
      </c>
      <c r="J20">
        <v>169.3</v>
      </c>
      <c r="K20">
        <v>258.7</v>
      </c>
      <c r="L20">
        <v>1.0123</v>
      </c>
      <c r="M20">
        <v>87.320999999999998</v>
      </c>
      <c r="N20">
        <v>91.495999999999995</v>
      </c>
      <c r="O20">
        <v>87.438000000000002</v>
      </c>
      <c r="P20">
        <v>22.6</v>
      </c>
      <c r="Q20">
        <v>30.9</v>
      </c>
      <c r="R20">
        <v>23.1</v>
      </c>
      <c r="S20">
        <v>5.23</v>
      </c>
      <c r="T20" s="16">
        <v>17</v>
      </c>
      <c r="U20" s="23">
        <f t="shared" si="1"/>
        <v>4063</v>
      </c>
      <c r="V20" s="16"/>
      <c r="W20" s="103" t="s">
        <v>402</v>
      </c>
      <c r="X20" s="103">
        <v>497469</v>
      </c>
      <c r="Y20" s="147">
        <f t="shared" si="0"/>
        <v>2.010179549216673E-4</v>
      </c>
    </row>
    <row r="21" spans="1:25">
      <c r="A21" s="16">
        <v>17</v>
      </c>
      <c r="B21" t="s">
        <v>257</v>
      </c>
      <c r="C21" t="s">
        <v>13</v>
      </c>
      <c r="D21">
        <v>493405</v>
      </c>
      <c r="E21">
        <v>653079</v>
      </c>
      <c r="F21">
        <v>7.1005549999999999</v>
      </c>
      <c r="G21">
        <v>0</v>
      </c>
      <c r="H21">
        <v>89.161000000000001</v>
      </c>
      <c r="I21">
        <v>24.9</v>
      </c>
      <c r="J21">
        <v>154.1</v>
      </c>
      <c r="K21">
        <v>248.4</v>
      </c>
      <c r="L21">
        <v>1.0125</v>
      </c>
      <c r="M21">
        <v>86.623000000000005</v>
      </c>
      <c r="N21">
        <v>91.722999999999999</v>
      </c>
      <c r="O21">
        <v>89.195999999999998</v>
      </c>
      <c r="P21">
        <v>21.7</v>
      </c>
      <c r="Q21">
        <v>29.8</v>
      </c>
      <c r="R21">
        <v>23.9</v>
      </c>
      <c r="S21">
        <v>5.23</v>
      </c>
      <c r="T21" s="16">
        <v>16</v>
      </c>
      <c r="U21" s="23">
        <f t="shared" si="1"/>
        <v>3698</v>
      </c>
      <c r="V21" s="16"/>
      <c r="W21" s="103" t="s">
        <v>403</v>
      </c>
      <c r="X21" s="103">
        <v>493407</v>
      </c>
      <c r="Y21" s="108">
        <f t="shared" si="0"/>
        <v>4.0534652060841836E-4</v>
      </c>
    </row>
    <row r="22" spans="1:25">
      <c r="A22" s="16">
        <v>16</v>
      </c>
      <c r="B22" t="s">
        <v>258</v>
      </c>
      <c r="C22" t="s">
        <v>13</v>
      </c>
      <c r="D22">
        <v>489707</v>
      </c>
      <c r="E22">
        <v>652556</v>
      </c>
      <c r="F22">
        <v>7.0615560000000004</v>
      </c>
      <c r="G22">
        <v>0</v>
      </c>
      <c r="H22">
        <v>88.641000000000005</v>
      </c>
      <c r="I22">
        <v>24.5</v>
      </c>
      <c r="J22">
        <v>158.19999999999999</v>
      </c>
      <c r="K22">
        <v>239.8</v>
      </c>
      <c r="L22">
        <v>1.0124</v>
      </c>
      <c r="M22">
        <v>85.168999999999997</v>
      </c>
      <c r="N22">
        <v>92.090999999999994</v>
      </c>
      <c r="O22">
        <v>88.489000000000004</v>
      </c>
      <c r="P22">
        <v>21.6</v>
      </c>
      <c r="Q22">
        <v>29.6</v>
      </c>
      <c r="R22">
        <v>23.4</v>
      </c>
      <c r="S22">
        <v>5.23</v>
      </c>
      <c r="T22" s="16">
        <v>15</v>
      </c>
      <c r="U22" s="23">
        <f t="shared" si="1"/>
        <v>3797</v>
      </c>
      <c r="V22" s="16"/>
      <c r="W22" s="143" t="s">
        <v>202</v>
      </c>
      <c r="X22" s="143">
        <v>489709</v>
      </c>
      <c r="Y22" s="108">
        <f t="shared" si="0"/>
        <v>4.0840747631420982E-4</v>
      </c>
    </row>
    <row r="23" spans="1:25" s="25" customFormat="1">
      <c r="A23" s="21">
        <v>15</v>
      </c>
      <c r="B23" t="s">
        <v>149</v>
      </c>
      <c r="C23" t="s">
        <v>13</v>
      </c>
      <c r="D23">
        <v>485910</v>
      </c>
      <c r="E23">
        <v>652017</v>
      </c>
      <c r="F23">
        <v>6.8314519999999996</v>
      </c>
      <c r="G23">
        <v>0</v>
      </c>
      <c r="H23">
        <v>87.93</v>
      </c>
      <c r="I23">
        <v>24</v>
      </c>
      <c r="J23">
        <v>140.19999999999999</v>
      </c>
      <c r="K23">
        <v>232.2</v>
      </c>
      <c r="L23">
        <v>1.012</v>
      </c>
      <c r="M23">
        <v>84.62</v>
      </c>
      <c r="N23">
        <v>90.781999999999996</v>
      </c>
      <c r="O23">
        <v>85.176000000000002</v>
      </c>
      <c r="P23">
        <v>20.9</v>
      </c>
      <c r="Q23">
        <v>28.6</v>
      </c>
      <c r="R23">
        <v>23.2</v>
      </c>
      <c r="S23">
        <v>5.22</v>
      </c>
      <c r="T23" s="22">
        <v>14</v>
      </c>
      <c r="U23" s="23">
        <f t="shared" si="1"/>
        <v>3363</v>
      </c>
      <c r="V23" s="24">
        <v>15</v>
      </c>
      <c r="W23" s="103" t="s">
        <v>203</v>
      </c>
      <c r="X23" s="103">
        <v>485912</v>
      </c>
      <c r="Y23" s="108">
        <f t="shared" si="0"/>
        <v>4.1159885574870714E-4</v>
      </c>
    </row>
    <row r="24" spans="1:25">
      <c r="A24" s="16">
        <v>14</v>
      </c>
      <c r="B24" t="s">
        <v>150</v>
      </c>
      <c r="C24" t="s">
        <v>13</v>
      </c>
      <c r="D24">
        <v>482547</v>
      </c>
      <c r="E24">
        <v>651536</v>
      </c>
      <c r="F24">
        <v>7.1418350000000004</v>
      </c>
      <c r="G24">
        <v>0</v>
      </c>
      <c r="H24">
        <v>87.875</v>
      </c>
      <c r="I24">
        <v>24.6</v>
      </c>
      <c r="J24">
        <v>155.4</v>
      </c>
      <c r="K24">
        <v>237</v>
      </c>
      <c r="L24">
        <v>1.0126999999999999</v>
      </c>
      <c r="M24">
        <v>84.665999999999997</v>
      </c>
      <c r="N24">
        <v>91.757999999999996</v>
      </c>
      <c r="O24">
        <v>89.498000000000005</v>
      </c>
      <c r="P24">
        <v>22.4</v>
      </c>
      <c r="Q24">
        <v>28.3</v>
      </c>
      <c r="R24">
        <v>23.1</v>
      </c>
      <c r="S24">
        <v>5.23</v>
      </c>
      <c r="T24" s="16">
        <v>13</v>
      </c>
      <c r="U24" s="23">
        <f t="shared" si="1"/>
        <v>3729</v>
      </c>
      <c r="V24" s="16"/>
      <c r="W24" s="103" t="s">
        <v>204</v>
      </c>
      <c r="X24" s="103">
        <v>482547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478818</v>
      </c>
      <c r="E25">
        <v>651001</v>
      </c>
      <c r="F25">
        <v>6.8677219999999997</v>
      </c>
      <c r="G25">
        <v>0</v>
      </c>
      <c r="H25">
        <v>91.238</v>
      </c>
      <c r="I25">
        <v>24.8</v>
      </c>
      <c r="J25">
        <v>100.2</v>
      </c>
      <c r="K25">
        <v>212.1</v>
      </c>
      <c r="L25">
        <v>1.012</v>
      </c>
      <c r="M25">
        <v>85.614000000000004</v>
      </c>
      <c r="N25">
        <v>93.448999999999998</v>
      </c>
      <c r="O25">
        <v>85.884</v>
      </c>
      <c r="P25">
        <v>22</v>
      </c>
      <c r="Q25">
        <v>30.8</v>
      </c>
      <c r="R25">
        <v>23.7</v>
      </c>
      <c r="S25">
        <v>5.23</v>
      </c>
      <c r="T25" s="16">
        <v>12</v>
      </c>
      <c r="U25" s="23">
        <f t="shared" si="1"/>
        <v>2405</v>
      </c>
      <c r="V25" s="16"/>
      <c r="W25" s="103" t="s">
        <v>205</v>
      </c>
      <c r="X25" s="103">
        <v>478819</v>
      </c>
      <c r="Y25" s="108">
        <f t="shared" si="0"/>
        <v>2.0884762059836248E-4</v>
      </c>
    </row>
    <row r="26" spans="1:25">
      <c r="A26" s="16">
        <v>12</v>
      </c>
      <c r="B26" t="s">
        <v>152</v>
      </c>
      <c r="C26" t="s">
        <v>13</v>
      </c>
      <c r="D26">
        <v>476413</v>
      </c>
      <c r="E26">
        <v>650668</v>
      </c>
      <c r="F26">
        <v>7.2931480000000004</v>
      </c>
      <c r="G26">
        <v>0</v>
      </c>
      <c r="H26">
        <v>91.171000000000006</v>
      </c>
      <c r="I26">
        <v>24.2</v>
      </c>
      <c r="J26">
        <v>154</v>
      </c>
      <c r="K26">
        <v>236.5</v>
      </c>
      <c r="L26">
        <v>1.0129999999999999</v>
      </c>
      <c r="M26">
        <v>87.980999999999995</v>
      </c>
      <c r="N26">
        <v>93.564999999999998</v>
      </c>
      <c r="O26">
        <v>91.534999999999997</v>
      </c>
      <c r="P26">
        <v>22.3</v>
      </c>
      <c r="Q26">
        <v>28.3</v>
      </c>
      <c r="R26">
        <v>22.9</v>
      </c>
      <c r="S26">
        <v>5.23</v>
      </c>
      <c r="T26" s="16">
        <v>11</v>
      </c>
      <c r="U26" s="23">
        <f t="shared" si="1"/>
        <v>3693</v>
      </c>
      <c r="V26" s="16"/>
      <c r="W26" s="104">
        <v>41983.388611111113</v>
      </c>
      <c r="X26" s="103">
        <v>476414</v>
      </c>
      <c r="Y26" s="108">
        <f t="shared" si="0"/>
        <v>2.099019128394275E-4</v>
      </c>
    </row>
    <row r="27" spans="1:25">
      <c r="A27" s="16">
        <v>11</v>
      </c>
      <c r="B27" t="s">
        <v>153</v>
      </c>
      <c r="C27" t="s">
        <v>13</v>
      </c>
      <c r="D27">
        <v>472720</v>
      </c>
      <c r="E27">
        <v>650157</v>
      </c>
      <c r="F27">
        <v>7.1529870000000004</v>
      </c>
      <c r="G27">
        <v>0</v>
      </c>
      <c r="H27">
        <v>89.028999999999996</v>
      </c>
      <c r="I27">
        <v>24.7</v>
      </c>
      <c r="J27">
        <v>161.6</v>
      </c>
      <c r="K27">
        <v>239.4</v>
      </c>
      <c r="L27">
        <v>1.0125999999999999</v>
      </c>
      <c r="M27">
        <v>84.757000000000005</v>
      </c>
      <c r="N27">
        <v>92.713999999999999</v>
      </c>
      <c r="O27">
        <v>89.893000000000001</v>
      </c>
      <c r="P27">
        <v>22.6</v>
      </c>
      <c r="Q27">
        <v>28.9</v>
      </c>
      <c r="R27">
        <v>23.8</v>
      </c>
      <c r="S27">
        <v>5.23</v>
      </c>
      <c r="T27" s="16">
        <v>10</v>
      </c>
      <c r="U27" s="23">
        <f t="shared" si="1"/>
        <v>3880</v>
      </c>
      <c r="V27" s="16"/>
      <c r="W27" s="104">
        <v>41953.406273148146</v>
      </c>
      <c r="X27" s="103">
        <v>472721</v>
      </c>
      <c r="Y27" s="108">
        <f t="shared" si="0"/>
        <v>2.1154171602688621E-4</v>
      </c>
    </row>
    <row r="28" spans="1:25">
      <c r="A28" s="16">
        <v>10</v>
      </c>
      <c r="B28" t="s">
        <v>154</v>
      </c>
      <c r="C28" t="s">
        <v>13</v>
      </c>
      <c r="D28">
        <v>468840</v>
      </c>
      <c r="E28">
        <v>649608</v>
      </c>
      <c r="F28">
        <v>6.9253629999999999</v>
      </c>
      <c r="G28">
        <v>0</v>
      </c>
      <c r="H28">
        <v>88.587999999999994</v>
      </c>
      <c r="I28">
        <v>24.9</v>
      </c>
      <c r="J28">
        <v>128.5</v>
      </c>
      <c r="K28">
        <v>231.3</v>
      </c>
      <c r="L28">
        <v>1.0122</v>
      </c>
      <c r="M28">
        <v>85.664000000000001</v>
      </c>
      <c r="N28">
        <v>91.855999999999995</v>
      </c>
      <c r="O28">
        <v>86.536000000000001</v>
      </c>
      <c r="P28">
        <v>22</v>
      </c>
      <c r="Q28">
        <v>30.2</v>
      </c>
      <c r="R28">
        <v>23.3</v>
      </c>
      <c r="S28">
        <v>5.22</v>
      </c>
      <c r="T28" s="16">
        <v>9</v>
      </c>
      <c r="U28" s="23">
        <f t="shared" si="1"/>
        <v>3084</v>
      </c>
      <c r="V28" s="16"/>
      <c r="W28" s="104">
        <v>41922.394652777781</v>
      </c>
      <c r="X28" s="103">
        <v>468843</v>
      </c>
      <c r="Y28" s="108">
        <f t="shared" si="0"/>
        <v>6.3987714358404446E-4</v>
      </c>
    </row>
    <row r="29" spans="1:25">
      <c r="A29" s="16">
        <v>9</v>
      </c>
      <c r="B29" t="s">
        <v>155</v>
      </c>
      <c r="C29" t="s">
        <v>13</v>
      </c>
      <c r="D29">
        <v>465756</v>
      </c>
      <c r="E29">
        <v>649170</v>
      </c>
      <c r="F29">
        <v>6.931432</v>
      </c>
      <c r="G29">
        <v>0</v>
      </c>
      <c r="H29">
        <v>88.153999999999996</v>
      </c>
      <c r="I29">
        <v>24.8</v>
      </c>
      <c r="J29">
        <v>135.19999999999999</v>
      </c>
      <c r="K29">
        <v>217</v>
      </c>
      <c r="L29">
        <v>1.0122</v>
      </c>
      <c r="M29">
        <v>85.909000000000006</v>
      </c>
      <c r="N29">
        <v>90.350999999999999</v>
      </c>
      <c r="O29">
        <v>86.620999999999995</v>
      </c>
      <c r="P29">
        <v>21.5</v>
      </c>
      <c r="Q29">
        <v>30</v>
      </c>
      <c r="R29">
        <v>23.3</v>
      </c>
      <c r="S29">
        <v>5.22</v>
      </c>
      <c r="T29" s="16">
        <v>8</v>
      </c>
      <c r="U29" s="23">
        <f t="shared" si="1"/>
        <v>3244</v>
      </c>
      <c r="V29" s="16"/>
      <c r="W29" s="104">
        <v>41892.411516203705</v>
      </c>
      <c r="X29" s="103">
        <v>465758</v>
      </c>
      <c r="Y29" s="108">
        <f t="shared" si="0"/>
        <v>4.294093903212115E-4</v>
      </c>
    </row>
    <row r="30" spans="1:25" s="25" customFormat="1">
      <c r="A30" s="21">
        <v>8</v>
      </c>
      <c r="B30" t="s">
        <v>156</v>
      </c>
      <c r="C30" t="s">
        <v>13</v>
      </c>
      <c r="D30">
        <v>462512</v>
      </c>
      <c r="E30">
        <v>648706</v>
      </c>
      <c r="F30">
        <v>7.154782</v>
      </c>
      <c r="G30">
        <v>0</v>
      </c>
      <c r="H30">
        <v>89.212000000000003</v>
      </c>
      <c r="I30">
        <v>25.1</v>
      </c>
      <c r="J30">
        <v>140.9</v>
      </c>
      <c r="K30">
        <v>284.2</v>
      </c>
      <c r="L30">
        <v>1.0126999999999999</v>
      </c>
      <c r="M30">
        <v>86.153999999999996</v>
      </c>
      <c r="N30">
        <v>91.715999999999994</v>
      </c>
      <c r="O30">
        <v>89.671000000000006</v>
      </c>
      <c r="P30">
        <v>21.4</v>
      </c>
      <c r="Q30">
        <v>31.5</v>
      </c>
      <c r="R30">
        <v>23.1</v>
      </c>
      <c r="S30">
        <v>5.21</v>
      </c>
      <c r="T30" s="22">
        <v>7</v>
      </c>
      <c r="U30" s="23">
        <f t="shared" si="1"/>
        <v>3381</v>
      </c>
      <c r="V30" s="24">
        <v>8</v>
      </c>
      <c r="W30" s="104">
        <v>41861.425034722219</v>
      </c>
      <c r="X30" s="103">
        <v>462514</v>
      </c>
      <c r="Y30" s="108">
        <f t="shared" si="0"/>
        <v>4.3242121284947643E-4</v>
      </c>
    </row>
    <row r="31" spans="1:25">
      <c r="A31" s="16">
        <v>7</v>
      </c>
      <c r="B31" t="s">
        <v>157</v>
      </c>
      <c r="C31" t="s">
        <v>13</v>
      </c>
      <c r="D31">
        <v>459131</v>
      </c>
      <c r="E31">
        <v>648229</v>
      </c>
      <c r="F31">
        <v>6.9268460000000003</v>
      </c>
      <c r="G31">
        <v>0</v>
      </c>
      <c r="H31">
        <v>88.525000000000006</v>
      </c>
      <c r="I31">
        <v>24</v>
      </c>
      <c r="J31">
        <v>132.69999999999999</v>
      </c>
      <c r="K31">
        <v>233.1</v>
      </c>
      <c r="L31">
        <v>1.0121</v>
      </c>
      <c r="M31">
        <v>85.3</v>
      </c>
      <c r="N31">
        <v>91.85</v>
      </c>
      <c r="O31">
        <v>86.728999999999999</v>
      </c>
      <c r="P31">
        <v>22.5</v>
      </c>
      <c r="Q31">
        <v>27.8</v>
      </c>
      <c r="R31">
        <v>23.8</v>
      </c>
      <c r="S31">
        <v>5.21</v>
      </c>
      <c r="T31" s="16">
        <v>6</v>
      </c>
      <c r="U31" s="23">
        <f t="shared" si="1"/>
        <v>3186</v>
      </c>
      <c r="V31" s="5"/>
      <c r="W31" s="104">
        <v>41830.469409722224</v>
      </c>
      <c r="X31" s="103">
        <v>459132</v>
      </c>
      <c r="Y31" s="108">
        <f t="shared" si="0"/>
        <v>2.1780276217953087E-4</v>
      </c>
    </row>
    <row r="32" spans="1:25">
      <c r="A32" s="16">
        <v>6</v>
      </c>
      <c r="B32" t="s">
        <v>158</v>
      </c>
      <c r="C32" t="s">
        <v>13</v>
      </c>
      <c r="D32">
        <v>455945</v>
      </c>
      <c r="E32">
        <v>647777</v>
      </c>
      <c r="F32">
        <v>6.8962120000000002</v>
      </c>
      <c r="G32">
        <v>0</v>
      </c>
      <c r="H32">
        <v>91.418999999999997</v>
      </c>
      <c r="I32">
        <v>24.1</v>
      </c>
      <c r="J32">
        <v>142.5</v>
      </c>
      <c r="K32">
        <v>219</v>
      </c>
      <c r="L32">
        <v>1.012</v>
      </c>
      <c r="M32">
        <v>85.528000000000006</v>
      </c>
      <c r="N32">
        <v>93.968000000000004</v>
      </c>
      <c r="O32">
        <v>86.366</v>
      </c>
      <c r="P32">
        <v>23.2</v>
      </c>
      <c r="Q32">
        <v>27.3</v>
      </c>
      <c r="R32">
        <v>24</v>
      </c>
      <c r="S32">
        <v>5.21</v>
      </c>
      <c r="T32" s="16">
        <v>5</v>
      </c>
      <c r="U32" s="23">
        <f t="shared" si="1"/>
        <v>3420</v>
      </c>
      <c r="V32" s="5"/>
      <c r="W32" s="104">
        <v>41800.405439814815</v>
      </c>
      <c r="X32" s="103">
        <v>455947</v>
      </c>
      <c r="Y32" s="108">
        <f t="shared" si="0"/>
        <v>4.3864939850379869E-4</v>
      </c>
    </row>
    <row r="33" spans="1:25">
      <c r="A33" s="16">
        <v>5</v>
      </c>
      <c r="B33" t="s">
        <v>159</v>
      </c>
      <c r="C33" t="s">
        <v>13</v>
      </c>
      <c r="D33">
        <v>452525</v>
      </c>
      <c r="E33">
        <v>647305</v>
      </c>
      <c r="F33">
        <v>7.3313040000000003</v>
      </c>
      <c r="G33">
        <v>0</v>
      </c>
      <c r="H33">
        <v>91.495000000000005</v>
      </c>
      <c r="I33">
        <v>23.6</v>
      </c>
      <c r="J33">
        <v>85</v>
      </c>
      <c r="K33">
        <v>179.1</v>
      </c>
      <c r="L33">
        <v>1.0129999999999999</v>
      </c>
      <c r="M33">
        <v>89.418999999999997</v>
      </c>
      <c r="N33">
        <v>93.555000000000007</v>
      </c>
      <c r="O33">
        <v>92.369</v>
      </c>
      <c r="P33">
        <v>22.1</v>
      </c>
      <c r="Q33">
        <v>26.3</v>
      </c>
      <c r="R33">
        <v>23.7</v>
      </c>
      <c r="S33">
        <v>5.22</v>
      </c>
      <c r="T33" s="16">
        <v>4</v>
      </c>
      <c r="U33" s="23">
        <f t="shared" si="1"/>
        <v>2034</v>
      </c>
      <c r="V33" s="5"/>
      <c r="W33" s="104">
        <v>41769.399918981479</v>
      </c>
      <c r="X33" s="103">
        <v>452526</v>
      </c>
      <c r="Y33" s="108">
        <f t="shared" si="0"/>
        <v>2.2098226617117689E-4</v>
      </c>
    </row>
    <row r="34" spans="1:25">
      <c r="A34" s="16">
        <v>4</v>
      </c>
      <c r="B34" t="s">
        <v>160</v>
      </c>
      <c r="C34" t="s">
        <v>13</v>
      </c>
      <c r="D34">
        <v>450491</v>
      </c>
      <c r="E34">
        <v>647025</v>
      </c>
      <c r="F34">
        <v>7.3286379999999998</v>
      </c>
      <c r="G34">
        <v>0</v>
      </c>
      <c r="H34">
        <v>90.647999999999996</v>
      </c>
      <c r="I34">
        <v>24.3</v>
      </c>
      <c r="J34">
        <v>121.3</v>
      </c>
      <c r="K34">
        <v>275.39999999999998</v>
      </c>
      <c r="L34">
        <v>1.0130999999999999</v>
      </c>
      <c r="M34">
        <v>86.759</v>
      </c>
      <c r="N34">
        <v>93.69</v>
      </c>
      <c r="O34">
        <v>91.793000000000006</v>
      </c>
      <c r="P34">
        <v>21.7</v>
      </c>
      <c r="Q34">
        <v>29</v>
      </c>
      <c r="R34">
        <v>22.2</v>
      </c>
      <c r="S34">
        <v>5.22</v>
      </c>
      <c r="T34" s="16">
        <v>3</v>
      </c>
      <c r="U34" s="23">
        <f t="shared" si="1"/>
        <v>2907</v>
      </c>
      <c r="V34" s="5"/>
      <c r="W34" s="104">
        <v>41739.393043981479</v>
      </c>
      <c r="X34" s="103">
        <v>450491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447584</v>
      </c>
      <c r="E35">
        <v>646619</v>
      </c>
      <c r="F35">
        <v>7.0970069999999996</v>
      </c>
      <c r="G35">
        <v>0</v>
      </c>
      <c r="H35">
        <v>90.387</v>
      </c>
      <c r="I35">
        <v>24.9</v>
      </c>
      <c r="J35">
        <v>160.80000000000001</v>
      </c>
      <c r="K35">
        <v>268.60000000000002</v>
      </c>
      <c r="L35">
        <v>1.0124</v>
      </c>
      <c r="M35">
        <v>88.117000000000004</v>
      </c>
      <c r="N35">
        <v>91.88</v>
      </c>
      <c r="O35">
        <v>89.254000000000005</v>
      </c>
      <c r="P35">
        <v>22.8</v>
      </c>
      <c r="Q35">
        <v>28.9</v>
      </c>
      <c r="R35">
        <v>24.2</v>
      </c>
      <c r="S35">
        <v>5.22</v>
      </c>
      <c r="T35" s="16">
        <v>2</v>
      </c>
      <c r="U35" s="23">
        <f t="shared" si="1"/>
        <v>3860</v>
      </c>
      <c r="V35" s="5"/>
      <c r="W35" s="104">
        <v>41708.403553240743</v>
      </c>
      <c r="X35" s="103">
        <v>447584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443724</v>
      </c>
      <c r="E36">
        <v>646080</v>
      </c>
      <c r="F36">
        <v>7.1965669999999999</v>
      </c>
      <c r="G36">
        <v>0</v>
      </c>
      <c r="H36">
        <v>90.299000000000007</v>
      </c>
      <c r="I36">
        <v>25.1</v>
      </c>
      <c r="J36">
        <v>166.7</v>
      </c>
      <c r="K36">
        <v>280.3</v>
      </c>
      <c r="L36">
        <v>1.0125999999999999</v>
      </c>
      <c r="M36">
        <v>86.748999999999995</v>
      </c>
      <c r="N36">
        <v>92.891000000000005</v>
      </c>
      <c r="O36">
        <v>90.635999999999996</v>
      </c>
      <c r="P36">
        <v>23.4</v>
      </c>
      <c r="Q36">
        <v>29.6</v>
      </c>
      <c r="R36">
        <v>24.1</v>
      </c>
      <c r="S36">
        <v>5.22</v>
      </c>
      <c r="T36" s="16">
        <v>1</v>
      </c>
      <c r="U36" s="23">
        <f t="shared" si="1"/>
        <v>4001</v>
      </c>
      <c r="V36" s="5"/>
      <c r="W36" s="104">
        <v>41680.386388888888</v>
      </c>
      <c r="X36" s="103">
        <v>443725</v>
      </c>
      <c r="Y36" s="108">
        <f t="shared" ref="Y36:Y37" si="2">((X36*100)/D36)-100</f>
        <v>2.2536531717776143E-4</v>
      </c>
    </row>
    <row r="37" spans="1:25">
      <c r="A37" s="16">
        <v>1</v>
      </c>
      <c r="B37" t="s">
        <v>163</v>
      </c>
      <c r="C37" t="s">
        <v>13</v>
      </c>
      <c r="D37">
        <v>439723</v>
      </c>
      <c r="E37">
        <v>645519</v>
      </c>
      <c r="F37">
        <v>7.114903</v>
      </c>
      <c r="G37">
        <v>0</v>
      </c>
      <c r="H37">
        <v>88.533000000000001</v>
      </c>
      <c r="I37">
        <v>25</v>
      </c>
      <c r="J37">
        <v>170.9</v>
      </c>
      <c r="K37">
        <v>294</v>
      </c>
      <c r="L37">
        <v>1.0124</v>
      </c>
      <c r="M37">
        <v>85.926000000000002</v>
      </c>
      <c r="N37">
        <v>92.152000000000001</v>
      </c>
      <c r="O37">
        <v>89.613</v>
      </c>
      <c r="P37">
        <v>23.4</v>
      </c>
      <c r="Q37">
        <v>29</v>
      </c>
      <c r="R37">
        <v>24.5</v>
      </c>
      <c r="S37">
        <v>5.22</v>
      </c>
      <c r="T37" s="1"/>
      <c r="U37" s="26"/>
      <c r="V37" s="5"/>
      <c r="W37" s="104">
        <v>41649.391342592593</v>
      </c>
      <c r="X37" s="103">
        <v>439724</v>
      </c>
      <c r="Y37" s="108">
        <f t="shared" si="2"/>
        <v>2.2741589592101263E-4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B4" zoomScale="80" zoomScaleNormal="100" zoomScaleSheetLayoutView="80" workbookViewId="0">
      <selection activeCell="D8" sqref="D8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610308</v>
      </c>
      <c r="T6" s="22">
        <v>31</v>
      </c>
      <c r="U6" s="23">
        <f>D6-D7</f>
        <v>0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610308</v>
      </c>
      <c r="T7" s="16">
        <v>30</v>
      </c>
      <c r="U7" s="23">
        <f>D7-D8</f>
        <v>4436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605872</v>
      </c>
      <c r="T8" s="16">
        <v>29</v>
      </c>
      <c r="U8" s="23">
        <f>D8-D9</f>
        <v>5412</v>
      </c>
      <c r="V8" s="4"/>
      <c r="W8" s="103" t="s">
        <v>601</v>
      </c>
      <c r="X8" s="103">
        <v>605872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600460</v>
      </c>
      <c r="E9">
        <v>702693</v>
      </c>
      <c r="F9">
        <v>7.0120740000000001</v>
      </c>
      <c r="G9">
        <v>0</v>
      </c>
      <c r="H9">
        <v>87.617999999999995</v>
      </c>
      <c r="I9">
        <v>20.6</v>
      </c>
      <c r="J9">
        <v>235.3</v>
      </c>
      <c r="K9">
        <v>311</v>
      </c>
      <c r="L9">
        <v>1.0126999999999999</v>
      </c>
      <c r="M9">
        <v>84.7</v>
      </c>
      <c r="N9">
        <v>89.697000000000003</v>
      </c>
      <c r="O9">
        <v>86.698999999999998</v>
      </c>
      <c r="P9">
        <v>17.899999999999999</v>
      </c>
      <c r="Q9">
        <v>24.2</v>
      </c>
      <c r="R9">
        <v>20.3</v>
      </c>
      <c r="S9">
        <v>4.79</v>
      </c>
      <c r="T9" s="22">
        <v>28</v>
      </c>
      <c r="U9" s="23">
        <f t="shared" ref="U9:U36" si="1">D9-D10</f>
        <v>5648</v>
      </c>
      <c r="V9" s="24">
        <v>29</v>
      </c>
      <c r="W9" s="103" t="s">
        <v>602</v>
      </c>
      <c r="X9" s="103">
        <v>600243</v>
      </c>
      <c r="Y9" s="108">
        <f t="shared" si="0"/>
        <v>-3.6138960130571718E-2</v>
      </c>
    </row>
    <row r="10" spans="1:25">
      <c r="A10" s="16">
        <v>28</v>
      </c>
      <c r="B10" t="s">
        <v>246</v>
      </c>
      <c r="C10" t="s">
        <v>13</v>
      </c>
      <c r="D10">
        <v>594812</v>
      </c>
      <c r="E10">
        <v>701895</v>
      </c>
      <c r="F10">
        <v>7.0833820000000003</v>
      </c>
      <c r="G10">
        <v>0</v>
      </c>
      <c r="H10">
        <v>87.584000000000003</v>
      </c>
      <c r="I10">
        <v>21.1</v>
      </c>
      <c r="J10">
        <v>240</v>
      </c>
      <c r="K10">
        <v>291.60000000000002</v>
      </c>
      <c r="L10">
        <v>1.0127999999999999</v>
      </c>
      <c r="M10">
        <v>85.081999999999994</v>
      </c>
      <c r="N10">
        <v>90.7</v>
      </c>
      <c r="O10">
        <v>87.924999999999997</v>
      </c>
      <c r="P10">
        <v>18.899999999999999</v>
      </c>
      <c r="Q10">
        <v>24.4</v>
      </c>
      <c r="R10">
        <v>20.9</v>
      </c>
      <c r="S10">
        <v>4.79</v>
      </c>
      <c r="T10" s="16">
        <v>27</v>
      </c>
      <c r="U10" s="23">
        <f t="shared" si="1"/>
        <v>5759</v>
      </c>
      <c r="V10" s="16"/>
      <c r="W10" s="103" t="s">
        <v>603</v>
      </c>
      <c r="X10" s="103">
        <v>594569</v>
      </c>
      <c r="Y10" s="108">
        <f t="shared" si="0"/>
        <v>-4.0853244386468646E-2</v>
      </c>
    </row>
    <row r="11" spans="1:25">
      <c r="A11" s="16">
        <v>27</v>
      </c>
      <c r="B11" t="s">
        <v>247</v>
      </c>
      <c r="C11" t="s">
        <v>13</v>
      </c>
      <c r="D11">
        <v>589053</v>
      </c>
      <c r="E11">
        <v>701078</v>
      </c>
      <c r="F11">
        <v>7.0564280000000004</v>
      </c>
      <c r="G11">
        <v>0</v>
      </c>
      <c r="H11">
        <v>91.625</v>
      </c>
      <c r="I11">
        <v>22.6</v>
      </c>
      <c r="J11">
        <v>30</v>
      </c>
      <c r="K11">
        <v>316.8</v>
      </c>
      <c r="L11">
        <v>1.0125999999999999</v>
      </c>
      <c r="M11">
        <v>86.358000000000004</v>
      </c>
      <c r="N11">
        <v>93.899000000000001</v>
      </c>
      <c r="O11">
        <v>87.856999999999999</v>
      </c>
      <c r="P11">
        <v>8</v>
      </c>
      <c r="Q11">
        <v>39.700000000000003</v>
      </c>
      <c r="R11">
        <v>21.8</v>
      </c>
      <c r="S11">
        <v>4.79</v>
      </c>
      <c r="T11" s="16">
        <v>26</v>
      </c>
      <c r="U11" s="23">
        <f t="shared" si="1"/>
        <v>721</v>
      </c>
      <c r="V11" s="16"/>
      <c r="W11" s="103" t="s">
        <v>604</v>
      </c>
      <c r="X11" s="103">
        <v>588825</v>
      </c>
      <c r="Y11" s="108">
        <f t="shared" si="0"/>
        <v>-3.8706194518994153E-2</v>
      </c>
    </row>
    <row r="12" spans="1:25">
      <c r="A12" s="16">
        <v>26</v>
      </c>
      <c r="B12" t="s">
        <v>248</v>
      </c>
      <c r="C12" t="s">
        <v>13</v>
      </c>
      <c r="D12">
        <v>588332</v>
      </c>
      <c r="E12">
        <v>700978</v>
      </c>
      <c r="F12">
        <v>7.6023639999999997</v>
      </c>
      <c r="G12">
        <v>0</v>
      </c>
      <c r="H12">
        <v>90.266999999999996</v>
      </c>
      <c r="I12">
        <v>19.8</v>
      </c>
      <c r="J12">
        <v>0</v>
      </c>
      <c r="K12">
        <v>0</v>
      </c>
      <c r="L12">
        <v>1.0154000000000001</v>
      </c>
      <c r="M12">
        <v>88.613</v>
      </c>
      <c r="N12">
        <v>92.605000000000004</v>
      </c>
      <c r="O12">
        <v>91.207999999999998</v>
      </c>
      <c r="P12">
        <v>5.0999999999999996</v>
      </c>
      <c r="Q12">
        <v>38.6</v>
      </c>
      <c r="R12">
        <v>10.6</v>
      </c>
      <c r="S12">
        <v>4.78</v>
      </c>
      <c r="T12" s="16">
        <v>25</v>
      </c>
      <c r="U12" s="23">
        <f t="shared" si="1"/>
        <v>0</v>
      </c>
      <c r="V12" s="16"/>
      <c r="W12" s="143" t="s">
        <v>404</v>
      </c>
      <c r="X12" s="143">
        <v>588333</v>
      </c>
      <c r="Y12" s="108">
        <f t="shared" si="0"/>
        <v>1.699720565966345E-4</v>
      </c>
    </row>
    <row r="13" spans="1:25">
      <c r="A13" s="16">
        <v>25</v>
      </c>
      <c r="B13" t="s">
        <v>249</v>
      </c>
      <c r="C13" t="s">
        <v>13</v>
      </c>
      <c r="D13">
        <v>588332</v>
      </c>
      <c r="E13">
        <v>700978</v>
      </c>
      <c r="F13">
        <v>7.4069789999999998</v>
      </c>
      <c r="G13">
        <v>0</v>
      </c>
      <c r="H13">
        <v>88.385000000000005</v>
      </c>
      <c r="I13">
        <v>17.7</v>
      </c>
      <c r="J13">
        <v>0</v>
      </c>
      <c r="K13">
        <v>0</v>
      </c>
      <c r="L13">
        <v>1.0144</v>
      </c>
      <c r="M13">
        <v>86.152000000000001</v>
      </c>
      <c r="N13">
        <v>90.706000000000003</v>
      </c>
      <c r="O13">
        <v>89.984999999999999</v>
      </c>
      <c r="P13">
        <v>9.5</v>
      </c>
      <c r="Q13">
        <v>27.7</v>
      </c>
      <c r="R13">
        <v>14.4</v>
      </c>
      <c r="S13">
        <v>4.79</v>
      </c>
      <c r="T13" s="16">
        <v>24</v>
      </c>
      <c r="U13" s="23">
        <f t="shared" si="1"/>
        <v>0</v>
      </c>
      <c r="V13" s="16"/>
      <c r="W13" s="103" t="s">
        <v>405</v>
      </c>
      <c r="X13" s="103">
        <v>588333</v>
      </c>
      <c r="Y13" s="108">
        <f t="shared" si="0"/>
        <v>1.699720565966345E-4</v>
      </c>
    </row>
    <row r="14" spans="1:25">
      <c r="A14" s="16">
        <v>24</v>
      </c>
      <c r="B14" t="s">
        <v>250</v>
      </c>
      <c r="C14" t="s">
        <v>13</v>
      </c>
      <c r="D14">
        <v>588332</v>
      </c>
      <c r="E14">
        <v>700978</v>
      </c>
      <c r="F14">
        <v>7.1649589999999996</v>
      </c>
      <c r="G14">
        <v>0</v>
      </c>
      <c r="H14">
        <v>88.262</v>
      </c>
      <c r="I14">
        <v>20</v>
      </c>
      <c r="J14">
        <v>214.6</v>
      </c>
      <c r="K14">
        <v>306.8</v>
      </c>
      <c r="L14">
        <v>1.0138</v>
      </c>
      <c r="M14">
        <v>85.283000000000001</v>
      </c>
      <c r="N14">
        <v>90.974999999999994</v>
      </c>
      <c r="O14">
        <v>86.853999999999999</v>
      </c>
      <c r="P14">
        <v>14.7</v>
      </c>
      <c r="Q14">
        <v>23.3</v>
      </c>
      <c r="R14">
        <v>14.8</v>
      </c>
      <c r="S14">
        <v>4.79</v>
      </c>
      <c r="T14" s="16">
        <v>23</v>
      </c>
      <c r="U14" s="23">
        <f t="shared" si="1"/>
        <v>5146</v>
      </c>
      <c r="V14" s="16"/>
      <c r="W14" s="103" t="s">
        <v>406</v>
      </c>
      <c r="X14" s="103">
        <v>588333</v>
      </c>
      <c r="Y14" s="108">
        <f t="shared" si="0"/>
        <v>1.699720565966345E-4</v>
      </c>
    </row>
    <row r="15" spans="1:25">
      <c r="A15" s="16">
        <v>23</v>
      </c>
      <c r="B15" t="s">
        <v>251</v>
      </c>
      <c r="C15" t="s">
        <v>13</v>
      </c>
      <c r="D15">
        <v>583186</v>
      </c>
      <c r="E15">
        <v>700256</v>
      </c>
      <c r="F15">
        <v>6.9446729999999999</v>
      </c>
      <c r="G15">
        <v>0</v>
      </c>
      <c r="H15">
        <v>88.311999999999998</v>
      </c>
      <c r="I15">
        <v>20.6</v>
      </c>
      <c r="J15">
        <v>269.8</v>
      </c>
      <c r="K15">
        <v>309.39999999999998</v>
      </c>
      <c r="L15">
        <v>1.0126999999999999</v>
      </c>
      <c r="M15">
        <v>85.41</v>
      </c>
      <c r="N15">
        <v>91.468000000000004</v>
      </c>
      <c r="O15">
        <v>85.54</v>
      </c>
      <c r="P15">
        <v>19.2</v>
      </c>
      <c r="Q15">
        <v>23.1</v>
      </c>
      <c r="R15">
        <v>19.600000000000001</v>
      </c>
      <c r="S15">
        <v>4.79</v>
      </c>
      <c r="T15" s="16">
        <v>22</v>
      </c>
      <c r="U15" s="23">
        <f t="shared" si="1"/>
        <v>6474</v>
      </c>
      <c r="V15" s="16"/>
      <c r="W15" s="103" t="s">
        <v>407</v>
      </c>
      <c r="X15" s="103">
        <v>583202</v>
      </c>
      <c r="Y15" s="108">
        <f t="shared" si="0"/>
        <v>2.7435500852277528E-3</v>
      </c>
    </row>
    <row r="16" spans="1:25" s="25" customFormat="1">
      <c r="A16" s="21">
        <v>22</v>
      </c>
      <c r="B16" t="s">
        <v>252</v>
      </c>
      <c r="C16" t="s">
        <v>13</v>
      </c>
      <c r="D16">
        <v>576712</v>
      </c>
      <c r="E16">
        <v>699346</v>
      </c>
      <c r="F16">
        <v>7.072495</v>
      </c>
      <c r="G16">
        <v>0</v>
      </c>
      <c r="H16">
        <v>88.248999999999995</v>
      </c>
      <c r="I16">
        <v>20.6</v>
      </c>
      <c r="J16">
        <v>269.5</v>
      </c>
      <c r="K16">
        <v>311.5</v>
      </c>
      <c r="L16">
        <v>1.0128999999999999</v>
      </c>
      <c r="M16">
        <v>85.293999999999997</v>
      </c>
      <c r="N16">
        <v>90.936999999999998</v>
      </c>
      <c r="O16">
        <v>87.480999999999995</v>
      </c>
      <c r="P16">
        <v>19.600000000000001</v>
      </c>
      <c r="Q16">
        <v>22.7</v>
      </c>
      <c r="R16">
        <v>20.100000000000001</v>
      </c>
      <c r="S16">
        <v>4.79</v>
      </c>
      <c r="T16" s="22">
        <v>21</v>
      </c>
      <c r="U16" s="23">
        <f t="shared" si="1"/>
        <v>6468</v>
      </c>
      <c r="V16" s="24">
        <v>22</v>
      </c>
      <c r="W16" s="103" t="s">
        <v>408</v>
      </c>
      <c r="X16" s="103">
        <v>576726</v>
      </c>
      <c r="Y16" s="108">
        <f t="shared" si="0"/>
        <v>2.4275548280598969E-3</v>
      </c>
    </row>
    <row r="17" spans="1:25">
      <c r="A17" s="16">
        <v>21</v>
      </c>
      <c r="B17" t="s">
        <v>253</v>
      </c>
      <c r="C17" t="s">
        <v>13</v>
      </c>
      <c r="D17">
        <v>570244</v>
      </c>
      <c r="E17">
        <v>698437</v>
      </c>
      <c r="F17">
        <v>7.1553930000000001</v>
      </c>
      <c r="G17">
        <v>0</v>
      </c>
      <c r="H17">
        <v>88.025000000000006</v>
      </c>
      <c r="I17">
        <v>20.8</v>
      </c>
      <c r="J17">
        <v>259.3</v>
      </c>
      <c r="K17">
        <v>307.2</v>
      </c>
      <c r="L17">
        <v>1.0129999999999999</v>
      </c>
      <c r="M17">
        <v>84.802999999999997</v>
      </c>
      <c r="N17">
        <v>90.614999999999995</v>
      </c>
      <c r="O17">
        <v>88.707999999999998</v>
      </c>
      <c r="P17">
        <v>19.8</v>
      </c>
      <c r="Q17">
        <v>23.2</v>
      </c>
      <c r="R17">
        <v>20.3</v>
      </c>
      <c r="S17">
        <v>4.8</v>
      </c>
      <c r="T17" s="16">
        <v>20</v>
      </c>
      <c r="U17" s="23">
        <f t="shared" si="1"/>
        <v>6221</v>
      </c>
      <c r="V17" s="16"/>
      <c r="W17" s="103" t="s">
        <v>409</v>
      </c>
      <c r="X17" s="103">
        <v>570254</v>
      </c>
      <c r="Y17" s="108">
        <f t="shared" si="0"/>
        <v>1.7536352859508497E-3</v>
      </c>
    </row>
    <row r="18" spans="1:25">
      <c r="A18" s="16">
        <v>20</v>
      </c>
      <c r="B18" t="s">
        <v>254</v>
      </c>
      <c r="C18" t="s">
        <v>13</v>
      </c>
      <c r="D18">
        <v>564023</v>
      </c>
      <c r="E18">
        <v>697560</v>
      </c>
      <c r="F18">
        <v>6.8760709999999996</v>
      </c>
      <c r="G18">
        <v>0</v>
      </c>
      <c r="H18">
        <v>91.477000000000004</v>
      </c>
      <c r="I18">
        <v>21.1</v>
      </c>
      <c r="J18">
        <v>33.700000000000003</v>
      </c>
      <c r="K18">
        <v>312.5</v>
      </c>
      <c r="L18">
        <v>1.0123</v>
      </c>
      <c r="M18">
        <v>84.736999999999995</v>
      </c>
      <c r="N18">
        <v>93.427000000000007</v>
      </c>
      <c r="O18">
        <v>85.091999999999999</v>
      </c>
      <c r="P18">
        <v>14.8</v>
      </c>
      <c r="Q18">
        <v>27.5</v>
      </c>
      <c r="R18">
        <v>21.1</v>
      </c>
      <c r="S18">
        <v>4.8</v>
      </c>
      <c r="T18" s="16">
        <v>19</v>
      </c>
      <c r="U18" s="23">
        <f t="shared" si="1"/>
        <v>811</v>
      </c>
      <c r="V18" s="16"/>
      <c r="W18" s="103" t="s">
        <v>410</v>
      </c>
      <c r="X18" s="103">
        <v>564036</v>
      </c>
      <c r="Y18" s="108">
        <f t="shared" si="0"/>
        <v>2.3048705460553265E-3</v>
      </c>
    </row>
    <row r="19" spans="1:25">
      <c r="A19" s="16">
        <v>19</v>
      </c>
      <c r="B19" t="s">
        <v>255</v>
      </c>
      <c r="C19" t="s">
        <v>13</v>
      </c>
      <c r="D19">
        <v>563212</v>
      </c>
      <c r="E19">
        <v>697446</v>
      </c>
      <c r="F19">
        <v>7.5672860000000002</v>
      </c>
      <c r="G19">
        <v>0</v>
      </c>
      <c r="H19">
        <v>91.004000000000005</v>
      </c>
      <c r="I19">
        <v>20.6</v>
      </c>
      <c r="J19">
        <v>0</v>
      </c>
      <c r="K19">
        <v>0</v>
      </c>
      <c r="L19">
        <v>1.0145</v>
      </c>
      <c r="M19">
        <v>88.188000000000002</v>
      </c>
      <c r="N19">
        <v>93.665999999999997</v>
      </c>
      <c r="O19">
        <v>92.867000000000004</v>
      </c>
      <c r="P19">
        <v>12.7</v>
      </c>
      <c r="Q19">
        <v>31.9</v>
      </c>
      <c r="R19">
        <v>16.3</v>
      </c>
      <c r="S19">
        <v>4.8099999999999996</v>
      </c>
      <c r="T19" s="16">
        <v>18</v>
      </c>
      <c r="U19" s="23">
        <f t="shared" si="1"/>
        <v>0</v>
      </c>
      <c r="V19" s="16"/>
      <c r="W19" s="103" t="s">
        <v>411</v>
      </c>
      <c r="X19" s="103">
        <v>563213</v>
      </c>
      <c r="Y19" s="108">
        <f t="shared" si="0"/>
        <v>1.7755303508693032E-4</v>
      </c>
    </row>
    <row r="20" spans="1:25">
      <c r="A20" s="16">
        <v>18</v>
      </c>
      <c r="B20" t="s">
        <v>256</v>
      </c>
      <c r="C20" t="s">
        <v>13</v>
      </c>
      <c r="D20">
        <v>563212</v>
      </c>
      <c r="E20">
        <v>697446</v>
      </c>
      <c r="F20">
        <v>7.3448380000000002</v>
      </c>
      <c r="G20">
        <v>0</v>
      </c>
      <c r="H20">
        <v>89.902000000000001</v>
      </c>
      <c r="I20">
        <v>19.100000000000001</v>
      </c>
      <c r="J20">
        <v>107.8</v>
      </c>
      <c r="K20">
        <v>306.2</v>
      </c>
      <c r="L20">
        <v>1.0145</v>
      </c>
      <c r="M20">
        <v>88.045000000000002</v>
      </c>
      <c r="N20">
        <v>92.186999999999998</v>
      </c>
      <c r="O20">
        <v>88.525000000000006</v>
      </c>
      <c r="P20">
        <v>12.2</v>
      </c>
      <c r="Q20">
        <v>24.4</v>
      </c>
      <c r="R20">
        <v>12.7</v>
      </c>
      <c r="S20">
        <v>4.8</v>
      </c>
      <c r="T20" s="16">
        <v>17</v>
      </c>
      <c r="U20" s="23">
        <f t="shared" si="1"/>
        <v>2581</v>
      </c>
      <c r="V20" s="16"/>
      <c r="W20" s="103" t="s">
        <v>412</v>
      </c>
      <c r="X20" s="103">
        <v>563213</v>
      </c>
      <c r="Y20" s="108">
        <f t="shared" si="0"/>
        <v>1.7755303508693032E-4</v>
      </c>
    </row>
    <row r="21" spans="1:25">
      <c r="A21" s="16">
        <v>17</v>
      </c>
      <c r="B21" t="s">
        <v>257</v>
      </c>
      <c r="C21" t="s">
        <v>13</v>
      </c>
      <c r="D21">
        <v>560631</v>
      </c>
      <c r="E21">
        <v>697085</v>
      </c>
      <c r="F21">
        <v>7.2245910000000002</v>
      </c>
      <c r="G21">
        <v>0</v>
      </c>
      <c r="H21">
        <v>89.344999999999999</v>
      </c>
      <c r="I21">
        <v>20.9</v>
      </c>
      <c r="J21">
        <v>287.60000000000002</v>
      </c>
      <c r="K21">
        <v>311.8</v>
      </c>
      <c r="L21">
        <v>1.0132000000000001</v>
      </c>
      <c r="M21">
        <v>87.147999999999996</v>
      </c>
      <c r="N21">
        <v>91.724999999999994</v>
      </c>
      <c r="O21">
        <v>89.52</v>
      </c>
      <c r="P21">
        <v>19.3</v>
      </c>
      <c r="Q21">
        <v>23.9</v>
      </c>
      <c r="R21">
        <v>19.899999999999999</v>
      </c>
      <c r="S21">
        <v>4.8</v>
      </c>
      <c r="T21" s="16">
        <v>16</v>
      </c>
      <c r="U21" s="23">
        <f t="shared" si="1"/>
        <v>6903</v>
      </c>
      <c r="V21" s="16"/>
      <c r="W21" s="103" t="s">
        <v>413</v>
      </c>
      <c r="X21" s="103">
        <v>560640</v>
      </c>
      <c r="Y21" s="108">
        <f t="shared" si="0"/>
        <v>1.6053339897297292E-3</v>
      </c>
    </row>
    <row r="22" spans="1:25">
      <c r="A22" s="16">
        <v>16</v>
      </c>
      <c r="B22" t="s">
        <v>258</v>
      </c>
      <c r="C22" t="s">
        <v>13</v>
      </c>
      <c r="D22">
        <v>553728</v>
      </c>
      <c r="E22">
        <v>696124</v>
      </c>
      <c r="F22">
        <v>7.1831810000000003</v>
      </c>
      <c r="G22">
        <v>0</v>
      </c>
      <c r="H22">
        <v>88.980999999999995</v>
      </c>
      <c r="I22">
        <v>20.5</v>
      </c>
      <c r="J22">
        <v>271.5</v>
      </c>
      <c r="K22">
        <v>310.3</v>
      </c>
      <c r="L22">
        <v>1.0132000000000001</v>
      </c>
      <c r="M22">
        <v>85.727999999999994</v>
      </c>
      <c r="N22">
        <v>92.331999999999994</v>
      </c>
      <c r="O22">
        <v>88.802999999999997</v>
      </c>
      <c r="P22">
        <v>19</v>
      </c>
      <c r="Q22">
        <v>23.1</v>
      </c>
      <c r="R22">
        <v>19.5</v>
      </c>
      <c r="S22">
        <v>4.8</v>
      </c>
      <c r="T22" s="16">
        <v>15</v>
      </c>
      <c r="U22" s="23">
        <f t="shared" si="1"/>
        <v>6515</v>
      </c>
      <c r="V22" s="16"/>
      <c r="W22" s="143" t="s">
        <v>206</v>
      </c>
      <c r="X22" s="143">
        <v>553736</v>
      </c>
      <c r="Y22" s="108">
        <f t="shared" si="0"/>
        <v>1.444752658343873E-3</v>
      </c>
    </row>
    <row r="23" spans="1:25" s="25" customFormat="1">
      <c r="A23" s="21">
        <v>15</v>
      </c>
      <c r="B23" t="s">
        <v>149</v>
      </c>
      <c r="C23" t="s">
        <v>13</v>
      </c>
      <c r="D23">
        <v>547213</v>
      </c>
      <c r="E23">
        <v>695216</v>
      </c>
      <c r="F23">
        <v>6.9806280000000003</v>
      </c>
      <c r="G23">
        <v>0</v>
      </c>
      <c r="H23">
        <v>88.424000000000007</v>
      </c>
      <c r="I23">
        <v>20.7</v>
      </c>
      <c r="J23">
        <v>249.2</v>
      </c>
      <c r="K23">
        <v>309.3</v>
      </c>
      <c r="L23">
        <v>1.0127999999999999</v>
      </c>
      <c r="M23">
        <v>85.325000000000003</v>
      </c>
      <c r="N23">
        <v>90.977000000000004</v>
      </c>
      <c r="O23">
        <v>85.918999999999997</v>
      </c>
      <c r="P23">
        <v>18.7</v>
      </c>
      <c r="Q23">
        <v>23.6</v>
      </c>
      <c r="R23">
        <v>19.3</v>
      </c>
      <c r="S23">
        <v>4.8</v>
      </c>
      <c r="T23" s="22">
        <v>14</v>
      </c>
      <c r="U23" s="23">
        <f t="shared" si="1"/>
        <v>5981</v>
      </c>
      <c r="V23" s="24">
        <v>15</v>
      </c>
      <c r="W23" s="103" t="s">
        <v>207</v>
      </c>
      <c r="X23" s="103">
        <v>547219</v>
      </c>
      <c r="Y23" s="108">
        <f t="shared" si="0"/>
        <v>1.0964651790033031E-3</v>
      </c>
    </row>
    <row r="24" spans="1:25">
      <c r="A24" s="16">
        <v>14</v>
      </c>
      <c r="B24" t="s">
        <v>150</v>
      </c>
      <c r="C24" t="s">
        <v>13</v>
      </c>
      <c r="D24">
        <v>541232</v>
      </c>
      <c r="E24">
        <v>694376</v>
      </c>
      <c r="F24">
        <v>7.2232010000000004</v>
      </c>
      <c r="G24">
        <v>0</v>
      </c>
      <c r="H24">
        <v>88.373000000000005</v>
      </c>
      <c r="I24">
        <v>21.7</v>
      </c>
      <c r="J24">
        <v>251</v>
      </c>
      <c r="K24">
        <v>309.5</v>
      </c>
      <c r="L24">
        <v>1.0132000000000001</v>
      </c>
      <c r="M24">
        <v>85.364000000000004</v>
      </c>
      <c r="N24">
        <v>91.954999999999998</v>
      </c>
      <c r="O24">
        <v>89.566000000000003</v>
      </c>
      <c r="P24">
        <v>20</v>
      </c>
      <c r="Q24">
        <v>25</v>
      </c>
      <c r="R24">
        <v>20.100000000000001</v>
      </c>
      <c r="S24">
        <v>4.8099999999999996</v>
      </c>
      <c r="T24" s="16">
        <v>13</v>
      </c>
      <c r="U24" s="23">
        <f t="shared" si="1"/>
        <v>6024</v>
      </c>
      <c r="V24" s="16"/>
      <c r="W24" s="103" t="s">
        <v>208</v>
      </c>
      <c r="X24" s="103">
        <v>541237</v>
      </c>
      <c r="Y24" s="108">
        <f t="shared" si="0"/>
        <v>9.2381825169240983E-4</v>
      </c>
    </row>
    <row r="25" spans="1:25">
      <c r="A25" s="16">
        <v>13</v>
      </c>
      <c r="B25" t="s">
        <v>151</v>
      </c>
      <c r="C25" t="s">
        <v>13</v>
      </c>
      <c r="D25">
        <v>535208</v>
      </c>
      <c r="E25">
        <v>693528</v>
      </c>
      <c r="F25">
        <v>6.9858099999999999</v>
      </c>
      <c r="G25">
        <v>0</v>
      </c>
      <c r="H25">
        <v>91.843999999999994</v>
      </c>
      <c r="I25">
        <v>25</v>
      </c>
      <c r="J25">
        <v>29.2</v>
      </c>
      <c r="K25">
        <v>316.7</v>
      </c>
      <c r="L25">
        <v>1.0125</v>
      </c>
      <c r="M25">
        <v>86.510999999999996</v>
      </c>
      <c r="N25">
        <v>93.873000000000005</v>
      </c>
      <c r="O25">
        <v>86.671000000000006</v>
      </c>
      <c r="P25">
        <v>15.1</v>
      </c>
      <c r="Q25">
        <v>38.5</v>
      </c>
      <c r="R25">
        <v>21.2</v>
      </c>
      <c r="S25">
        <v>4.8099999999999996</v>
      </c>
      <c r="T25" s="16">
        <v>12</v>
      </c>
      <c r="U25" s="23">
        <f t="shared" si="1"/>
        <v>704</v>
      </c>
      <c r="V25" s="16"/>
      <c r="W25" s="103" t="s">
        <v>209</v>
      </c>
      <c r="X25" s="103">
        <v>535212</v>
      </c>
      <c r="Y25" s="108">
        <f t="shared" si="0"/>
        <v>7.4737298396598817E-4</v>
      </c>
    </row>
    <row r="26" spans="1:25">
      <c r="A26" s="16">
        <v>12</v>
      </c>
      <c r="B26" t="s">
        <v>152</v>
      </c>
      <c r="C26" t="s">
        <v>13</v>
      </c>
      <c r="D26">
        <v>534504</v>
      </c>
      <c r="E26">
        <v>693431</v>
      </c>
      <c r="F26">
        <v>7.5576410000000003</v>
      </c>
      <c r="G26">
        <v>0</v>
      </c>
      <c r="H26">
        <v>91.822000000000003</v>
      </c>
      <c r="I26">
        <v>21.2</v>
      </c>
      <c r="J26">
        <v>0</v>
      </c>
      <c r="K26">
        <v>0</v>
      </c>
      <c r="L26">
        <v>1.0146999999999999</v>
      </c>
      <c r="M26">
        <v>88.775999999999996</v>
      </c>
      <c r="N26">
        <v>94.015000000000001</v>
      </c>
      <c r="O26">
        <v>92.302000000000007</v>
      </c>
      <c r="P26">
        <v>14</v>
      </c>
      <c r="Q26">
        <v>35.6</v>
      </c>
      <c r="R26">
        <v>15.1</v>
      </c>
      <c r="S26">
        <v>4.8099999999999996</v>
      </c>
      <c r="T26" s="16">
        <v>11</v>
      </c>
      <c r="U26" s="23">
        <f t="shared" si="1"/>
        <v>0</v>
      </c>
      <c r="V26" s="16"/>
      <c r="W26" s="104">
        <v>41983.384155092594</v>
      </c>
      <c r="X26" s="103">
        <v>534505</v>
      </c>
      <c r="Y26" s="108">
        <f t="shared" si="0"/>
        <v>1.8708933890820845E-4</v>
      </c>
    </row>
    <row r="27" spans="1:25">
      <c r="A27" s="16">
        <v>11</v>
      </c>
      <c r="B27" t="s">
        <v>153</v>
      </c>
      <c r="C27" t="s">
        <v>13</v>
      </c>
      <c r="D27">
        <v>534504</v>
      </c>
      <c r="E27">
        <v>693431</v>
      </c>
      <c r="F27">
        <v>7.4641310000000001</v>
      </c>
      <c r="G27">
        <v>0</v>
      </c>
      <c r="H27">
        <v>89.891000000000005</v>
      </c>
      <c r="I27">
        <v>23.2</v>
      </c>
      <c r="J27">
        <v>0</v>
      </c>
      <c r="K27">
        <v>0</v>
      </c>
      <c r="L27">
        <v>1.0145999999999999</v>
      </c>
      <c r="M27">
        <v>86.076999999999998</v>
      </c>
      <c r="N27">
        <v>93.275999999999996</v>
      </c>
      <c r="O27">
        <v>90.597999999999999</v>
      </c>
      <c r="P27">
        <v>13.4</v>
      </c>
      <c r="Q27">
        <v>39</v>
      </c>
      <c r="R27">
        <v>13.9</v>
      </c>
      <c r="S27">
        <v>4.8099999999999996</v>
      </c>
      <c r="T27" s="16">
        <v>10</v>
      </c>
      <c r="U27" s="23">
        <f t="shared" si="1"/>
        <v>0</v>
      </c>
      <c r="V27" s="16"/>
      <c r="W27" s="104">
        <v>41953.402615740742</v>
      </c>
      <c r="X27" s="103">
        <v>534505</v>
      </c>
      <c r="Y27" s="108">
        <f t="shared" si="0"/>
        <v>1.8708933890820845E-4</v>
      </c>
    </row>
    <row r="28" spans="1:25">
      <c r="A28" s="16">
        <v>10</v>
      </c>
      <c r="B28" t="s">
        <v>154</v>
      </c>
      <c r="C28" t="s">
        <v>13</v>
      </c>
      <c r="D28">
        <v>534504</v>
      </c>
      <c r="E28">
        <v>693431</v>
      </c>
      <c r="F28">
        <v>7.186706</v>
      </c>
      <c r="G28">
        <v>0</v>
      </c>
      <c r="H28">
        <v>89.063999999999993</v>
      </c>
      <c r="I28">
        <v>21.3</v>
      </c>
      <c r="J28">
        <v>214.6</v>
      </c>
      <c r="K28">
        <v>305.2</v>
      </c>
      <c r="L28">
        <v>1.0137</v>
      </c>
      <c r="M28">
        <v>86.491</v>
      </c>
      <c r="N28">
        <v>91.974999999999994</v>
      </c>
      <c r="O28">
        <v>87.600999999999999</v>
      </c>
      <c r="P28">
        <v>16</v>
      </c>
      <c r="Q28">
        <v>25.7</v>
      </c>
      <c r="R28">
        <v>16</v>
      </c>
      <c r="S28">
        <v>4.8099999999999996</v>
      </c>
      <c r="T28" s="16">
        <v>9</v>
      </c>
      <c r="U28" s="23">
        <f t="shared" si="1"/>
        <v>5152</v>
      </c>
      <c r="V28" s="16"/>
      <c r="W28" s="104">
        <v>41922.38863425926</v>
      </c>
      <c r="X28" s="103">
        <v>534505</v>
      </c>
      <c r="Y28" s="108">
        <f t="shared" si="0"/>
        <v>1.8708933890820845E-4</v>
      </c>
    </row>
    <row r="29" spans="1:25">
      <c r="A29" s="16">
        <v>9</v>
      </c>
      <c r="B29" t="s">
        <v>155</v>
      </c>
      <c r="C29" t="s">
        <v>13</v>
      </c>
      <c r="D29">
        <v>529352</v>
      </c>
      <c r="E29">
        <v>692710</v>
      </c>
      <c r="F29">
        <v>7.0601580000000004</v>
      </c>
      <c r="G29">
        <v>0</v>
      </c>
      <c r="H29">
        <v>88.712000000000003</v>
      </c>
      <c r="I29">
        <v>22</v>
      </c>
      <c r="J29">
        <v>218.2</v>
      </c>
      <c r="K29">
        <v>304.8</v>
      </c>
      <c r="L29">
        <v>1.0128999999999999</v>
      </c>
      <c r="M29">
        <v>86.375</v>
      </c>
      <c r="N29">
        <v>90.769000000000005</v>
      </c>
      <c r="O29">
        <v>87.302000000000007</v>
      </c>
      <c r="P29">
        <v>19.7</v>
      </c>
      <c r="Q29">
        <v>26.3</v>
      </c>
      <c r="R29">
        <v>20.100000000000001</v>
      </c>
      <c r="S29">
        <v>4.8099999999999996</v>
      </c>
      <c r="T29" s="16">
        <v>8</v>
      </c>
      <c r="U29" s="23">
        <f t="shared" si="1"/>
        <v>5234</v>
      </c>
      <c r="V29" s="16"/>
      <c r="W29" s="104">
        <v>41892.437164351853</v>
      </c>
      <c r="X29" s="103">
        <v>529364</v>
      </c>
      <c r="Y29" s="108">
        <f t="shared" si="0"/>
        <v>2.2669225770357571E-3</v>
      </c>
    </row>
    <row r="30" spans="1:25" s="25" customFormat="1">
      <c r="A30" s="21">
        <v>8</v>
      </c>
      <c r="B30" t="s">
        <v>156</v>
      </c>
      <c r="C30" t="s">
        <v>13</v>
      </c>
      <c r="D30">
        <v>524118</v>
      </c>
      <c r="E30">
        <v>691975</v>
      </c>
      <c r="F30">
        <v>7.2841110000000002</v>
      </c>
      <c r="G30">
        <v>0</v>
      </c>
      <c r="H30">
        <v>89.700999999999993</v>
      </c>
      <c r="I30">
        <v>21.8</v>
      </c>
      <c r="J30">
        <v>209.3</v>
      </c>
      <c r="K30">
        <v>292.3</v>
      </c>
      <c r="L30">
        <v>1.0134000000000001</v>
      </c>
      <c r="M30">
        <v>86.929000000000002</v>
      </c>
      <c r="N30">
        <v>91.936000000000007</v>
      </c>
      <c r="O30">
        <v>90.244</v>
      </c>
      <c r="P30">
        <v>19.2</v>
      </c>
      <c r="Q30">
        <v>25.7</v>
      </c>
      <c r="R30">
        <v>19.7</v>
      </c>
      <c r="S30">
        <v>4.8</v>
      </c>
      <c r="T30" s="22">
        <v>7</v>
      </c>
      <c r="U30" s="23">
        <f t="shared" si="1"/>
        <v>5018</v>
      </c>
      <c r="V30" s="24">
        <v>8</v>
      </c>
      <c r="W30" s="104">
        <v>41861.389965277776</v>
      </c>
      <c r="X30" s="103">
        <v>524124</v>
      </c>
      <c r="Y30" s="108">
        <f t="shared" si="0"/>
        <v>1.1447803738917628E-3</v>
      </c>
    </row>
    <row r="31" spans="1:25">
      <c r="A31" s="16">
        <v>7</v>
      </c>
      <c r="B31" t="s">
        <v>157</v>
      </c>
      <c r="C31" t="s">
        <v>13</v>
      </c>
      <c r="D31">
        <v>519100</v>
      </c>
      <c r="E31">
        <v>691278</v>
      </c>
      <c r="F31">
        <v>7.0857710000000003</v>
      </c>
      <c r="G31">
        <v>0</v>
      </c>
      <c r="H31">
        <v>89.001000000000005</v>
      </c>
      <c r="I31">
        <v>21.7</v>
      </c>
      <c r="J31">
        <v>229.5</v>
      </c>
      <c r="K31">
        <v>308.60000000000002</v>
      </c>
      <c r="L31">
        <v>1.0127999999999999</v>
      </c>
      <c r="M31">
        <v>85.947000000000003</v>
      </c>
      <c r="N31">
        <v>92.234999999999999</v>
      </c>
      <c r="O31">
        <v>87.903000000000006</v>
      </c>
      <c r="P31">
        <v>20.399999999999999</v>
      </c>
      <c r="Q31">
        <v>24.3</v>
      </c>
      <c r="R31">
        <v>20.8</v>
      </c>
      <c r="S31">
        <v>4.8</v>
      </c>
      <c r="T31" s="16">
        <v>6</v>
      </c>
      <c r="U31" s="23">
        <f t="shared" si="1"/>
        <v>5504</v>
      </c>
      <c r="V31" s="5"/>
      <c r="W31" s="104">
        <v>41830.399594907409</v>
      </c>
      <c r="X31" s="103">
        <v>519108</v>
      </c>
      <c r="Y31" s="108">
        <f t="shared" si="0"/>
        <v>1.541128876908715E-3</v>
      </c>
    </row>
    <row r="32" spans="1:25">
      <c r="A32" s="16">
        <v>6</v>
      </c>
      <c r="B32" t="s">
        <v>158</v>
      </c>
      <c r="C32" t="s">
        <v>13</v>
      </c>
      <c r="D32">
        <v>513596</v>
      </c>
      <c r="E32">
        <v>690506</v>
      </c>
      <c r="F32">
        <v>6.9777100000000001</v>
      </c>
      <c r="G32">
        <v>0</v>
      </c>
      <c r="H32">
        <v>92.128</v>
      </c>
      <c r="I32">
        <v>21.4</v>
      </c>
      <c r="J32">
        <v>30.8</v>
      </c>
      <c r="K32">
        <v>318.7</v>
      </c>
      <c r="L32">
        <v>1.0124</v>
      </c>
      <c r="M32">
        <v>86.191999999999993</v>
      </c>
      <c r="N32">
        <v>94.403000000000006</v>
      </c>
      <c r="O32">
        <v>86.9</v>
      </c>
      <c r="P32">
        <v>16.399999999999999</v>
      </c>
      <c r="Q32">
        <v>28.9</v>
      </c>
      <c r="R32">
        <v>22.2</v>
      </c>
      <c r="S32">
        <v>4.8099999999999996</v>
      </c>
      <c r="T32" s="16">
        <v>5</v>
      </c>
      <c r="U32" s="23">
        <f t="shared" si="1"/>
        <v>738</v>
      </c>
      <c r="V32" s="5"/>
      <c r="W32" s="104">
        <v>41800.390729166669</v>
      </c>
      <c r="X32" s="103">
        <v>513605</v>
      </c>
      <c r="Y32" s="108">
        <f t="shared" si="0"/>
        <v>1.7523500961829086E-3</v>
      </c>
    </row>
    <row r="33" spans="1:25">
      <c r="A33" s="16">
        <v>5</v>
      </c>
      <c r="B33" t="s">
        <v>159</v>
      </c>
      <c r="C33" t="s">
        <v>13</v>
      </c>
      <c r="D33">
        <v>512858</v>
      </c>
      <c r="E33">
        <v>690403</v>
      </c>
      <c r="F33">
        <v>7.5764860000000001</v>
      </c>
      <c r="G33">
        <v>0</v>
      </c>
      <c r="H33">
        <v>92.051000000000002</v>
      </c>
      <c r="I33">
        <v>20</v>
      </c>
      <c r="J33">
        <v>0</v>
      </c>
      <c r="K33">
        <v>0</v>
      </c>
      <c r="L33">
        <v>1.0145</v>
      </c>
      <c r="M33">
        <v>90.072000000000003</v>
      </c>
      <c r="N33">
        <v>94.013999999999996</v>
      </c>
      <c r="O33">
        <v>93.052000000000007</v>
      </c>
      <c r="P33">
        <v>15.8</v>
      </c>
      <c r="Q33">
        <v>27.2</v>
      </c>
      <c r="R33">
        <v>16.399999999999999</v>
      </c>
      <c r="S33">
        <v>4.8099999999999996</v>
      </c>
      <c r="T33" s="16">
        <v>4</v>
      </c>
      <c r="U33" s="23">
        <f t="shared" si="1"/>
        <v>0</v>
      </c>
      <c r="V33" s="5"/>
      <c r="W33" s="104">
        <v>41769.390034722222</v>
      </c>
      <c r="X33" s="103">
        <v>512858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512858</v>
      </c>
      <c r="E34">
        <v>690403</v>
      </c>
      <c r="F34">
        <v>7.5201640000000003</v>
      </c>
      <c r="G34">
        <v>0</v>
      </c>
      <c r="H34">
        <v>91.096999999999994</v>
      </c>
      <c r="I34">
        <v>19.8</v>
      </c>
      <c r="J34">
        <v>97</v>
      </c>
      <c r="K34">
        <v>303.2</v>
      </c>
      <c r="L34">
        <v>1.0145</v>
      </c>
      <c r="M34">
        <v>87.524000000000001</v>
      </c>
      <c r="N34">
        <v>94.022999999999996</v>
      </c>
      <c r="O34">
        <v>92.048000000000002</v>
      </c>
      <c r="P34">
        <v>15.8</v>
      </c>
      <c r="Q34">
        <v>24.2</v>
      </c>
      <c r="R34">
        <v>15.8</v>
      </c>
      <c r="S34">
        <v>4.82</v>
      </c>
      <c r="T34" s="16">
        <v>3</v>
      </c>
      <c r="U34" s="23">
        <f t="shared" si="1"/>
        <v>2323</v>
      </c>
      <c r="V34" s="5"/>
      <c r="W34" s="104">
        <v>41739.394907407404</v>
      </c>
      <c r="X34" s="103">
        <v>512858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510535</v>
      </c>
      <c r="E35">
        <v>690079</v>
      </c>
      <c r="F35">
        <v>7.1979329999999999</v>
      </c>
      <c r="G35">
        <v>0</v>
      </c>
      <c r="H35">
        <v>90.662999999999997</v>
      </c>
      <c r="I35">
        <v>22.3</v>
      </c>
      <c r="J35">
        <v>239.6</v>
      </c>
      <c r="K35">
        <v>305.5</v>
      </c>
      <c r="L35">
        <v>1.0129999999999999</v>
      </c>
      <c r="M35">
        <v>88.7</v>
      </c>
      <c r="N35">
        <v>92.244</v>
      </c>
      <c r="O35">
        <v>89.635000000000005</v>
      </c>
      <c r="P35">
        <v>20.7</v>
      </c>
      <c r="Q35">
        <v>25</v>
      </c>
      <c r="R35">
        <v>21.3</v>
      </c>
      <c r="S35">
        <v>4.82</v>
      </c>
      <c r="T35" s="16">
        <v>2</v>
      </c>
      <c r="U35" s="23">
        <f t="shared" si="1"/>
        <v>5750</v>
      </c>
      <c r="V35" s="5"/>
      <c r="W35" s="104">
        <v>41708.392326388886</v>
      </c>
      <c r="X35" s="103">
        <v>510541</v>
      </c>
      <c r="Y35" s="108">
        <f>((X35*100)/D35)-100</f>
        <v>1.1752377407958647E-3</v>
      </c>
    </row>
    <row r="36" spans="1:25">
      <c r="A36" s="16">
        <v>2</v>
      </c>
      <c r="B36" t="s">
        <v>162</v>
      </c>
      <c r="C36" t="s">
        <v>13</v>
      </c>
      <c r="D36">
        <v>504785</v>
      </c>
      <c r="E36">
        <v>689286</v>
      </c>
      <c r="F36">
        <v>7.2590430000000001</v>
      </c>
      <c r="G36">
        <v>0</v>
      </c>
      <c r="H36">
        <v>90.668999999999997</v>
      </c>
      <c r="I36">
        <v>22.4</v>
      </c>
      <c r="J36">
        <v>228.6</v>
      </c>
      <c r="K36">
        <v>308.5</v>
      </c>
      <c r="L36">
        <v>1.0129999999999999</v>
      </c>
      <c r="M36">
        <v>87.542000000000002</v>
      </c>
      <c r="N36">
        <v>93.161000000000001</v>
      </c>
      <c r="O36">
        <v>90.677999999999997</v>
      </c>
      <c r="P36">
        <v>20.9</v>
      </c>
      <c r="Q36">
        <v>25.4</v>
      </c>
      <c r="R36">
        <v>21.8</v>
      </c>
      <c r="S36">
        <v>4.83</v>
      </c>
      <c r="T36" s="16">
        <v>1</v>
      </c>
      <c r="U36" s="23">
        <f t="shared" si="1"/>
        <v>5483</v>
      </c>
      <c r="V36" s="5"/>
      <c r="W36" s="104">
        <v>41680.390115740738</v>
      </c>
      <c r="X36" s="103">
        <v>504792</v>
      </c>
      <c r="Y36" s="108">
        <f t="shared" ref="Y36:Y37" si="2">((X36*100)/D36)-100</f>
        <v>1.3867290034426105E-3</v>
      </c>
    </row>
    <row r="37" spans="1:25">
      <c r="A37" s="16">
        <v>1</v>
      </c>
      <c r="B37" t="s">
        <v>163</v>
      </c>
      <c r="C37" t="s">
        <v>13</v>
      </c>
      <c r="D37">
        <v>499302</v>
      </c>
      <c r="E37">
        <v>688528</v>
      </c>
      <c r="F37">
        <v>7.2365550000000001</v>
      </c>
      <c r="G37">
        <v>0</v>
      </c>
      <c r="H37">
        <v>89.100999999999999</v>
      </c>
      <c r="I37">
        <v>21.9</v>
      </c>
      <c r="J37">
        <v>248.3</v>
      </c>
      <c r="K37">
        <v>318.89999999999998</v>
      </c>
      <c r="L37">
        <v>1.0130999999999999</v>
      </c>
      <c r="M37">
        <v>86.296000000000006</v>
      </c>
      <c r="N37">
        <v>92.423000000000002</v>
      </c>
      <c r="O37">
        <v>90.155000000000001</v>
      </c>
      <c r="P37">
        <v>20.5</v>
      </c>
      <c r="Q37">
        <v>24.8</v>
      </c>
      <c r="R37">
        <v>21.2</v>
      </c>
      <c r="S37">
        <v>4.83</v>
      </c>
      <c r="T37" s="1"/>
      <c r="U37" s="26"/>
      <c r="V37" s="5"/>
      <c r="W37" s="104">
        <v>41649.386562500003</v>
      </c>
      <c r="X37" s="103">
        <v>499306</v>
      </c>
      <c r="Y37" s="108">
        <f t="shared" si="2"/>
        <v>8.0111836123819558E-4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5" sqref="D5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359910</v>
      </c>
      <c r="T6" s="22">
        <v>31</v>
      </c>
      <c r="U6" s="23">
        <f>D6-D7</f>
        <v>11850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348060</v>
      </c>
      <c r="T7" s="16">
        <v>30</v>
      </c>
      <c r="U7" s="23">
        <f>D7-D8</f>
        <v>9267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338793</v>
      </c>
      <c r="T8" s="16">
        <v>29</v>
      </c>
      <c r="U8" s="23">
        <f>D8-D9</f>
        <v>9284</v>
      </c>
      <c r="V8" s="4"/>
      <c r="W8" s="103" t="s">
        <v>572</v>
      </c>
      <c r="X8" s="103">
        <v>338793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329509</v>
      </c>
      <c r="E9">
        <v>746572</v>
      </c>
      <c r="F9">
        <v>6.9514719999999999</v>
      </c>
      <c r="G9">
        <v>0</v>
      </c>
      <c r="H9">
        <v>87.585999999999999</v>
      </c>
      <c r="I9">
        <v>22.1</v>
      </c>
      <c r="J9">
        <v>455.9</v>
      </c>
      <c r="K9">
        <v>1090.4000000000001</v>
      </c>
      <c r="L9">
        <v>1.0124</v>
      </c>
      <c r="M9">
        <v>84.555000000000007</v>
      </c>
      <c r="N9">
        <v>89.718000000000004</v>
      </c>
      <c r="O9">
        <v>86.498999999999995</v>
      </c>
      <c r="P9">
        <v>19.100000000000001</v>
      </c>
      <c r="Q9">
        <v>25.2</v>
      </c>
      <c r="R9">
        <v>22.1</v>
      </c>
      <c r="S9">
        <v>5.85</v>
      </c>
      <c r="T9" s="22">
        <v>28</v>
      </c>
      <c r="U9" s="23">
        <f t="shared" ref="U9:U36" si="1">D9-D10</f>
        <v>10911</v>
      </c>
      <c r="V9" s="24">
        <v>29</v>
      </c>
      <c r="W9" s="103" t="s">
        <v>605</v>
      </c>
      <c r="X9" s="103">
        <v>329509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318598</v>
      </c>
      <c r="E10">
        <v>745017</v>
      </c>
      <c r="F10">
        <v>7.0501959999999997</v>
      </c>
      <c r="G10">
        <v>0</v>
      </c>
      <c r="H10">
        <v>87.602000000000004</v>
      </c>
      <c r="I10">
        <v>22.1</v>
      </c>
      <c r="J10">
        <v>393.9</v>
      </c>
      <c r="K10">
        <v>1028.5999999999999</v>
      </c>
      <c r="L10">
        <v>1.0125999999999999</v>
      </c>
      <c r="M10">
        <v>84.903000000000006</v>
      </c>
      <c r="N10">
        <v>90.781000000000006</v>
      </c>
      <c r="O10">
        <v>87.837000000000003</v>
      </c>
      <c r="P10">
        <v>19.100000000000001</v>
      </c>
      <c r="Q10">
        <v>25.6</v>
      </c>
      <c r="R10">
        <v>22</v>
      </c>
      <c r="S10">
        <v>5.85</v>
      </c>
      <c r="T10" s="16">
        <v>27</v>
      </c>
      <c r="U10" s="23">
        <f t="shared" si="1"/>
        <v>9403</v>
      </c>
      <c r="V10" s="16"/>
      <c r="W10" s="103" t="s">
        <v>606</v>
      </c>
      <c r="X10" s="103">
        <v>318598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309195</v>
      </c>
      <c r="E11">
        <v>743677</v>
      </c>
      <c r="F11">
        <v>7.0510149999999996</v>
      </c>
      <c r="G11">
        <v>0</v>
      </c>
      <c r="H11">
        <v>91.233999999999995</v>
      </c>
      <c r="I11">
        <v>22.1</v>
      </c>
      <c r="J11">
        <v>436</v>
      </c>
      <c r="K11">
        <v>1122.5</v>
      </c>
      <c r="L11">
        <v>1.0125999999999999</v>
      </c>
      <c r="M11">
        <v>85.983999999999995</v>
      </c>
      <c r="N11">
        <v>93.554000000000002</v>
      </c>
      <c r="O11">
        <v>87.811000000000007</v>
      </c>
      <c r="P11">
        <v>19.399999999999999</v>
      </c>
      <c r="Q11">
        <v>24.9</v>
      </c>
      <c r="R11">
        <v>21.9</v>
      </c>
      <c r="S11">
        <v>5.85</v>
      </c>
      <c r="T11" s="16">
        <v>26</v>
      </c>
      <c r="U11" s="23">
        <f t="shared" si="1"/>
        <v>10420</v>
      </c>
      <c r="V11" s="16"/>
      <c r="W11" s="103" t="s">
        <v>607</v>
      </c>
      <c r="X11" s="103">
        <v>309196</v>
      </c>
      <c r="Y11" s="108">
        <f t="shared" si="0"/>
        <v>3.2342049516387306E-4</v>
      </c>
    </row>
    <row r="12" spans="1:25">
      <c r="A12" s="16">
        <v>26</v>
      </c>
      <c r="B12" t="s">
        <v>248</v>
      </c>
      <c r="C12" t="s">
        <v>13</v>
      </c>
      <c r="D12">
        <v>298775</v>
      </c>
      <c r="E12">
        <v>742247</v>
      </c>
      <c r="F12">
        <v>7.2795930000000002</v>
      </c>
      <c r="G12">
        <v>0</v>
      </c>
      <c r="H12">
        <v>89.881</v>
      </c>
      <c r="I12">
        <v>22</v>
      </c>
      <c r="J12">
        <v>408.1</v>
      </c>
      <c r="K12">
        <v>876.8</v>
      </c>
      <c r="L12">
        <v>1.0130999999999999</v>
      </c>
      <c r="M12">
        <v>87.927999999999997</v>
      </c>
      <c r="N12">
        <v>92.350999999999999</v>
      </c>
      <c r="O12">
        <v>90.86</v>
      </c>
      <c r="P12">
        <v>19.100000000000001</v>
      </c>
      <c r="Q12">
        <v>25.1</v>
      </c>
      <c r="R12">
        <v>21.5</v>
      </c>
      <c r="S12">
        <v>5.85</v>
      </c>
      <c r="T12" s="16">
        <v>25</v>
      </c>
      <c r="U12" s="23">
        <f t="shared" si="1"/>
        <v>9720</v>
      </c>
      <c r="V12" s="16"/>
      <c r="W12" s="143" t="s">
        <v>414</v>
      </c>
      <c r="X12" s="143">
        <v>298775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289055</v>
      </c>
      <c r="E13">
        <v>740895</v>
      </c>
      <c r="F13">
        <v>7.1628400000000001</v>
      </c>
      <c r="G13">
        <v>0</v>
      </c>
      <c r="H13">
        <v>87.983000000000004</v>
      </c>
      <c r="I13">
        <v>21.9</v>
      </c>
      <c r="J13">
        <v>447</v>
      </c>
      <c r="K13">
        <v>1021.2</v>
      </c>
      <c r="L13">
        <v>1.0127999999999999</v>
      </c>
      <c r="M13">
        <v>85.65</v>
      </c>
      <c r="N13">
        <v>90.382000000000005</v>
      </c>
      <c r="O13">
        <v>89.537999999999997</v>
      </c>
      <c r="P13">
        <v>19.899999999999999</v>
      </c>
      <c r="Q13">
        <v>23.4</v>
      </c>
      <c r="R13">
        <v>22.4</v>
      </c>
      <c r="S13">
        <v>5.85</v>
      </c>
      <c r="T13" s="16">
        <v>24</v>
      </c>
      <c r="U13" s="23">
        <f t="shared" si="1"/>
        <v>11112</v>
      </c>
      <c r="V13" s="16"/>
      <c r="W13" s="103" t="s">
        <v>415</v>
      </c>
      <c r="X13" s="103">
        <v>289056</v>
      </c>
      <c r="Y13" s="108">
        <f t="shared" si="0"/>
        <v>3.4595492206790368E-4</v>
      </c>
    </row>
    <row r="14" spans="1:25">
      <c r="A14" s="16">
        <v>24</v>
      </c>
      <c r="B14" t="s">
        <v>250</v>
      </c>
      <c r="C14" t="s">
        <v>13</v>
      </c>
      <c r="D14">
        <v>277943</v>
      </c>
      <c r="E14">
        <v>739319</v>
      </c>
      <c r="F14">
        <v>6.9352130000000001</v>
      </c>
      <c r="G14">
        <v>0</v>
      </c>
      <c r="H14">
        <v>88.162000000000006</v>
      </c>
      <c r="I14">
        <v>22.3</v>
      </c>
      <c r="J14">
        <v>477.3</v>
      </c>
      <c r="K14">
        <v>970.8</v>
      </c>
      <c r="L14">
        <v>1.0124</v>
      </c>
      <c r="M14">
        <v>85.415999999999997</v>
      </c>
      <c r="N14">
        <v>90.971999999999994</v>
      </c>
      <c r="O14">
        <v>86.182000000000002</v>
      </c>
      <c r="P14">
        <v>20.8</v>
      </c>
      <c r="Q14">
        <v>24.3</v>
      </c>
      <c r="R14">
        <v>21.9</v>
      </c>
      <c r="S14">
        <v>5.85</v>
      </c>
      <c r="T14" s="16">
        <v>23</v>
      </c>
      <c r="U14" s="23">
        <f t="shared" si="1"/>
        <v>11394</v>
      </c>
      <c r="V14" s="16"/>
      <c r="W14" s="103" t="s">
        <v>378</v>
      </c>
      <c r="X14" s="103">
        <v>277950</v>
      </c>
      <c r="Y14" s="108">
        <f t="shared" si="0"/>
        <v>2.5185019950129117E-3</v>
      </c>
    </row>
    <row r="15" spans="1:25">
      <c r="A15" s="16">
        <v>23</v>
      </c>
      <c r="B15" t="s">
        <v>251</v>
      </c>
      <c r="C15" t="s">
        <v>13</v>
      </c>
      <c r="D15">
        <v>266549</v>
      </c>
      <c r="E15">
        <v>737704</v>
      </c>
      <c r="F15">
        <v>6.8835329999999999</v>
      </c>
      <c r="G15">
        <v>0</v>
      </c>
      <c r="H15">
        <v>88.358999999999995</v>
      </c>
      <c r="I15">
        <v>22.4</v>
      </c>
      <c r="J15">
        <v>464.7</v>
      </c>
      <c r="K15">
        <v>997.7</v>
      </c>
      <c r="L15">
        <v>1.0122</v>
      </c>
      <c r="M15">
        <v>85.174999999999997</v>
      </c>
      <c r="N15">
        <v>91.491</v>
      </c>
      <c r="O15">
        <v>85.551000000000002</v>
      </c>
      <c r="P15">
        <v>20.399999999999999</v>
      </c>
      <c r="Q15">
        <v>24.4</v>
      </c>
      <c r="R15">
        <v>22.1</v>
      </c>
      <c r="S15">
        <v>5.85</v>
      </c>
      <c r="T15" s="16">
        <v>22</v>
      </c>
      <c r="U15" s="23">
        <f t="shared" si="1"/>
        <v>11088</v>
      </c>
      <c r="V15" s="16"/>
      <c r="W15" s="103" t="s">
        <v>416</v>
      </c>
      <c r="X15" s="103">
        <v>266556</v>
      </c>
      <c r="Y15" s="108">
        <f t="shared" si="0"/>
        <v>2.6261587925660024E-3</v>
      </c>
    </row>
    <row r="16" spans="1:25" s="25" customFormat="1">
      <c r="A16" s="21">
        <v>22</v>
      </c>
      <c r="B16" t="s">
        <v>252</v>
      </c>
      <c r="C16" t="s">
        <v>13</v>
      </c>
      <c r="D16">
        <v>255461</v>
      </c>
      <c r="E16">
        <v>736133</v>
      </c>
      <c r="F16">
        <v>7.0430000000000001</v>
      </c>
      <c r="G16">
        <v>0</v>
      </c>
      <c r="H16">
        <v>88.364000000000004</v>
      </c>
      <c r="I16">
        <v>22.2</v>
      </c>
      <c r="J16">
        <v>379.6</v>
      </c>
      <c r="K16">
        <v>840.9</v>
      </c>
      <c r="L16">
        <v>1.0125999999999999</v>
      </c>
      <c r="M16">
        <v>85.194999999999993</v>
      </c>
      <c r="N16">
        <v>90.914000000000001</v>
      </c>
      <c r="O16">
        <v>87.721999999999994</v>
      </c>
      <c r="P16">
        <v>20.8</v>
      </c>
      <c r="Q16">
        <v>23.9</v>
      </c>
      <c r="R16">
        <v>22</v>
      </c>
      <c r="S16">
        <v>5.85</v>
      </c>
      <c r="T16" s="22">
        <v>21</v>
      </c>
      <c r="U16" s="23">
        <f t="shared" si="1"/>
        <v>9018</v>
      </c>
      <c r="V16" s="24">
        <v>22</v>
      </c>
      <c r="W16" s="103" t="s">
        <v>417</v>
      </c>
      <c r="X16" s="103">
        <v>255469</v>
      </c>
      <c r="Y16" s="108">
        <f t="shared" si="0"/>
        <v>3.131593472190275E-3</v>
      </c>
    </row>
    <row r="17" spans="1:25">
      <c r="A17" s="16">
        <v>21</v>
      </c>
      <c r="B17" t="s">
        <v>253</v>
      </c>
      <c r="C17" t="s">
        <v>13</v>
      </c>
      <c r="D17">
        <v>246443</v>
      </c>
      <c r="E17">
        <v>734858</v>
      </c>
      <c r="F17">
        <v>7.1294120000000003</v>
      </c>
      <c r="G17">
        <v>0</v>
      </c>
      <c r="H17">
        <v>88.066999999999993</v>
      </c>
      <c r="I17">
        <v>22.3</v>
      </c>
      <c r="J17">
        <v>419</v>
      </c>
      <c r="K17">
        <v>1012.7</v>
      </c>
      <c r="L17">
        <v>1.0126999999999999</v>
      </c>
      <c r="M17">
        <v>85.125</v>
      </c>
      <c r="N17">
        <v>90.411000000000001</v>
      </c>
      <c r="O17">
        <v>88.98</v>
      </c>
      <c r="P17">
        <v>21.4</v>
      </c>
      <c r="Q17">
        <v>23.4</v>
      </c>
      <c r="R17">
        <v>22.1</v>
      </c>
      <c r="S17">
        <v>5.86</v>
      </c>
      <c r="T17" s="16">
        <v>20</v>
      </c>
      <c r="U17" s="23">
        <f t="shared" si="1"/>
        <v>10011</v>
      </c>
      <c r="V17" s="16"/>
      <c r="W17" s="103" t="s">
        <v>418</v>
      </c>
      <c r="X17" s="103">
        <v>246450</v>
      </c>
      <c r="Y17" s="108">
        <f t="shared" si="0"/>
        <v>2.8404134018842342E-3</v>
      </c>
    </row>
    <row r="18" spans="1:25">
      <c r="A18" s="16">
        <v>20</v>
      </c>
      <c r="B18" t="s">
        <v>254</v>
      </c>
      <c r="C18" t="s">
        <v>13</v>
      </c>
      <c r="D18">
        <v>236432</v>
      </c>
      <c r="E18">
        <v>733439</v>
      </c>
      <c r="F18">
        <v>6.8630319999999996</v>
      </c>
      <c r="G18">
        <v>0</v>
      </c>
      <c r="H18">
        <v>91.143000000000001</v>
      </c>
      <c r="I18">
        <v>22.2</v>
      </c>
      <c r="J18">
        <v>402.3</v>
      </c>
      <c r="K18">
        <v>904.2</v>
      </c>
      <c r="L18">
        <v>1.0122</v>
      </c>
      <c r="M18">
        <v>84.62</v>
      </c>
      <c r="N18">
        <v>93.132999999999996</v>
      </c>
      <c r="O18">
        <v>85.168999999999997</v>
      </c>
      <c r="P18">
        <v>20.6</v>
      </c>
      <c r="Q18">
        <v>23.6</v>
      </c>
      <c r="R18">
        <v>21.8</v>
      </c>
      <c r="S18">
        <v>5.86</v>
      </c>
      <c r="T18" s="16">
        <v>19</v>
      </c>
      <c r="U18" s="23">
        <f t="shared" si="1"/>
        <v>9591</v>
      </c>
      <c r="V18" s="16"/>
      <c r="W18" s="103" t="s">
        <v>419</v>
      </c>
      <c r="X18" s="103">
        <v>236432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226841</v>
      </c>
      <c r="E19">
        <v>732119</v>
      </c>
      <c r="F19">
        <v>7.3703969999999996</v>
      </c>
      <c r="G19">
        <v>0</v>
      </c>
      <c r="H19">
        <v>90.647999999999996</v>
      </c>
      <c r="I19">
        <v>22.4</v>
      </c>
      <c r="J19">
        <v>389.5</v>
      </c>
      <c r="K19">
        <v>785.2</v>
      </c>
      <c r="L19">
        <v>1.0132000000000001</v>
      </c>
      <c r="M19">
        <v>87.635999999999996</v>
      </c>
      <c r="N19">
        <v>93.332999999999998</v>
      </c>
      <c r="O19">
        <v>92.352999999999994</v>
      </c>
      <c r="P19">
        <v>21.2</v>
      </c>
      <c r="Q19">
        <v>24.6</v>
      </c>
      <c r="R19">
        <v>22.2</v>
      </c>
      <c r="S19">
        <v>5.86</v>
      </c>
      <c r="T19" s="16">
        <v>18</v>
      </c>
      <c r="U19" s="23">
        <f t="shared" si="1"/>
        <v>9284</v>
      </c>
      <c r="V19" s="16"/>
      <c r="W19" s="103" t="s">
        <v>420</v>
      </c>
      <c r="X19" s="103">
        <v>226841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217557</v>
      </c>
      <c r="E20">
        <v>730835</v>
      </c>
      <c r="F20">
        <v>7.0587710000000001</v>
      </c>
      <c r="G20">
        <v>0</v>
      </c>
      <c r="H20">
        <v>89.741</v>
      </c>
      <c r="I20">
        <v>22.6</v>
      </c>
      <c r="J20">
        <v>376.2</v>
      </c>
      <c r="K20">
        <v>811.5</v>
      </c>
      <c r="L20">
        <v>1.0125999999999999</v>
      </c>
      <c r="M20">
        <v>87.866</v>
      </c>
      <c r="N20">
        <v>91.888000000000005</v>
      </c>
      <c r="O20">
        <v>87.866</v>
      </c>
      <c r="P20">
        <v>20.100000000000001</v>
      </c>
      <c r="Q20">
        <v>25.4</v>
      </c>
      <c r="R20">
        <v>21.8</v>
      </c>
      <c r="S20">
        <v>5.86</v>
      </c>
      <c r="T20" s="16">
        <v>17</v>
      </c>
      <c r="U20" s="23">
        <f t="shared" si="1"/>
        <v>8982</v>
      </c>
      <c r="V20" s="16"/>
      <c r="W20" s="103" t="s">
        <v>421</v>
      </c>
      <c r="X20" s="103">
        <v>217558</v>
      </c>
      <c r="Y20" s="108">
        <f t="shared" si="0"/>
        <v>4.5964965502776067E-4</v>
      </c>
    </row>
    <row r="21" spans="1:25">
      <c r="A21" s="16">
        <v>17</v>
      </c>
      <c r="B21" t="s">
        <v>257</v>
      </c>
      <c r="C21" t="s">
        <v>13</v>
      </c>
      <c r="D21">
        <v>208575</v>
      </c>
      <c r="E21">
        <v>729580</v>
      </c>
      <c r="F21">
        <v>7.1774849999999999</v>
      </c>
      <c r="G21">
        <v>0</v>
      </c>
      <c r="H21">
        <v>89.465000000000003</v>
      </c>
      <c r="I21">
        <v>22.7</v>
      </c>
      <c r="J21">
        <v>411.1</v>
      </c>
      <c r="K21">
        <v>845.6</v>
      </c>
      <c r="L21">
        <v>1.0128999999999999</v>
      </c>
      <c r="M21">
        <v>87.076999999999998</v>
      </c>
      <c r="N21">
        <v>92.007999999999996</v>
      </c>
      <c r="O21">
        <v>89.456000000000003</v>
      </c>
      <c r="P21">
        <v>20.7</v>
      </c>
      <c r="Q21">
        <v>25.7</v>
      </c>
      <c r="R21">
        <v>21.6</v>
      </c>
      <c r="S21">
        <v>5.85</v>
      </c>
      <c r="T21" s="16">
        <v>16</v>
      </c>
      <c r="U21" s="23">
        <f t="shared" si="1"/>
        <v>9803</v>
      </c>
      <c r="V21" s="16"/>
      <c r="W21" s="103" t="s">
        <v>422</v>
      </c>
      <c r="X21" s="103">
        <v>208582</v>
      </c>
      <c r="Y21" s="108">
        <f t="shared" si="0"/>
        <v>3.3561069159731005E-3</v>
      </c>
    </row>
    <row r="22" spans="1:25">
      <c r="A22" s="16">
        <v>16</v>
      </c>
      <c r="B22" t="s">
        <v>258</v>
      </c>
      <c r="C22" t="s">
        <v>13</v>
      </c>
      <c r="D22">
        <v>198772</v>
      </c>
      <c r="E22">
        <v>728207</v>
      </c>
      <c r="F22">
        <v>7.0972710000000001</v>
      </c>
      <c r="G22">
        <v>0</v>
      </c>
      <c r="H22">
        <v>89.072000000000003</v>
      </c>
      <c r="I22">
        <v>22.2</v>
      </c>
      <c r="J22">
        <v>392.6</v>
      </c>
      <c r="K22">
        <v>929.3</v>
      </c>
      <c r="L22">
        <v>1.0126999999999999</v>
      </c>
      <c r="M22">
        <v>85.650999999999996</v>
      </c>
      <c r="N22">
        <v>92.317999999999998</v>
      </c>
      <c r="O22">
        <v>88.424999999999997</v>
      </c>
      <c r="P22">
        <v>19.899999999999999</v>
      </c>
      <c r="Q22">
        <v>24.8</v>
      </c>
      <c r="R22">
        <v>21.8</v>
      </c>
      <c r="S22">
        <v>5.85</v>
      </c>
      <c r="T22" s="16">
        <v>15</v>
      </c>
      <c r="U22" s="23">
        <f t="shared" si="1"/>
        <v>9386</v>
      </c>
      <c r="V22" s="16"/>
      <c r="W22" s="143" t="s">
        <v>210</v>
      </c>
      <c r="X22" s="143">
        <v>198779</v>
      </c>
      <c r="Y22" s="108">
        <f t="shared" si="0"/>
        <v>3.5216227637704378E-3</v>
      </c>
    </row>
    <row r="23" spans="1:25" s="25" customFormat="1">
      <c r="A23" s="21">
        <v>15</v>
      </c>
      <c r="B23" t="s">
        <v>149</v>
      </c>
      <c r="C23" t="s">
        <v>13</v>
      </c>
      <c r="D23">
        <v>189386</v>
      </c>
      <c r="E23">
        <v>726889</v>
      </c>
      <c r="F23">
        <v>6.9248370000000001</v>
      </c>
      <c r="G23">
        <v>0</v>
      </c>
      <c r="H23">
        <v>88.481999999999999</v>
      </c>
      <c r="I23">
        <v>22</v>
      </c>
      <c r="J23">
        <v>366.7</v>
      </c>
      <c r="K23">
        <v>881.4</v>
      </c>
      <c r="L23">
        <v>1.0124</v>
      </c>
      <c r="M23">
        <v>85.183000000000007</v>
      </c>
      <c r="N23">
        <v>90.99</v>
      </c>
      <c r="O23">
        <v>85.977999999999994</v>
      </c>
      <c r="P23">
        <v>19.100000000000001</v>
      </c>
      <c r="Q23">
        <v>24.6</v>
      </c>
      <c r="R23">
        <v>21.7</v>
      </c>
      <c r="S23">
        <v>5.85</v>
      </c>
      <c r="T23" s="22">
        <v>14</v>
      </c>
      <c r="U23" s="23">
        <f t="shared" si="1"/>
        <v>8736</v>
      </c>
      <c r="V23" s="24">
        <v>15</v>
      </c>
      <c r="W23" s="103" t="s">
        <v>211</v>
      </c>
      <c r="X23" s="103">
        <v>189387</v>
      </c>
      <c r="Y23" s="108">
        <f t="shared" si="0"/>
        <v>5.2802213468794434E-4</v>
      </c>
    </row>
    <row r="24" spans="1:25">
      <c r="A24" s="16">
        <v>14</v>
      </c>
      <c r="B24" t="s">
        <v>150</v>
      </c>
      <c r="C24" t="s">
        <v>13</v>
      </c>
      <c r="D24">
        <v>180650</v>
      </c>
      <c r="E24">
        <v>725656</v>
      </c>
      <c r="F24">
        <v>7.1498239999999997</v>
      </c>
      <c r="G24">
        <v>0</v>
      </c>
      <c r="H24">
        <v>88.424000000000007</v>
      </c>
      <c r="I24">
        <v>22.8</v>
      </c>
      <c r="J24">
        <v>419.5</v>
      </c>
      <c r="K24">
        <v>907.4</v>
      </c>
      <c r="L24">
        <v>1.0127999999999999</v>
      </c>
      <c r="M24">
        <v>85.131</v>
      </c>
      <c r="N24">
        <v>92.075000000000003</v>
      </c>
      <c r="O24">
        <v>89.334000000000003</v>
      </c>
      <c r="P24">
        <v>20.6</v>
      </c>
      <c r="Q24">
        <v>25.1</v>
      </c>
      <c r="R24">
        <v>22.3</v>
      </c>
      <c r="S24">
        <v>5.86</v>
      </c>
      <c r="T24" s="16">
        <v>13</v>
      </c>
      <c r="U24" s="23">
        <f t="shared" si="1"/>
        <v>10005</v>
      </c>
      <c r="V24" s="16"/>
      <c r="W24" s="103" t="s">
        <v>212</v>
      </c>
      <c r="X24" s="103">
        <v>180650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170645</v>
      </c>
      <c r="E25">
        <v>724238</v>
      </c>
      <c r="F25">
        <v>6.9590399999999999</v>
      </c>
      <c r="G25">
        <v>0</v>
      </c>
      <c r="H25">
        <v>91.543000000000006</v>
      </c>
      <c r="I25">
        <v>22.6</v>
      </c>
      <c r="J25">
        <v>374.3</v>
      </c>
      <c r="K25">
        <v>800.9</v>
      </c>
      <c r="L25">
        <v>1.0124</v>
      </c>
      <c r="M25">
        <v>86.400999999999996</v>
      </c>
      <c r="N25">
        <v>93.576999999999998</v>
      </c>
      <c r="O25">
        <v>86.603999999999999</v>
      </c>
      <c r="P25">
        <v>20.399999999999999</v>
      </c>
      <c r="Q25">
        <v>25.2</v>
      </c>
      <c r="R25">
        <v>22.1</v>
      </c>
      <c r="S25">
        <v>5.87</v>
      </c>
      <c r="T25" s="16">
        <v>12</v>
      </c>
      <c r="U25" s="23">
        <f t="shared" si="1"/>
        <v>8922</v>
      </c>
      <c r="V25" s="16"/>
      <c r="W25" s="103" t="s">
        <v>213</v>
      </c>
      <c r="X25" s="103">
        <v>170646</v>
      </c>
      <c r="Y25" s="108">
        <f t="shared" si="0"/>
        <v>5.8601189604701176E-4</v>
      </c>
    </row>
    <row r="26" spans="1:25">
      <c r="A26" s="16">
        <v>12</v>
      </c>
      <c r="B26" t="s">
        <v>152</v>
      </c>
      <c r="C26" t="s">
        <v>13</v>
      </c>
      <c r="D26">
        <v>161723</v>
      </c>
      <c r="E26">
        <v>723014</v>
      </c>
      <c r="F26">
        <v>7.3390560000000002</v>
      </c>
      <c r="G26">
        <v>0</v>
      </c>
      <c r="H26">
        <v>91.414000000000001</v>
      </c>
      <c r="I26">
        <v>22.5</v>
      </c>
      <c r="J26">
        <v>441.1</v>
      </c>
      <c r="K26">
        <v>963.1</v>
      </c>
      <c r="L26">
        <v>1.0132000000000001</v>
      </c>
      <c r="M26">
        <v>88.051000000000002</v>
      </c>
      <c r="N26">
        <v>93.710999999999999</v>
      </c>
      <c r="O26">
        <v>91.908000000000001</v>
      </c>
      <c r="P26">
        <v>20.3</v>
      </c>
      <c r="Q26">
        <v>24.6</v>
      </c>
      <c r="R26">
        <v>22.1</v>
      </c>
      <c r="S26">
        <v>5.87</v>
      </c>
      <c r="T26" s="16">
        <v>11</v>
      </c>
      <c r="U26" s="23">
        <f t="shared" si="1"/>
        <v>10497</v>
      </c>
      <c r="V26" s="16"/>
      <c r="W26" s="104">
        <v>41983.386712962965</v>
      </c>
      <c r="X26" s="103">
        <v>161730</v>
      </c>
      <c r="Y26" s="108">
        <f t="shared" si="0"/>
        <v>4.3283886645753E-3</v>
      </c>
    </row>
    <row r="27" spans="1:25">
      <c r="A27" s="16">
        <v>11</v>
      </c>
      <c r="B27" t="s">
        <v>153</v>
      </c>
      <c r="C27" t="s">
        <v>13</v>
      </c>
      <c r="D27">
        <v>151226</v>
      </c>
      <c r="E27">
        <v>721571</v>
      </c>
      <c r="F27">
        <v>7.2133890000000003</v>
      </c>
      <c r="G27">
        <v>0</v>
      </c>
      <c r="H27">
        <v>89.564999999999998</v>
      </c>
      <c r="I27">
        <v>22.5</v>
      </c>
      <c r="J27">
        <v>379.3</v>
      </c>
      <c r="K27">
        <v>835.8</v>
      </c>
      <c r="L27">
        <v>1.0128999999999999</v>
      </c>
      <c r="M27">
        <v>85.537999999999997</v>
      </c>
      <c r="N27">
        <v>92.954999999999998</v>
      </c>
      <c r="O27">
        <v>90.158000000000001</v>
      </c>
      <c r="P27">
        <v>19.7</v>
      </c>
      <c r="Q27">
        <v>25.3</v>
      </c>
      <c r="R27">
        <v>22.1</v>
      </c>
      <c r="S27">
        <v>5.87</v>
      </c>
      <c r="T27" s="16">
        <v>10</v>
      </c>
      <c r="U27" s="23">
        <f t="shared" si="1"/>
        <v>9043</v>
      </c>
      <c r="V27" s="16"/>
      <c r="W27" s="104">
        <v>41953.395914351851</v>
      </c>
      <c r="X27" s="103">
        <v>151227</v>
      </c>
      <c r="Y27" s="108">
        <f t="shared" si="0"/>
        <v>6.6126195231674956E-4</v>
      </c>
    </row>
    <row r="28" spans="1:25">
      <c r="A28" s="16">
        <v>10</v>
      </c>
      <c r="B28" t="s">
        <v>154</v>
      </c>
      <c r="C28" t="s">
        <v>13</v>
      </c>
      <c r="D28">
        <v>142183</v>
      </c>
      <c r="E28">
        <v>720303</v>
      </c>
      <c r="F28">
        <v>7.0165240000000004</v>
      </c>
      <c r="G28">
        <v>0</v>
      </c>
      <c r="H28">
        <v>89.111999999999995</v>
      </c>
      <c r="I28">
        <v>23.1</v>
      </c>
      <c r="J28">
        <v>295.89999999999998</v>
      </c>
      <c r="K28">
        <v>924.6</v>
      </c>
      <c r="L28">
        <v>1.0125</v>
      </c>
      <c r="M28">
        <v>86.358000000000004</v>
      </c>
      <c r="N28">
        <v>92.04</v>
      </c>
      <c r="O28">
        <v>87.337999999999994</v>
      </c>
      <c r="P28">
        <v>20.9</v>
      </c>
      <c r="Q28">
        <v>27.4</v>
      </c>
      <c r="R28">
        <v>21.9</v>
      </c>
      <c r="S28">
        <v>5.87</v>
      </c>
      <c r="T28" s="16">
        <v>9</v>
      </c>
      <c r="U28" s="23">
        <f t="shared" si="1"/>
        <v>7077</v>
      </c>
      <c r="V28" s="16"/>
      <c r="W28" s="104">
        <v>41922.420636574076</v>
      </c>
      <c r="X28" s="103">
        <v>142184</v>
      </c>
      <c r="Y28" s="108">
        <f t="shared" si="0"/>
        <v>7.0331896218078782E-4</v>
      </c>
    </row>
    <row r="29" spans="1:25">
      <c r="A29" s="16">
        <v>9</v>
      </c>
      <c r="B29" t="s">
        <v>155</v>
      </c>
      <c r="C29" t="s">
        <v>13</v>
      </c>
      <c r="D29">
        <v>135106</v>
      </c>
      <c r="E29">
        <v>719307</v>
      </c>
      <c r="F29">
        <v>7.0303380000000004</v>
      </c>
      <c r="G29">
        <v>0</v>
      </c>
      <c r="H29">
        <v>88.703000000000003</v>
      </c>
      <c r="I29">
        <v>22.7</v>
      </c>
      <c r="J29">
        <v>374.9</v>
      </c>
      <c r="K29">
        <v>809.6</v>
      </c>
      <c r="L29">
        <v>1.0125999999999999</v>
      </c>
      <c r="M29">
        <v>86.563000000000002</v>
      </c>
      <c r="N29">
        <v>90.774000000000001</v>
      </c>
      <c r="O29">
        <v>87.296000000000006</v>
      </c>
      <c r="P29">
        <v>19.899999999999999</v>
      </c>
      <c r="Q29">
        <v>26.4</v>
      </c>
      <c r="R29">
        <v>21.3</v>
      </c>
      <c r="S29">
        <v>5.86</v>
      </c>
      <c r="T29" s="16">
        <v>8</v>
      </c>
      <c r="U29" s="23">
        <f t="shared" si="1"/>
        <v>8943</v>
      </c>
      <c r="V29" s="16"/>
      <c r="W29" s="104">
        <v>41892.423495370371</v>
      </c>
      <c r="X29" s="103">
        <v>135099</v>
      </c>
      <c r="Y29" s="108">
        <f t="shared" si="0"/>
        <v>-5.1811170488349489E-3</v>
      </c>
    </row>
    <row r="30" spans="1:25" s="25" customFormat="1">
      <c r="A30" s="21">
        <v>8</v>
      </c>
      <c r="B30" t="s">
        <v>156</v>
      </c>
      <c r="C30" t="s">
        <v>13</v>
      </c>
      <c r="D30">
        <v>126163</v>
      </c>
      <c r="E30">
        <v>718045</v>
      </c>
      <c r="F30">
        <v>7.2223839999999999</v>
      </c>
      <c r="G30">
        <v>0</v>
      </c>
      <c r="H30">
        <v>89.649000000000001</v>
      </c>
      <c r="I30">
        <v>22.7</v>
      </c>
      <c r="J30">
        <v>366.4</v>
      </c>
      <c r="K30">
        <v>704.6</v>
      </c>
      <c r="L30">
        <v>1.0129999999999999</v>
      </c>
      <c r="M30">
        <v>86.894000000000005</v>
      </c>
      <c r="N30">
        <v>91.872</v>
      </c>
      <c r="O30">
        <v>89.978999999999999</v>
      </c>
      <c r="P30">
        <v>20.399999999999999</v>
      </c>
      <c r="Q30">
        <v>25.8</v>
      </c>
      <c r="R30">
        <v>21.3</v>
      </c>
      <c r="S30">
        <v>5.86</v>
      </c>
      <c r="T30" s="22">
        <v>7</v>
      </c>
      <c r="U30" s="23">
        <f t="shared" si="1"/>
        <v>8754</v>
      </c>
      <c r="V30" s="24">
        <v>8</v>
      </c>
      <c r="W30" s="104">
        <v>41861.389872685184</v>
      </c>
      <c r="X30" s="103">
        <v>126157</v>
      </c>
      <c r="Y30" s="108">
        <f t="shared" si="0"/>
        <v>-4.7557524789425543E-3</v>
      </c>
    </row>
    <row r="31" spans="1:25">
      <c r="A31" s="16">
        <v>7</v>
      </c>
      <c r="B31" t="s">
        <v>157</v>
      </c>
      <c r="C31" t="s">
        <v>13</v>
      </c>
      <c r="D31">
        <v>117409</v>
      </c>
      <c r="E31">
        <v>716823</v>
      </c>
      <c r="F31">
        <v>7.0366939999999998</v>
      </c>
      <c r="G31">
        <v>0</v>
      </c>
      <c r="H31">
        <v>88.995999999999995</v>
      </c>
      <c r="I31">
        <v>22.6</v>
      </c>
      <c r="J31">
        <v>386.7</v>
      </c>
      <c r="K31">
        <v>859.8</v>
      </c>
      <c r="L31">
        <v>1.0125999999999999</v>
      </c>
      <c r="M31">
        <v>85.81</v>
      </c>
      <c r="N31">
        <v>92.117000000000004</v>
      </c>
      <c r="O31">
        <v>87.466999999999999</v>
      </c>
      <c r="P31">
        <v>20</v>
      </c>
      <c r="Q31">
        <v>24.8</v>
      </c>
      <c r="R31">
        <v>21.5</v>
      </c>
      <c r="S31">
        <v>5.87</v>
      </c>
      <c r="T31" s="16">
        <v>6</v>
      </c>
      <c r="U31" s="23">
        <f t="shared" si="1"/>
        <v>9238</v>
      </c>
      <c r="V31" s="5"/>
      <c r="W31" s="104">
        <v>41830.399236111109</v>
      </c>
      <c r="X31" s="103">
        <v>117402</v>
      </c>
      <c r="Y31" s="108">
        <f t="shared" si="0"/>
        <v>-5.9620642369822008E-3</v>
      </c>
    </row>
    <row r="32" spans="1:25">
      <c r="A32" s="16">
        <v>6</v>
      </c>
      <c r="B32" t="s">
        <v>158</v>
      </c>
      <c r="C32" t="s">
        <v>13</v>
      </c>
      <c r="D32">
        <v>108171</v>
      </c>
      <c r="E32">
        <v>715521</v>
      </c>
      <c r="F32">
        <v>6.9810369999999997</v>
      </c>
      <c r="G32">
        <v>0</v>
      </c>
      <c r="H32">
        <v>91.838999999999999</v>
      </c>
      <c r="I32">
        <v>22.5</v>
      </c>
      <c r="J32">
        <v>329.4</v>
      </c>
      <c r="K32">
        <v>792.8</v>
      </c>
      <c r="L32">
        <v>1.0124</v>
      </c>
      <c r="M32">
        <v>86.405000000000001</v>
      </c>
      <c r="N32">
        <v>94.106999999999999</v>
      </c>
      <c r="O32">
        <v>87.129000000000005</v>
      </c>
      <c r="P32">
        <v>21.3</v>
      </c>
      <c r="Q32">
        <v>24.3</v>
      </c>
      <c r="R32">
        <v>22.8</v>
      </c>
      <c r="S32">
        <v>5.87</v>
      </c>
      <c r="T32" s="16">
        <v>5</v>
      </c>
      <c r="U32" s="23">
        <f t="shared" si="1"/>
        <v>7853</v>
      </c>
      <c r="V32" s="5"/>
      <c r="W32" s="104">
        <v>41800.386134259257</v>
      </c>
      <c r="X32" s="103">
        <v>108164</v>
      </c>
      <c r="Y32" s="108">
        <f t="shared" si="0"/>
        <v>-6.4712353588305405E-3</v>
      </c>
    </row>
    <row r="33" spans="1:25">
      <c r="A33" s="16">
        <v>5</v>
      </c>
      <c r="B33" t="s">
        <v>159</v>
      </c>
      <c r="C33" t="s">
        <v>13</v>
      </c>
      <c r="D33">
        <v>100318</v>
      </c>
      <c r="E33">
        <v>714446</v>
      </c>
      <c r="F33">
        <v>7.4096469999999997</v>
      </c>
      <c r="G33">
        <v>0</v>
      </c>
      <c r="H33">
        <v>91.71</v>
      </c>
      <c r="I33">
        <v>22.6</v>
      </c>
      <c r="J33">
        <v>357.4</v>
      </c>
      <c r="K33">
        <v>906.7</v>
      </c>
      <c r="L33">
        <v>1.0133000000000001</v>
      </c>
      <c r="M33">
        <v>89.753</v>
      </c>
      <c r="N33">
        <v>93.730999999999995</v>
      </c>
      <c r="O33">
        <v>92.852000000000004</v>
      </c>
      <c r="P33">
        <v>21.6</v>
      </c>
      <c r="Q33">
        <v>24</v>
      </c>
      <c r="R33">
        <v>22</v>
      </c>
      <c r="S33">
        <v>5.87</v>
      </c>
      <c r="T33" s="16">
        <v>4</v>
      </c>
      <c r="U33" s="23">
        <f t="shared" si="1"/>
        <v>8522</v>
      </c>
      <c r="V33" s="5"/>
      <c r="W33" s="104">
        <v>41769.389791666668</v>
      </c>
      <c r="X33" s="103">
        <v>100318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91796</v>
      </c>
      <c r="E34">
        <v>713280</v>
      </c>
      <c r="F34">
        <v>7.3520960000000004</v>
      </c>
      <c r="G34">
        <v>0</v>
      </c>
      <c r="H34">
        <v>90.887</v>
      </c>
      <c r="I34">
        <v>22.9</v>
      </c>
      <c r="J34">
        <v>379.9</v>
      </c>
      <c r="K34">
        <v>875.6</v>
      </c>
      <c r="L34">
        <v>1.0132000000000001</v>
      </c>
      <c r="M34">
        <v>87.488</v>
      </c>
      <c r="N34">
        <v>93.712000000000003</v>
      </c>
      <c r="O34">
        <v>92.058000000000007</v>
      </c>
      <c r="P34">
        <v>21.3</v>
      </c>
      <c r="Q34">
        <v>24.7</v>
      </c>
      <c r="R34">
        <v>22.1</v>
      </c>
      <c r="S34">
        <v>5.87</v>
      </c>
      <c r="T34" s="16">
        <v>3</v>
      </c>
      <c r="U34" s="23">
        <f t="shared" si="1"/>
        <v>9034</v>
      </c>
      <c r="V34" s="5"/>
      <c r="W34" s="104">
        <v>41739.385370370372</v>
      </c>
      <c r="X34" s="103">
        <v>91789</v>
      </c>
      <c r="Y34" s="108">
        <f t="shared" si="0"/>
        <v>-7.6256046015146239E-3</v>
      </c>
    </row>
    <row r="35" spans="1:25">
      <c r="A35" s="16">
        <v>3</v>
      </c>
      <c r="B35" t="s">
        <v>161</v>
      </c>
      <c r="C35" t="s">
        <v>13</v>
      </c>
      <c r="D35">
        <v>82762</v>
      </c>
      <c r="E35">
        <v>712031</v>
      </c>
      <c r="F35">
        <v>7.1661669999999997</v>
      </c>
      <c r="G35">
        <v>0</v>
      </c>
      <c r="H35">
        <v>90.647000000000006</v>
      </c>
      <c r="I35">
        <v>23.3</v>
      </c>
      <c r="J35">
        <v>399.8</v>
      </c>
      <c r="K35">
        <v>832.8</v>
      </c>
      <c r="L35">
        <v>1.0127999999999999</v>
      </c>
      <c r="M35">
        <v>88.305999999999997</v>
      </c>
      <c r="N35">
        <v>92.183999999999997</v>
      </c>
      <c r="O35">
        <v>89.546000000000006</v>
      </c>
      <c r="P35">
        <v>21.2</v>
      </c>
      <c r="Q35">
        <v>25.9</v>
      </c>
      <c r="R35">
        <v>22.3</v>
      </c>
      <c r="S35">
        <v>5.87</v>
      </c>
      <c r="T35" s="16">
        <v>2</v>
      </c>
      <c r="U35" s="23">
        <f t="shared" si="1"/>
        <v>9531</v>
      </c>
      <c r="V35" s="5"/>
      <c r="W35" s="104">
        <v>41708.405231481483</v>
      </c>
      <c r="X35" s="103">
        <v>82755</v>
      </c>
      <c r="Y35" s="108">
        <f>((X35*100)/D35)-100</f>
        <v>-8.4579879654853585E-3</v>
      </c>
    </row>
    <row r="36" spans="1:25">
      <c r="A36" s="16">
        <v>2</v>
      </c>
      <c r="B36" t="s">
        <v>162</v>
      </c>
      <c r="C36" t="s">
        <v>13</v>
      </c>
      <c r="D36">
        <v>73231</v>
      </c>
      <c r="E36">
        <v>710710</v>
      </c>
      <c r="F36">
        <v>7.2648029999999997</v>
      </c>
      <c r="G36">
        <v>0</v>
      </c>
      <c r="H36">
        <v>90.661000000000001</v>
      </c>
      <c r="I36">
        <v>23.3</v>
      </c>
      <c r="J36">
        <v>364.3</v>
      </c>
      <c r="K36">
        <v>814.6</v>
      </c>
      <c r="L36">
        <v>1.0129999999999999</v>
      </c>
      <c r="M36">
        <v>87.671999999999997</v>
      </c>
      <c r="N36">
        <v>93.093000000000004</v>
      </c>
      <c r="O36">
        <v>90.897999999999996</v>
      </c>
      <c r="P36">
        <v>21.9</v>
      </c>
      <c r="Q36">
        <v>25.8</v>
      </c>
      <c r="R36">
        <v>22.2</v>
      </c>
      <c r="S36">
        <v>5.87</v>
      </c>
      <c r="T36" s="16">
        <v>1</v>
      </c>
      <c r="U36" s="23">
        <f t="shared" si="1"/>
        <v>8686</v>
      </c>
      <c r="V36" s="5"/>
      <c r="W36" s="104">
        <v>41680.385243055556</v>
      </c>
      <c r="X36" s="103">
        <v>73224</v>
      </c>
      <c r="Y36" s="108">
        <f t="shared" ref="Y36:Y37" si="2">((X36*100)/D36)-100</f>
        <v>-9.558793407165922E-3</v>
      </c>
    </row>
    <row r="37" spans="1:25">
      <c r="A37" s="16">
        <v>1</v>
      </c>
      <c r="B37" t="s">
        <v>163</v>
      </c>
      <c r="C37" t="s">
        <v>13</v>
      </c>
      <c r="D37">
        <v>64545</v>
      </c>
      <c r="E37">
        <v>709506</v>
      </c>
      <c r="F37">
        <v>7.2036420000000003</v>
      </c>
      <c r="G37">
        <v>0</v>
      </c>
      <c r="H37">
        <v>89.147000000000006</v>
      </c>
      <c r="I37">
        <v>23.3</v>
      </c>
      <c r="J37">
        <v>391.8</v>
      </c>
      <c r="K37">
        <v>976.1</v>
      </c>
      <c r="L37">
        <v>1.0128999999999999</v>
      </c>
      <c r="M37">
        <v>85.917000000000002</v>
      </c>
      <c r="N37">
        <v>92.441000000000003</v>
      </c>
      <c r="O37">
        <v>90.131</v>
      </c>
      <c r="P37">
        <v>21.4</v>
      </c>
      <c r="Q37">
        <v>26.7</v>
      </c>
      <c r="R37">
        <v>22.4</v>
      </c>
      <c r="S37">
        <v>5.87</v>
      </c>
      <c r="T37" s="1"/>
      <c r="U37" s="26"/>
      <c r="V37" s="5"/>
      <c r="W37" s="104">
        <v>41649.386435185188</v>
      </c>
      <c r="X37" s="103">
        <v>64545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8"/>
  <sheetViews>
    <sheetView view="pageBreakPreview" topLeftCell="A4" zoomScale="80" zoomScaleNormal="100" zoomScaleSheetLayoutView="80" workbookViewId="0">
      <selection activeCell="T16" sqref="T16"/>
    </sheetView>
  </sheetViews>
  <sheetFormatPr baseColWidth="10" defaultColWidth="11.42578125" defaultRowHeight="15"/>
  <cols>
    <col min="1" max="1" width="5.7109375" customWidth="1"/>
    <col min="3" max="4" width="11.5703125" bestFit="1" customWidth="1"/>
    <col min="5" max="5" width="13" bestFit="1" customWidth="1"/>
    <col min="6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  <col min="16" max="16" width="21.28515625" customWidth="1"/>
    <col min="17" max="17" width="10.5703125" customWidth="1"/>
    <col min="18" max="18" width="13" bestFit="1" customWidth="1"/>
    <col min="20" max="20" width="17.140625" bestFit="1" customWidth="1"/>
  </cols>
  <sheetData>
    <row r="1" spans="1:18" ht="15.75">
      <c r="A1" s="33" t="s">
        <v>52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  <c r="P1" s="241" t="s">
        <v>128</v>
      </c>
      <c r="Q1" s="241" t="s">
        <v>129</v>
      </c>
      <c r="R1" s="244" t="s">
        <v>130</v>
      </c>
    </row>
    <row r="2" spans="1:18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20</v>
      </c>
      <c r="N2" s="36">
        <f>SUM(N8:N38)</f>
        <v>3354776.6480000005</v>
      </c>
      <c r="O2" s="8" t="s">
        <v>7</v>
      </c>
      <c r="P2" s="242"/>
      <c r="Q2" s="242"/>
      <c r="R2" s="245"/>
    </row>
    <row r="3" spans="1:18" ht="15" customHeight="1">
      <c r="A3" s="4"/>
      <c r="B3" s="4"/>
      <c r="C3" s="4"/>
      <c r="D3" s="4"/>
      <c r="E3" s="4"/>
      <c r="F3" s="4"/>
      <c r="G3" s="37"/>
      <c r="H3" s="37"/>
      <c r="I3" s="38" t="s">
        <v>22</v>
      </c>
      <c r="J3" s="37"/>
      <c r="K3" s="4"/>
      <c r="L3" s="4"/>
      <c r="M3" s="4"/>
      <c r="N3" s="4"/>
      <c r="O3" s="1"/>
      <c r="P3" s="242"/>
      <c r="Q3" s="242"/>
      <c r="R3" s="245"/>
    </row>
    <row r="4" spans="1:18" ht="16.5" customHeight="1">
      <c r="A4" s="4"/>
      <c r="B4" s="4" t="s">
        <v>53</v>
      </c>
      <c r="C4" s="4"/>
      <c r="D4" s="4"/>
      <c r="E4" s="4"/>
      <c r="F4" s="4"/>
      <c r="G4" s="37"/>
      <c r="H4" s="37"/>
      <c r="I4" s="39" t="s">
        <v>54</v>
      </c>
      <c r="J4" s="37"/>
      <c r="K4" s="4"/>
      <c r="L4" s="9"/>
      <c r="M4" s="7" t="s">
        <v>17</v>
      </c>
      <c r="N4" s="40">
        <f>MAX(N8:N38)</f>
        <v>125008.33900000001</v>
      </c>
      <c r="O4" s="8" t="s">
        <v>7</v>
      </c>
      <c r="P4" s="242"/>
      <c r="Q4" s="242"/>
      <c r="R4" s="245"/>
    </row>
    <row r="5" spans="1:18">
      <c r="A5" s="4"/>
      <c r="B5" s="4" t="s">
        <v>55</v>
      </c>
      <c r="C5" s="4"/>
      <c r="D5" s="4"/>
      <c r="E5" s="41" t="s">
        <v>56</v>
      </c>
      <c r="F5" s="41" t="s">
        <v>50</v>
      </c>
      <c r="G5" s="4"/>
      <c r="H5" s="4"/>
      <c r="I5" s="39" t="s">
        <v>57</v>
      </c>
      <c r="J5" s="41" t="s">
        <v>58</v>
      </c>
      <c r="K5" s="4"/>
      <c r="L5" s="4"/>
      <c r="M5" s="4"/>
      <c r="N5" s="4"/>
      <c r="O5" s="4"/>
      <c r="P5" s="243"/>
      <c r="Q5" s="243"/>
      <c r="R5" s="246"/>
    </row>
    <row r="6" spans="1:18">
      <c r="A6" s="4"/>
      <c r="B6" s="11" t="s">
        <v>59</v>
      </c>
      <c r="C6" s="11" t="s">
        <v>60</v>
      </c>
      <c r="D6" s="11" t="s">
        <v>60</v>
      </c>
      <c r="E6" s="11" t="s">
        <v>60</v>
      </c>
      <c r="F6" s="11" t="s">
        <v>60</v>
      </c>
      <c r="G6" s="11" t="s">
        <v>60</v>
      </c>
      <c r="H6" s="11" t="s">
        <v>60</v>
      </c>
      <c r="I6" s="39" t="s">
        <v>60</v>
      </c>
      <c r="J6" s="11" t="s">
        <v>60</v>
      </c>
      <c r="K6" s="11" t="s">
        <v>61</v>
      </c>
      <c r="L6" s="11" t="s">
        <v>62</v>
      </c>
      <c r="M6" s="4"/>
      <c r="N6" s="4"/>
      <c r="O6" s="4"/>
      <c r="P6" s="100"/>
      <c r="Q6" s="100"/>
      <c r="R6" s="108"/>
    </row>
    <row r="7" spans="1:18">
      <c r="A7" s="19" t="s">
        <v>48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2" t="s">
        <v>70</v>
      </c>
      <c r="J7" s="4" t="s">
        <v>71</v>
      </c>
      <c r="K7" s="4" t="s">
        <v>72</v>
      </c>
      <c r="L7" s="4" t="s">
        <v>63</v>
      </c>
      <c r="M7" s="41" t="s">
        <v>48</v>
      </c>
      <c r="N7" s="20" t="s">
        <v>73</v>
      </c>
      <c r="O7" s="41"/>
      <c r="P7" s="100"/>
      <c r="Q7" s="100"/>
      <c r="R7" s="108"/>
    </row>
    <row r="8" spans="1:18">
      <c r="A8" s="21">
        <v>31</v>
      </c>
      <c r="B8" t="s">
        <v>718</v>
      </c>
      <c r="C8">
        <v>1440.0001219999999</v>
      </c>
      <c r="D8">
        <v>1.7855490000000001</v>
      </c>
      <c r="E8">
        <v>5691.6103519999997</v>
      </c>
      <c r="F8">
        <v>22.638943000000001</v>
      </c>
      <c r="G8">
        <v>65.236396999999997</v>
      </c>
      <c r="H8">
        <v>1.804017</v>
      </c>
      <c r="I8">
        <v>117.722404</v>
      </c>
      <c r="J8">
        <v>4226.4697269999997</v>
      </c>
      <c r="K8">
        <v>12.882421000000001</v>
      </c>
      <c r="L8" t="s">
        <v>718</v>
      </c>
      <c r="M8" s="11">
        <v>31</v>
      </c>
      <c r="N8" s="43">
        <f>I8*1000</f>
        <v>117722.40399999999</v>
      </c>
      <c r="O8" s="11"/>
      <c r="P8" s="100"/>
      <c r="Q8" s="100"/>
      <c r="R8" s="108">
        <f t="shared" ref="R8:R34" si="0">((Q8*100)/N8)</f>
        <v>0</v>
      </c>
    </row>
    <row r="9" spans="1:18">
      <c r="A9" s="11">
        <v>30</v>
      </c>
      <c r="B9" t="s">
        <v>719</v>
      </c>
      <c r="C9">
        <v>1439.9998780000001</v>
      </c>
      <c r="D9">
        <v>1.819812</v>
      </c>
      <c r="E9">
        <v>5679.6660160000001</v>
      </c>
      <c r="F9">
        <v>22.698851000000001</v>
      </c>
      <c r="G9">
        <v>65.065628000000004</v>
      </c>
      <c r="H9">
        <v>1.8388580000000001</v>
      </c>
      <c r="I9">
        <v>119.63320899999999</v>
      </c>
      <c r="J9">
        <v>4295.0712890000004</v>
      </c>
      <c r="K9">
        <v>12.923603</v>
      </c>
      <c r="L9" t="s">
        <v>719</v>
      </c>
      <c r="M9" s="11">
        <v>30</v>
      </c>
      <c r="N9" s="43">
        <f>I9*1000</f>
        <v>119633.20899999999</v>
      </c>
      <c r="O9" s="11"/>
      <c r="P9" s="103"/>
      <c r="Q9" s="103"/>
      <c r="R9" s="108">
        <f t="shared" si="0"/>
        <v>0</v>
      </c>
    </row>
    <row r="10" spans="1:18">
      <c r="A10" s="11">
        <v>29</v>
      </c>
      <c r="B10" t="s">
        <v>720</v>
      </c>
      <c r="C10">
        <v>1440.0001219999999</v>
      </c>
      <c r="D10">
        <v>1.8974420000000001</v>
      </c>
      <c r="E10">
        <v>5636.4765630000002</v>
      </c>
      <c r="F10">
        <v>22.718385999999999</v>
      </c>
      <c r="G10">
        <v>64.522400000000005</v>
      </c>
      <c r="H10">
        <v>1.9172990000000001</v>
      </c>
      <c r="I10">
        <v>123.7034</v>
      </c>
      <c r="J10">
        <v>4441.1997069999998</v>
      </c>
      <c r="K10">
        <v>12.92615</v>
      </c>
      <c r="L10" t="s">
        <v>720</v>
      </c>
      <c r="M10" s="11">
        <v>29</v>
      </c>
      <c r="N10" s="43">
        <f>I10*1000</f>
        <v>123703.40000000001</v>
      </c>
      <c r="O10" s="11"/>
      <c r="P10" s="126"/>
      <c r="Q10" s="126"/>
      <c r="R10" s="108">
        <f t="shared" si="0"/>
        <v>0</v>
      </c>
    </row>
    <row r="11" spans="1:18">
      <c r="A11" s="21">
        <v>28</v>
      </c>
      <c r="B11" t="s">
        <v>659</v>
      </c>
      <c r="C11">
        <v>1440</v>
      </c>
      <c r="D11">
        <v>1.837585</v>
      </c>
      <c r="E11">
        <v>5712.580078</v>
      </c>
      <c r="F11">
        <v>22.838394000000001</v>
      </c>
      <c r="G11">
        <v>65.435760000000002</v>
      </c>
      <c r="H11">
        <v>1.8565609999999999</v>
      </c>
      <c r="I11">
        <v>121.49664300000001</v>
      </c>
      <c r="J11">
        <v>4361.9726559999999</v>
      </c>
      <c r="K11">
        <v>12.914876</v>
      </c>
      <c r="L11" t="s">
        <v>659</v>
      </c>
      <c r="M11" s="11">
        <v>28</v>
      </c>
      <c r="N11" s="43">
        <f>I11*1000</f>
        <v>121496.64300000001</v>
      </c>
      <c r="O11" s="11"/>
      <c r="P11" s="103" t="s">
        <v>557</v>
      </c>
      <c r="Q11" s="103">
        <v>123.7034</v>
      </c>
      <c r="R11" s="108">
        <f t="shared" si="0"/>
        <v>0.10181631108935248</v>
      </c>
    </row>
    <row r="12" spans="1:18">
      <c r="A12" s="11">
        <v>27</v>
      </c>
      <c r="B12" t="s">
        <v>660</v>
      </c>
      <c r="C12">
        <v>1439.860962</v>
      </c>
      <c r="D12">
        <v>1.84552</v>
      </c>
      <c r="E12">
        <v>5660.7890630000002</v>
      </c>
      <c r="F12">
        <v>22.878788</v>
      </c>
      <c r="G12">
        <v>64.774726999999999</v>
      </c>
      <c r="H12">
        <v>1.8662669999999999</v>
      </c>
      <c r="I12">
        <v>120.893394</v>
      </c>
      <c r="J12">
        <v>4340.3149409999996</v>
      </c>
      <c r="K12">
        <v>12.881083</v>
      </c>
      <c r="L12" t="s">
        <v>660</v>
      </c>
      <c r="M12" s="11">
        <v>27</v>
      </c>
      <c r="N12" s="43">
        <f>I12*1000</f>
        <v>120893.394</v>
      </c>
      <c r="O12" s="11"/>
      <c r="P12" s="103" t="s">
        <v>558</v>
      </c>
      <c r="Q12" s="103">
        <v>121.4966</v>
      </c>
      <c r="R12" s="108">
        <f t="shared" si="0"/>
        <v>0.10049895695706913</v>
      </c>
    </row>
    <row r="13" spans="1:18">
      <c r="A13" s="11">
        <v>26</v>
      </c>
      <c r="B13" t="s">
        <v>661</v>
      </c>
      <c r="C13">
        <v>1435.867798</v>
      </c>
      <c r="D13">
        <v>1.099772</v>
      </c>
      <c r="E13">
        <v>5543.5634769999997</v>
      </c>
      <c r="F13">
        <v>22.684439000000001</v>
      </c>
      <c r="G13">
        <v>63.368774000000002</v>
      </c>
      <c r="H13">
        <v>1.1394230000000001</v>
      </c>
      <c r="I13">
        <v>71.99427</v>
      </c>
      <c r="J13">
        <v>2584.7382809999999</v>
      </c>
      <c r="K13">
        <v>12.972282999999999</v>
      </c>
      <c r="L13" t="s">
        <v>661</v>
      </c>
      <c r="M13" s="11">
        <v>26</v>
      </c>
      <c r="N13" s="43">
        <f t="shared" ref="N13:N22" si="1">I13*1000</f>
        <v>71994.27</v>
      </c>
      <c r="O13" s="11"/>
      <c r="P13" s="103" t="s">
        <v>559</v>
      </c>
      <c r="Q13" s="103">
        <v>120.8934</v>
      </c>
      <c r="R13" s="108">
        <f t="shared" si="0"/>
        <v>0.16792086370206963</v>
      </c>
    </row>
    <row r="14" spans="1:18">
      <c r="A14" s="11">
        <v>25</v>
      </c>
      <c r="B14" t="s">
        <v>662</v>
      </c>
      <c r="C14">
        <v>1498.9483640000001</v>
      </c>
      <c r="D14">
        <v>1.403314</v>
      </c>
      <c r="E14">
        <v>5629.65625</v>
      </c>
      <c r="F14">
        <v>22.668545000000002</v>
      </c>
      <c r="G14">
        <v>64.453711999999996</v>
      </c>
      <c r="H14">
        <v>1.4234070000000001</v>
      </c>
      <c r="I14">
        <v>95.541977000000003</v>
      </c>
      <c r="J14">
        <v>3430.1479490000002</v>
      </c>
      <c r="K14">
        <v>12.956032</v>
      </c>
      <c r="L14" t="s">
        <v>662</v>
      </c>
      <c r="M14" s="11">
        <v>25</v>
      </c>
      <c r="N14" s="43">
        <f t="shared" si="1"/>
        <v>95541.976999999999</v>
      </c>
      <c r="O14" s="11"/>
      <c r="P14" s="103" t="s">
        <v>560</v>
      </c>
      <c r="Q14" s="103">
        <v>71.99427</v>
      </c>
      <c r="R14" s="108">
        <f t="shared" si="0"/>
        <v>7.5353548524540154E-2</v>
      </c>
    </row>
    <row r="15" spans="1:18">
      <c r="A15" s="11">
        <v>24</v>
      </c>
      <c r="B15" t="s">
        <v>281</v>
      </c>
      <c r="C15">
        <v>1440</v>
      </c>
      <c r="D15">
        <v>1.6893849999999999</v>
      </c>
      <c r="E15">
        <v>5729.6948240000002</v>
      </c>
      <c r="F15">
        <v>22.819337999999998</v>
      </c>
      <c r="G15">
        <v>65.655333999999996</v>
      </c>
      <c r="H15">
        <v>1.715252</v>
      </c>
      <c r="I15">
        <v>112.518944</v>
      </c>
      <c r="J15">
        <v>4039.6552729999999</v>
      </c>
      <c r="K15">
        <v>12.857412999999999</v>
      </c>
      <c r="L15" t="s">
        <v>281</v>
      </c>
      <c r="M15" s="11">
        <v>24</v>
      </c>
      <c r="N15" s="43">
        <f t="shared" si="1"/>
        <v>112518.944</v>
      </c>
      <c r="O15" s="11"/>
      <c r="P15" s="150"/>
      <c r="Q15" s="150"/>
      <c r="R15" s="108">
        <f t="shared" si="0"/>
        <v>0</v>
      </c>
    </row>
    <row r="16" spans="1:18">
      <c r="A16" s="11">
        <v>23</v>
      </c>
      <c r="B16" t="s">
        <v>282</v>
      </c>
      <c r="C16">
        <v>1440</v>
      </c>
      <c r="D16">
        <v>1.8114730000000001</v>
      </c>
      <c r="E16">
        <v>5698.4565430000002</v>
      </c>
      <c r="F16">
        <v>22.900669000000001</v>
      </c>
      <c r="G16">
        <v>65.236419999999995</v>
      </c>
      <c r="H16">
        <v>1.832317</v>
      </c>
      <c r="I16">
        <v>119.530334</v>
      </c>
      <c r="J16">
        <v>4291.3779299999997</v>
      </c>
      <c r="K16">
        <v>12.814821999999999</v>
      </c>
      <c r="L16" t="s">
        <v>282</v>
      </c>
      <c r="M16" s="11">
        <v>23</v>
      </c>
      <c r="N16" s="43">
        <f t="shared" si="1"/>
        <v>119530.334</v>
      </c>
      <c r="O16" s="11"/>
      <c r="P16" s="103" t="s">
        <v>296</v>
      </c>
      <c r="Q16" s="103">
        <v>112.5189</v>
      </c>
      <c r="R16" s="108">
        <f t="shared" si="0"/>
        <v>9.4134180198977763E-2</v>
      </c>
    </row>
    <row r="17" spans="1:22">
      <c r="A17" s="11">
        <v>22</v>
      </c>
      <c r="B17" t="s">
        <v>283</v>
      </c>
      <c r="C17">
        <v>1439.9998780000001</v>
      </c>
      <c r="D17">
        <v>1.8751409999999999</v>
      </c>
      <c r="E17">
        <v>5705.5634769999997</v>
      </c>
      <c r="F17">
        <v>23.054428000000001</v>
      </c>
      <c r="G17">
        <v>65.276557999999994</v>
      </c>
      <c r="H17">
        <v>1.8955299999999999</v>
      </c>
      <c r="I17">
        <v>123.682816</v>
      </c>
      <c r="J17">
        <v>4440.4604490000002</v>
      </c>
      <c r="K17">
        <v>12.893107000000001</v>
      </c>
      <c r="L17" t="s">
        <v>283</v>
      </c>
      <c r="M17" s="11">
        <v>22</v>
      </c>
      <c r="N17" s="43">
        <f t="shared" si="1"/>
        <v>123682.81600000001</v>
      </c>
      <c r="O17" s="11"/>
      <c r="P17" s="143"/>
      <c r="Q17" s="143"/>
      <c r="R17" s="108">
        <f t="shared" si="0"/>
        <v>0</v>
      </c>
    </row>
    <row r="18" spans="1:22">
      <c r="A18" s="21">
        <v>21</v>
      </c>
      <c r="B18" t="s">
        <v>284</v>
      </c>
      <c r="C18">
        <v>1440</v>
      </c>
      <c r="D18">
        <v>2.1636730000000002</v>
      </c>
      <c r="E18">
        <v>4986.8920900000003</v>
      </c>
      <c r="F18">
        <v>22.886353</v>
      </c>
      <c r="G18">
        <v>56.591515000000001</v>
      </c>
      <c r="H18">
        <v>2.1866460000000001</v>
      </c>
      <c r="I18">
        <v>122.65373200000001</v>
      </c>
      <c r="J18">
        <v>4403.5146480000003</v>
      </c>
      <c r="K18">
        <v>12.939496999999999</v>
      </c>
      <c r="L18" t="s">
        <v>284</v>
      </c>
      <c r="M18" s="11">
        <v>21</v>
      </c>
      <c r="N18" s="43">
        <f>I18*1000</f>
        <v>122653.732</v>
      </c>
      <c r="O18" s="11"/>
      <c r="P18" s="103"/>
      <c r="Q18" s="103"/>
      <c r="R18" s="108">
        <f t="shared" si="0"/>
        <v>0</v>
      </c>
    </row>
    <row r="19" spans="1:22">
      <c r="A19" s="11">
        <v>20</v>
      </c>
      <c r="B19" t="s">
        <v>285</v>
      </c>
      <c r="C19">
        <v>1440.001831</v>
      </c>
      <c r="D19">
        <v>2.131653</v>
      </c>
      <c r="E19">
        <v>5137.2939450000003</v>
      </c>
      <c r="F19">
        <v>22.611613999999999</v>
      </c>
      <c r="G19">
        <v>58.513893000000003</v>
      </c>
      <c r="H19">
        <v>2.151367</v>
      </c>
      <c r="I19">
        <v>125.00833900000001</v>
      </c>
      <c r="J19">
        <v>4488.0493159999996</v>
      </c>
      <c r="K19">
        <v>12.884969</v>
      </c>
      <c r="L19" t="s">
        <v>285</v>
      </c>
      <c r="M19" s="11">
        <v>20</v>
      </c>
      <c r="N19" s="43">
        <f t="shared" si="1"/>
        <v>125008.33900000001</v>
      </c>
      <c r="O19" s="11"/>
      <c r="P19" s="126"/>
      <c r="Q19" s="126"/>
      <c r="R19" s="108">
        <f t="shared" si="0"/>
        <v>0</v>
      </c>
    </row>
    <row r="20" spans="1:22">
      <c r="A20" s="11">
        <v>19</v>
      </c>
      <c r="B20" t="s">
        <v>286</v>
      </c>
      <c r="C20">
        <v>1439.9982910000001</v>
      </c>
      <c r="D20">
        <v>1.3205370000000001</v>
      </c>
      <c r="E20">
        <v>5580.8530270000001</v>
      </c>
      <c r="F20">
        <v>23.034195</v>
      </c>
      <c r="G20">
        <v>63.726787999999999</v>
      </c>
      <c r="H20">
        <v>1.353739</v>
      </c>
      <c r="I20">
        <v>86.404526000000004</v>
      </c>
      <c r="J20">
        <v>3102.0952149999998</v>
      </c>
      <c r="K20">
        <v>12.860887999999999</v>
      </c>
      <c r="L20" t="s">
        <v>286</v>
      </c>
      <c r="M20" s="11">
        <v>19</v>
      </c>
      <c r="N20" s="43">
        <f t="shared" si="1"/>
        <v>86404.525999999998</v>
      </c>
      <c r="O20" s="11"/>
      <c r="P20" s="103" t="s">
        <v>291</v>
      </c>
      <c r="Q20" s="103">
        <v>125.00830000000001</v>
      </c>
      <c r="R20" s="108">
        <f t="shared" si="0"/>
        <v>0.14467795355997903</v>
      </c>
    </row>
    <row r="21" spans="1:22">
      <c r="A21" s="11">
        <v>18</v>
      </c>
      <c r="B21" t="s">
        <v>287</v>
      </c>
      <c r="C21">
        <v>1440</v>
      </c>
      <c r="D21">
        <v>1.4860640000000001</v>
      </c>
      <c r="E21">
        <v>5526.1064450000003</v>
      </c>
      <c r="F21">
        <v>22.962992</v>
      </c>
      <c r="G21">
        <v>63.102314</v>
      </c>
      <c r="H21">
        <v>1.5074780000000001</v>
      </c>
      <c r="I21">
        <v>95.173766999999998</v>
      </c>
      <c r="J21">
        <v>3416.928711</v>
      </c>
      <c r="K21">
        <v>12.850659</v>
      </c>
      <c r="L21" t="s">
        <v>287</v>
      </c>
      <c r="M21" s="11">
        <v>18</v>
      </c>
      <c r="N21" s="43">
        <f t="shared" si="1"/>
        <v>95173.766999999993</v>
      </c>
      <c r="O21" s="11"/>
      <c r="P21" s="103" t="s">
        <v>292</v>
      </c>
      <c r="Q21" s="103">
        <v>86.404529999999994</v>
      </c>
      <c r="R21" s="108">
        <f t="shared" si="0"/>
        <v>9.0786077638389584E-2</v>
      </c>
    </row>
    <row r="22" spans="1:22">
      <c r="A22" s="11">
        <v>17</v>
      </c>
      <c r="B22" t="s">
        <v>288</v>
      </c>
      <c r="C22">
        <v>1440</v>
      </c>
      <c r="D22">
        <v>1.6162399999999999</v>
      </c>
      <c r="E22">
        <v>5698.1206050000001</v>
      </c>
      <c r="F22">
        <v>23.160205999999999</v>
      </c>
      <c r="G22">
        <v>65.145615000000006</v>
      </c>
      <c r="H22">
        <v>1.634425</v>
      </c>
      <c r="I22">
        <v>106.427322</v>
      </c>
      <c r="J22">
        <v>3820.9536130000001</v>
      </c>
      <c r="K22">
        <v>12.961323</v>
      </c>
      <c r="L22" t="s">
        <v>288</v>
      </c>
      <c r="M22" s="11">
        <v>17</v>
      </c>
      <c r="N22" s="43">
        <f t="shared" si="1"/>
        <v>106427.322</v>
      </c>
      <c r="O22" s="11"/>
      <c r="P22" s="103" t="s">
        <v>293</v>
      </c>
      <c r="Q22" s="103">
        <v>95.173770000000005</v>
      </c>
      <c r="R22" s="108">
        <f t="shared" si="0"/>
        <v>8.9426068617981386E-2</v>
      </c>
    </row>
    <row r="23" spans="1:22">
      <c r="A23" s="11">
        <v>16</v>
      </c>
      <c r="B23" t="s">
        <v>289</v>
      </c>
      <c r="C23">
        <v>1440</v>
      </c>
      <c r="D23">
        <v>1.625402</v>
      </c>
      <c r="E23">
        <v>5734.2514650000003</v>
      </c>
      <c r="F23">
        <v>23.122319999999998</v>
      </c>
      <c r="G23">
        <v>65.610771</v>
      </c>
      <c r="H23">
        <v>1.64642</v>
      </c>
      <c r="I23">
        <v>108.009315</v>
      </c>
      <c r="J23">
        <v>3877.7504880000001</v>
      </c>
      <c r="K23">
        <v>12.982735999999999</v>
      </c>
      <c r="L23" t="s">
        <v>289</v>
      </c>
      <c r="M23" s="11">
        <v>16</v>
      </c>
      <c r="N23" s="43">
        <f>I23*1000</f>
        <v>108009.315</v>
      </c>
      <c r="O23" s="11"/>
      <c r="P23" s="103" t="s">
        <v>294</v>
      </c>
      <c r="Q23" s="103">
        <v>106.4273</v>
      </c>
      <c r="R23" s="108">
        <f t="shared" si="0"/>
        <v>9.8535297626875976E-2</v>
      </c>
      <c r="T23" s="119"/>
      <c r="U23" s="119"/>
      <c r="V23" s="119"/>
    </row>
    <row r="24" spans="1:22">
      <c r="A24" s="11">
        <v>15</v>
      </c>
      <c r="B24" t="s">
        <v>290</v>
      </c>
      <c r="C24">
        <v>1440</v>
      </c>
      <c r="D24">
        <v>1.7327630000000001</v>
      </c>
      <c r="E24">
        <v>5735.0253910000001</v>
      </c>
      <c r="F24">
        <v>23.024657999999999</v>
      </c>
      <c r="G24">
        <v>65.654617000000002</v>
      </c>
      <c r="H24">
        <v>1.7573540000000001</v>
      </c>
      <c r="I24">
        <v>115.241608</v>
      </c>
      <c r="J24">
        <v>4137.404297</v>
      </c>
      <c r="K24">
        <v>12.980796</v>
      </c>
      <c r="L24" t="s">
        <v>290</v>
      </c>
      <c r="M24" s="11">
        <v>15</v>
      </c>
      <c r="N24" s="43">
        <f t="shared" ref="N24:N37" si="2">I24*1000</f>
        <v>115241.60799999999</v>
      </c>
      <c r="O24" s="11"/>
      <c r="P24" s="103" t="s">
        <v>295</v>
      </c>
      <c r="Q24" s="103">
        <v>108.0093</v>
      </c>
      <c r="R24" s="108">
        <f t="shared" si="0"/>
        <v>9.3724221550258141E-2</v>
      </c>
      <c r="T24" s="120"/>
      <c r="U24" s="120"/>
      <c r="V24" s="119"/>
    </row>
    <row r="25" spans="1:22">
      <c r="A25" s="21">
        <v>14</v>
      </c>
      <c r="B25" t="s">
        <v>131</v>
      </c>
      <c r="C25">
        <v>1440.0017089999999</v>
      </c>
      <c r="D25">
        <v>1.919119</v>
      </c>
      <c r="E25">
        <v>5646.7456050000001</v>
      </c>
      <c r="F25">
        <v>23.039384999999999</v>
      </c>
      <c r="G25">
        <v>64.554665</v>
      </c>
      <c r="H25">
        <v>1.937702</v>
      </c>
      <c r="I25">
        <v>124.975685</v>
      </c>
      <c r="J25">
        <v>4486.876953</v>
      </c>
      <c r="K25">
        <v>12.945736</v>
      </c>
      <c r="L25" t="s">
        <v>131</v>
      </c>
      <c r="M25" s="11">
        <v>14</v>
      </c>
      <c r="N25" s="43">
        <f t="shared" si="2"/>
        <v>124975.685</v>
      </c>
      <c r="O25" s="11"/>
      <c r="P25" s="142" t="s">
        <v>145</v>
      </c>
      <c r="Q25" s="142">
        <v>115.24160000000001</v>
      </c>
      <c r="R25" s="108">
        <f t="shared" si="0"/>
        <v>9.2211216925916425E-2</v>
      </c>
      <c r="T25" s="120"/>
      <c r="U25" s="120"/>
      <c r="V25" s="119"/>
    </row>
    <row r="26" spans="1:22">
      <c r="A26" s="11">
        <v>13</v>
      </c>
      <c r="B26" t="s">
        <v>132</v>
      </c>
      <c r="C26">
        <v>1439.9982910000001</v>
      </c>
      <c r="D26">
        <v>1.8874439999999999</v>
      </c>
      <c r="E26">
        <v>5690.9663090000004</v>
      </c>
      <c r="F26">
        <v>23.267085999999999</v>
      </c>
      <c r="G26">
        <v>65.024094000000005</v>
      </c>
      <c r="H26">
        <v>1.907869</v>
      </c>
      <c r="I26">
        <v>123.955063</v>
      </c>
      <c r="J26">
        <v>4450.2348629999997</v>
      </c>
      <c r="K26">
        <v>12.88331</v>
      </c>
      <c r="L26" t="s">
        <v>132</v>
      </c>
      <c r="M26" s="11">
        <v>13</v>
      </c>
      <c r="N26" s="43">
        <f t="shared" si="2"/>
        <v>123955.06299999999</v>
      </c>
      <c r="O26" s="11"/>
      <c r="P26" s="134" t="s">
        <v>146</v>
      </c>
      <c r="Q26" s="134">
        <v>124.9757</v>
      </c>
      <c r="R26" s="108">
        <f t="shared" si="0"/>
        <v>0.10082339274838657</v>
      </c>
      <c r="T26" s="120"/>
      <c r="U26" s="120"/>
      <c r="V26" s="119"/>
    </row>
    <row r="27" spans="1:22">
      <c r="A27" s="11">
        <v>12</v>
      </c>
      <c r="B27" t="s">
        <v>133</v>
      </c>
      <c r="C27">
        <v>1440</v>
      </c>
      <c r="D27">
        <v>1.3526560000000001</v>
      </c>
      <c r="E27">
        <v>5244.7280270000001</v>
      </c>
      <c r="F27">
        <v>23.125101000000001</v>
      </c>
      <c r="G27">
        <v>59.664397999999998</v>
      </c>
      <c r="H27">
        <v>1.3777219999999999</v>
      </c>
      <c r="I27">
        <v>82.294144000000003</v>
      </c>
      <c r="J27">
        <v>2954.5241700000001</v>
      </c>
      <c r="K27">
        <v>12.916363</v>
      </c>
      <c r="L27" t="s">
        <v>133</v>
      </c>
      <c r="M27" s="11">
        <v>12</v>
      </c>
      <c r="N27" s="43">
        <f t="shared" si="2"/>
        <v>82294.144</v>
      </c>
      <c r="O27" s="11"/>
      <c r="P27" s="134" t="s">
        <v>147</v>
      </c>
      <c r="Q27" s="134">
        <v>123.9551</v>
      </c>
      <c r="R27" s="108">
        <f t="shared" si="0"/>
        <v>0.15062444783434409</v>
      </c>
      <c r="T27" s="120"/>
      <c r="U27" s="120"/>
      <c r="V27" s="119"/>
    </row>
    <row r="28" spans="1:22">
      <c r="A28" s="11">
        <v>11</v>
      </c>
      <c r="B28" t="s">
        <v>134</v>
      </c>
      <c r="C28">
        <v>1440.0017089999999</v>
      </c>
      <c r="D28">
        <v>1.325715</v>
      </c>
      <c r="E28">
        <v>5610.8994140000004</v>
      </c>
      <c r="F28">
        <v>23.001080000000002</v>
      </c>
      <c r="G28">
        <v>64.137161000000006</v>
      </c>
      <c r="H28">
        <v>1.350867</v>
      </c>
      <c r="I28">
        <v>86.810554999999994</v>
      </c>
      <c r="J28">
        <v>3116.672607</v>
      </c>
      <c r="K28">
        <v>12.933665</v>
      </c>
      <c r="L28" t="s">
        <v>134</v>
      </c>
      <c r="M28" s="11">
        <v>11</v>
      </c>
      <c r="N28" s="43">
        <f t="shared" si="2"/>
        <v>86810.554999999993</v>
      </c>
      <c r="O28" s="11"/>
      <c r="P28" s="134" t="s">
        <v>148</v>
      </c>
      <c r="Q28" s="134">
        <v>82.294139999999999</v>
      </c>
      <c r="R28" s="108">
        <f t="shared" si="0"/>
        <v>9.4797389557064821E-2</v>
      </c>
      <c r="T28" s="120"/>
      <c r="U28" s="120"/>
      <c r="V28" s="119"/>
    </row>
    <row r="29" spans="1:22">
      <c r="A29" s="11">
        <v>10</v>
      </c>
      <c r="B29" t="s">
        <v>135</v>
      </c>
      <c r="C29">
        <v>1440</v>
      </c>
      <c r="D29">
        <v>1.6914370000000001</v>
      </c>
      <c r="E29">
        <v>5726.4150390000004</v>
      </c>
      <c r="F29">
        <v>23.203002999999999</v>
      </c>
      <c r="G29">
        <v>65.487526000000003</v>
      </c>
      <c r="H29">
        <v>1.7137020000000001</v>
      </c>
      <c r="I29">
        <v>112.196365</v>
      </c>
      <c r="J29">
        <v>4028.0739749999998</v>
      </c>
      <c r="K29">
        <v>12.917702999999999</v>
      </c>
      <c r="L29" t="s">
        <v>135</v>
      </c>
      <c r="M29" s="11">
        <v>10</v>
      </c>
      <c r="N29" s="43">
        <f t="shared" si="2"/>
        <v>112196.36500000001</v>
      </c>
      <c r="O29" s="11"/>
      <c r="P29" s="135">
        <v>41983.397164351853</v>
      </c>
      <c r="Q29" s="134">
        <v>86.810550000000006</v>
      </c>
      <c r="R29" s="108">
        <f t="shared" si="0"/>
        <v>7.7373763401336573E-2</v>
      </c>
      <c r="T29" s="120"/>
      <c r="U29" s="120"/>
      <c r="V29" s="119"/>
    </row>
    <row r="30" spans="1:22">
      <c r="A30" s="11">
        <v>9</v>
      </c>
      <c r="B30" t="s">
        <v>136</v>
      </c>
      <c r="C30">
        <v>1440</v>
      </c>
      <c r="D30">
        <v>1.771514</v>
      </c>
      <c r="E30">
        <v>5732.0756840000004</v>
      </c>
      <c r="F30">
        <v>23.243525000000002</v>
      </c>
      <c r="G30">
        <v>65.546074000000004</v>
      </c>
      <c r="H30">
        <v>1.7926169999999999</v>
      </c>
      <c r="I30">
        <v>117.540352</v>
      </c>
      <c r="J30">
        <v>4219.9340819999998</v>
      </c>
      <c r="K30">
        <v>12.913657000000001</v>
      </c>
      <c r="L30" t="s">
        <v>136</v>
      </c>
      <c r="M30" s="11">
        <v>9</v>
      </c>
      <c r="N30" s="43">
        <f t="shared" si="2"/>
        <v>117540.352</v>
      </c>
      <c r="O30" s="11"/>
      <c r="P30" s="135">
        <v>41953.398587962962</v>
      </c>
      <c r="Q30" s="134">
        <v>112.1964</v>
      </c>
      <c r="R30" s="108">
        <f t="shared" si="0"/>
        <v>9.5453517103641139E-2</v>
      </c>
      <c r="T30" s="120"/>
      <c r="U30" s="120"/>
      <c r="V30" s="119"/>
    </row>
    <row r="31" spans="1:22">
      <c r="A31" s="11">
        <v>8</v>
      </c>
      <c r="B31" t="s">
        <v>137</v>
      </c>
      <c r="C31">
        <v>1440</v>
      </c>
      <c r="D31">
        <v>1.8700159999999999</v>
      </c>
      <c r="E31">
        <v>5698.1816410000001</v>
      </c>
      <c r="F31">
        <v>23.166907999999999</v>
      </c>
      <c r="G31">
        <v>65.144737000000006</v>
      </c>
      <c r="H31">
        <v>1.888444</v>
      </c>
      <c r="I31">
        <v>123.041946</v>
      </c>
      <c r="J31">
        <v>4417.4516599999997</v>
      </c>
      <c r="K31">
        <v>13.018173000000001</v>
      </c>
      <c r="L31" t="s">
        <v>137</v>
      </c>
      <c r="M31" s="11">
        <v>8</v>
      </c>
      <c r="N31" s="43">
        <f t="shared" si="2"/>
        <v>123041.946</v>
      </c>
      <c r="O31" s="11"/>
      <c r="P31" s="135">
        <v>41922.402905092589</v>
      </c>
      <c r="Q31" s="134">
        <v>117.54040000000001</v>
      </c>
      <c r="R31" s="108">
        <f t="shared" si="0"/>
        <v>9.552872318843203E-2</v>
      </c>
      <c r="T31" s="120"/>
      <c r="U31" s="120"/>
      <c r="V31" s="119"/>
    </row>
    <row r="32" spans="1:22">
      <c r="A32" s="21">
        <v>7</v>
      </c>
      <c r="B32" t="s">
        <v>138</v>
      </c>
      <c r="C32">
        <v>1439.9998780000001</v>
      </c>
      <c r="D32">
        <v>1.7340789999999999</v>
      </c>
      <c r="E32">
        <v>5709.4023440000001</v>
      </c>
      <c r="F32">
        <v>23.133210999999999</v>
      </c>
      <c r="G32">
        <v>65.297568999999996</v>
      </c>
      <c r="H32">
        <v>1.7531220000000001</v>
      </c>
      <c r="I32">
        <v>114.47904200000001</v>
      </c>
      <c r="J32">
        <v>4110.0268550000001</v>
      </c>
      <c r="K32">
        <v>12.906143999999999</v>
      </c>
      <c r="L32" t="s">
        <v>138</v>
      </c>
      <c r="M32" s="11">
        <v>7</v>
      </c>
      <c r="N32" s="43">
        <f t="shared" si="2"/>
        <v>114479.042</v>
      </c>
      <c r="O32" s="11"/>
      <c r="P32" s="135">
        <v>41892.442800925928</v>
      </c>
      <c r="Q32" s="134">
        <v>123.0419</v>
      </c>
      <c r="R32" s="108">
        <f t="shared" si="0"/>
        <v>0.1074798477087186</v>
      </c>
      <c r="T32" s="120"/>
      <c r="U32" s="120"/>
      <c r="V32" s="119"/>
    </row>
    <row r="33" spans="1:22">
      <c r="A33" s="11">
        <v>6</v>
      </c>
      <c r="B33" t="s">
        <v>139</v>
      </c>
      <c r="C33">
        <v>1439.9982910000001</v>
      </c>
      <c r="D33">
        <v>1.823261</v>
      </c>
      <c r="E33">
        <v>5731.5947269999997</v>
      </c>
      <c r="F33">
        <v>23.177496000000001</v>
      </c>
      <c r="G33">
        <v>65.561301999999998</v>
      </c>
      <c r="H33">
        <v>1.8437250000000001</v>
      </c>
      <c r="I33">
        <v>120.742386</v>
      </c>
      <c r="J33">
        <v>4334.8930659999996</v>
      </c>
      <c r="K33">
        <v>12.833550000000001</v>
      </c>
      <c r="L33" t="s">
        <v>139</v>
      </c>
      <c r="M33" s="11">
        <v>6</v>
      </c>
      <c r="N33" s="43">
        <f t="shared" si="2"/>
        <v>120742.386</v>
      </c>
      <c r="O33" s="11"/>
      <c r="P33" s="135">
        <v>41861.40425925926</v>
      </c>
      <c r="Q33" s="134">
        <v>114.479</v>
      </c>
      <c r="R33" s="108">
        <f t="shared" si="0"/>
        <v>9.4812603752919042E-2</v>
      </c>
      <c r="T33" s="120"/>
      <c r="U33" s="120"/>
      <c r="V33" s="119"/>
    </row>
    <row r="34" spans="1:22">
      <c r="A34" s="11">
        <v>5</v>
      </c>
      <c r="B34" t="s">
        <v>140</v>
      </c>
      <c r="C34">
        <v>1439.9506839999999</v>
      </c>
      <c r="D34">
        <v>1.2448570000000001</v>
      </c>
      <c r="E34">
        <v>5614.6645509999998</v>
      </c>
      <c r="F34">
        <v>23.151212999999998</v>
      </c>
      <c r="G34">
        <v>64.109900999999994</v>
      </c>
      <c r="H34">
        <v>1.2794300000000001</v>
      </c>
      <c r="I34">
        <v>81.976791000000006</v>
      </c>
      <c r="J34">
        <v>2943.1308589999999</v>
      </c>
      <c r="K34">
        <v>12.757023</v>
      </c>
      <c r="L34" t="s">
        <v>140</v>
      </c>
      <c r="M34" s="11">
        <v>5</v>
      </c>
      <c r="N34" s="43">
        <f t="shared" si="2"/>
        <v>81976.791000000012</v>
      </c>
      <c r="O34" s="11"/>
      <c r="P34" s="135">
        <v>41830.400717592594</v>
      </c>
      <c r="Q34" s="134">
        <v>120.7424</v>
      </c>
      <c r="R34" s="108">
        <f t="shared" si="0"/>
        <v>0.14728851730729492</v>
      </c>
      <c r="T34" s="120"/>
      <c r="U34" s="120"/>
      <c r="V34" s="119"/>
    </row>
    <row r="35" spans="1:22">
      <c r="A35" s="11">
        <v>4</v>
      </c>
      <c r="B35" t="s">
        <v>141</v>
      </c>
      <c r="C35">
        <v>1440.0001219999999</v>
      </c>
      <c r="D35">
        <v>1.342624</v>
      </c>
      <c r="E35">
        <v>5566.8344729999999</v>
      </c>
      <c r="F35">
        <v>23.091087000000002</v>
      </c>
      <c r="G35">
        <v>63.536884000000001</v>
      </c>
      <c r="H35">
        <v>1.3665579999999999</v>
      </c>
      <c r="I35">
        <v>86.819229000000007</v>
      </c>
      <c r="J35">
        <v>3116.9841310000002</v>
      </c>
      <c r="K35">
        <v>12.746707000000001</v>
      </c>
      <c r="L35" t="s">
        <v>141</v>
      </c>
      <c r="M35" s="11">
        <v>4</v>
      </c>
      <c r="N35" s="43">
        <f t="shared" si="2"/>
        <v>86819.229000000007</v>
      </c>
      <c r="O35" s="11"/>
      <c r="P35" s="135">
        <v>41800.390717592592</v>
      </c>
      <c r="Q35" s="134">
        <v>81.976789999999994</v>
      </c>
      <c r="R35" s="108">
        <f>((Q35*100)/N35)</f>
        <v>9.442238884659987E-2</v>
      </c>
      <c r="T35" s="120"/>
      <c r="U35" s="120"/>
      <c r="V35" s="119"/>
    </row>
    <row r="36" spans="1:22">
      <c r="A36" s="11">
        <v>3</v>
      </c>
      <c r="B36" t="s">
        <v>142</v>
      </c>
      <c r="C36">
        <v>1440.0017089999999</v>
      </c>
      <c r="D36">
        <v>1.4510959999999999</v>
      </c>
      <c r="E36">
        <v>5693.2221680000002</v>
      </c>
      <c r="F36">
        <v>23.206257000000001</v>
      </c>
      <c r="G36">
        <v>65.072235000000006</v>
      </c>
      <c r="H36">
        <v>1.4780450000000001</v>
      </c>
      <c r="I36">
        <v>96.210883999999993</v>
      </c>
      <c r="J36">
        <v>3454.163086</v>
      </c>
      <c r="K36">
        <v>12.875510999999999</v>
      </c>
      <c r="L36" t="s">
        <v>142</v>
      </c>
      <c r="M36" s="11">
        <v>3</v>
      </c>
      <c r="N36" s="43">
        <f t="shared" si="2"/>
        <v>96210.883999999991</v>
      </c>
      <c r="O36" s="11"/>
      <c r="P36" s="135">
        <v>41769.390347222223</v>
      </c>
      <c r="Q36" s="134">
        <v>86.819230000000005</v>
      </c>
      <c r="R36" s="108">
        <f t="shared" ref="R36:R38" si="3">((Q36*100)/N36)</f>
        <v>9.0238470316934216E-2</v>
      </c>
      <c r="T36" s="120"/>
      <c r="U36" s="120"/>
      <c r="V36" s="119"/>
    </row>
    <row r="37" spans="1:22">
      <c r="A37" s="11">
        <v>2</v>
      </c>
      <c r="B37" t="s">
        <v>143</v>
      </c>
      <c r="C37">
        <v>1439.9014890000001</v>
      </c>
      <c r="D37">
        <v>1.5052479999999999</v>
      </c>
      <c r="E37">
        <v>5677.2885740000002</v>
      </c>
      <c r="F37">
        <v>23.239725</v>
      </c>
      <c r="G37">
        <v>64.865027999999995</v>
      </c>
      <c r="H37">
        <v>1.523485</v>
      </c>
      <c r="I37">
        <v>98.715714000000006</v>
      </c>
      <c r="J37">
        <v>3544.0915530000002</v>
      </c>
      <c r="K37">
        <v>12.853681999999999</v>
      </c>
      <c r="L37" t="s">
        <v>143</v>
      </c>
      <c r="M37" s="11">
        <v>2</v>
      </c>
      <c r="N37" s="43">
        <f t="shared" si="2"/>
        <v>98715.714000000007</v>
      </c>
      <c r="O37" s="11"/>
      <c r="P37" s="135">
        <v>41739.393321759257</v>
      </c>
      <c r="Q37" s="134">
        <v>96.210880000000003</v>
      </c>
      <c r="R37" s="108">
        <f t="shared" si="3"/>
        <v>9.7462578247673917E-2</v>
      </c>
      <c r="T37" s="121"/>
      <c r="U37" s="120"/>
      <c r="V37" s="119"/>
    </row>
    <row r="38" spans="1:22">
      <c r="A38" s="11">
        <v>1</v>
      </c>
      <c r="B38" t="s">
        <v>144</v>
      </c>
      <c r="C38">
        <v>1439.9982910000001</v>
      </c>
      <c r="D38">
        <v>1.502812</v>
      </c>
      <c r="E38">
        <v>5707.4794920000004</v>
      </c>
      <c r="F38">
        <v>23.376965999999999</v>
      </c>
      <c r="G38">
        <v>65.198120000000003</v>
      </c>
      <c r="H38">
        <v>1.525601</v>
      </c>
      <c r="I38">
        <v>99.382491999999999</v>
      </c>
      <c r="J38">
        <v>3568.0302729999999</v>
      </c>
      <c r="K38">
        <v>12.896667000000001</v>
      </c>
      <c r="L38" t="s">
        <v>144</v>
      </c>
      <c r="M38" s="11">
        <v>1</v>
      </c>
      <c r="N38" s="43">
        <f>I38*1000</f>
        <v>99382.491999999998</v>
      </c>
      <c r="O38" s="11"/>
      <c r="P38" s="135">
        <v>41708.403969907406</v>
      </c>
      <c r="Q38" s="134">
        <v>98.715710000000001</v>
      </c>
      <c r="R38" s="108">
        <f t="shared" si="3"/>
        <v>9.9329074984354393E-2</v>
      </c>
      <c r="T38" s="121"/>
      <c r="U38" s="120"/>
      <c r="V38" s="119"/>
    </row>
    <row r="39" spans="1:22">
      <c r="A39" s="44"/>
      <c r="B39" s="44"/>
      <c r="C39" s="44"/>
      <c r="D39" s="44"/>
      <c r="E39" s="44"/>
      <c r="F39" s="44"/>
      <c r="G39" s="44"/>
      <c r="H39" s="44"/>
      <c r="I39" s="45"/>
      <c r="J39" s="44"/>
      <c r="K39" s="44"/>
      <c r="L39" s="44"/>
      <c r="M39" s="44"/>
      <c r="N39" s="44"/>
      <c r="O39" s="44"/>
      <c r="P39" s="135">
        <v>41680.388055555559</v>
      </c>
      <c r="Q39" s="134">
        <v>99.382490000000004</v>
      </c>
      <c r="R39" s="133"/>
      <c r="T39" s="121"/>
      <c r="U39" s="120"/>
      <c r="V39" s="119"/>
    </row>
    <row r="40" spans="1:22" ht="15" customHeight="1">
      <c r="A40" s="44"/>
      <c r="B40" s="249" t="s">
        <v>74</v>
      </c>
      <c r="C40" s="249"/>
      <c r="D40" s="250"/>
      <c r="E40" s="46">
        <v>5</v>
      </c>
      <c r="F40" s="47"/>
      <c r="G40" s="47"/>
      <c r="H40" s="47"/>
      <c r="I40" s="45" t="s">
        <v>75</v>
      </c>
      <c r="J40" s="44"/>
      <c r="K40" s="44"/>
      <c r="L40" s="44"/>
      <c r="M40" s="44"/>
      <c r="N40" s="44"/>
      <c r="O40" s="44"/>
      <c r="P40" s="113"/>
      <c r="Q40" s="114"/>
      <c r="R40" s="115"/>
      <c r="T40" s="121"/>
      <c r="U40" s="120"/>
      <c r="V40" s="119"/>
    </row>
    <row r="41" spans="1:22" ht="15" customHeight="1">
      <c r="A41" s="44"/>
      <c r="B41" s="249" t="s">
        <v>76</v>
      </c>
      <c r="C41" s="249"/>
      <c r="D41" s="250"/>
      <c r="E41" s="46">
        <v>0</v>
      </c>
      <c r="F41" s="47"/>
      <c r="G41" s="47"/>
      <c r="H41" s="45"/>
      <c r="I41" s="45" t="s">
        <v>23</v>
      </c>
      <c r="J41" s="48"/>
      <c r="K41" s="49"/>
      <c r="L41" s="49"/>
      <c r="M41" s="44"/>
      <c r="N41" s="44"/>
      <c r="O41" s="44"/>
      <c r="P41" s="116"/>
      <c r="Q41" s="117"/>
      <c r="R41" s="118"/>
      <c r="T41" s="121"/>
      <c r="U41" s="120"/>
      <c r="V41" s="119"/>
    </row>
    <row r="42" spans="1:22" ht="15" customHeight="1">
      <c r="A42" s="44"/>
      <c r="B42" s="249" t="s">
        <v>77</v>
      </c>
      <c r="C42" s="249"/>
      <c r="D42" s="250"/>
      <c r="E42" s="46">
        <f>SUM(E40:E41)</f>
        <v>5</v>
      </c>
      <c r="F42" s="47"/>
      <c r="G42" s="47"/>
      <c r="H42" s="50"/>
      <c r="I42" s="45" t="s">
        <v>78</v>
      </c>
      <c r="J42" s="48" t="s">
        <v>14</v>
      </c>
      <c r="K42" s="49"/>
      <c r="L42" s="49"/>
      <c r="M42" s="44"/>
      <c r="N42" s="44"/>
      <c r="O42" s="44"/>
      <c r="T42" s="121"/>
      <c r="U42" s="120"/>
      <c r="V42" s="119"/>
    </row>
    <row r="43" spans="1:22" ht="15" customHeight="1">
      <c r="A43" s="44"/>
      <c r="B43" s="247" t="s">
        <v>79</v>
      </c>
      <c r="C43" s="247"/>
      <c r="D43" s="248"/>
      <c r="E43" s="46">
        <v>5</v>
      </c>
      <c r="F43" s="47"/>
      <c r="G43" s="47"/>
      <c r="H43" s="50"/>
      <c r="I43" s="45" t="s">
        <v>15</v>
      </c>
      <c r="J43" s="48" t="s">
        <v>16</v>
      </c>
      <c r="K43" s="44"/>
      <c r="L43" s="45" t="s">
        <v>18</v>
      </c>
      <c r="M43" s="44"/>
      <c r="N43" s="51">
        <v>310</v>
      </c>
      <c r="O43" s="44"/>
      <c r="T43" s="121"/>
      <c r="U43" s="120"/>
      <c r="V43" s="119"/>
    </row>
    <row r="44" spans="1:22" ht="15" customHeight="1">
      <c r="A44" s="44"/>
      <c r="B44" s="247" t="s">
        <v>80</v>
      </c>
      <c r="C44" s="247"/>
      <c r="D44" s="248"/>
      <c r="E44" s="46">
        <f>E42-E43</f>
        <v>0</v>
      </c>
      <c r="F44" s="47"/>
      <c r="G44" s="47"/>
      <c r="H44" s="47"/>
      <c r="I44" s="45" t="s">
        <v>81</v>
      </c>
      <c r="J44" s="48" t="s">
        <v>19</v>
      </c>
      <c r="K44" s="44"/>
      <c r="L44" s="44"/>
      <c r="M44" s="44"/>
      <c r="N44" s="44"/>
      <c r="O44" s="44"/>
      <c r="T44" s="119"/>
      <c r="U44" s="119"/>
      <c r="V44" s="119"/>
    </row>
    <row r="45" spans="1:22" ht="15" customHeight="1">
      <c r="A45" s="44"/>
      <c r="B45" s="247" t="s">
        <v>82</v>
      </c>
      <c r="C45" s="247"/>
      <c r="D45" s="248"/>
      <c r="E45" s="52" t="e">
        <f>SUM(#REF!)/1000</f>
        <v>#REF!</v>
      </c>
      <c r="F45" s="53" t="s">
        <v>83</v>
      </c>
      <c r="G45" s="47"/>
      <c r="H45" s="54"/>
      <c r="I45" s="45" t="s">
        <v>84</v>
      </c>
      <c r="J45" s="48" t="s">
        <v>19</v>
      </c>
      <c r="K45" s="48"/>
      <c r="L45" s="48"/>
      <c r="M45" s="48"/>
      <c r="N45" s="48"/>
      <c r="O45" s="48"/>
    </row>
    <row r="46" spans="1:22" ht="15" customHeight="1">
      <c r="A46" s="44"/>
      <c r="B46" s="247" t="s">
        <v>85</v>
      </c>
      <c r="C46" s="247"/>
      <c r="D46" s="248"/>
      <c r="E46" s="52" t="e">
        <f>E44/E45</f>
        <v>#REF!</v>
      </c>
      <c r="F46" s="53" t="s">
        <v>86</v>
      </c>
      <c r="G46" s="54"/>
      <c r="H46" s="54"/>
      <c r="I46" s="45" t="s">
        <v>87</v>
      </c>
      <c r="J46" s="48"/>
      <c r="K46" s="48"/>
      <c r="L46" s="48"/>
      <c r="M46" s="48"/>
      <c r="N46" s="48"/>
      <c r="O46" s="48"/>
    </row>
    <row r="47" spans="1:22" ht="15.75" customHeight="1">
      <c r="A47" s="44"/>
      <c r="B47" s="247" t="s">
        <v>88</v>
      </c>
      <c r="C47" s="247"/>
      <c r="D47" s="248"/>
      <c r="E47" s="52">
        <v>0.05</v>
      </c>
      <c r="F47" s="53" t="s">
        <v>86</v>
      </c>
      <c r="G47" s="54"/>
      <c r="H47" s="54"/>
      <c r="I47" s="45" t="s">
        <v>21</v>
      </c>
      <c r="J47" s="3"/>
      <c r="K47" s="54"/>
      <c r="L47" s="54"/>
      <c r="M47" s="54"/>
      <c r="N47" s="54"/>
      <c r="O47" s="54"/>
    </row>
    <row r="48" spans="1:22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11">
    <mergeCell ref="P1:P5"/>
    <mergeCell ref="Q1:Q5"/>
    <mergeCell ref="R1:R5"/>
    <mergeCell ref="B46:D46"/>
    <mergeCell ref="B47:D47"/>
    <mergeCell ref="B40:D40"/>
    <mergeCell ref="B41:D41"/>
    <mergeCell ref="B42:D42"/>
    <mergeCell ref="B43:D43"/>
    <mergeCell ref="B44:D44"/>
    <mergeCell ref="B45:D45"/>
  </mergeCells>
  <pageMargins left="0.7" right="0.7" top="0.75" bottom="0.75" header="0.3" footer="0.3"/>
  <pageSetup scale="4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U5" sqref="U5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B6" t="s">
        <v>716</v>
      </c>
      <c r="C6" t="s">
        <v>13</v>
      </c>
      <c r="D6">
        <v>313411</v>
      </c>
      <c r="E6">
        <v>1355638</v>
      </c>
      <c r="F6">
        <v>7.1242890000000001</v>
      </c>
      <c r="G6">
        <v>0</v>
      </c>
      <c r="H6">
        <v>86.977000000000004</v>
      </c>
      <c r="I6">
        <v>21.6</v>
      </c>
      <c r="J6">
        <v>143.69999999999999</v>
      </c>
      <c r="K6">
        <v>178.9</v>
      </c>
      <c r="L6">
        <v>1.0128999999999999</v>
      </c>
      <c r="M6">
        <v>82.441999999999993</v>
      </c>
      <c r="N6">
        <v>90.474000000000004</v>
      </c>
      <c r="O6">
        <v>88.332999999999998</v>
      </c>
      <c r="P6">
        <v>19</v>
      </c>
      <c r="Q6">
        <v>26.3</v>
      </c>
      <c r="R6">
        <v>20.5</v>
      </c>
      <c r="S6">
        <v>5.28</v>
      </c>
      <c r="T6" s="22">
        <v>31</v>
      </c>
      <c r="U6" s="23">
        <f>D6-D7</f>
        <v>3442</v>
      </c>
      <c r="V6" s="24">
        <v>1</v>
      </c>
      <c r="W6" s="127"/>
      <c r="X6" s="127"/>
      <c r="Y6" s="105">
        <f t="shared" ref="Y6:Y34" si="0">((X6*100)/D6)-100</f>
        <v>-100</v>
      </c>
    </row>
    <row r="7" spans="1:25">
      <c r="A7" s="16">
        <v>31</v>
      </c>
      <c r="B7" t="s">
        <v>717</v>
      </c>
      <c r="C7" t="s">
        <v>13</v>
      </c>
      <c r="D7">
        <v>309969</v>
      </c>
      <c r="E7">
        <v>1355146</v>
      </c>
      <c r="F7">
        <v>7.1172639999999996</v>
      </c>
      <c r="G7">
        <v>0</v>
      </c>
      <c r="H7">
        <v>87.591999999999999</v>
      </c>
      <c r="I7">
        <v>21.9</v>
      </c>
      <c r="J7">
        <v>143.6</v>
      </c>
      <c r="K7">
        <v>169.1</v>
      </c>
      <c r="L7">
        <v>1.0128999999999999</v>
      </c>
      <c r="M7">
        <v>84.326999999999998</v>
      </c>
      <c r="N7">
        <v>90.498999999999995</v>
      </c>
      <c r="O7">
        <v>88.236000000000004</v>
      </c>
      <c r="P7">
        <v>18.899999999999999</v>
      </c>
      <c r="Q7">
        <v>26.5</v>
      </c>
      <c r="R7">
        <v>20.5</v>
      </c>
      <c r="S7">
        <v>5.29</v>
      </c>
      <c r="T7" s="16">
        <v>30</v>
      </c>
      <c r="U7" s="23">
        <f>D7-D8</f>
        <v>3447</v>
      </c>
      <c r="V7" s="4"/>
      <c r="W7" s="127"/>
      <c r="X7" s="127"/>
      <c r="Y7" s="105">
        <f t="shared" si="0"/>
        <v>-100</v>
      </c>
    </row>
    <row r="8" spans="1:25">
      <c r="A8" s="16">
        <v>30</v>
      </c>
      <c r="B8" t="s">
        <v>244</v>
      </c>
      <c r="C8" t="s">
        <v>13</v>
      </c>
      <c r="D8">
        <v>306522</v>
      </c>
      <c r="E8">
        <v>1354656</v>
      </c>
      <c r="F8">
        <v>7.1079290000000004</v>
      </c>
      <c r="G8">
        <v>0</v>
      </c>
      <c r="H8">
        <v>87.346999999999994</v>
      </c>
      <c r="I8">
        <v>22</v>
      </c>
      <c r="J8">
        <v>140.6</v>
      </c>
      <c r="K8">
        <v>170.1</v>
      </c>
      <c r="L8">
        <v>1.0128999999999999</v>
      </c>
      <c r="M8">
        <v>83.736000000000004</v>
      </c>
      <c r="N8">
        <v>91.644999999999996</v>
      </c>
      <c r="O8">
        <v>88.114000000000004</v>
      </c>
      <c r="P8">
        <v>19</v>
      </c>
      <c r="Q8">
        <v>27.4</v>
      </c>
      <c r="R8">
        <v>20.5</v>
      </c>
      <c r="S8">
        <v>5.28</v>
      </c>
      <c r="T8" s="16">
        <v>29</v>
      </c>
      <c r="U8" s="23">
        <f>D8-D9</f>
        <v>3366</v>
      </c>
      <c r="V8" s="4"/>
      <c r="W8" s="126"/>
      <c r="X8" s="126"/>
      <c r="Y8" s="105">
        <f t="shared" si="0"/>
        <v>-100</v>
      </c>
    </row>
    <row r="9" spans="1:25" s="25" customFormat="1">
      <c r="A9" s="21">
        <v>29</v>
      </c>
      <c r="B9" t="s">
        <v>245</v>
      </c>
      <c r="C9" t="s">
        <v>13</v>
      </c>
      <c r="D9">
        <v>303156</v>
      </c>
      <c r="E9">
        <v>1354176</v>
      </c>
      <c r="F9">
        <v>7.038824</v>
      </c>
      <c r="G9">
        <v>0</v>
      </c>
      <c r="H9">
        <v>88.111000000000004</v>
      </c>
      <c r="I9">
        <v>22.4</v>
      </c>
      <c r="J9">
        <v>137.1</v>
      </c>
      <c r="K9">
        <v>189.4</v>
      </c>
      <c r="L9">
        <v>1.0127999999999999</v>
      </c>
      <c r="M9">
        <v>85.183999999999997</v>
      </c>
      <c r="N9">
        <v>90.085999999999999</v>
      </c>
      <c r="O9">
        <v>87.096000000000004</v>
      </c>
      <c r="P9">
        <v>17.899999999999999</v>
      </c>
      <c r="Q9">
        <v>27.5</v>
      </c>
      <c r="R9">
        <v>20.3</v>
      </c>
      <c r="S9">
        <v>5.28</v>
      </c>
      <c r="T9" s="22">
        <v>28</v>
      </c>
      <c r="U9" s="23">
        <f t="shared" ref="U9:U36" si="1">D9-D10</f>
        <v>3284</v>
      </c>
      <c r="V9" s="24">
        <v>29</v>
      </c>
      <c r="W9" s="103" t="s">
        <v>608</v>
      </c>
      <c r="X9" s="103">
        <v>303155</v>
      </c>
      <c r="Y9" s="108">
        <f t="shared" si="0"/>
        <v>-3.2986317275174315E-4</v>
      </c>
    </row>
    <row r="10" spans="1:25">
      <c r="A10" s="16">
        <v>28</v>
      </c>
      <c r="B10" t="s">
        <v>246</v>
      </c>
      <c r="C10" t="s">
        <v>13</v>
      </c>
      <c r="D10">
        <v>299872</v>
      </c>
      <c r="E10">
        <v>1353711</v>
      </c>
      <c r="F10">
        <v>7.1016459999999997</v>
      </c>
      <c r="G10">
        <v>0</v>
      </c>
      <c r="H10">
        <v>88.081000000000003</v>
      </c>
      <c r="I10">
        <v>22.5</v>
      </c>
      <c r="J10">
        <v>147.19999999999999</v>
      </c>
      <c r="K10">
        <v>197.4</v>
      </c>
      <c r="L10">
        <v>1.0127999999999999</v>
      </c>
      <c r="M10">
        <v>85.632000000000005</v>
      </c>
      <c r="N10">
        <v>91.078000000000003</v>
      </c>
      <c r="O10">
        <v>88.266000000000005</v>
      </c>
      <c r="P10">
        <v>19.8</v>
      </c>
      <c r="Q10">
        <v>26.8</v>
      </c>
      <c r="R10">
        <v>21.2</v>
      </c>
      <c r="S10">
        <v>5.29</v>
      </c>
      <c r="T10" s="16">
        <v>27</v>
      </c>
      <c r="U10" s="23">
        <f t="shared" si="1"/>
        <v>3529</v>
      </c>
      <c r="V10" s="16"/>
      <c r="W10" s="103" t="s">
        <v>609</v>
      </c>
      <c r="X10" s="103">
        <v>299872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296343</v>
      </c>
      <c r="E11">
        <v>1353211</v>
      </c>
      <c r="F11">
        <v>7.1157260000000004</v>
      </c>
      <c r="G11">
        <v>0</v>
      </c>
      <c r="H11">
        <v>91.766000000000005</v>
      </c>
      <c r="I11">
        <v>21</v>
      </c>
      <c r="J11">
        <v>59.8</v>
      </c>
      <c r="K11">
        <v>256.3</v>
      </c>
      <c r="L11">
        <v>1.0128999999999999</v>
      </c>
      <c r="M11">
        <v>86.757999999999996</v>
      </c>
      <c r="N11">
        <v>94.01</v>
      </c>
      <c r="O11">
        <v>88.385000000000005</v>
      </c>
      <c r="P11">
        <v>9.5</v>
      </c>
      <c r="Q11">
        <v>31.4</v>
      </c>
      <c r="R11">
        <v>21</v>
      </c>
      <c r="S11">
        <v>5.3</v>
      </c>
      <c r="T11" s="16">
        <v>26</v>
      </c>
      <c r="U11" s="23">
        <f t="shared" si="1"/>
        <v>1431</v>
      </c>
      <c r="V11" s="16"/>
      <c r="W11" s="103" t="s">
        <v>610</v>
      </c>
      <c r="X11" s="103">
        <v>296343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294912</v>
      </c>
      <c r="E12">
        <v>1353016</v>
      </c>
      <c r="F12">
        <v>7.6418439999999999</v>
      </c>
      <c r="G12">
        <v>0</v>
      </c>
      <c r="H12">
        <v>90.394999999999996</v>
      </c>
      <c r="I12">
        <v>18.3</v>
      </c>
      <c r="J12">
        <v>59.4</v>
      </c>
      <c r="K12">
        <v>161.19999999999999</v>
      </c>
      <c r="L12">
        <v>1.0157</v>
      </c>
      <c r="M12">
        <v>88.757000000000005</v>
      </c>
      <c r="N12">
        <v>92.739000000000004</v>
      </c>
      <c r="O12">
        <v>91.316999999999993</v>
      </c>
      <c r="P12">
        <v>8.6</v>
      </c>
      <c r="Q12">
        <v>27</v>
      </c>
      <c r="R12">
        <v>9.5</v>
      </c>
      <c r="S12">
        <v>5.29</v>
      </c>
      <c r="T12" s="16">
        <v>25</v>
      </c>
      <c r="U12" s="23">
        <f t="shared" si="1"/>
        <v>1386</v>
      </c>
      <c r="V12" s="16"/>
      <c r="W12" s="143" t="s">
        <v>423</v>
      </c>
      <c r="X12" s="143">
        <v>294911</v>
      </c>
      <c r="Y12" s="108">
        <f t="shared" si="0"/>
        <v>-3.3908420138573092E-4</v>
      </c>
    </row>
    <row r="13" spans="1:25">
      <c r="A13" s="16">
        <v>25</v>
      </c>
      <c r="B13" t="s">
        <v>249</v>
      </c>
      <c r="C13" t="s">
        <v>13</v>
      </c>
      <c r="D13">
        <v>293526</v>
      </c>
      <c r="E13">
        <v>1352824</v>
      </c>
      <c r="F13">
        <v>7.2314610000000004</v>
      </c>
      <c r="G13">
        <v>0</v>
      </c>
      <c r="H13">
        <v>88.51</v>
      </c>
      <c r="I13">
        <v>21.9</v>
      </c>
      <c r="J13">
        <v>143.30000000000001</v>
      </c>
      <c r="K13">
        <v>177.7</v>
      </c>
      <c r="L13">
        <v>1.0130999999999999</v>
      </c>
      <c r="M13">
        <v>86.268000000000001</v>
      </c>
      <c r="N13">
        <v>90.825000000000003</v>
      </c>
      <c r="O13">
        <v>90.123000000000005</v>
      </c>
      <c r="P13">
        <v>20</v>
      </c>
      <c r="Q13">
        <v>24.2</v>
      </c>
      <c r="R13">
        <v>21.3</v>
      </c>
      <c r="S13">
        <v>5.3</v>
      </c>
      <c r="T13" s="16">
        <v>24</v>
      </c>
      <c r="U13" s="23">
        <f t="shared" si="1"/>
        <v>3585</v>
      </c>
      <c r="V13" s="16"/>
      <c r="W13" s="103" t="s">
        <v>415</v>
      </c>
      <c r="X13" s="103">
        <v>293526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289941</v>
      </c>
      <c r="E14">
        <v>1352319</v>
      </c>
      <c r="F14">
        <v>6.9881900000000003</v>
      </c>
      <c r="G14">
        <v>0</v>
      </c>
      <c r="H14">
        <v>88.704999999999998</v>
      </c>
      <c r="I14">
        <v>22.2</v>
      </c>
      <c r="J14">
        <v>136.1</v>
      </c>
      <c r="K14">
        <v>175.8</v>
      </c>
      <c r="L14">
        <v>1.0125999999999999</v>
      </c>
      <c r="M14">
        <v>85.977000000000004</v>
      </c>
      <c r="N14">
        <v>91.396000000000001</v>
      </c>
      <c r="O14">
        <v>86.537999999999997</v>
      </c>
      <c r="P14">
        <v>20</v>
      </c>
      <c r="Q14">
        <v>26.4</v>
      </c>
      <c r="R14">
        <v>20.8</v>
      </c>
      <c r="S14">
        <v>5.51</v>
      </c>
      <c r="T14" s="16">
        <v>23</v>
      </c>
      <c r="U14" s="23">
        <f t="shared" si="1"/>
        <v>3262</v>
      </c>
      <c r="V14" s="16"/>
      <c r="W14" s="103" t="s">
        <v>424</v>
      </c>
      <c r="X14" s="103">
        <v>289940</v>
      </c>
      <c r="Y14" s="108">
        <f t="shared" si="0"/>
        <v>-3.4489775505619491E-4</v>
      </c>
    </row>
    <row r="15" spans="1:25">
      <c r="A15" s="16">
        <v>23</v>
      </c>
      <c r="B15" t="s">
        <v>251</v>
      </c>
      <c r="C15" t="s">
        <v>13</v>
      </c>
      <c r="D15">
        <v>286679</v>
      </c>
      <c r="E15">
        <v>1351860</v>
      </c>
      <c r="F15">
        <v>6.943505</v>
      </c>
      <c r="G15">
        <v>0</v>
      </c>
      <c r="H15">
        <v>88.885999999999996</v>
      </c>
      <c r="I15">
        <v>22.9</v>
      </c>
      <c r="J15">
        <v>140.4</v>
      </c>
      <c r="K15">
        <v>168.5</v>
      </c>
      <c r="L15">
        <v>1.0124</v>
      </c>
      <c r="M15">
        <v>86.096999999999994</v>
      </c>
      <c r="N15">
        <v>91.947999999999993</v>
      </c>
      <c r="O15">
        <v>86.21</v>
      </c>
      <c r="P15">
        <v>21</v>
      </c>
      <c r="Q15">
        <v>26</v>
      </c>
      <c r="R15">
        <v>21.6</v>
      </c>
      <c r="S15">
        <v>5.51</v>
      </c>
      <c r="T15" s="16">
        <v>22</v>
      </c>
      <c r="U15" s="23">
        <f t="shared" si="1"/>
        <v>3366</v>
      </c>
      <c r="V15" s="16"/>
      <c r="W15" s="103" t="s">
        <v>425</v>
      </c>
      <c r="X15" s="103">
        <v>286679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283313</v>
      </c>
      <c r="E16">
        <v>1351386</v>
      </c>
      <c r="F16">
        <v>7.0624359999999999</v>
      </c>
      <c r="G16">
        <v>0</v>
      </c>
      <c r="H16">
        <v>88.826999999999998</v>
      </c>
      <c r="I16">
        <v>22.7</v>
      </c>
      <c r="J16">
        <v>141.9</v>
      </c>
      <c r="K16">
        <v>178.2</v>
      </c>
      <c r="L16">
        <v>1.0125999999999999</v>
      </c>
      <c r="M16">
        <v>85.947000000000003</v>
      </c>
      <c r="N16">
        <v>91.343999999999994</v>
      </c>
      <c r="O16">
        <v>88.055999999999997</v>
      </c>
      <c r="P16">
        <v>20.8</v>
      </c>
      <c r="Q16">
        <v>24.9</v>
      </c>
      <c r="R16">
        <v>22.1</v>
      </c>
      <c r="S16">
        <v>5.51</v>
      </c>
      <c r="T16" s="22">
        <v>21</v>
      </c>
      <c r="U16" s="23">
        <f t="shared" si="1"/>
        <v>3401</v>
      </c>
      <c r="V16" s="24">
        <v>22</v>
      </c>
      <c r="W16" s="103" t="s">
        <v>426</v>
      </c>
      <c r="X16" s="103">
        <v>283312</v>
      </c>
      <c r="Y16" s="108">
        <f t="shared" si="0"/>
        <v>-3.5296650700900045E-4</v>
      </c>
    </row>
    <row r="17" spans="1:25">
      <c r="A17" s="16">
        <v>21</v>
      </c>
      <c r="B17" t="s">
        <v>253</v>
      </c>
      <c r="C17" t="s">
        <v>13</v>
      </c>
      <c r="D17">
        <v>279912</v>
      </c>
      <c r="E17">
        <v>1350907</v>
      </c>
      <c r="F17">
        <v>7.1836979999999997</v>
      </c>
      <c r="G17">
        <v>0</v>
      </c>
      <c r="H17">
        <v>88.575999999999993</v>
      </c>
      <c r="I17">
        <v>22.3</v>
      </c>
      <c r="J17">
        <v>139.1</v>
      </c>
      <c r="K17">
        <v>191.8</v>
      </c>
      <c r="L17">
        <v>1.0128999999999999</v>
      </c>
      <c r="M17">
        <v>85.67</v>
      </c>
      <c r="N17">
        <v>91.036000000000001</v>
      </c>
      <c r="O17">
        <v>89.706999999999994</v>
      </c>
      <c r="P17">
        <v>21.1</v>
      </c>
      <c r="Q17">
        <v>24.3</v>
      </c>
      <c r="R17">
        <v>22</v>
      </c>
      <c r="S17">
        <v>5.52</v>
      </c>
      <c r="T17" s="16">
        <v>20</v>
      </c>
      <c r="U17" s="23">
        <f t="shared" si="1"/>
        <v>3335</v>
      </c>
      <c r="V17" s="16"/>
      <c r="W17" s="103" t="s">
        <v>427</v>
      </c>
      <c r="X17" s="103">
        <v>279912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276577</v>
      </c>
      <c r="E18">
        <v>1350437</v>
      </c>
      <c r="F18">
        <v>6.8991899999999999</v>
      </c>
      <c r="G18">
        <v>0</v>
      </c>
      <c r="H18">
        <v>91.649000000000001</v>
      </c>
      <c r="I18">
        <v>20.9</v>
      </c>
      <c r="J18">
        <v>55.9</v>
      </c>
      <c r="K18">
        <v>196.6</v>
      </c>
      <c r="L18">
        <v>1.0123</v>
      </c>
      <c r="M18">
        <v>85.378</v>
      </c>
      <c r="N18">
        <v>93.555999999999997</v>
      </c>
      <c r="O18">
        <v>85.6</v>
      </c>
      <c r="P18">
        <v>18.3</v>
      </c>
      <c r="Q18">
        <v>23.9</v>
      </c>
      <c r="R18">
        <v>21.6</v>
      </c>
      <c r="S18">
        <v>5.52</v>
      </c>
      <c r="T18" s="16">
        <v>19</v>
      </c>
      <c r="U18" s="23">
        <f t="shared" si="1"/>
        <v>1329</v>
      </c>
      <c r="V18" s="16"/>
      <c r="W18" s="103" t="s">
        <v>428</v>
      </c>
      <c r="X18" s="103">
        <v>276577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275248</v>
      </c>
      <c r="E19">
        <v>1350255</v>
      </c>
      <c r="F19">
        <v>7.4495930000000001</v>
      </c>
      <c r="G19">
        <v>0</v>
      </c>
      <c r="H19">
        <v>91.141999999999996</v>
      </c>
      <c r="I19">
        <v>21.6</v>
      </c>
      <c r="J19">
        <v>63.9</v>
      </c>
      <c r="K19">
        <v>134.4</v>
      </c>
      <c r="L19">
        <v>1.0137</v>
      </c>
      <c r="M19">
        <v>88.284999999999997</v>
      </c>
      <c r="N19">
        <v>93.778000000000006</v>
      </c>
      <c r="O19">
        <v>92.772999999999996</v>
      </c>
      <c r="P19">
        <v>18.899999999999999</v>
      </c>
      <c r="Q19">
        <v>26.4</v>
      </c>
      <c r="R19">
        <v>20.3</v>
      </c>
      <c r="S19">
        <v>5.53</v>
      </c>
      <c r="T19" s="16">
        <v>18</v>
      </c>
      <c r="U19" s="23">
        <f t="shared" si="1"/>
        <v>1518</v>
      </c>
      <c r="V19" s="16"/>
      <c r="W19" s="143"/>
      <c r="X19" s="143"/>
      <c r="Y19" s="105">
        <f t="shared" si="0"/>
        <v>-100</v>
      </c>
    </row>
    <row r="20" spans="1:25">
      <c r="A20" s="16">
        <v>18</v>
      </c>
      <c r="B20" t="s">
        <v>256</v>
      </c>
      <c r="C20" t="s">
        <v>13</v>
      </c>
      <c r="D20">
        <v>273730</v>
      </c>
      <c r="E20">
        <v>1350046</v>
      </c>
      <c r="F20">
        <v>7.1400569999999997</v>
      </c>
      <c r="G20">
        <v>0</v>
      </c>
      <c r="H20">
        <v>90.2</v>
      </c>
      <c r="I20">
        <v>23</v>
      </c>
      <c r="J20">
        <v>129.9</v>
      </c>
      <c r="K20">
        <v>180.7</v>
      </c>
      <c r="L20">
        <v>1.0129999999999999</v>
      </c>
      <c r="M20">
        <v>88.459000000000003</v>
      </c>
      <c r="N20">
        <v>92.305999999999997</v>
      </c>
      <c r="O20">
        <v>88.459000000000003</v>
      </c>
      <c r="P20">
        <v>19.100000000000001</v>
      </c>
      <c r="Q20">
        <v>27.9</v>
      </c>
      <c r="R20">
        <v>20.2</v>
      </c>
      <c r="S20">
        <v>5.52</v>
      </c>
      <c r="T20" s="16">
        <v>17</v>
      </c>
      <c r="U20" s="23">
        <f t="shared" si="1"/>
        <v>3107</v>
      </c>
      <c r="V20" s="16"/>
      <c r="W20" s="102"/>
      <c r="X20" s="102"/>
      <c r="Y20" s="105">
        <f t="shared" si="0"/>
        <v>-100</v>
      </c>
    </row>
    <row r="21" spans="1:25">
      <c r="A21" s="16">
        <v>17</v>
      </c>
      <c r="B21" t="s">
        <v>257</v>
      </c>
      <c r="C21" t="s">
        <v>13</v>
      </c>
      <c r="D21">
        <v>270623</v>
      </c>
      <c r="E21">
        <v>1349614</v>
      </c>
      <c r="F21">
        <v>7.2273930000000002</v>
      </c>
      <c r="G21">
        <v>0</v>
      </c>
      <c r="H21">
        <v>89.95</v>
      </c>
      <c r="I21">
        <v>22.9</v>
      </c>
      <c r="J21">
        <v>142.6</v>
      </c>
      <c r="K21">
        <v>190</v>
      </c>
      <c r="L21">
        <v>1.0130999999999999</v>
      </c>
      <c r="M21">
        <v>87.846999999999994</v>
      </c>
      <c r="N21">
        <v>92.356999999999999</v>
      </c>
      <c r="O21">
        <v>89.926000000000002</v>
      </c>
      <c r="P21">
        <v>19.600000000000001</v>
      </c>
      <c r="Q21">
        <v>27.7</v>
      </c>
      <c r="R21">
        <v>21</v>
      </c>
      <c r="S21">
        <v>5.53</v>
      </c>
      <c r="T21" s="16">
        <v>16</v>
      </c>
      <c r="U21" s="23">
        <f t="shared" si="1"/>
        <v>3418</v>
      </c>
      <c r="V21" s="16"/>
      <c r="W21" s="130"/>
      <c r="X21" s="130"/>
      <c r="Y21" s="105">
        <f t="shared" si="0"/>
        <v>-100</v>
      </c>
    </row>
    <row r="22" spans="1:25">
      <c r="A22" s="16">
        <v>16</v>
      </c>
      <c r="B22" t="s">
        <v>258</v>
      </c>
      <c r="C22" t="s">
        <v>13</v>
      </c>
      <c r="D22">
        <v>267205</v>
      </c>
      <c r="E22">
        <v>1349138</v>
      </c>
      <c r="F22">
        <v>7.2130840000000003</v>
      </c>
      <c r="G22">
        <v>0</v>
      </c>
      <c r="H22">
        <v>89.552000000000007</v>
      </c>
      <c r="I22">
        <v>22.5</v>
      </c>
      <c r="J22">
        <v>142.1</v>
      </c>
      <c r="K22">
        <v>185</v>
      </c>
      <c r="L22">
        <v>1.0133000000000001</v>
      </c>
      <c r="M22">
        <v>86.340999999999994</v>
      </c>
      <c r="N22">
        <v>92.781000000000006</v>
      </c>
      <c r="O22">
        <v>89.251000000000005</v>
      </c>
      <c r="P22">
        <v>19.399999999999999</v>
      </c>
      <c r="Q22">
        <v>27.1</v>
      </c>
      <c r="R22">
        <v>19.600000000000001</v>
      </c>
      <c r="S22">
        <v>5.52</v>
      </c>
      <c r="T22" s="16">
        <v>15</v>
      </c>
      <c r="U22" s="23">
        <f t="shared" si="1"/>
        <v>3408</v>
      </c>
      <c r="V22" s="16"/>
      <c r="W22" s="103" t="s">
        <v>214</v>
      </c>
      <c r="X22" s="103">
        <v>267204</v>
      </c>
      <c r="Y22" s="108">
        <f t="shared" si="0"/>
        <v>-3.7424449392631232E-4</v>
      </c>
    </row>
    <row r="23" spans="1:25" s="25" customFormat="1">
      <c r="A23" s="21">
        <v>15</v>
      </c>
      <c r="B23" t="s">
        <v>149</v>
      </c>
      <c r="C23" t="s">
        <v>13</v>
      </c>
      <c r="D23">
        <v>263797</v>
      </c>
      <c r="E23">
        <v>1348662</v>
      </c>
      <c r="F23">
        <v>6.9944930000000003</v>
      </c>
      <c r="G23">
        <v>0</v>
      </c>
      <c r="H23">
        <v>88.942999999999998</v>
      </c>
      <c r="I23">
        <v>22.5</v>
      </c>
      <c r="J23">
        <v>144.30000000000001</v>
      </c>
      <c r="K23">
        <v>188.9</v>
      </c>
      <c r="L23">
        <v>1.0126999999999999</v>
      </c>
      <c r="M23">
        <v>85.786000000000001</v>
      </c>
      <c r="N23">
        <v>91.478999999999999</v>
      </c>
      <c r="O23">
        <v>86.534000000000006</v>
      </c>
      <c r="P23">
        <v>19.5</v>
      </c>
      <c r="Q23">
        <v>27</v>
      </c>
      <c r="R23">
        <v>20.5</v>
      </c>
      <c r="S23">
        <v>5.53</v>
      </c>
      <c r="T23" s="22">
        <v>14</v>
      </c>
      <c r="U23" s="23">
        <f t="shared" si="1"/>
        <v>3466</v>
      </c>
      <c r="V23" s="24">
        <v>15</v>
      </c>
      <c r="W23" s="103" t="s">
        <v>215</v>
      </c>
      <c r="X23" s="103">
        <v>263797</v>
      </c>
      <c r="Y23" s="108">
        <f t="shared" si="0"/>
        <v>0</v>
      </c>
    </row>
    <row r="24" spans="1:25">
      <c r="A24" s="16">
        <v>14</v>
      </c>
      <c r="B24" t="s">
        <v>150</v>
      </c>
      <c r="C24" t="s">
        <v>13</v>
      </c>
      <c r="D24">
        <v>260331</v>
      </c>
      <c r="E24">
        <v>1348175</v>
      </c>
      <c r="F24">
        <v>7.220307</v>
      </c>
      <c r="G24">
        <v>0</v>
      </c>
      <c r="H24">
        <v>88.9</v>
      </c>
      <c r="I24">
        <v>23.3</v>
      </c>
      <c r="J24">
        <v>148.5</v>
      </c>
      <c r="K24">
        <v>206.5</v>
      </c>
      <c r="L24">
        <v>1.0129999999999999</v>
      </c>
      <c r="M24">
        <v>85.888000000000005</v>
      </c>
      <c r="N24">
        <v>92.436999999999998</v>
      </c>
      <c r="O24">
        <v>90.076999999999998</v>
      </c>
      <c r="P24">
        <v>21.1</v>
      </c>
      <c r="Q24">
        <v>27.1</v>
      </c>
      <c r="R24">
        <v>21.6</v>
      </c>
      <c r="S24">
        <v>5.54</v>
      </c>
      <c r="T24" s="16">
        <v>13</v>
      </c>
      <c r="U24" s="23">
        <f t="shared" si="1"/>
        <v>3559</v>
      </c>
      <c r="V24" s="16"/>
      <c r="W24" s="103" t="s">
        <v>216</v>
      </c>
      <c r="X24" s="103">
        <v>260331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256772</v>
      </c>
      <c r="E25">
        <v>1347673</v>
      </c>
      <c r="F25">
        <v>7.0186409999999997</v>
      </c>
      <c r="G25">
        <v>0</v>
      </c>
      <c r="H25">
        <v>92.012</v>
      </c>
      <c r="I25">
        <v>22.5</v>
      </c>
      <c r="J25">
        <v>45.8</v>
      </c>
      <c r="K25">
        <v>230.9</v>
      </c>
      <c r="L25">
        <v>1.0125999999999999</v>
      </c>
      <c r="M25">
        <v>86.986000000000004</v>
      </c>
      <c r="N25">
        <v>93.992999999999995</v>
      </c>
      <c r="O25">
        <v>87.248000000000005</v>
      </c>
      <c r="P25">
        <v>15.7</v>
      </c>
      <c r="Q25">
        <v>32.799999999999997</v>
      </c>
      <c r="R25">
        <v>21.6</v>
      </c>
      <c r="S25">
        <v>5.54</v>
      </c>
      <c r="T25" s="16">
        <v>12</v>
      </c>
      <c r="U25" s="23">
        <f t="shared" si="1"/>
        <v>1114</v>
      </c>
      <c r="V25" s="16"/>
      <c r="W25" s="103" t="s">
        <v>217</v>
      </c>
      <c r="X25" s="103">
        <v>256772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255658</v>
      </c>
      <c r="E26">
        <v>1347521</v>
      </c>
      <c r="F26">
        <v>7.5435100000000004</v>
      </c>
      <c r="G26">
        <v>0</v>
      </c>
      <c r="H26">
        <v>91.947000000000003</v>
      </c>
      <c r="I26">
        <v>20.8</v>
      </c>
      <c r="J26">
        <v>47.2</v>
      </c>
      <c r="K26">
        <v>91.6</v>
      </c>
      <c r="L26">
        <v>1.0145</v>
      </c>
      <c r="M26">
        <v>88.933999999999997</v>
      </c>
      <c r="N26">
        <v>94.111000000000004</v>
      </c>
      <c r="O26">
        <v>92.331000000000003</v>
      </c>
      <c r="P26">
        <v>15.5</v>
      </c>
      <c r="Q26">
        <v>28.1</v>
      </c>
      <c r="R26">
        <v>15.7</v>
      </c>
      <c r="S26">
        <v>5.54</v>
      </c>
      <c r="T26" s="16">
        <v>11</v>
      </c>
      <c r="U26" s="23">
        <f t="shared" si="1"/>
        <v>1112</v>
      </c>
      <c r="V26" s="16"/>
      <c r="W26" s="139"/>
      <c r="X26" s="137"/>
      <c r="Y26" s="108">
        <f t="shared" si="0"/>
        <v>-100</v>
      </c>
    </row>
    <row r="27" spans="1:25">
      <c r="A27" s="16">
        <v>11</v>
      </c>
      <c r="B27" t="s">
        <v>153</v>
      </c>
      <c r="C27" t="s">
        <v>13</v>
      </c>
      <c r="D27">
        <v>254546</v>
      </c>
      <c r="E27">
        <v>1347369</v>
      </c>
      <c r="F27">
        <v>7.3125910000000003</v>
      </c>
      <c r="G27">
        <v>0</v>
      </c>
      <c r="H27">
        <v>90.028999999999996</v>
      </c>
      <c r="I27">
        <v>23.2</v>
      </c>
      <c r="J27">
        <v>126.3</v>
      </c>
      <c r="K27">
        <v>168.8</v>
      </c>
      <c r="L27">
        <v>1.0134000000000001</v>
      </c>
      <c r="M27">
        <v>86.203000000000003</v>
      </c>
      <c r="N27">
        <v>93.394999999999996</v>
      </c>
      <c r="O27">
        <v>90.718999999999994</v>
      </c>
      <c r="P27">
        <v>19.8</v>
      </c>
      <c r="Q27">
        <v>27.9</v>
      </c>
      <c r="R27">
        <v>19.899999999999999</v>
      </c>
      <c r="S27">
        <v>5.55</v>
      </c>
      <c r="T27" s="16">
        <v>10</v>
      </c>
      <c r="U27" s="23">
        <f t="shared" si="1"/>
        <v>3017</v>
      </c>
      <c r="V27" s="16"/>
      <c r="W27" s="104">
        <v>41953.40320601852</v>
      </c>
      <c r="X27" s="103">
        <v>254546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251529</v>
      </c>
      <c r="E28">
        <v>1346948</v>
      </c>
      <c r="F28">
        <v>7.0380539999999998</v>
      </c>
      <c r="G28">
        <v>0</v>
      </c>
      <c r="H28">
        <v>89.531999999999996</v>
      </c>
      <c r="I28">
        <v>23.3</v>
      </c>
      <c r="J28">
        <v>144</v>
      </c>
      <c r="K28">
        <v>181.2</v>
      </c>
      <c r="L28">
        <v>1.0125</v>
      </c>
      <c r="M28">
        <v>86.995999999999995</v>
      </c>
      <c r="N28">
        <v>92.45</v>
      </c>
      <c r="O28">
        <v>87.739000000000004</v>
      </c>
      <c r="P28">
        <v>20.8</v>
      </c>
      <c r="Q28">
        <v>27.7</v>
      </c>
      <c r="R28">
        <v>22.2</v>
      </c>
      <c r="S28">
        <v>5.55</v>
      </c>
      <c r="T28" s="16">
        <v>9</v>
      </c>
      <c r="U28" s="23">
        <f t="shared" si="1"/>
        <v>3461</v>
      </c>
      <c r="V28" s="16"/>
      <c r="W28" s="139"/>
      <c r="X28" s="137"/>
      <c r="Y28" s="108">
        <f t="shared" si="0"/>
        <v>-100</v>
      </c>
    </row>
    <row r="29" spans="1:25">
      <c r="A29" s="16">
        <v>9</v>
      </c>
      <c r="B29" t="s">
        <v>155</v>
      </c>
      <c r="C29" t="s">
        <v>13</v>
      </c>
      <c r="D29">
        <v>248068</v>
      </c>
      <c r="E29">
        <v>1346463</v>
      </c>
      <c r="F29">
        <v>7.0610020000000002</v>
      </c>
      <c r="G29">
        <v>0</v>
      </c>
      <c r="H29">
        <v>89.150999999999996</v>
      </c>
      <c r="I29">
        <v>23.1</v>
      </c>
      <c r="J29">
        <v>145.80000000000001</v>
      </c>
      <c r="K29">
        <v>192.5</v>
      </c>
      <c r="L29">
        <v>1.0126999999999999</v>
      </c>
      <c r="M29">
        <v>87.025000000000006</v>
      </c>
      <c r="N29">
        <v>91.149000000000001</v>
      </c>
      <c r="O29">
        <v>87.852999999999994</v>
      </c>
      <c r="P29">
        <v>20.7</v>
      </c>
      <c r="Q29">
        <v>27.6</v>
      </c>
      <c r="R29">
        <v>21.6</v>
      </c>
      <c r="S29">
        <v>5.56</v>
      </c>
      <c r="T29" s="16">
        <v>8</v>
      </c>
      <c r="U29" s="23">
        <f t="shared" si="1"/>
        <v>3494</v>
      </c>
      <c r="V29" s="16"/>
      <c r="W29" s="138"/>
      <c r="X29" s="137"/>
      <c r="Y29" s="108">
        <f t="shared" si="0"/>
        <v>-100</v>
      </c>
    </row>
    <row r="30" spans="1:25" s="25" customFormat="1">
      <c r="A30" s="21">
        <v>8</v>
      </c>
      <c r="B30" t="s">
        <v>156</v>
      </c>
      <c r="C30" t="s">
        <v>13</v>
      </c>
      <c r="D30">
        <v>244574</v>
      </c>
      <c r="E30">
        <v>1345972</v>
      </c>
      <c r="F30">
        <v>7.2633780000000003</v>
      </c>
      <c r="G30">
        <v>0</v>
      </c>
      <c r="H30">
        <v>90.103999999999999</v>
      </c>
      <c r="I30">
        <v>22.8</v>
      </c>
      <c r="J30">
        <v>144.4</v>
      </c>
      <c r="K30">
        <v>197</v>
      </c>
      <c r="L30">
        <v>1.0132000000000001</v>
      </c>
      <c r="M30">
        <v>87.391999999999996</v>
      </c>
      <c r="N30">
        <v>92.305000000000007</v>
      </c>
      <c r="O30">
        <v>90.346999999999994</v>
      </c>
      <c r="P30">
        <v>19.7</v>
      </c>
      <c r="Q30">
        <v>28</v>
      </c>
      <c r="R30">
        <v>20.7</v>
      </c>
      <c r="S30">
        <v>5.55</v>
      </c>
      <c r="T30" s="22">
        <v>7</v>
      </c>
      <c r="U30" s="23">
        <f t="shared" si="1"/>
        <v>3467</v>
      </c>
      <c r="V30" s="24">
        <v>8</v>
      </c>
      <c r="W30" s="104">
        <v>41861.421273148146</v>
      </c>
      <c r="X30" s="103">
        <v>244566</v>
      </c>
      <c r="Y30" s="108">
        <f t="shared" si="0"/>
        <v>-3.2709936460975086E-3</v>
      </c>
    </row>
    <row r="31" spans="1:25">
      <c r="A31" s="16">
        <v>7</v>
      </c>
      <c r="B31" t="s">
        <v>157</v>
      </c>
      <c r="C31" t="s">
        <v>13</v>
      </c>
      <c r="D31">
        <v>241107</v>
      </c>
      <c r="E31">
        <v>1345490</v>
      </c>
      <c r="F31">
        <v>7.0698020000000001</v>
      </c>
      <c r="G31">
        <v>0</v>
      </c>
      <c r="H31">
        <v>89.46</v>
      </c>
      <c r="I31">
        <v>22.7</v>
      </c>
      <c r="J31">
        <v>146.6</v>
      </c>
      <c r="K31">
        <v>196.4</v>
      </c>
      <c r="L31">
        <v>1.0126999999999999</v>
      </c>
      <c r="M31">
        <v>86.515000000000001</v>
      </c>
      <c r="N31">
        <v>92.555000000000007</v>
      </c>
      <c r="O31">
        <v>87.944999999999993</v>
      </c>
      <c r="P31">
        <v>20.8</v>
      </c>
      <c r="Q31">
        <v>26.5</v>
      </c>
      <c r="R31">
        <v>21.5</v>
      </c>
      <c r="S31">
        <v>5.56</v>
      </c>
      <c r="T31" s="16">
        <v>6</v>
      </c>
      <c r="U31" s="23">
        <f t="shared" si="1"/>
        <v>3516</v>
      </c>
      <c r="V31" s="5"/>
      <c r="W31" s="104">
        <v>41830.396620370368</v>
      </c>
      <c r="X31" s="103">
        <v>241106</v>
      </c>
      <c r="Y31" s="108">
        <f t="shared" si="0"/>
        <v>-4.1475361561538193E-4</v>
      </c>
    </row>
    <row r="32" spans="1:25">
      <c r="A32" s="16">
        <v>6</v>
      </c>
      <c r="B32" t="s">
        <v>158</v>
      </c>
      <c r="C32" t="s">
        <v>13</v>
      </c>
      <c r="D32">
        <v>237591</v>
      </c>
      <c r="E32">
        <v>1344998</v>
      </c>
      <c r="F32">
        <v>7.026275</v>
      </c>
      <c r="G32">
        <v>0</v>
      </c>
      <c r="H32">
        <v>92.28</v>
      </c>
      <c r="I32">
        <v>21.2</v>
      </c>
      <c r="J32">
        <v>49.2</v>
      </c>
      <c r="K32">
        <v>212.1</v>
      </c>
      <c r="L32">
        <v>1.0125</v>
      </c>
      <c r="M32">
        <v>86.825000000000003</v>
      </c>
      <c r="N32">
        <v>94.525999999999996</v>
      </c>
      <c r="O32">
        <v>87.635000000000005</v>
      </c>
      <c r="P32">
        <v>16.100000000000001</v>
      </c>
      <c r="Q32">
        <v>25.2</v>
      </c>
      <c r="R32">
        <v>22.4</v>
      </c>
      <c r="S32">
        <v>5.57</v>
      </c>
      <c r="T32" s="16">
        <v>5</v>
      </c>
      <c r="U32" s="23">
        <f t="shared" si="1"/>
        <v>1208</v>
      </c>
      <c r="V32" s="5"/>
      <c r="W32" s="138"/>
      <c r="X32" s="137"/>
      <c r="Y32" s="108">
        <f t="shared" si="0"/>
        <v>-100</v>
      </c>
    </row>
    <row r="33" spans="1:25">
      <c r="A33" s="16">
        <v>5</v>
      </c>
      <c r="B33" t="s">
        <v>159</v>
      </c>
      <c r="C33" t="s">
        <v>13</v>
      </c>
      <c r="D33">
        <v>236383</v>
      </c>
      <c r="E33">
        <v>1344833</v>
      </c>
      <c r="F33">
        <v>7.6004779999999998</v>
      </c>
      <c r="G33">
        <v>0</v>
      </c>
      <c r="H33">
        <v>92.179000000000002</v>
      </c>
      <c r="I33">
        <v>20</v>
      </c>
      <c r="J33">
        <v>35.200000000000003</v>
      </c>
      <c r="K33">
        <v>133.9</v>
      </c>
      <c r="L33">
        <v>1.0145999999999999</v>
      </c>
      <c r="M33">
        <v>90.194000000000003</v>
      </c>
      <c r="N33">
        <v>94.123000000000005</v>
      </c>
      <c r="O33">
        <v>93.260999999999996</v>
      </c>
      <c r="P33">
        <v>16</v>
      </c>
      <c r="Q33">
        <v>24.6</v>
      </c>
      <c r="R33">
        <v>16.100000000000001</v>
      </c>
      <c r="S33">
        <v>5.56</v>
      </c>
      <c r="T33" s="16">
        <v>4</v>
      </c>
      <c r="U33" s="23">
        <f t="shared" si="1"/>
        <v>829</v>
      </c>
      <c r="V33" s="5"/>
      <c r="W33" s="104">
        <v>41769.389166666668</v>
      </c>
      <c r="X33" s="103">
        <v>236382</v>
      </c>
      <c r="Y33" s="108">
        <f t="shared" si="0"/>
        <v>-4.230422661493094E-4</v>
      </c>
    </row>
    <row r="34" spans="1:25">
      <c r="A34" s="16">
        <v>4</v>
      </c>
      <c r="B34" t="s">
        <v>160</v>
      </c>
      <c r="C34" t="s">
        <v>13</v>
      </c>
      <c r="D34">
        <v>235554</v>
      </c>
      <c r="E34">
        <v>1344720</v>
      </c>
      <c r="F34">
        <v>7.4108049999999999</v>
      </c>
      <c r="G34">
        <v>0</v>
      </c>
      <c r="H34">
        <v>91.347999999999999</v>
      </c>
      <c r="I34">
        <v>23.1</v>
      </c>
      <c r="J34">
        <v>142.5</v>
      </c>
      <c r="K34">
        <v>176.4</v>
      </c>
      <c r="L34">
        <v>1.0134000000000001</v>
      </c>
      <c r="M34">
        <v>88.018000000000001</v>
      </c>
      <c r="N34">
        <v>94.096999999999994</v>
      </c>
      <c r="O34">
        <v>92.694000000000003</v>
      </c>
      <c r="P34">
        <v>21.4</v>
      </c>
      <c r="Q34">
        <v>26.7</v>
      </c>
      <c r="R34">
        <v>21.6</v>
      </c>
      <c r="S34">
        <v>5.56</v>
      </c>
      <c r="T34" s="16">
        <v>3</v>
      </c>
      <c r="U34" s="23">
        <f t="shared" si="1"/>
        <v>3411</v>
      </c>
      <c r="V34" s="5"/>
      <c r="W34" s="104">
        <v>41739.394699074073</v>
      </c>
      <c r="X34" s="103">
        <v>235554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232143</v>
      </c>
      <c r="E35">
        <v>1344251</v>
      </c>
      <c r="F35">
        <v>7.2150569999999998</v>
      </c>
      <c r="G35">
        <v>0</v>
      </c>
      <c r="H35">
        <v>91.103999999999999</v>
      </c>
      <c r="I35">
        <v>23.6</v>
      </c>
      <c r="J35">
        <v>145.30000000000001</v>
      </c>
      <c r="K35">
        <v>175.8</v>
      </c>
      <c r="L35">
        <v>1.0128999999999999</v>
      </c>
      <c r="M35">
        <v>89.099000000000004</v>
      </c>
      <c r="N35">
        <v>92.570999999999998</v>
      </c>
      <c r="O35">
        <v>90.174999999999997</v>
      </c>
      <c r="P35">
        <v>21.5</v>
      </c>
      <c r="Q35">
        <v>27.2</v>
      </c>
      <c r="R35">
        <v>22.1</v>
      </c>
      <c r="S35">
        <v>5.57</v>
      </c>
      <c r="T35" s="16">
        <v>2</v>
      </c>
      <c r="U35" s="23">
        <f t="shared" si="1"/>
        <v>3484</v>
      </c>
      <c r="V35" s="5"/>
      <c r="W35" s="104">
        <v>41708.404594907406</v>
      </c>
      <c r="X35" s="103">
        <v>232136</v>
      </c>
      <c r="Y35" s="108">
        <f>((X35*100)/D35)-100</f>
        <v>-3.0153827597700911E-3</v>
      </c>
    </row>
    <row r="36" spans="1:25">
      <c r="A36" s="16">
        <v>2</v>
      </c>
      <c r="B36" t="s">
        <v>162</v>
      </c>
      <c r="C36" t="s">
        <v>13</v>
      </c>
      <c r="D36">
        <v>228659</v>
      </c>
      <c r="E36">
        <v>1343770</v>
      </c>
      <c r="F36">
        <v>7.2776550000000002</v>
      </c>
      <c r="G36">
        <v>0</v>
      </c>
      <c r="H36">
        <v>91.091999999999999</v>
      </c>
      <c r="I36">
        <v>23.9</v>
      </c>
      <c r="J36">
        <v>144.80000000000001</v>
      </c>
      <c r="K36">
        <v>195.3</v>
      </c>
      <c r="L36">
        <v>1.0128999999999999</v>
      </c>
      <c r="M36">
        <v>88.045000000000002</v>
      </c>
      <c r="N36">
        <v>93.537999999999997</v>
      </c>
      <c r="O36">
        <v>91.432000000000002</v>
      </c>
      <c r="P36">
        <v>22.1</v>
      </c>
      <c r="Q36">
        <v>27.5</v>
      </c>
      <c r="R36">
        <v>23.2</v>
      </c>
      <c r="S36">
        <v>5.57</v>
      </c>
      <c r="T36" s="16">
        <v>1</v>
      </c>
      <c r="U36" s="23">
        <f t="shared" si="1"/>
        <v>3473</v>
      </c>
      <c r="V36" s="5"/>
      <c r="W36" s="104">
        <v>41680.392824074072</v>
      </c>
      <c r="X36" s="103">
        <v>228652</v>
      </c>
      <c r="Y36" s="108">
        <f t="shared" ref="Y36:Y37" si="2">((X36*100)/D36)-100</f>
        <v>-3.0613271290462762E-3</v>
      </c>
    </row>
    <row r="37" spans="1:25">
      <c r="A37" s="16">
        <v>1</v>
      </c>
      <c r="B37" t="s">
        <v>163</v>
      </c>
      <c r="C37" t="s">
        <v>13</v>
      </c>
      <c r="D37">
        <v>225186</v>
      </c>
      <c r="E37">
        <v>1343290</v>
      </c>
      <c r="F37">
        <v>7.2223490000000004</v>
      </c>
      <c r="G37">
        <v>0</v>
      </c>
      <c r="H37">
        <v>89.602000000000004</v>
      </c>
      <c r="I37">
        <v>23.6</v>
      </c>
      <c r="J37">
        <v>147.1</v>
      </c>
      <c r="K37">
        <v>192.3</v>
      </c>
      <c r="L37">
        <v>1.0128999999999999</v>
      </c>
      <c r="M37">
        <v>86.95</v>
      </c>
      <c r="N37">
        <v>92.81</v>
      </c>
      <c r="O37">
        <v>90.402000000000001</v>
      </c>
      <c r="P37">
        <v>21.6</v>
      </c>
      <c r="Q37">
        <v>28.4</v>
      </c>
      <c r="R37">
        <v>22.5</v>
      </c>
      <c r="S37">
        <v>5.57</v>
      </c>
      <c r="T37" s="1"/>
      <c r="U37" s="26"/>
      <c r="V37" s="5"/>
      <c r="W37" s="104">
        <v>41649.384942129633</v>
      </c>
      <c r="X37" s="103">
        <v>225179</v>
      </c>
      <c r="Y37" s="108">
        <f t="shared" si="2"/>
        <v>-3.1085413835683084E-3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334830</v>
      </c>
      <c r="T6" s="22">
        <v>31</v>
      </c>
      <c r="U6" s="23">
        <f>D6-D7</f>
        <v>1613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333217</v>
      </c>
      <c r="T7" s="16">
        <v>30</v>
      </c>
      <c r="U7" s="23">
        <f>D7-D8</f>
        <v>1954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331263</v>
      </c>
      <c r="T8" s="16">
        <v>29</v>
      </c>
      <c r="U8" s="23">
        <f>D8-D9</f>
        <v>2063</v>
      </c>
      <c r="V8" s="4"/>
      <c r="W8" s="103" t="s">
        <v>579</v>
      </c>
      <c r="X8" s="103">
        <v>331263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329200</v>
      </c>
      <c r="E9">
        <v>46873</v>
      </c>
      <c r="F9">
        <v>7.0281409999999997</v>
      </c>
      <c r="G9">
        <v>0</v>
      </c>
      <c r="H9">
        <v>87.394999999999996</v>
      </c>
      <c r="I9">
        <v>19.2</v>
      </c>
      <c r="J9">
        <v>94.6</v>
      </c>
      <c r="K9">
        <v>215.4</v>
      </c>
      <c r="L9">
        <v>1.0129999999999999</v>
      </c>
      <c r="M9">
        <v>84.183000000000007</v>
      </c>
      <c r="N9">
        <v>89.564999999999998</v>
      </c>
      <c r="O9">
        <v>86.296999999999997</v>
      </c>
      <c r="P9">
        <v>14.5</v>
      </c>
      <c r="Q9">
        <v>24</v>
      </c>
      <c r="R9">
        <v>18.5</v>
      </c>
      <c r="S9">
        <v>5.72</v>
      </c>
      <c r="T9" s="22">
        <v>28</v>
      </c>
      <c r="U9" s="23">
        <f t="shared" ref="U9:U36" si="1">D9-D10</f>
        <v>2254</v>
      </c>
      <c r="V9" s="24">
        <v>29</v>
      </c>
      <c r="W9" s="103" t="s">
        <v>611</v>
      </c>
      <c r="X9" s="103">
        <v>329199</v>
      </c>
      <c r="Y9" s="108">
        <f t="shared" si="0"/>
        <v>-3.0376670716236731E-4</v>
      </c>
    </row>
    <row r="10" spans="1:25">
      <c r="A10" s="16">
        <v>28</v>
      </c>
      <c r="B10" t="s">
        <v>246</v>
      </c>
      <c r="C10" t="s">
        <v>13</v>
      </c>
      <c r="D10">
        <v>326946</v>
      </c>
      <c r="E10">
        <v>46555</v>
      </c>
      <c r="F10">
        <v>7.0923850000000002</v>
      </c>
      <c r="G10">
        <v>0</v>
      </c>
      <c r="H10">
        <v>87.457999999999998</v>
      </c>
      <c r="I10">
        <v>19.399999999999999</v>
      </c>
      <c r="J10">
        <v>87.5</v>
      </c>
      <c r="K10">
        <v>229</v>
      </c>
      <c r="L10">
        <v>1.0129999999999999</v>
      </c>
      <c r="M10">
        <v>84.751999999999995</v>
      </c>
      <c r="N10">
        <v>90.778000000000006</v>
      </c>
      <c r="O10">
        <v>87.572999999999993</v>
      </c>
      <c r="P10">
        <v>15.6</v>
      </c>
      <c r="Q10">
        <v>24.6</v>
      </c>
      <c r="R10">
        <v>19.600000000000001</v>
      </c>
      <c r="S10">
        <v>5.73</v>
      </c>
      <c r="T10" s="16">
        <v>27</v>
      </c>
      <c r="U10" s="23">
        <f t="shared" si="1"/>
        <v>2081</v>
      </c>
      <c r="V10" s="16"/>
      <c r="W10" s="103" t="s">
        <v>612</v>
      </c>
      <c r="X10" s="103">
        <v>326946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324865</v>
      </c>
      <c r="E11">
        <v>46261</v>
      </c>
      <c r="F11">
        <v>7.0815229999999998</v>
      </c>
      <c r="G11">
        <v>0</v>
      </c>
      <c r="H11">
        <v>91.471999999999994</v>
      </c>
      <c r="I11">
        <v>17.600000000000001</v>
      </c>
      <c r="J11">
        <v>12.7</v>
      </c>
      <c r="K11">
        <v>348.9</v>
      </c>
      <c r="L11">
        <v>1.0129999999999999</v>
      </c>
      <c r="M11">
        <v>85.19</v>
      </c>
      <c r="N11">
        <v>93.873999999999995</v>
      </c>
      <c r="O11">
        <v>87.445999999999998</v>
      </c>
      <c r="P11">
        <v>4.9000000000000004</v>
      </c>
      <c r="Q11">
        <v>34.6</v>
      </c>
      <c r="R11">
        <v>19.7</v>
      </c>
      <c r="S11">
        <v>5.72</v>
      </c>
      <c r="T11" s="16">
        <v>26</v>
      </c>
      <c r="U11" s="23">
        <f t="shared" si="1"/>
        <v>306</v>
      </c>
      <c r="V11" s="16"/>
      <c r="W11" s="103" t="s">
        <v>613</v>
      </c>
      <c r="X11" s="103">
        <v>324865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324559</v>
      </c>
      <c r="E12">
        <v>46218</v>
      </c>
      <c r="F12">
        <v>7.6498020000000002</v>
      </c>
      <c r="G12">
        <v>0</v>
      </c>
      <c r="H12">
        <v>89.94</v>
      </c>
      <c r="I12">
        <v>15.5</v>
      </c>
      <c r="J12">
        <v>17.3</v>
      </c>
      <c r="K12">
        <v>171.5</v>
      </c>
      <c r="L12">
        <v>1.0159</v>
      </c>
      <c r="M12">
        <v>88.132999999999996</v>
      </c>
      <c r="N12">
        <v>92.432000000000002</v>
      </c>
      <c r="O12">
        <v>90.838999999999999</v>
      </c>
      <c r="P12">
        <v>3.8</v>
      </c>
      <c r="Q12">
        <v>29.6</v>
      </c>
      <c r="R12">
        <v>8</v>
      </c>
      <c r="S12">
        <v>5.72</v>
      </c>
      <c r="T12" s="16">
        <v>25</v>
      </c>
      <c r="U12" s="23">
        <f t="shared" si="1"/>
        <v>409</v>
      </c>
      <c r="V12" s="16"/>
      <c r="W12" s="143" t="s">
        <v>429</v>
      </c>
      <c r="X12" s="143">
        <v>324559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324150</v>
      </c>
      <c r="E13">
        <v>46161</v>
      </c>
      <c r="F13">
        <v>7.2382070000000001</v>
      </c>
      <c r="G13">
        <v>0</v>
      </c>
      <c r="H13">
        <v>87.831999999999994</v>
      </c>
      <c r="I13">
        <v>18.399999999999999</v>
      </c>
      <c r="J13">
        <v>84.1</v>
      </c>
      <c r="K13">
        <v>288.2</v>
      </c>
      <c r="L13">
        <v>1.0133000000000001</v>
      </c>
      <c r="M13">
        <v>85.275999999999996</v>
      </c>
      <c r="N13">
        <v>90.539000000000001</v>
      </c>
      <c r="O13">
        <v>89.5</v>
      </c>
      <c r="P13">
        <v>12.1</v>
      </c>
      <c r="Q13">
        <v>21.9</v>
      </c>
      <c r="R13">
        <v>19.399999999999999</v>
      </c>
      <c r="S13">
        <v>5.73</v>
      </c>
      <c r="T13" s="16">
        <v>24</v>
      </c>
      <c r="U13" s="23">
        <f t="shared" si="1"/>
        <v>2073</v>
      </c>
      <c r="V13" s="16"/>
      <c r="W13" s="103" t="s">
        <v>430</v>
      </c>
      <c r="X13" s="103">
        <v>324150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322077</v>
      </c>
      <c r="E14">
        <v>45869</v>
      </c>
      <c r="F14">
        <v>6.9852550000000004</v>
      </c>
      <c r="G14">
        <v>0</v>
      </c>
      <c r="H14">
        <v>88.05</v>
      </c>
      <c r="I14">
        <v>19.2</v>
      </c>
      <c r="J14">
        <v>86.6</v>
      </c>
      <c r="K14">
        <v>189.2</v>
      </c>
      <c r="L14">
        <v>1.0129999999999999</v>
      </c>
      <c r="M14">
        <v>84.891000000000005</v>
      </c>
      <c r="N14">
        <v>91.099000000000004</v>
      </c>
      <c r="O14">
        <v>85.593999999999994</v>
      </c>
      <c r="P14">
        <v>16.5</v>
      </c>
      <c r="Q14">
        <v>22.8</v>
      </c>
      <c r="R14">
        <v>18.2</v>
      </c>
      <c r="S14">
        <v>5.72</v>
      </c>
      <c r="T14" s="16">
        <v>23</v>
      </c>
      <c r="U14" s="23">
        <f t="shared" si="1"/>
        <v>2062</v>
      </c>
      <c r="V14" s="16"/>
      <c r="W14" s="103" t="s">
        <v>431</v>
      </c>
      <c r="X14" s="103">
        <v>322076</v>
      </c>
      <c r="Y14" s="108">
        <f t="shared" si="0"/>
        <v>-3.1048475985073765E-4</v>
      </c>
    </row>
    <row r="15" spans="1:25">
      <c r="A15" s="16">
        <v>23</v>
      </c>
      <c r="B15" t="s">
        <v>251</v>
      </c>
      <c r="C15" t="s">
        <v>13</v>
      </c>
      <c r="D15">
        <v>320015</v>
      </c>
      <c r="E15">
        <v>45580</v>
      </c>
      <c r="F15">
        <v>6.9595070000000003</v>
      </c>
      <c r="G15">
        <v>0</v>
      </c>
      <c r="H15">
        <v>88.215000000000003</v>
      </c>
      <c r="I15">
        <v>19.600000000000001</v>
      </c>
      <c r="J15">
        <v>83.1</v>
      </c>
      <c r="K15">
        <v>186.9</v>
      </c>
      <c r="L15">
        <v>1.0128999999999999</v>
      </c>
      <c r="M15">
        <v>85.147999999999996</v>
      </c>
      <c r="N15">
        <v>91.704999999999998</v>
      </c>
      <c r="O15">
        <v>85.397999999999996</v>
      </c>
      <c r="P15">
        <v>17.7</v>
      </c>
      <c r="Q15">
        <v>22.7</v>
      </c>
      <c r="R15">
        <v>18.600000000000001</v>
      </c>
      <c r="S15">
        <v>5.72</v>
      </c>
      <c r="T15" s="16">
        <v>22</v>
      </c>
      <c r="U15" s="23">
        <f t="shared" si="1"/>
        <v>1979</v>
      </c>
      <c r="V15" s="16"/>
      <c r="W15" s="103" t="s">
        <v>432</v>
      </c>
      <c r="X15" s="103">
        <v>320014</v>
      </c>
      <c r="Y15" s="108">
        <f t="shared" si="0"/>
        <v>-3.1248535225358864E-4</v>
      </c>
    </row>
    <row r="16" spans="1:25" s="25" customFormat="1">
      <c r="A16" s="21">
        <v>22</v>
      </c>
      <c r="B16" t="s">
        <v>252</v>
      </c>
      <c r="C16" t="s">
        <v>13</v>
      </c>
      <c r="D16">
        <v>318036</v>
      </c>
      <c r="E16">
        <v>45302</v>
      </c>
      <c r="F16">
        <v>7.0766039999999997</v>
      </c>
      <c r="G16">
        <v>0</v>
      </c>
      <c r="H16">
        <v>88.108999999999995</v>
      </c>
      <c r="I16">
        <v>19.5</v>
      </c>
      <c r="J16">
        <v>83.9</v>
      </c>
      <c r="K16">
        <v>207.3</v>
      </c>
      <c r="L16">
        <v>1.0129999999999999</v>
      </c>
      <c r="M16">
        <v>84.453999999999994</v>
      </c>
      <c r="N16">
        <v>90.96</v>
      </c>
      <c r="O16">
        <v>87.171000000000006</v>
      </c>
      <c r="P16">
        <v>17</v>
      </c>
      <c r="Q16">
        <v>21.7</v>
      </c>
      <c r="R16">
        <v>19.100000000000001</v>
      </c>
      <c r="S16">
        <v>5.73</v>
      </c>
      <c r="T16" s="22">
        <v>21</v>
      </c>
      <c r="U16" s="23">
        <f t="shared" si="1"/>
        <v>1995</v>
      </c>
      <c r="V16" s="24">
        <v>22</v>
      </c>
      <c r="W16" s="103" t="s">
        <v>433</v>
      </c>
      <c r="X16" s="103">
        <v>318035</v>
      </c>
      <c r="Y16" s="108">
        <f t="shared" si="0"/>
        <v>-3.1442981297402639E-4</v>
      </c>
    </row>
    <row r="17" spans="1:25">
      <c r="A17" s="16">
        <v>21</v>
      </c>
      <c r="B17" t="s">
        <v>253</v>
      </c>
      <c r="C17" t="s">
        <v>13</v>
      </c>
      <c r="D17">
        <v>316041</v>
      </c>
      <c r="E17">
        <v>45022</v>
      </c>
      <c r="F17">
        <v>7.227786</v>
      </c>
      <c r="G17">
        <v>0</v>
      </c>
      <c r="H17">
        <v>87.852999999999994</v>
      </c>
      <c r="I17">
        <v>19.3</v>
      </c>
      <c r="J17">
        <v>80</v>
      </c>
      <c r="K17">
        <v>208.8</v>
      </c>
      <c r="L17">
        <v>1.0134000000000001</v>
      </c>
      <c r="M17">
        <v>84.534000000000006</v>
      </c>
      <c r="N17">
        <v>90.781000000000006</v>
      </c>
      <c r="O17">
        <v>89.168000000000006</v>
      </c>
      <c r="P17">
        <v>17.600000000000001</v>
      </c>
      <c r="Q17">
        <v>21.7</v>
      </c>
      <c r="R17">
        <v>18.8</v>
      </c>
      <c r="S17">
        <v>5.72</v>
      </c>
      <c r="T17" s="16">
        <v>20</v>
      </c>
      <c r="U17" s="23">
        <f t="shared" si="1"/>
        <v>1880</v>
      </c>
      <c r="V17" s="16"/>
      <c r="W17" s="103" t="s">
        <v>434</v>
      </c>
      <c r="X17" s="103">
        <v>316040</v>
      </c>
      <c r="Y17" s="108">
        <f t="shared" si="0"/>
        <v>-3.1641464239839934E-4</v>
      </c>
    </row>
    <row r="18" spans="1:25">
      <c r="A18" s="16">
        <v>20</v>
      </c>
      <c r="B18" t="s">
        <v>254</v>
      </c>
      <c r="C18" t="s">
        <v>13</v>
      </c>
      <c r="D18">
        <v>314161</v>
      </c>
      <c r="E18">
        <v>44758</v>
      </c>
      <c r="F18">
        <v>6.8732759999999997</v>
      </c>
      <c r="G18">
        <v>0</v>
      </c>
      <c r="H18">
        <v>91.152000000000001</v>
      </c>
      <c r="I18">
        <v>18.100000000000001</v>
      </c>
      <c r="J18">
        <v>14.7</v>
      </c>
      <c r="K18">
        <v>357.1</v>
      </c>
      <c r="L18">
        <v>1.0125999999999999</v>
      </c>
      <c r="M18">
        <v>84.311999999999998</v>
      </c>
      <c r="N18">
        <v>93.387</v>
      </c>
      <c r="O18">
        <v>84.418999999999997</v>
      </c>
      <c r="P18">
        <v>13.6</v>
      </c>
      <c r="Q18">
        <v>23.6</v>
      </c>
      <c r="R18">
        <v>19.2</v>
      </c>
      <c r="S18">
        <v>5.73</v>
      </c>
      <c r="T18" s="16">
        <v>19</v>
      </c>
      <c r="U18" s="23">
        <f t="shared" si="1"/>
        <v>343</v>
      </c>
      <c r="V18" s="16"/>
      <c r="W18" s="103" t="s">
        <v>435</v>
      </c>
      <c r="X18" s="103">
        <v>314161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313818</v>
      </c>
      <c r="E19">
        <v>44709</v>
      </c>
      <c r="F19">
        <v>7.5106260000000002</v>
      </c>
      <c r="G19">
        <v>0</v>
      </c>
      <c r="H19">
        <v>90.673000000000002</v>
      </c>
      <c r="I19">
        <v>19.100000000000001</v>
      </c>
      <c r="J19">
        <v>44.7</v>
      </c>
      <c r="K19">
        <v>207.8</v>
      </c>
      <c r="L19">
        <v>1.0142</v>
      </c>
      <c r="M19">
        <v>87.524000000000001</v>
      </c>
      <c r="N19">
        <v>93.593000000000004</v>
      </c>
      <c r="O19">
        <v>92.522000000000006</v>
      </c>
      <c r="P19">
        <v>16.3</v>
      </c>
      <c r="Q19">
        <v>24.5</v>
      </c>
      <c r="R19">
        <v>17.399999999999999</v>
      </c>
      <c r="S19">
        <v>5.73</v>
      </c>
      <c r="T19" s="16">
        <v>18</v>
      </c>
      <c r="U19" s="23">
        <f t="shared" si="1"/>
        <v>1005</v>
      </c>
      <c r="V19" s="16"/>
      <c r="W19" s="103" t="s">
        <v>436</v>
      </c>
      <c r="X19" s="103">
        <v>313818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312813</v>
      </c>
      <c r="E20">
        <v>44571</v>
      </c>
      <c r="F20">
        <v>7.1491709999999999</v>
      </c>
      <c r="G20">
        <v>0</v>
      </c>
      <c r="H20">
        <v>89.674000000000007</v>
      </c>
      <c r="I20">
        <v>20</v>
      </c>
      <c r="J20">
        <v>80.3</v>
      </c>
      <c r="K20">
        <v>194.3</v>
      </c>
      <c r="L20">
        <v>1.0134000000000001</v>
      </c>
      <c r="M20">
        <v>87.73</v>
      </c>
      <c r="N20">
        <v>91.882000000000005</v>
      </c>
      <c r="O20">
        <v>87.73</v>
      </c>
      <c r="P20">
        <v>15.5</v>
      </c>
      <c r="Q20">
        <v>25.2</v>
      </c>
      <c r="R20">
        <v>17.8</v>
      </c>
      <c r="S20">
        <v>5.73</v>
      </c>
      <c r="T20" s="16">
        <v>17</v>
      </c>
      <c r="U20" s="23">
        <f t="shared" si="1"/>
        <v>1908</v>
      </c>
      <c r="V20" s="16"/>
      <c r="W20" s="103" t="s">
        <v>437</v>
      </c>
      <c r="X20" s="103">
        <v>312813</v>
      </c>
      <c r="Y20" s="108">
        <f t="shared" si="0"/>
        <v>0</v>
      </c>
    </row>
    <row r="21" spans="1:25">
      <c r="A21" s="16">
        <v>17</v>
      </c>
      <c r="B21" t="s">
        <v>257</v>
      </c>
      <c r="C21" t="s">
        <v>13</v>
      </c>
      <c r="D21">
        <v>310905</v>
      </c>
      <c r="E21">
        <v>44307</v>
      </c>
      <c r="F21">
        <v>7.2460610000000001</v>
      </c>
      <c r="G21">
        <v>0</v>
      </c>
      <c r="H21">
        <v>89.494</v>
      </c>
      <c r="I21">
        <v>19.8</v>
      </c>
      <c r="J21">
        <v>83</v>
      </c>
      <c r="K21">
        <v>182.7</v>
      </c>
      <c r="L21">
        <v>1.0135000000000001</v>
      </c>
      <c r="M21">
        <v>86.995999999999995</v>
      </c>
      <c r="N21">
        <v>92.078000000000003</v>
      </c>
      <c r="O21">
        <v>89.388999999999996</v>
      </c>
      <c r="P21">
        <v>16.399999999999999</v>
      </c>
      <c r="Q21">
        <v>24.5</v>
      </c>
      <c r="R21">
        <v>18.7</v>
      </c>
      <c r="S21">
        <v>5.73</v>
      </c>
      <c r="T21" s="16">
        <v>16</v>
      </c>
      <c r="U21" s="23">
        <f t="shared" si="1"/>
        <v>1973</v>
      </c>
      <c r="V21" s="16"/>
      <c r="W21" s="103" t="s">
        <v>438</v>
      </c>
      <c r="X21" s="103">
        <v>310904</v>
      </c>
      <c r="Y21" s="108">
        <f t="shared" si="0"/>
        <v>-3.2164165902770492E-4</v>
      </c>
    </row>
    <row r="22" spans="1:25">
      <c r="A22" s="16">
        <v>16</v>
      </c>
      <c r="B22" t="s">
        <v>258</v>
      </c>
      <c r="C22" t="s">
        <v>13</v>
      </c>
      <c r="D22">
        <v>308932</v>
      </c>
      <c r="E22">
        <v>44033</v>
      </c>
      <c r="F22">
        <v>7.2365709999999996</v>
      </c>
      <c r="G22">
        <v>0</v>
      </c>
      <c r="H22">
        <v>88.977000000000004</v>
      </c>
      <c r="I22">
        <v>19</v>
      </c>
      <c r="J22">
        <v>75</v>
      </c>
      <c r="K22">
        <v>187.6</v>
      </c>
      <c r="L22">
        <v>1.0136000000000001</v>
      </c>
      <c r="M22">
        <v>85.466999999999999</v>
      </c>
      <c r="N22">
        <v>92.451999999999998</v>
      </c>
      <c r="O22">
        <v>88.741</v>
      </c>
      <c r="P22">
        <v>13.3</v>
      </c>
      <c r="Q22">
        <v>25.2</v>
      </c>
      <c r="R22">
        <v>17.3</v>
      </c>
      <c r="S22">
        <v>5.72</v>
      </c>
      <c r="T22" s="16">
        <v>15</v>
      </c>
      <c r="U22" s="23">
        <f t="shared" si="1"/>
        <v>1776</v>
      </c>
      <c r="V22" s="16"/>
      <c r="W22" s="143" t="s">
        <v>218</v>
      </c>
      <c r="X22" s="143">
        <v>308931</v>
      </c>
      <c r="Y22" s="108">
        <f t="shared" si="0"/>
        <v>-3.2369582950764197E-4</v>
      </c>
    </row>
    <row r="23" spans="1:25" s="25" customFormat="1">
      <c r="A23" s="21">
        <v>15</v>
      </c>
      <c r="B23" t="s">
        <v>149</v>
      </c>
      <c r="C23" t="s">
        <v>13</v>
      </c>
      <c r="D23">
        <v>307156</v>
      </c>
      <c r="E23">
        <v>43787</v>
      </c>
      <c r="F23">
        <v>6.9822569999999997</v>
      </c>
      <c r="G23">
        <v>0</v>
      </c>
      <c r="H23">
        <v>88.224000000000004</v>
      </c>
      <c r="I23">
        <v>19.100000000000001</v>
      </c>
      <c r="J23">
        <v>84.1</v>
      </c>
      <c r="K23">
        <v>196.5</v>
      </c>
      <c r="L23">
        <v>1.0129999999999999</v>
      </c>
      <c r="M23">
        <v>84.793999999999997</v>
      </c>
      <c r="N23">
        <v>91.057000000000002</v>
      </c>
      <c r="O23">
        <v>85.567999999999998</v>
      </c>
      <c r="P23">
        <v>16.100000000000001</v>
      </c>
      <c r="Q23">
        <v>22.8</v>
      </c>
      <c r="R23">
        <v>18.2</v>
      </c>
      <c r="S23">
        <v>5.72</v>
      </c>
      <c r="T23" s="22">
        <v>14</v>
      </c>
      <c r="U23" s="23">
        <f t="shared" si="1"/>
        <v>2003</v>
      </c>
      <c r="V23" s="24">
        <v>15</v>
      </c>
      <c r="W23" s="103" t="s">
        <v>219</v>
      </c>
      <c r="X23" s="103">
        <v>307155</v>
      </c>
      <c r="Y23" s="108">
        <f t="shared" si="0"/>
        <v>-3.255674640882944E-4</v>
      </c>
    </row>
    <row r="24" spans="1:25">
      <c r="A24" s="16">
        <v>14</v>
      </c>
      <c r="B24" t="s">
        <v>150</v>
      </c>
      <c r="C24" t="s">
        <v>13</v>
      </c>
      <c r="D24">
        <v>305153</v>
      </c>
      <c r="E24">
        <v>43506</v>
      </c>
      <c r="F24">
        <v>7.2610859999999997</v>
      </c>
      <c r="G24">
        <v>0</v>
      </c>
      <c r="H24">
        <v>88.216999999999999</v>
      </c>
      <c r="I24">
        <v>20.399999999999999</v>
      </c>
      <c r="J24">
        <v>87.4</v>
      </c>
      <c r="K24">
        <v>197.1</v>
      </c>
      <c r="L24">
        <v>1.0135000000000001</v>
      </c>
      <c r="M24">
        <v>84.918999999999997</v>
      </c>
      <c r="N24">
        <v>92.054000000000002</v>
      </c>
      <c r="O24">
        <v>89.58</v>
      </c>
      <c r="P24">
        <v>17.899999999999999</v>
      </c>
      <c r="Q24">
        <v>24.1</v>
      </c>
      <c r="R24">
        <v>18.7</v>
      </c>
      <c r="S24">
        <v>5.72</v>
      </c>
      <c r="T24" s="16">
        <v>13</v>
      </c>
      <c r="U24" s="23">
        <f t="shared" si="1"/>
        <v>2082</v>
      </c>
      <c r="V24" s="16"/>
      <c r="W24" s="103" t="s">
        <v>220</v>
      </c>
      <c r="X24" s="103">
        <v>305152</v>
      </c>
      <c r="Y24" s="108">
        <f t="shared" si="0"/>
        <v>-3.2770446300389722E-4</v>
      </c>
    </row>
    <row r="25" spans="1:25">
      <c r="A25" s="16">
        <v>13</v>
      </c>
      <c r="B25" t="s">
        <v>151</v>
      </c>
      <c r="C25" t="s">
        <v>13</v>
      </c>
      <c r="D25">
        <v>303071</v>
      </c>
      <c r="E25">
        <v>43214</v>
      </c>
      <c r="F25">
        <v>7.0045190000000002</v>
      </c>
      <c r="G25">
        <v>0</v>
      </c>
      <c r="H25">
        <v>91.55</v>
      </c>
      <c r="I25">
        <v>20.399999999999999</v>
      </c>
      <c r="J25">
        <v>31.3</v>
      </c>
      <c r="K25">
        <v>219</v>
      </c>
      <c r="L25">
        <v>1.0128999999999999</v>
      </c>
      <c r="M25">
        <v>85.86</v>
      </c>
      <c r="N25">
        <v>93.840999999999994</v>
      </c>
      <c r="O25">
        <v>86.177000000000007</v>
      </c>
      <c r="P25">
        <v>14.2</v>
      </c>
      <c r="Q25">
        <v>28.3</v>
      </c>
      <c r="R25">
        <v>19.100000000000001</v>
      </c>
      <c r="S25">
        <v>5.72</v>
      </c>
      <c r="T25" s="16">
        <v>12</v>
      </c>
      <c r="U25" s="23">
        <f t="shared" si="1"/>
        <v>666</v>
      </c>
      <c r="V25" s="16"/>
      <c r="W25" s="103" t="s">
        <v>221</v>
      </c>
      <c r="X25" s="103">
        <v>303071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302405</v>
      </c>
      <c r="E26">
        <v>43123</v>
      </c>
      <c r="F26">
        <v>7.4495329999999997</v>
      </c>
      <c r="G26">
        <v>0</v>
      </c>
      <c r="H26">
        <v>91.563999999999993</v>
      </c>
      <c r="I26">
        <v>19.2</v>
      </c>
      <c r="J26">
        <v>66.2</v>
      </c>
      <c r="K26">
        <v>175.1</v>
      </c>
      <c r="L26">
        <v>1.0141</v>
      </c>
      <c r="M26">
        <v>88.308000000000007</v>
      </c>
      <c r="N26">
        <v>93.929000000000002</v>
      </c>
      <c r="O26">
        <v>91.775000000000006</v>
      </c>
      <c r="P26">
        <v>15.6</v>
      </c>
      <c r="Q26">
        <v>23.9</v>
      </c>
      <c r="R26">
        <v>17.600000000000001</v>
      </c>
      <c r="S26">
        <v>5.73</v>
      </c>
      <c r="T26" s="16">
        <v>11</v>
      </c>
      <c r="U26" s="23">
        <f t="shared" si="1"/>
        <v>1551</v>
      </c>
      <c r="V26" s="16"/>
      <c r="W26" s="104">
        <v>41983.397546296299</v>
      </c>
      <c r="X26" s="103">
        <v>302405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300854</v>
      </c>
      <c r="E27">
        <v>42912</v>
      </c>
      <c r="F27">
        <v>7.3241110000000003</v>
      </c>
      <c r="G27">
        <v>0</v>
      </c>
      <c r="H27">
        <v>89.385999999999996</v>
      </c>
      <c r="I27">
        <v>20</v>
      </c>
      <c r="J27">
        <v>72.599999999999994</v>
      </c>
      <c r="K27">
        <v>182.1</v>
      </c>
      <c r="L27">
        <v>1.0137</v>
      </c>
      <c r="M27">
        <v>85.132999999999996</v>
      </c>
      <c r="N27">
        <v>93.123999999999995</v>
      </c>
      <c r="O27">
        <v>90.287999999999997</v>
      </c>
      <c r="P27">
        <v>16.100000000000001</v>
      </c>
      <c r="Q27">
        <v>24.7</v>
      </c>
      <c r="R27">
        <v>18.3</v>
      </c>
      <c r="S27">
        <v>5.73</v>
      </c>
      <c r="T27" s="16">
        <v>10</v>
      </c>
      <c r="U27" s="23">
        <f t="shared" si="1"/>
        <v>1719</v>
      </c>
      <c r="V27" s="16"/>
      <c r="W27" s="104">
        <v>41953.389097222222</v>
      </c>
      <c r="X27" s="103">
        <v>300853</v>
      </c>
      <c r="Y27" s="108">
        <f t="shared" si="0"/>
        <v>-3.3238713794503383E-4</v>
      </c>
    </row>
    <row r="28" spans="1:25">
      <c r="A28" s="16">
        <v>10</v>
      </c>
      <c r="B28" t="s">
        <v>154</v>
      </c>
      <c r="C28" t="s">
        <v>13</v>
      </c>
      <c r="D28">
        <v>299135</v>
      </c>
      <c r="E28">
        <v>42673</v>
      </c>
      <c r="F28">
        <v>7.0479589999999996</v>
      </c>
      <c r="G28">
        <v>0</v>
      </c>
      <c r="H28">
        <v>88.88</v>
      </c>
      <c r="I28">
        <v>20.2</v>
      </c>
      <c r="J28">
        <v>71.7</v>
      </c>
      <c r="K28">
        <v>199.3</v>
      </c>
      <c r="L28">
        <v>1.0129999999999999</v>
      </c>
      <c r="M28">
        <v>86.215999999999994</v>
      </c>
      <c r="N28">
        <v>92.185000000000002</v>
      </c>
      <c r="O28">
        <v>86.813999999999993</v>
      </c>
      <c r="P28">
        <v>16.899999999999999</v>
      </c>
      <c r="Q28">
        <v>26.1</v>
      </c>
      <c r="R28">
        <v>19.2</v>
      </c>
      <c r="S28">
        <v>5.73</v>
      </c>
      <c r="T28" s="16">
        <v>9</v>
      </c>
      <c r="U28" s="23">
        <f t="shared" si="1"/>
        <v>1694</v>
      </c>
      <c r="V28" s="16"/>
      <c r="W28" s="104">
        <v>41922.387233796297</v>
      </c>
      <c r="X28" s="103">
        <v>299134</v>
      </c>
      <c r="Y28" s="108">
        <f t="shared" si="0"/>
        <v>-3.3429722365951875E-4</v>
      </c>
    </row>
    <row r="29" spans="1:25">
      <c r="A29" s="16">
        <v>9</v>
      </c>
      <c r="B29" t="s">
        <v>155</v>
      </c>
      <c r="C29" t="s">
        <v>13</v>
      </c>
      <c r="D29">
        <v>297441</v>
      </c>
      <c r="E29">
        <v>42436</v>
      </c>
      <c r="F29">
        <v>7.099901</v>
      </c>
      <c r="G29">
        <v>0</v>
      </c>
      <c r="H29">
        <v>88.453000000000003</v>
      </c>
      <c r="I29">
        <v>20</v>
      </c>
      <c r="J29">
        <v>69.8</v>
      </c>
      <c r="K29">
        <v>161.5</v>
      </c>
      <c r="L29">
        <v>1.0133000000000001</v>
      </c>
      <c r="M29">
        <v>86.012</v>
      </c>
      <c r="N29">
        <v>90.72</v>
      </c>
      <c r="O29">
        <v>86.953999999999994</v>
      </c>
      <c r="P29">
        <v>15.9</v>
      </c>
      <c r="Q29">
        <v>24.9</v>
      </c>
      <c r="R29">
        <v>17.600000000000001</v>
      </c>
      <c r="S29">
        <v>5.73</v>
      </c>
      <c r="T29" s="16">
        <v>8</v>
      </c>
      <c r="U29" s="23">
        <f t="shared" si="1"/>
        <v>1649</v>
      </c>
      <c r="V29" s="16"/>
      <c r="W29" s="104">
        <v>41892.411712962959</v>
      </c>
      <c r="X29" s="103">
        <v>297441</v>
      </c>
      <c r="Y29" s="108">
        <f t="shared" si="0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295792</v>
      </c>
      <c r="E30">
        <v>42205</v>
      </c>
      <c r="F30">
        <v>7.3070149999999998</v>
      </c>
      <c r="G30">
        <v>0</v>
      </c>
      <c r="H30">
        <v>89.521000000000001</v>
      </c>
      <c r="I30">
        <v>19.899999999999999</v>
      </c>
      <c r="J30">
        <v>81.099999999999994</v>
      </c>
      <c r="K30">
        <v>161.19999999999999</v>
      </c>
      <c r="L30">
        <v>1.0138</v>
      </c>
      <c r="M30">
        <v>86.334999999999994</v>
      </c>
      <c r="N30">
        <v>92.078000000000003</v>
      </c>
      <c r="O30">
        <v>89.792000000000002</v>
      </c>
      <c r="P30">
        <v>15.6</v>
      </c>
      <c r="Q30">
        <v>25.1</v>
      </c>
      <c r="R30">
        <v>17.600000000000001</v>
      </c>
      <c r="S30">
        <v>5.72</v>
      </c>
      <c r="T30" s="22">
        <v>7</v>
      </c>
      <c r="U30" s="23">
        <f t="shared" si="1"/>
        <v>1932</v>
      </c>
      <c r="V30" s="24">
        <v>8</v>
      </c>
      <c r="W30" s="104">
        <v>41861.389664351853</v>
      </c>
      <c r="X30" s="103">
        <v>295791</v>
      </c>
      <c r="Y30" s="108">
        <f t="shared" si="0"/>
        <v>-3.3807540434338534E-4</v>
      </c>
    </row>
    <row r="31" spans="1:25">
      <c r="A31" s="16">
        <v>7</v>
      </c>
      <c r="B31" t="s">
        <v>157</v>
      </c>
      <c r="C31" t="s">
        <v>13</v>
      </c>
      <c r="D31">
        <v>293860</v>
      </c>
      <c r="E31">
        <v>41938</v>
      </c>
      <c r="F31">
        <v>7.0514029999999996</v>
      </c>
      <c r="G31">
        <v>0</v>
      </c>
      <c r="H31">
        <v>88.826999999999998</v>
      </c>
      <c r="I31">
        <v>19.600000000000001</v>
      </c>
      <c r="J31">
        <v>75.900000000000006</v>
      </c>
      <c r="K31">
        <v>190.1</v>
      </c>
      <c r="L31">
        <v>1.0129999999999999</v>
      </c>
      <c r="M31">
        <v>85.638999999999996</v>
      </c>
      <c r="N31">
        <v>92.277000000000001</v>
      </c>
      <c r="O31">
        <v>86.793000000000006</v>
      </c>
      <c r="P31">
        <v>16.8</v>
      </c>
      <c r="Q31">
        <v>24</v>
      </c>
      <c r="R31">
        <v>19</v>
      </c>
      <c r="S31">
        <v>5.73</v>
      </c>
      <c r="T31" s="16">
        <v>6</v>
      </c>
      <c r="U31" s="23">
        <f t="shared" si="1"/>
        <v>1802</v>
      </c>
      <c r="V31" s="5"/>
      <c r="W31" s="104">
        <v>41830.38386574074</v>
      </c>
      <c r="X31" s="103">
        <v>293860</v>
      </c>
      <c r="Y31" s="108">
        <f t="shared" si="0"/>
        <v>0</v>
      </c>
    </row>
    <row r="32" spans="1:25">
      <c r="A32" s="16">
        <v>6</v>
      </c>
      <c r="B32" t="s">
        <v>158</v>
      </c>
      <c r="C32" t="s">
        <v>13</v>
      </c>
      <c r="D32">
        <v>292058</v>
      </c>
      <c r="E32">
        <v>41686</v>
      </c>
      <c r="F32">
        <v>7.0446520000000001</v>
      </c>
      <c r="G32">
        <v>0</v>
      </c>
      <c r="H32">
        <v>91.83</v>
      </c>
      <c r="I32">
        <v>18.7</v>
      </c>
      <c r="J32">
        <v>6.1</v>
      </c>
      <c r="K32">
        <v>314.5</v>
      </c>
      <c r="L32">
        <v>1.0129999999999999</v>
      </c>
      <c r="M32">
        <v>85.843000000000004</v>
      </c>
      <c r="N32">
        <v>94.369</v>
      </c>
      <c r="O32">
        <v>86.631</v>
      </c>
      <c r="P32">
        <v>15.4</v>
      </c>
      <c r="Q32">
        <v>26.2</v>
      </c>
      <c r="R32">
        <v>18.8</v>
      </c>
      <c r="S32">
        <v>5.73</v>
      </c>
      <c r="T32" s="16">
        <v>5</v>
      </c>
      <c r="U32" s="23">
        <f t="shared" si="1"/>
        <v>147</v>
      </c>
      <c r="V32" s="5"/>
      <c r="W32" s="104">
        <v>41800.390092592592</v>
      </c>
      <c r="X32" s="103">
        <v>292058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291911</v>
      </c>
      <c r="E33">
        <v>41666</v>
      </c>
      <c r="F33">
        <v>7.5810659999999999</v>
      </c>
      <c r="G33">
        <v>0</v>
      </c>
      <c r="H33">
        <v>91.814999999999998</v>
      </c>
      <c r="I33">
        <v>18.3</v>
      </c>
      <c r="J33">
        <v>0.2</v>
      </c>
      <c r="K33">
        <v>3.2</v>
      </c>
      <c r="L33">
        <v>1.0145999999999999</v>
      </c>
      <c r="M33">
        <v>89.685000000000002</v>
      </c>
      <c r="N33">
        <v>93.893000000000001</v>
      </c>
      <c r="O33">
        <v>92.820999999999998</v>
      </c>
      <c r="P33">
        <v>15.3</v>
      </c>
      <c r="Q33">
        <v>23.7</v>
      </c>
      <c r="R33">
        <v>15.6</v>
      </c>
      <c r="S33">
        <v>5.73</v>
      </c>
      <c r="T33" s="16">
        <v>4</v>
      </c>
      <c r="U33" s="23">
        <f t="shared" si="1"/>
        <v>7</v>
      </c>
      <c r="V33" s="5"/>
      <c r="W33" s="104">
        <v>41769.386203703703</v>
      </c>
      <c r="X33" s="103">
        <v>291911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291904</v>
      </c>
      <c r="E34">
        <v>41665</v>
      </c>
      <c r="F34">
        <v>7.5359249999999998</v>
      </c>
      <c r="G34">
        <v>0</v>
      </c>
      <c r="H34">
        <v>90.945999999999998</v>
      </c>
      <c r="I34">
        <v>19.600000000000001</v>
      </c>
      <c r="J34">
        <v>65.099999999999994</v>
      </c>
      <c r="K34">
        <v>185.7</v>
      </c>
      <c r="L34">
        <v>1.0145999999999999</v>
      </c>
      <c r="M34">
        <v>87.242000000000004</v>
      </c>
      <c r="N34">
        <v>93.924000000000007</v>
      </c>
      <c r="O34">
        <v>92.11</v>
      </c>
      <c r="P34">
        <v>15.4</v>
      </c>
      <c r="Q34">
        <v>25</v>
      </c>
      <c r="R34">
        <v>15.4</v>
      </c>
      <c r="S34">
        <v>5.72</v>
      </c>
      <c r="T34" s="16">
        <v>3</v>
      </c>
      <c r="U34" s="23">
        <f t="shared" si="1"/>
        <v>1530</v>
      </c>
      <c r="V34" s="5"/>
      <c r="W34" s="104">
        <v>41739.387881944444</v>
      </c>
      <c r="X34" s="103">
        <v>291904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290374</v>
      </c>
      <c r="E35">
        <v>41455</v>
      </c>
      <c r="F35">
        <v>7.232405</v>
      </c>
      <c r="G35">
        <v>0</v>
      </c>
      <c r="H35">
        <v>90.730999999999995</v>
      </c>
      <c r="I35">
        <v>20.6</v>
      </c>
      <c r="J35">
        <v>75.599999999999994</v>
      </c>
      <c r="K35">
        <v>208.1</v>
      </c>
      <c r="L35">
        <v>1.0133000000000001</v>
      </c>
      <c r="M35">
        <v>88.405000000000001</v>
      </c>
      <c r="N35">
        <v>92.224000000000004</v>
      </c>
      <c r="O35">
        <v>89.53</v>
      </c>
      <c r="P35">
        <v>17.399999999999999</v>
      </c>
      <c r="Q35">
        <v>25.9</v>
      </c>
      <c r="R35">
        <v>19.7</v>
      </c>
      <c r="S35">
        <v>5.75</v>
      </c>
      <c r="T35" s="16">
        <v>2</v>
      </c>
      <c r="U35" s="23">
        <f t="shared" si="1"/>
        <v>1794</v>
      </c>
      <c r="V35" s="5"/>
      <c r="W35" s="104">
        <v>41708.404606481483</v>
      </c>
      <c r="X35" s="103">
        <v>290373</v>
      </c>
      <c r="Y35" s="108">
        <f>((X35*100)/D35)-100</f>
        <v>-3.4438345031162498E-4</v>
      </c>
    </row>
    <row r="36" spans="1:25">
      <c r="A36" s="16">
        <v>2</v>
      </c>
      <c r="B36" t="s">
        <v>162</v>
      </c>
      <c r="C36" t="s">
        <v>13</v>
      </c>
      <c r="D36">
        <v>288580</v>
      </c>
      <c r="E36">
        <v>41209</v>
      </c>
      <c r="F36">
        <v>7.3252230000000003</v>
      </c>
      <c r="G36">
        <v>0</v>
      </c>
      <c r="H36">
        <v>90.658000000000001</v>
      </c>
      <c r="I36">
        <v>20.8</v>
      </c>
      <c r="J36">
        <v>75.5</v>
      </c>
      <c r="K36">
        <v>185.8</v>
      </c>
      <c r="L36">
        <v>1.0135000000000001</v>
      </c>
      <c r="M36">
        <v>87.174000000000007</v>
      </c>
      <c r="N36">
        <v>93.24</v>
      </c>
      <c r="O36">
        <v>90.834999999999994</v>
      </c>
      <c r="P36">
        <v>18.2</v>
      </c>
      <c r="Q36">
        <v>25.3</v>
      </c>
      <c r="R36">
        <v>19.7</v>
      </c>
      <c r="S36">
        <v>5.72</v>
      </c>
      <c r="T36" s="16">
        <v>1</v>
      </c>
      <c r="U36" s="23">
        <f t="shared" si="1"/>
        <v>1792</v>
      </c>
      <c r="V36" s="5"/>
      <c r="W36" s="104">
        <v>41680.390983796293</v>
      </c>
      <c r="X36" s="103">
        <v>288579</v>
      </c>
      <c r="Y36" s="108">
        <f t="shared" ref="Y36:Y37" si="2">((X36*100)/D36)-100</f>
        <v>-3.4652436066551218E-4</v>
      </c>
    </row>
    <row r="37" spans="1:25">
      <c r="A37" s="16">
        <v>1</v>
      </c>
      <c r="B37" t="s">
        <v>163</v>
      </c>
      <c r="C37" t="s">
        <v>13</v>
      </c>
      <c r="D37">
        <v>286788</v>
      </c>
      <c r="E37">
        <v>40963</v>
      </c>
      <c r="F37">
        <v>7.2676509999999999</v>
      </c>
      <c r="G37">
        <v>0</v>
      </c>
      <c r="H37">
        <v>88.909000000000006</v>
      </c>
      <c r="I37">
        <v>20.6</v>
      </c>
      <c r="J37">
        <v>68.7</v>
      </c>
      <c r="K37">
        <v>155.30000000000001</v>
      </c>
      <c r="L37">
        <v>1.0134000000000001</v>
      </c>
      <c r="M37">
        <v>86.186000000000007</v>
      </c>
      <c r="N37">
        <v>92.512</v>
      </c>
      <c r="O37">
        <v>89.858999999999995</v>
      </c>
      <c r="P37">
        <v>18.5</v>
      </c>
      <c r="Q37">
        <v>26.5</v>
      </c>
      <c r="R37">
        <v>19.2</v>
      </c>
      <c r="S37">
        <v>5.74</v>
      </c>
      <c r="T37" s="1"/>
      <c r="U37" s="26"/>
      <c r="V37" s="5"/>
      <c r="W37" s="104">
        <v>41649.391793981478</v>
      </c>
      <c r="X37" s="103">
        <v>286788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C1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121626</v>
      </c>
      <c r="T6" s="22">
        <v>31</v>
      </c>
      <c r="U6" s="23">
        <f>D6-D7</f>
        <v>1542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120084</v>
      </c>
      <c r="T7" s="16">
        <v>30</v>
      </c>
      <c r="U7" s="23">
        <f>D7-D8</f>
        <v>2029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118055</v>
      </c>
      <c r="T8" s="16">
        <v>29</v>
      </c>
      <c r="U8" s="23">
        <f>D8-D9</f>
        <v>2442</v>
      </c>
      <c r="V8" s="4"/>
      <c r="W8" s="103" t="s">
        <v>614</v>
      </c>
      <c r="X8" s="103">
        <v>118055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115613</v>
      </c>
      <c r="E9">
        <v>684477</v>
      </c>
      <c r="F9">
        <v>6.9287010000000002</v>
      </c>
      <c r="G9">
        <v>1</v>
      </c>
      <c r="H9">
        <v>87.807000000000002</v>
      </c>
      <c r="I9">
        <v>22.5</v>
      </c>
      <c r="J9">
        <v>102.2</v>
      </c>
      <c r="K9">
        <v>261.60000000000002</v>
      </c>
      <c r="L9">
        <v>1.0121</v>
      </c>
      <c r="M9">
        <v>84.733000000000004</v>
      </c>
      <c r="N9">
        <v>89.74</v>
      </c>
      <c r="O9">
        <v>86.81</v>
      </c>
      <c r="P9">
        <v>8.8000000000000007</v>
      </c>
      <c r="Q9">
        <v>29.4</v>
      </c>
      <c r="R9">
        <v>23.9</v>
      </c>
      <c r="S9">
        <v>5.58</v>
      </c>
      <c r="T9" s="22">
        <v>28</v>
      </c>
      <c r="U9" s="23">
        <f t="shared" ref="U9:U36" si="1">D9-D10</f>
        <v>2451</v>
      </c>
      <c r="V9" s="24">
        <v>29</v>
      </c>
      <c r="W9" s="103" t="s">
        <v>615</v>
      </c>
      <c r="X9" s="103">
        <v>115614</v>
      </c>
      <c r="Y9" s="108">
        <f t="shared" si="0"/>
        <v>8.6495463312985521E-4</v>
      </c>
    </row>
    <row r="10" spans="1:25">
      <c r="A10" s="16">
        <v>28</v>
      </c>
      <c r="B10" t="s">
        <v>246</v>
      </c>
      <c r="C10" t="s">
        <v>13</v>
      </c>
      <c r="D10">
        <v>113162</v>
      </c>
      <c r="E10">
        <v>684125</v>
      </c>
      <c r="F10">
        <v>7.0029019999999997</v>
      </c>
      <c r="G10">
        <v>1</v>
      </c>
      <c r="H10">
        <v>87.79</v>
      </c>
      <c r="I10">
        <v>22.9</v>
      </c>
      <c r="J10">
        <v>106.5</v>
      </c>
      <c r="K10">
        <v>297.7</v>
      </c>
      <c r="L10">
        <v>1.0122</v>
      </c>
      <c r="M10">
        <v>85.106999999999999</v>
      </c>
      <c r="N10">
        <v>90.768000000000001</v>
      </c>
      <c r="O10">
        <v>87.935000000000002</v>
      </c>
      <c r="P10">
        <v>11.2</v>
      </c>
      <c r="Q10">
        <v>28.9</v>
      </c>
      <c r="R10">
        <v>24.2</v>
      </c>
      <c r="S10">
        <v>5.57</v>
      </c>
      <c r="T10" s="16">
        <v>27</v>
      </c>
      <c r="U10" s="23">
        <f t="shared" si="1"/>
        <v>2543</v>
      </c>
      <c r="V10" s="16"/>
      <c r="W10" s="103" t="s">
        <v>616</v>
      </c>
      <c r="X10" s="103">
        <v>113163</v>
      </c>
      <c r="Y10" s="108">
        <f t="shared" si="0"/>
        <v>8.8368887082879155E-4</v>
      </c>
    </row>
    <row r="11" spans="1:25">
      <c r="A11" s="16">
        <v>27</v>
      </c>
      <c r="B11" t="s">
        <v>247</v>
      </c>
      <c r="C11" t="s">
        <v>13</v>
      </c>
      <c r="D11">
        <v>110619</v>
      </c>
      <c r="E11">
        <v>683760</v>
      </c>
      <c r="F11">
        <v>7.0129869999999999</v>
      </c>
      <c r="G11">
        <v>1</v>
      </c>
      <c r="H11">
        <v>91.613</v>
      </c>
      <c r="I11">
        <v>22.2</v>
      </c>
      <c r="J11">
        <v>21.3</v>
      </c>
      <c r="K11">
        <v>310.3</v>
      </c>
      <c r="L11">
        <v>1.0123</v>
      </c>
      <c r="M11">
        <v>86.28</v>
      </c>
      <c r="N11">
        <v>93.926000000000002</v>
      </c>
      <c r="O11">
        <v>88.031000000000006</v>
      </c>
      <c r="P11">
        <v>9.1999999999999993</v>
      </c>
      <c r="Q11">
        <v>39.700000000000003</v>
      </c>
      <c r="R11">
        <v>24.1</v>
      </c>
      <c r="S11">
        <v>5.58</v>
      </c>
      <c r="T11" s="16">
        <v>26</v>
      </c>
      <c r="U11" s="23">
        <f t="shared" si="1"/>
        <v>595</v>
      </c>
      <c r="V11" s="16"/>
      <c r="W11" s="103" t="s">
        <v>617</v>
      </c>
      <c r="X11" s="103">
        <v>110620</v>
      </c>
      <c r="Y11" s="108">
        <f t="shared" si="0"/>
        <v>9.0400383297151166E-4</v>
      </c>
    </row>
    <row r="12" spans="1:25">
      <c r="A12" s="16">
        <v>26</v>
      </c>
      <c r="B12" t="s">
        <v>248</v>
      </c>
      <c r="C12" t="s">
        <v>13</v>
      </c>
      <c r="D12">
        <v>110024</v>
      </c>
      <c r="E12">
        <v>683677</v>
      </c>
      <c r="F12">
        <v>7.507314</v>
      </c>
      <c r="G12">
        <v>1</v>
      </c>
      <c r="H12">
        <v>90.212999999999994</v>
      </c>
      <c r="I12">
        <v>18.8</v>
      </c>
      <c r="J12">
        <v>18.7</v>
      </c>
      <c r="K12">
        <v>213.9</v>
      </c>
      <c r="L12">
        <v>1.0146999999999999</v>
      </c>
      <c r="M12">
        <v>88.54</v>
      </c>
      <c r="N12">
        <v>92.608000000000004</v>
      </c>
      <c r="O12">
        <v>91.120999999999995</v>
      </c>
      <c r="P12">
        <v>4.8</v>
      </c>
      <c r="Q12">
        <v>36.6</v>
      </c>
      <c r="R12">
        <v>13.8</v>
      </c>
      <c r="S12">
        <v>5.57</v>
      </c>
      <c r="T12" s="16">
        <v>25</v>
      </c>
      <c r="U12" s="23">
        <f t="shared" si="1"/>
        <v>438</v>
      </c>
      <c r="V12" s="16"/>
      <c r="W12" s="143" t="s">
        <v>439</v>
      </c>
      <c r="X12" s="143">
        <v>110025</v>
      </c>
      <c r="Y12" s="108">
        <f t="shared" si="0"/>
        <v>9.088926052527313E-4</v>
      </c>
    </row>
    <row r="13" spans="1:25">
      <c r="A13" s="16">
        <v>25</v>
      </c>
      <c r="B13" t="s">
        <v>249</v>
      </c>
      <c r="C13" t="s">
        <v>13</v>
      </c>
      <c r="D13">
        <v>109586</v>
      </c>
      <c r="E13">
        <v>683615</v>
      </c>
      <c r="F13">
        <v>7.216621</v>
      </c>
      <c r="G13">
        <v>1</v>
      </c>
      <c r="H13">
        <v>88.224999999999994</v>
      </c>
      <c r="I13">
        <v>21.5</v>
      </c>
      <c r="J13">
        <v>99.7</v>
      </c>
      <c r="K13">
        <v>418.3</v>
      </c>
      <c r="L13">
        <v>1.0129999999999999</v>
      </c>
      <c r="M13">
        <v>85.917000000000002</v>
      </c>
      <c r="N13">
        <v>90.659000000000006</v>
      </c>
      <c r="O13">
        <v>89.953999999999994</v>
      </c>
      <c r="P13">
        <v>11.4</v>
      </c>
      <c r="Q13">
        <v>26.7</v>
      </c>
      <c r="R13">
        <v>21.4</v>
      </c>
      <c r="S13">
        <v>5.57</v>
      </c>
      <c r="T13" s="16">
        <v>24</v>
      </c>
      <c r="U13" s="23">
        <f t="shared" si="1"/>
        <v>2468</v>
      </c>
      <c r="V13" s="16"/>
      <c r="W13" s="103" t="s">
        <v>440</v>
      </c>
      <c r="X13" s="103">
        <v>109587</v>
      </c>
      <c r="Y13" s="108">
        <f t="shared" si="0"/>
        <v>9.1252532257612984E-4</v>
      </c>
    </row>
    <row r="14" spans="1:25">
      <c r="A14" s="16">
        <v>24</v>
      </c>
      <c r="B14" t="s">
        <v>250</v>
      </c>
      <c r="C14" t="s">
        <v>13</v>
      </c>
      <c r="D14">
        <v>107118</v>
      </c>
      <c r="E14">
        <v>683263</v>
      </c>
      <c r="F14">
        <v>6.8716109999999997</v>
      </c>
      <c r="G14">
        <v>1</v>
      </c>
      <c r="H14">
        <v>88.405000000000001</v>
      </c>
      <c r="I14">
        <v>22.7</v>
      </c>
      <c r="J14">
        <v>111.6</v>
      </c>
      <c r="K14">
        <v>361.1</v>
      </c>
      <c r="L14">
        <v>1.012</v>
      </c>
      <c r="M14">
        <v>85.656999999999996</v>
      </c>
      <c r="N14">
        <v>91.158000000000001</v>
      </c>
      <c r="O14">
        <v>86.126999999999995</v>
      </c>
      <c r="P14">
        <v>13</v>
      </c>
      <c r="Q14">
        <v>27.5</v>
      </c>
      <c r="R14">
        <v>24.3</v>
      </c>
      <c r="S14">
        <v>5.59</v>
      </c>
      <c r="T14" s="16">
        <v>23</v>
      </c>
      <c r="U14" s="23">
        <f t="shared" si="1"/>
        <v>2669</v>
      </c>
      <c r="V14" s="16"/>
      <c r="W14" s="103" t="s">
        <v>441</v>
      </c>
      <c r="X14" s="103">
        <v>107119</v>
      </c>
      <c r="Y14" s="108">
        <f t="shared" si="0"/>
        <v>9.3354991690830502E-4</v>
      </c>
    </row>
    <row r="15" spans="1:25">
      <c r="A15" s="16">
        <v>23</v>
      </c>
      <c r="B15" t="s">
        <v>251</v>
      </c>
      <c r="C15" t="s">
        <v>13</v>
      </c>
      <c r="D15">
        <v>104449</v>
      </c>
      <c r="E15">
        <v>682883</v>
      </c>
      <c r="F15">
        <v>6.8546149999999999</v>
      </c>
      <c r="G15">
        <v>1</v>
      </c>
      <c r="H15">
        <v>88.605999999999995</v>
      </c>
      <c r="I15">
        <v>22.8</v>
      </c>
      <c r="J15">
        <v>97.1</v>
      </c>
      <c r="K15">
        <v>291.7</v>
      </c>
      <c r="L15">
        <v>1.0119</v>
      </c>
      <c r="M15">
        <v>85.734999999999999</v>
      </c>
      <c r="N15">
        <v>91.8</v>
      </c>
      <c r="O15">
        <v>85.85</v>
      </c>
      <c r="P15">
        <v>15.5</v>
      </c>
      <c r="Q15">
        <v>28.9</v>
      </c>
      <c r="R15">
        <v>24.2</v>
      </c>
      <c r="S15">
        <v>5.59</v>
      </c>
      <c r="T15" s="16">
        <v>22</v>
      </c>
      <c r="U15" s="23">
        <f t="shared" si="1"/>
        <v>2325</v>
      </c>
      <c r="V15" s="16"/>
      <c r="W15" s="103" t="s">
        <v>442</v>
      </c>
      <c r="X15" s="103">
        <v>104450</v>
      </c>
      <c r="Y15" s="108">
        <f t="shared" si="0"/>
        <v>9.57405049348381E-4</v>
      </c>
    </row>
    <row r="16" spans="1:25" s="25" customFormat="1">
      <c r="A16" s="21">
        <v>22</v>
      </c>
      <c r="B16" t="s">
        <v>252</v>
      </c>
      <c r="C16" t="s">
        <v>13</v>
      </c>
      <c r="D16">
        <v>102124</v>
      </c>
      <c r="E16">
        <v>682551</v>
      </c>
      <c r="F16">
        <v>6.9722390000000001</v>
      </c>
      <c r="G16">
        <v>1</v>
      </c>
      <c r="H16">
        <v>88.504999999999995</v>
      </c>
      <c r="I16">
        <v>23.2</v>
      </c>
      <c r="J16">
        <v>117</v>
      </c>
      <c r="K16">
        <v>321.2</v>
      </c>
      <c r="L16">
        <v>1.0121</v>
      </c>
      <c r="M16">
        <v>85.475999999999999</v>
      </c>
      <c r="N16">
        <v>91.191000000000003</v>
      </c>
      <c r="O16">
        <v>87.632000000000005</v>
      </c>
      <c r="P16">
        <v>15.9</v>
      </c>
      <c r="Q16">
        <v>26.7</v>
      </c>
      <c r="R16">
        <v>24.6</v>
      </c>
      <c r="S16">
        <v>5.59</v>
      </c>
      <c r="T16" s="22">
        <v>21</v>
      </c>
      <c r="U16" s="23">
        <f t="shared" si="1"/>
        <v>2802</v>
      </c>
      <c r="V16" s="24">
        <v>22</v>
      </c>
      <c r="W16" s="103" t="s">
        <v>443</v>
      </c>
      <c r="X16" s="103">
        <v>102125</v>
      </c>
      <c r="Y16" s="108">
        <f t="shared" si="0"/>
        <v>9.7920175473120707E-4</v>
      </c>
    </row>
    <row r="17" spans="1:25">
      <c r="A17" s="16">
        <v>21</v>
      </c>
      <c r="B17" t="s">
        <v>253</v>
      </c>
      <c r="C17" t="s">
        <v>13</v>
      </c>
      <c r="D17">
        <v>99322</v>
      </c>
      <c r="E17">
        <v>682150</v>
      </c>
      <c r="F17">
        <v>7.1019430000000003</v>
      </c>
      <c r="G17">
        <v>1</v>
      </c>
      <c r="H17">
        <v>88.251999999999995</v>
      </c>
      <c r="I17">
        <v>23</v>
      </c>
      <c r="J17">
        <v>115.6</v>
      </c>
      <c r="K17">
        <v>374.5</v>
      </c>
      <c r="L17">
        <v>1.0124</v>
      </c>
      <c r="M17">
        <v>84.673000000000002</v>
      </c>
      <c r="N17">
        <v>90.733000000000004</v>
      </c>
      <c r="O17">
        <v>89.418000000000006</v>
      </c>
      <c r="P17">
        <v>15.2</v>
      </c>
      <c r="Q17">
        <v>26.4</v>
      </c>
      <c r="R17">
        <v>24.5</v>
      </c>
      <c r="S17">
        <v>5.58</v>
      </c>
      <c r="T17" s="16">
        <v>20</v>
      </c>
      <c r="U17" s="23">
        <f t="shared" si="1"/>
        <v>2755</v>
      </c>
      <c r="V17" s="16"/>
      <c r="W17" s="103" t="s">
        <v>444</v>
      </c>
      <c r="X17" s="103">
        <v>99323</v>
      </c>
      <c r="Y17" s="108">
        <f t="shared" si="0"/>
        <v>1.0068262821931739E-3</v>
      </c>
    </row>
    <row r="18" spans="1:25">
      <c r="A18" s="16">
        <v>20</v>
      </c>
      <c r="B18" t="s">
        <v>254</v>
      </c>
      <c r="C18" t="s">
        <v>13</v>
      </c>
      <c r="D18">
        <v>96567</v>
      </c>
      <c r="E18">
        <v>681756</v>
      </c>
      <c r="F18">
        <v>6.7434339999999997</v>
      </c>
      <c r="G18">
        <v>1</v>
      </c>
      <c r="H18">
        <v>91.433000000000007</v>
      </c>
      <c r="I18">
        <v>21.9</v>
      </c>
      <c r="J18">
        <v>35</v>
      </c>
      <c r="K18">
        <v>448.5</v>
      </c>
      <c r="L18">
        <v>1.0116000000000001</v>
      </c>
      <c r="M18">
        <v>84.35</v>
      </c>
      <c r="N18">
        <v>93.433000000000007</v>
      </c>
      <c r="O18">
        <v>84.593000000000004</v>
      </c>
      <c r="P18">
        <v>15.5</v>
      </c>
      <c r="Q18">
        <v>27.1</v>
      </c>
      <c r="R18">
        <v>25.1</v>
      </c>
      <c r="S18">
        <v>5.6</v>
      </c>
      <c r="T18" s="16">
        <v>19</v>
      </c>
      <c r="U18" s="23">
        <f t="shared" si="1"/>
        <v>931</v>
      </c>
      <c r="V18" s="16"/>
      <c r="W18" s="103" t="s">
        <v>445</v>
      </c>
      <c r="X18" s="103">
        <v>96568</v>
      </c>
      <c r="Y18" s="108">
        <f t="shared" si="0"/>
        <v>1.0355504468435583E-3</v>
      </c>
    </row>
    <row r="19" spans="1:25">
      <c r="A19" s="16">
        <v>19</v>
      </c>
      <c r="B19" t="s">
        <v>255</v>
      </c>
      <c r="C19" t="s">
        <v>13</v>
      </c>
      <c r="D19">
        <v>95636</v>
      </c>
      <c r="E19">
        <v>681624</v>
      </c>
      <c r="F19">
        <v>7.4015380000000004</v>
      </c>
      <c r="G19">
        <v>1</v>
      </c>
      <c r="H19">
        <v>90.968999999999994</v>
      </c>
      <c r="I19">
        <v>20.6</v>
      </c>
      <c r="J19">
        <v>5.3</v>
      </c>
      <c r="K19">
        <v>66.900000000000006</v>
      </c>
      <c r="L19">
        <v>1.0134000000000001</v>
      </c>
      <c r="M19">
        <v>88.082999999999998</v>
      </c>
      <c r="N19">
        <v>93.661000000000001</v>
      </c>
      <c r="O19">
        <v>92.626999999999995</v>
      </c>
      <c r="P19">
        <v>13</v>
      </c>
      <c r="Q19">
        <v>30.4</v>
      </c>
      <c r="R19">
        <v>21.7</v>
      </c>
      <c r="S19">
        <v>5.6</v>
      </c>
      <c r="T19" s="16">
        <v>18</v>
      </c>
      <c r="U19" s="23">
        <f t="shared" si="1"/>
        <v>212</v>
      </c>
      <c r="V19" s="16"/>
      <c r="W19" s="103" t="s">
        <v>446</v>
      </c>
      <c r="X19" s="103">
        <v>95637</v>
      </c>
      <c r="Y19" s="108">
        <f t="shared" si="0"/>
        <v>1.0456313522126948E-3</v>
      </c>
    </row>
    <row r="20" spans="1:25">
      <c r="A20" s="16">
        <v>18</v>
      </c>
      <c r="B20" t="s">
        <v>256</v>
      </c>
      <c r="C20" t="s">
        <v>13</v>
      </c>
      <c r="D20">
        <v>95424</v>
      </c>
      <c r="E20">
        <v>681595</v>
      </c>
      <c r="F20">
        <v>7.319903</v>
      </c>
      <c r="G20">
        <v>1</v>
      </c>
      <c r="H20">
        <v>89.965000000000003</v>
      </c>
      <c r="I20">
        <v>22.6</v>
      </c>
      <c r="J20">
        <v>77.2</v>
      </c>
      <c r="K20">
        <v>230.8</v>
      </c>
      <c r="L20">
        <v>1.0144</v>
      </c>
      <c r="M20">
        <v>88.180999999999997</v>
      </c>
      <c r="N20">
        <v>92.15</v>
      </c>
      <c r="O20">
        <v>88.331000000000003</v>
      </c>
      <c r="P20">
        <v>12.7</v>
      </c>
      <c r="Q20">
        <v>33.1</v>
      </c>
      <c r="R20">
        <v>13.1</v>
      </c>
      <c r="S20">
        <v>5.59</v>
      </c>
      <c r="T20" s="16">
        <v>17</v>
      </c>
      <c r="U20" s="23">
        <f t="shared" si="1"/>
        <v>1830</v>
      </c>
      <c r="V20" s="16"/>
      <c r="W20" s="103" t="s">
        <v>447</v>
      </c>
      <c r="X20" s="103">
        <v>95425</v>
      </c>
      <c r="Y20" s="108">
        <f t="shared" si="0"/>
        <v>1.0479543930301816E-3</v>
      </c>
    </row>
    <row r="21" spans="1:25">
      <c r="A21" s="16">
        <v>17</v>
      </c>
      <c r="B21" t="s">
        <v>257</v>
      </c>
      <c r="C21" t="s">
        <v>13</v>
      </c>
      <c r="D21">
        <v>93594</v>
      </c>
      <c r="E21">
        <v>681337</v>
      </c>
      <c r="F21">
        <v>7.1283969999999997</v>
      </c>
      <c r="G21">
        <v>1</v>
      </c>
      <c r="H21">
        <v>89.709000000000003</v>
      </c>
      <c r="I21">
        <v>22.9</v>
      </c>
      <c r="J21">
        <v>100.4</v>
      </c>
      <c r="K21">
        <v>290.10000000000002</v>
      </c>
      <c r="L21">
        <v>1.0125</v>
      </c>
      <c r="M21">
        <v>87.376000000000005</v>
      </c>
      <c r="N21">
        <v>92.216999999999999</v>
      </c>
      <c r="O21">
        <v>89.659000000000006</v>
      </c>
      <c r="P21">
        <v>12.6</v>
      </c>
      <c r="Q21">
        <v>30</v>
      </c>
      <c r="R21">
        <v>24.1</v>
      </c>
      <c r="S21">
        <v>5.59</v>
      </c>
      <c r="T21" s="16">
        <v>16</v>
      </c>
      <c r="U21" s="23">
        <f t="shared" si="1"/>
        <v>2381</v>
      </c>
      <c r="V21" s="16"/>
      <c r="W21" s="103" t="s">
        <v>448</v>
      </c>
      <c r="X21" s="103">
        <v>93595</v>
      </c>
      <c r="Y21" s="108">
        <f t="shared" si="0"/>
        <v>1.0684445584132618E-3</v>
      </c>
    </row>
    <row r="22" spans="1:25">
      <c r="A22" s="16">
        <v>16</v>
      </c>
      <c r="B22" t="s">
        <v>258</v>
      </c>
      <c r="C22" t="s">
        <v>13</v>
      </c>
      <c r="D22">
        <v>91213</v>
      </c>
      <c r="E22">
        <v>681002</v>
      </c>
      <c r="F22">
        <v>7.0989849999999999</v>
      </c>
      <c r="G22">
        <v>1</v>
      </c>
      <c r="H22">
        <v>89.29</v>
      </c>
      <c r="I22">
        <v>22.8</v>
      </c>
      <c r="J22">
        <v>92</v>
      </c>
      <c r="K22">
        <v>276.39999999999998</v>
      </c>
      <c r="L22">
        <v>1.0125</v>
      </c>
      <c r="M22">
        <v>85.991</v>
      </c>
      <c r="N22">
        <v>92.631</v>
      </c>
      <c r="O22">
        <v>89.039000000000001</v>
      </c>
      <c r="P22">
        <v>11.8</v>
      </c>
      <c r="Q22">
        <v>31.2</v>
      </c>
      <c r="R22">
        <v>23.5</v>
      </c>
      <c r="S22">
        <v>5.59</v>
      </c>
      <c r="T22" s="16">
        <v>15</v>
      </c>
      <c r="U22" s="23">
        <f t="shared" si="1"/>
        <v>2177</v>
      </c>
      <c r="V22" s="16"/>
      <c r="W22" s="143" t="s">
        <v>222</v>
      </c>
      <c r="X22" s="143">
        <v>91221</v>
      </c>
      <c r="Y22" s="108">
        <f t="shared" si="0"/>
        <v>8.7706796180384572E-3</v>
      </c>
    </row>
    <row r="23" spans="1:25" s="25" customFormat="1">
      <c r="A23" s="21">
        <v>15</v>
      </c>
      <c r="B23" t="s">
        <v>149</v>
      </c>
      <c r="C23" t="s">
        <v>13</v>
      </c>
      <c r="D23">
        <v>89036</v>
      </c>
      <c r="E23">
        <v>680693</v>
      </c>
      <c r="F23">
        <v>6.893014</v>
      </c>
      <c r="G23">
        <v>1</v>
      </c>
      <c r="H23">
        <v>88.644000000000005</v>
      </c>
      <c r="I23">
        <v>22.7</v>
      </c>
      <c r="J23">
        <v>103.7</v>
      </c>
      <c r="K23">
        <v>291.3</v>
      </c>
      <c r="L23">
        <v>1.0121</v>
      </c>
      <c r="M23">
        <v>85.311000000000007</v>
      </c>
      <c r="N23">
        <v>91.316000000000003</v>
      </c>
      <c r="O23">
        <v>86.16</v>
      </c>
      <c r="P23">
        <v>12.3</v>
      </c>
      <c r="Q23">
        <v>28.5</v>
      </c>
      <c r="R23">
        <v>23.5</v>
      </c>
      <c r="S23">
        <v>5.58</v>
      </c>
      <c r="T23" s="22">
        <v>14</v>
      </c>
      <c r="U23" s="23">
        <f t="shared" si="1"/>
        <v>2455</v>
      </c>
      <c r="V23" s="24">
        <v>15</v>
      </c>
      <c r="W23" s="103" t="s">
        <v>223</v>
      </c>
      <c r="X23" s="103">
        <v>89037</v>
      </c>
      <c r="Y23" s="108">
        <f t="shared" si="0"/>
        <v>1.1231412013188447E-3</v>
      </c>
    </row>
    <row r="24" spans="1:25">
      <c r="A24" s="16">
        <v>14</v>
      </c>
      <c r="B24" t="s">
        <v>150</v>
      </c>
      <c r="C24" t="s">
        <v>13</v>
      </c>
      <c r="D24">
        <v>86581</v>
      </c>
      <c r="E24">
        <v>680343</v>
      </c>
      <c r="F24">
        <v>7.1405940000000001</v>
      </c>
      <c r="G24">
        <v>1</v>
      </c>
      <c r="H24">
        <v>88.61</v>
      </c>
      <c r="I24">
        <v>24.2</v>
      </c>
      <c r="J24">
        <v>103.8</v>
      </c>
      <c r="K24">
        <v>324.39999999999998</v>
      </c>
      <c r="L24">
        <v>1.0125</v>
      </c>
      <c r="M24">
        <v>85.53</v>
      </c>
      <c r="N24">
        <v>92.272000000000006</v>
      </c>
      <c r="O24">
        <v>89.837999999999994</v>
      </c>
      <c r="P24">
        <v>17.5</v>
      </c>
      <c r="Q24">
        <v>29.1</v>
      </c>
      <c r="R24">
        <v>24.1</v>
      </c>
      <c r="S24">
        <v>5.6</v>
      </c>
      <c r="T24" s="16">
        <v>13</v>
      </c>
      <c r="U24" s="23">
        <f t="shared" si="1"/>
        <v>2458</v>
      </c>
      <c r="V24" s="16"/>
      <c r="W24" s="103" t="s">
        <v>224</v>
      </c>
      <c r="X24" s="103">
        <v>86582</v>
      </c>
      <c r="Y24" s="108">
        <f t="shared" si="0"/>
        <v>1.1549878148855441E-3</v>
      </c>
    </row>
    <row r="25" spans="1:25">
      <c r="A25" s="16">
        <v>13</v>
      </c>
      <c r="B25" t="s">
        <v>151</v>
      </c>
      <c r="C25" t="s">
        <v>13</v>
      </c>
      <c r="D25">
        <v>84123</v>
      </c>
      <c r="E25">
        <v>679991</v>
      </c>
      <c r="F25">
        <v>6.9238739999999996</v>
      </c>
      <c r="G25">
        <v>1</v>
      </c>
      <c r="H25">
        <v>91.802000000000007</v>
      </c>
      <c r="I25">
        <v>25.9</v>
      </c>
      <c r="J25">
        <v>57.5</v>
      </c>
      <c r="K25">
        <v>270.89999999999998</v>
      </c>
      <c r="L25">
        <v>1.0121</v>
      </c>
      <c r="M25">
        <v>86.584999999999994</v>
      </c>
      <c r="N25">
        <v>93.905000000000001</v>
      </c>
      <c r="O25">
        <v>86.876000000000005</v>
      </c>
      <c r="P25">
        <v>18.100000000000001</v>
      </c>
      <c r="Q25">
        <v>37.700000000000003</v>
      </c>
      <c r="R25">
        <v>24.3</v>
      </c>
      <c r="S25">
        <v>5.6</v>
      </c>
      <c r="T25" s="16">
        <v>12</v>
      </c>
      <c r="U25" s="23">
        <f t="shared" si="1"/>
        <v>1368</v>
      </c>
      <c r="V25" s="16"/>
      <c r="W25" s="103" t="s">
        <v>225</v>
      </c>
      <c r="X25" s="103">
        <v>84124</v>
      </c>
      <c r="Y25" s="108">
        <f t="shared" si="0"/>
        <v>1.1887355420014956E-3</v>
      </c>
    </row>
    <row r="26" spans="1:25">
      <c r="A26" s="16">
        <v>12</v>
      </c>
      <c r="B26" t="s">
        <v>152</v>
      </c>
      <c r="C26" t="s">
        <v>13</v>
      </c>
      <c r="D26">
        <v>82755</v>
      </c>
      <c r="E26">
        <v>679802</v>
      </c>
      <c r="F26">
        <v>7.4677689999999997</v>
      </c>
      <c r="G26">
        <v>1</v>
      </c>
      <c r="H26">
        <v>91.777000000000001</v>
      </c>
      <c r="I26">
        <v>23.5</v>
      </c>
      <c r="J26">
        <v>27.8</v>
      </c>
      <c r="K26">
        <v>164.9</v>
      </c>
      <c r="L26">
        <v>1.014</v>
      </c>
      <c r="M26">
        <v>88.715999999999994</v>
      </c>
      <c r="N26">
        <v>94.001000000000005</v>
      </c>
      <c r="O26">
        <v>92.162999999999997</v>
      </c>
      <c r="P26">
        <v>14.9</v>
      </c>
      <c r="Q26">
        <v>36.1</v>
      </c>
      <c r="R26">
        <v>18</v>
      </c>
      <c r="S26">
        <v>5.6</v>
      </c>
      <c r="T26" s="16">
        <v>11</v>
      </c>
      <c r="U26" s="23">
        <f t="shared" si="1"/>
        <v>626</v>
      </c>
      <c r="V26" s="16"/>
      <c r="W26" s="104">
        <v>41983.384201388886</v>
      </c>
      <c r="X26" s="103">
        <v>82756</v>
      </c>
      <c r="Y26" s="108">
        <f t="shared" si="0"/>
        <v>1.2083862002327805E-3</v>
      </c>
    </row>
    <row r="27" spans="1:25">
      <c r="A27" s="16">
        <v>11</v>
      </c>
      <c r="B27" t="s">
        <v>153</v>
      </c>
      <c r="C27" t="s">
        <v>13</v>
      </c>
      <c r="D27">
        <v>82129</v>
      </c>
      <c r="E27">
        <v>679716</v>
      </c>
      <c r="F27">
        <v>7.2690210000000004</v>
      </c>
      <c r="G27">
        <v>1</v>
      </c>
      <c r="H27">
        <v>89.751000000000005</v>
      </c>
      <c r="I27">
        <v>23.9</v>
      </c>
      <c r="J27">
        <v>100.2</v>
      </c>
      <c r="K27">
        <v>301.7</v>
      </c>
      <c r="L27">
        <v>1.0132000000000001</v>
      </c>
      <c r="M27">
        <v>85.775999999999996</v>
      </c>
      <c r="N27">
        <v>93.222999999999999</v>
      </c>
      <c r="O27">
        <v>90.525999999999996</v>
      </c>
      <c r="P27">
        <v>16.8</v>
      </c>
      <c r="Q27">
        <v>29</v>
      </c>
      <c r="R27">
        <v>21</v>
      </c>
      <c r="S27">
        <v>5.59</v>
      </c>
      <c r="T27" s="16">
        <v>10</v>
      </c>
      <c r="U27" s="23">
        <f t="shared" si="1"/>
        <v>2369</v>
      </c>
      <c r="V27" s="16"/>
      <c r="W27" s="104">
        <v>41953.405717592592</v>
      </c>
      <c r="X27" s="103">
        <v>82131</v>
      </c>
      <c r="Y27" s="108">
        <f t="shared" si="0"/>
        <v>2.4351934152377908E-3</v>
      </c>
    </row>
    <row r="28" spans="1:25">
      <c r="A28" s="16">
        <v>10</v>
      </c>
      <c r="B28" t="s">
        <v>154</v>
      </c>
      <c r="C28" t="s">
        <v>13</v>
      </c>
      <c r="D28">
        <v>79760</v>
      </c>
      <c r="E28">
        <v>679380</v>
      </c>
      <c r="F28">
        <v>6.9472930000000002</v>
      </c>
      <c r="G28">
        <v>1</v>
      </c>
      <c r="H28">
        <v>89.221000000000004</v>
      </c>
      <c r="I28">
        <v>24.3</v>
      </c>
      <c r="J28">
        <v>117.2</v>
      </c>
      <c r="K28">
        <v>291.89999999999998</v>
      </c>
      <c r="L28">
        <v>1.0121</v>
      </c>
      <c r="M28">
        <v>86.796999999999997</v>
      </c>
      <c r="N28">
        <v>92.311000000000007</v>
      </c>
      <c r="O28">
        <v>87.296000000000006</v>
      </c>
      <c r="P28">
        <v>15.5</v>
      </c>
      <c r="Q28">
        <v>29.2</v>
      </c>
      <c r="R28">
        <v>24.6</v>
      </c>
      <c r="S28">
        <v>5.6</v>
      </c>
      <c r="T28" s="16">
        <v>9</v>
      </c>
      <c r="U28" s="23">
        <f t="shared" si="1"/>
        <v>2797</v>
      </c>
      <c r="V28" s="16"/>
      <c r="W28" s="104">
        <v>41922.389826388891</v>
      </c>
      <c r="X28" s="103">
        <v>79761</v>
      </c>
      <c r="Y28" s="108">
        <f t="shared" si="0"/>
        <v>1.2537612838485757E-3</v>
      </c>
    </row>
    <row r="29" spans="1:25">
      <c r="A29" s="16">
        <v>9</v>
      </c>
      <c r="B29" t="s">
        <v>155</v>
      </c>
      <c r="C29" t="s">
        <v>13</v>
      </c>
      <c r="D29">
        <v>76963</v>
      </c>
      <c r="E29">
        <v>678983</v>
      </c>
      <c r="F29">
        <v>6.9703460000000002</v>
      </c>
      <c r="G29">
        <v>1</v>
      </c>
      <c r="H29">
        <v>88.86</v>
      </c>
      <c r="I29">
        <v>24</v>
      </c>
      <c r="J29">
        <v>101.1</v>
      </c>
      <c r="K29">
        <v>292.39999999999998</v>
      </c>
      <c r="L29">
        <v>1.0121</v>
      </c>
      <c r="M29">
        <v>86.679000000000002</v>
      </c>
      <c r="N29">
        <v>91.018000000000001</v>
      </c>
      <c r="O29">
        <v>87.56</v>
      </c>
      <c r="P29">
        <v>15.5</v>
      </c>
      <c r="Q29">
        <v>29.9</v>
      </c>
      <c r="R29">
        <v>24.4</v>
      </c>
      <c r="S29">
        <v>5.59</v>
      </c>
      <c r="T29" s="16">
        <v>8</v>
      </c>
      <c r="U29" s="23">
        <f t="shared" si="1"/>
        <v>2401</v>
      </c>
      <c r="V29" s="16"/>
      <c r="W29" s="104">
        <v>41892.405844907407</v>
      </c>
      <c r="X29" s="103">
        <v>76965</v>
      </c>
      <c r="Y29" s="108">
        <f t="shared" si="0"/>
        <v>2.5986512999764955E-3</v>
      </c>
    </row>
    <row r="30" spans="1:25" s="25" customFormat="1">
      <c r="A30" s="21">
        <v>8</v>
      </c>
      <c r="B30" t="s">
        <v>156</v>
      </c>
      <c r="C30" t="s">
        <v>13</v>
      </c>
      <c r="D30">
        <v>74562</v>
      </c>
      <c r="E30">
        <v>678641</v>
      </c>
      <c r="F30">
        <v>7.150004</v>
      </c>
      <c r="G30">
        <v>1</v>
      </c>
      <c r="H30">
        <v>89.855999999999995</v>
      </c>
      <c r="I30">
        <v>22.4</v>
      </c>
      <c r="J30">
        <v>83.1</v>
      </c>
      <c r="K30">
        <v>288.5</v>
      </c>
      <c r="L30">
        <v>1.0125999999999999</v>
      </c>
      <c r="M30">
        <v>87.024000000000001</v>
      </c>
      <c r="N30">
        <v>92.213999999999999</v>
      </c>
      <c r="O30">
        <v>89.915999999999997</v>
      </c>
      <c r="P30">
        <v>10.8</v>
      </c>
      <c r="Q30">
        <v>30</v>
      </c>
      <c r="R30">
        <v>23.9</v>
      </c>
      <c r="S30">
        <v>5.58</v>
      </c>
      <c r="T30" s="22">
        <v>7</v>
      </c>
      <c r="U30" s="23">
        <f t="shared" si="1"/>
        <v>1982</v>
      </c>
      <c r="V30" s="24">
        <v>8</v>
      </c>
      <c r="W30" s="104">
        <v>41861.39371527778</v>
      </c>
      <c r="X30" s="103">
        <v>74563</v>
      </c>
      <c r="Y30" s="108">
        <f t="shared" si="0"/>
        <v>1.3411657412660816E-3</v>
      </c>
    </row>
    <row r="31" spans="1:25">
      <c r="A31" s="16">
        <v>7</v>
      </c>
      <c r="B31" t="s">
        <v>157</v>
      </c>
      <c r="C31" t="s">
        <v>13</v>
      </c>
      <c r="D31">
        <v>72580</v>
      </c>
      <c r="E31">
        <v>678361</v>
      </c>
      <c r="F31">
        <v>6.9693529999999999</v>
      </c>
      <c r="G31">
        <v>1</v>
      </c>
      <c r="H31">
        <v>89.144000000000005</v>
      </c>
      <c r="I31">
        <v>24</v>
      </c>
      <c r="J31">
        <v>125</v>
      </c>
      <c r="K31">
        <v>342.9</v>
      </c>
      <c r="L31">
        <v>1.0121</v>
      </c>
      <c r="M31">
        <v>86.146000000000001</v>
      </c>
      <c r="N31">
        <v>92.463999999999999</v>
      </c>
      <c r="O31">
        <v>87.516000000000005</v>
      </c>
      <c r="P31">
        <v>18.7</v>
      </c>
      <c r="Q31">
        <v>28.4</v>
      </c>
      <c r="R31">
        <v>24.3</v>
      </c>
      <c r="S31">
        <v>5.59</v>
      </c>
      <c r="T31" s="16">
        <v>6</v>
      </c>
      <c r="U31" s="23">
        <f t="shared" si="1"/>
        <v>2983</v>
      </c>
      <c r="V31" s="5"/>
      <c r="W31" s="104">
        <v>41830.384166666663</v>
      </c>
      <c r="X31" s="103">
        <v>72574</v>
      </c>
      <c r="Y31" s="108">
        <f t="shared" si="0"/>
        <v>-8.2667401487981351E-3</v>
      </c>
    </row>
    <row r="32" spans="1:25">
      <c r="A32" s="16">
        <v>6</v>
      </c>
      <c r="B32" t="s">
        <v>158</v>
      </c>
      <c r="C32" t="s">
        <v>13</v>
      </c>
      <c r="D32">
        <v>69597</v>
      </c>
      <c r="E32">
        <v>677937</v>
      </c>
      <c r="F32">
        <v>6.9292049999999996</v>
      </c>
      <c r="G32">
        <v>1</v>
      </c>
      <c r="H32">
        <v>92.094999999999999</v>
      </c>
      <c r="I32">
        <v>21.3</v>
      </c>
      <c r="J32">
        <v>20.2</v>
      </c>
      <c r="K32">
        <v>282.2</v>
      </c>
      <c r="L32">
        <v>1.012</v>
      </c>
      <c r="M32">
        <v>86.356999999999999</v>
      </c>
      <c r="N32">
        <v>94.393000000000001</v>
      </c>
      <c r="O32">
        <v>87.198999999999998</v>
      </c>
      <c r="P32">
        <v>16</v>
      </c>
      <c r="Q32">
        <v>28.2</v>
      </c>
      <c r="R32">
        <v>25.1</v>
      </c>
      <c r="S32">
        <v>5.6</v>
      </c>
      <c r="T32" s="16">
        <v>5</v>
      </c>
      <c r="U32" s="23">
        <f t="shared" si="1"/>
        <v>545</v>
      </c>
      <c r="V32" s="5"/>
      <c r="W32" s="104">
        <v>41800.390196759261</v>
      </c>
      <c r="X32" s="103">
        <v>69598</v>
      </c>
      <c r="Y32" s="108">
        <f t="shared" si="0"/>
        <v>1.4368435421090453E-3</v>
      </c>
    </row>
    <row r="33" spans="1:25">
      <c r="A33" s="16">
        <v>5</v>
      </c>
      <c r="B33" t="s">
        <v>159</v>
      </c>
      <c r="C33" t="s">
        <v>13</v>
      </c>
      <c r="D33">
        <v>69052</v>
      </c>
      <c r="E33">
        <v>677861</v>
      </c>
      <c r="F33">
        <v>7.5921399999999997</v>
      </c>
      <c r="G33">
        <v>1</v>
      </c>
      <c r="H33">
        <v>92.025999999999996</v>
      </c>
      <c r="I33">
        <v>19.7</v>
      </c>
      <c r="J33">
        <v>0</v>
      </c>
      <c r="K33">
        <v>0</v>
      </c>
      <c r="L33">
        <v>1.0145999999999999</v>
      </c>
      <c r="M33">
        <v>90.022000000000006</v>
      </c>
      <c r="N33">
        <v>93.991</v>
      </c>
      <c r="O33">
        <v>93.111000000000004</v>
      </c>
      <c r="P33">
        <v>15.7</v>
      </c>
      <c r="Q33">
        <v>27.6</v>
      </c>
      <c r="R33">
        <v>16</v>
      </c>
      <c r="S33">
        <v>5.6</v>
      </c>
      <c r="T33" s="16">
        <v>4</v>
      </c>
      <c r="U33" s="23">
        <f t="shared" si="1"/>
        <v>8</v>
      </c>
      <c r="V33" s="5"/>
      <c r="W33" s="104">
        <v>41769.390162037038</v>
      </c>
      <c r="X33" s="103">
        <v>69053</v>
      </c>
      <c r="Y33" s="108">
        <f t="shared" si="0"/>
        <v>1.4481839772884086E-3</v>
      </c>
    </row>
    <row r="34" spans="1:25">
      <c r="A34" s="16">
        <v>4</v>
      </c>
      <c r="B34" t="s">
        <v>160</v>
      </c>
      <c r="C34" t="s">
        <v>13</v>
      </c>
      <c r="D34">
        <v>69044</v>
      </c>
      <c r="E34">
        <v>677860</v>
      </c>
      <c r="F34">
        <v>7.5303750000000003</v>
      </c>
      <c r="G34">
        <v>1</v>
      </c>
      <c r="H34">
        <v>91.153999999999996</v>
      </c>
      <c r="I34">
        <v>23.2</v>
      </c>
      <c r="J34">
        <v>80</v>
      </c>
      <c r="K34">
        <v>240.9</v>
      </c>
      <c r="L34">
        <v>1.0144</v>
      </c>
      <c r="M34">
        <v>87.555999999999997</v>
      </c>
      <c r="N34">
        <v>94.004000000000005</v>
      </c>
      <c r="O34">
        <v>92.498999999999995</v>
      </c>
      <c r="P34">
        <v>16.399999999999999</v>
      </c>
      <c r="Q34">
        <v>28.5</v>
      </c>
      <c r="R34">
        <v>16.600000000000001</v>
      </c>
      <c r="S34">
        <v>5.6</v>
      </c>
      <c r="T34" s="16">
        <v>3</v>
      </c>
      <c r="U34" s="23">
        <f t="shared" si="1"/>
        <v>1893</v>
      </c>
      <c r="V34" s="5"/>
      <c r="W34" s="104">
        <v>41739.385682870372</v>
      </c>
      <c r="X34" s="103">
        <v>69045</v>
      </c>
      <c r="Y34" s="108">
        <f t="shared" si="0"/>
        <v>1.4483517756787023E-3</v>
      </c>
    </row>
    <row r="35" spans="1:25">
      <c r="A35" s="16">
        <v>3</v>
      </c>
      <c r="B35" t="s">
        <v>161</v>
      </c>
      <c r="C35" t="s">
        <v>13</v>
      </c>
      <c r="D35">
        <v>67151</v>
      </c>
      <c r="E35">
        <v>677595</v>
      </c>
      <c r="F35">
        <v>7.1289980000000002</v>
      </c>
      <c r="G35">
        <v>1</v>
      </c>
      <c r="H35">
        <v>90.893000000000001</v>
      </c>
      <c r="I35">
        <v>24</v>
      </c>
      <c r="J35">
        <v>97.7</v>
      </c>
      <c r="K35">
        <v>299.60000000000002</v>
      </c>
      <c r="L35">
        <v>1.0124</v>
      </c>
      <c r="M35">
        <v>88.917000000000002</v>
      </c>
      <c r="N35">
        <v>92.478999999999999</v>
      </c>
      <c r="O35">
        <v>89.936999999999998</v>
      </c>
      <c r="P35">
        <v>16.8</v>
      </c>
      <c r="Q35">
        <v>30.2</v>
      </c>
      <c r="R35">
        <v>24.8</v>
      </c>
      <c r="S35">
        <v>5.62</v>
      </c>
      <c r="T35" s="16">
        <v>2</v>
      </c>
      <c r="U35" s="23">
        <f t="shared" si="1"/>
        <v>2335</v>
      </c>
      <c r="V35" s="5"/>
      <c r="W35" s="104">
        <v>41708.403969907406</v>
      </c>
      <c r="X35" s="103">
        <v>67145</v>
      </c>
      <c r="Y35" s="108">
        <f>((X35*100)/D35)-100</f>
        <v>-8.9350865958834902E-3</v>
      </c>
    </row>
    <row r="36" spans="1:25">
      <c r="A36" s="16">
        <v>2</v>
      </c>
      <c r="B36" t="s">
        <v>162</v>
      </c>
      <c r="C36" t="s">
        <v>13</v>
      </c>
      <c r="D36">
        <v>64816</v>
      </c>
      <c r="E36">
        <v>677269</v>
      </c>
      <c r="F36">
        <v>7.2171659999999997</v>
      </c>
      <c r="G36">
        <v>1</v>
      </c>
      <c r="H36">
        <v>90.837999999999994</v>
      </c>
      <c r="I36">
        <v>24.6</v>
      </c>
      <c r="J36">
        <v>115.8</v>
      </c>
      <c r="K36">
        <v>408.2</v>
      </c>
      <c r="L36">
        <v>1.0125999999999999</v>
      </c>
      <c r="M36">
        <v>87.754999999999995</v>
      </c>
      <c r="N36">
        <v>93.406000000000006</v>
      </c>
      <c r="O36">
        <v>91.209000000000003</v>
      </c>
      <c r="P36">
        <v>18.8</v>
      </c>
      <c r="Q36">
        <v>29.2</v>
      </c>
      <c r="R36">
        <v>24.9</v>
      </c>
      <c r="S36">
        <v>5.6</v>
      </c>
      <c r="T36" s="16">
        <v>1</v>
      </c>
      <c r="U36" s="23">
        <f t="shared" si="1"/>
        <v>2744</v>
      </c>
      <c r="V36" s="5"/>
      <c r="W36" s="104">
        <v>41680.385868055557</v>
      </c>
      <c r="X36" s="103">
        <v>64817</v>
      </c>
      <c r="Y36" s="108">
        <f t="shared" ref="Y36:Y37" si="2">((X36*100)/D36)-100</f>
        <v>1.5428289311216759E-3</v>
      </c>
    </row>
    <row r="37" spans="1:25">
      <c r="A37" s="16">
        <v>1</v>
      </c>
      <c r="B37" t="s">
        <v>163</v>
      </c>
      <c r="C37" t="s">
        <v>13</v>
      </c>
      <c r="D37">
        <v>62072</v>
      </c>
      <c r="E37">
        <v>676884</v>
      </c>
      <c r="F37">
        <v>7.1700229999999996</v>
      </c>
      <c r="G37">
        <v>1</v>
      </c>
      <c r="H37">
        <v>89.338999999999999</v>
      </c>
      <c r="I37">
        <v>24.6</v>
      </c>
      <c r="J37">
        <v>98.3</v>
      </c>
      <c r="K37">
        <v>235.1</v>
      </c>
      <c r="L37">
        <v>1.0125999999999999</v>
      </c>
      <c r="M37">
        <v>86.68</v>
      </c>
      <c r="N37">
        <v>92.703999999999994</v>
      </c>
      <c r="O37">
        <v>90.234999999999999</v>
      </c>
      <c r="P37">
        <v>18.2</v>
      </c>
      <c r="Q37">
        <v>29.5</v>
      </c>
      <c r="R37">
        <v>24.1</v>
      </c>
      <c r="S37">
        <v>5.61</v>
      </c>
      <c r="T37" s="1"/>
      <c r="U37" s="26"/>
      <c r="V37" s="5"/>
      <c r="W37" s="104">
        <v>41649.391446759262</v>
      </c>
      <c r="X37" s="103">
        <v>62073</v>
      </c>
      <c r="Y37" s="108">
        <f t="shared" si="2"/>
        <v>1.6110323495297507E-3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495420</v>
      </c>
      <c r="T6" s="22">
        <v>31</v>
      </c>
      <c r="U6" s="23">
        <f>D6-D7</f>
        <v>1329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494091</v>
      </c>
      <c r="T7" s="16">
        <v>30</v>
      </c>
      <c r="U7" s="23">
        <f>D7-D8</f>
        <v>1393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492698</v>
      </c>
      <c r="T8" s="16">
        <v>29</v>
      </c>
      <c r="U8" s="23">
        <f>D8-D9</f>
        <v>1369</v>
      </c>
      <c r="V8" s="4"/>
      <c r="W8" s="103" t="s">
        <v>618</v>
      </c>
      <c r="X8" s="103">
        <v>492698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491329</v>
      </c>
      <c r="E9">
        <v>207422</v>
      </c>
      <c r="F9">
        <v>6.9601829999999998</v>
      </c>
      <c r="G9">
        <v>0</v>
      </c>
      <c r="H9">
        <v>87.132000000000005</v>
      </c>
      <c r="I9">
        <v>21.7</v>
      </c>
      <c r="J9">
        <v>40.5</v>
      </c>
      <c r="K9">
        <v>137</v>
      </c>
      <c r="L9">
        <v>1.0125999999999999</v>
      </c>
      <c r="M9">
        <v>83.963999999999999</v>
      </c>
      <c r="N9">
        <v>89.298000000000002</v>
      </c>
      <c r="O9">
        <v>86.114999999999995</v>
      </c>
      <c r="P9">
        <v>14.2</v>
      </c>
      <c r="Q9">
        <v>33.5</v>
      </c>
      <c r="R9">
        <v>20.5</v>
      </c>
      <c r="S9">
        <v>5.04</v>
      </c>
      <c r="T9" s="22">
        <v>28</v>
      </c>
      <c r="U9" s="23">
        <f t="shared" ref="U9:U36" si="1">D9-D10</f>
        <v>967</v>
      </c>
      <c r="V9" s="24">
        <v>29</v>
      </c>
      <c r="W9" s="103" t="s">
        <v>619</v>
      </c>
      <c r="X9" s="103">
        <v>491330</v>
      </c>
      <c r="Y9" s="108">
        <f t="shared" si="0"/>
        <v>2.0352961050207341E-4</v>
      </c>
    </row>
    <row r="10" spans="1:25">
      <c r="A10" s="16">
        <v>28</v>
      </c>
      <c r="B10" t="s">
        <v>246</v>
      </c>
      <c r="C10" t="s">
        <v>13</v>
      </c>
      <c r="D10">
        <v>490362</v>
      </c>
      <c r="E10">
        <v>207284</v>
      </c>
      <c r="F10">
        <v>7.2145000000000001</v>
      </c>
      <c r="G10">
        <v>0</v>
      </c>
      <c r="H10">
        <v>87.186000000000007</v>
      </c>
      <c r="I10">
        <v>20.100000000000001</v>
      </c>
      <c r="J10">
        <v>49.3</v>
      </c>
      <c r="K10">
        <v>190.4</v>
      </c>
      <c r="L10">
        <v>1.014</v>
      </c>
      <c r="M10">
        <v>84.543000000000006</v>
      </c>
      <c r="N10">
        <v>90.501000000000005</v>
      </c>
      <c r="O10">
        <v>87.379000000000005</v>
      </c>
      <c r="P10">
        <v>8.9</v>
      </c>
      <c r="Q10">
        <v>27.9</v>
      </c>
      <c r="R10">
        <v>14.2</v>
      </c>
      <c r="S10">
        <v>5.04</v>
      </c>
      <c r="T10" s="16">
        <v>27</v>
      </c>
      <c r="U10" s="23">
        <f t="shared" si="1"/>
        <v>1175</v>
      </c>
      <c r="V10" s="16"/>
      <c r="W10" s="103" t="s">
        <v>620</v>
      </c>
      <c r="X10" s="103">
        <v>490362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489187</v>
      </c>
      <c r="E11">
        <v>207116</v>
      </c>
      <c r="F11">
        <v>7.0318759999999996</v>
      </c>
      <c r="G11">
        <v>0</v>
      </c>
      <c r="H11">
        <v>91.171000000000006</v>
      </c>
      <c r="I11">
        <v>20.7</v>
      </c>
      <c r="J11">
        <v>37.9</v>
      </c>
      <c r="K11">
        <v>140.19999999999999</v>
      </c>
      <c r="L11">
        <v>1.0126999999999999</v>
      </c>
      <c r="M11">
        <v>85.254000000000005</v>
      </c>
      <c r="N11">
        <v>93.569000000000003</v>
      </c>
      <c r="O11">
        <v>87.337999999999994</v>
      </c>
      <c r="P11">
        <v>9.6999999999999993</v>
      </c>
      <c r="Q11">
        <v>31.1</v>
      </c>
      <c r="R11">
        <v>21.1</v>
      </c>
      <c r="S11">
        <v>5.04</v>
      </c>
      <c r="T11" s="16">
        <v>26</v>
      </c>
      <c r="U11" s="23">
        <f t="shared" si="1"/>
        <v>905</v>
      </c>
      <c r="V11" s="16"/>
      <c r="W11" s="103" t="s">
        <v>610</v>
      </c>
      <c r="X11" s="103">
        <v>489187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488282</v>
      </c>
      <c r="E12">
        <v>206993</v>
      </c>
      <c r="F12">
        <v>7.5762619999999998</v>
      </c>
      <c r="G12">
        <v>0</v>
      </c>
      <c r="H12">
        <v>89.652000000000001</v>
      </c>
      <c r="I12">
        <v>16.5</v>
      </c>
      <c r="J12">
        <v>0</v>
      </c>
      <c r="K12">
        <v>1.9</v>
      </c>
      <c r="L12">
        <v>1.0155000000000001</v>
      </c>
      <c r="M12">
        <v>87.921000000000006</v>
      </c>
      <c r="N12">
        <v>92.12</v>
      </c>
      <c r="O12">
        <v>90.582999999999998</v>
      </c>
      <c r="P12">
        <v>5.3</v>
      </c>
      <c r="Q12">
        <v>30.1</v>
      </c>
      <c r="R12">
        <v>9.6999999999999993</v>
      </c>
      <c r="S12">
        <v>5.04</v>
      </c>
      <c r="T12" s="16">
        <v>25</v>
      </c>
      <c r="U12" s="23">
        <f t="shared" si="1"/>
        <v>1</v>
      </c>
      <c r="V12" s="16"/>
      <c r="W12" s="143" t="s">
        <v>449</v>
      </c>
      <c r="X12" s="143">
        <v>488282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488281</v>
      </c>
      <c r="E13">
        <v>206993</v>
      </c>
      <c r="F13">
        <v>7.3564870000000004</v>
      </c>
      <c r="G13">
        <v>0</v>
      </c>
      <c r="H13">
        <v>87.558000000000007</v>
      </c>
      <c r="I13">
        <v>20</v>
      </c>
      <c r="J13">
        <v>54.3</v>
      </c>
      <c r="K13">
        <v>204.9</v>
      </c>
      <c r="L13">
        <v>1.0143</v>
      </c>
      <c r="M13">
        <v>85.015000000000001</v>
      </c>
      <c r="N13">
        <v>90.275000000000006</v>
      </c>
      <c r="O13">
        <v>89.355999999999995</v>
      </c>
      <c r="P13">
        <v>11.6</v>
      </c>
      <c r="Q13">
        <v>25.3</v>
      </c>
      <c r="R13">
        <v>14.3</v>
      </c>
      <c r="S13">
        <v>5.04</v>
      </c>
      <c r="T13" s="16">
        <v>24</v>
      </c>
      <c r="U13" s="23">
        <f t="shared" si="1"/>
        <v>1352</v>
      </c>
      <c r="V13" s="16"/>
      <c r="W13" s="103" t="s">
        <v>450</v>
      </c>
      <c r="X13" s="103">
        <v>488281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486929</v>
      </c>
      <c r="E14">
        <v>206800</v>
      </c>
      <c r="F14">
        <v>6.9083480000000002</v>
      </c>
      <c r="G14">
        <v>0</v>
      </c>
      <c r="H14">
        <v>87.76</v>
      </c>
      <c r="I14">
        <v>21.8</v>
      </c>
      <c r="J14">
        <v>74.8</v>
      </c>
      <c r="K14">
        <v>84.6</v>
      </c>
      <c r="L14">
        <v>1.0125</v>
      </c>
      <c r="M14">
        <v>84.644000000000005</v>
      </c>
      <c r="N14">
        <v>90.789000000000001</v>
      </c>
      <c r="O14">
        <v>85.403000000000006</v>
      </c>
      <c r="P14">
        <v>19.100000000000001</v>
      </c>
      <c r="Q14">
        <v>25.6</v>
      </c>
      <c r="R14">
        <v>20.5</v>
      </c>
      <c r="S14">
        <v>5.04</v>
      </c>
      <c r="T14" s="16">
        <v>23</v>
      </c>
      <c r="U14" s="23">
        <f t="shared" si="1"/>
        <v>1793</v>
      </c>
      <c r="V14" s="16"/>
      <c r="W14" s="103" t="s">
        <v>451</v>
      </c>
      <c r="X14" s="103">
        <v>486931</v>
      </c>
      <c r="Y14" s="108">
        <f t="shared" si="0"/>
        <v>4.1073749972042606E-4</v>
      </c>
    </row>
    <row r="15" spans="1:25">
      <c r="A15" s="16">
        <v>23</v>
      </c>
      <c r="B15" t="s">
        <v>251</v>
      </c>
      <c r="C15" t="s">
        <v>13</v>
      </c>
      <c r="D15">
        <v>485136</v>
      </c>
      <c r="E15">
        <v>206545</v>
      </c>
      <c r="F15">
        <v>6.8732189999999997</v>
      </c>
      <c r="G15">
        <v>0</v>
      </c>
      <c r="H15">
        <v>87.924000000000007</v>
      </c>
      <c r="I15">
        <v>22.1</v>
      </c>
      <c r="J15">
        <v>74.400000000000006</v>
      </c>
      <c r="K15">
        <v>83.9</v>
      </c>
      <c r="L15">
        <v>1.0124</v>
      </c>
      <c r="M15">
        <v>84.876000000000005</v>
      </c>
      <c r="N15">
        <v>91.372</v>
      </c>
      <c r="O15">
        <v>84.998000000000005</v>
      </c>
      <c r="P15">
        <v>20</v>
      </c>
      <c r="Q15">
        <v>26.4</v>
      </c>
      <c r="R15">
        <v>20.7</v>
      </c>
      <c r="S15">
        <v>5.04</v>
      </c>
      <c r="T15" s="16">
        <v>22</v>
      </c>
      <c r="U15" s="23">
        <f t="shared" si="1"/>
        <v>1785</v>
      </c>
      <c r="V15" s="16"/>
      <c r="W15" s="103" t="s">
        <v>452</v>
      </c>
      <c r="X15" s="103">
        <v>485136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483351</v>
      </c>
      <c r="E16">
        <v>206292</v>
      </c>
      <c r="F16">
        <v>6.9871850000000002</v>
      </c>
      <c r="G16">
        <v>0</v>
      </c>
      <c r="H16">
        <v>87.819000000000003</v>
      </c>
      <c r="I16">
        <v>21.9</v>
      </c>
      <c r="J16">
        <v>74.3</v>
      </c>
      <c r="K16">
        <v>83.9</v>
      </c>
      <c r="L16">
        <v>1.0125</v>
      </c>
      <c r="M16">
        <v>84.763999999999996</v>
      </c>
      <c r="N16">
        <v>90.626000000000005</v>
      </c>
      <c r="O16">
        <v>86.852000000000004</v>
      </c>
      <c r="P16">
        <v>20.399999999999999</v>
      </c>
      <c r="Q16">
        <v>24.1</v>
      </c>
      <c r="R16">
        <v>21.5</v>
      </c>
      <c r="S16">
        <v>5.04</v>
      </c>
      <c r="T16" s="22">
        <v>21</v>
      </c>
      <c r="U16" s="23">
        <f t="shared" si="1"/>
        <v>1784</v>
      </c>
      <c r="V16" s="24">
        <v>22</v>
      </c>
      <c r="W16" s="103" t="s">
        <v>453</v>
      </c>
      <c r="X16" s="103">
        <v>483352</v>
      </c>
      <c r="Y16" s="108">
        <f t="shared" si="0"/>
        <v>2.0688898958098889E-4</v>
      </c>
    </row>
    <row r="17" spans="1:25">
      <c r="A17" s="16">
        <v>21</v>
      </c>
      <c r="B17" t="s">
        <v>253</v>
      </c>
      <c r="C17" t="s">
        <v>13</v>
      </c>
      <c r="D17">
        <v>481567</v>
      </c>
      <c r="E17">
        <v>206039</v>
      </c>
      <c r="F17">
        <v>7.1430920000000002</v>
      </c>
      <c r="G17">
        <v>0</v>
      </c>
      <c r="H17">
        <v>87.56</v>
      </c>
      <c r="I17">
        <v>22</v>
      </c>
      <c r="J17">
        <v>74.8</v>
      </c>
      <c r="K17">
        <v>84.4</v>
      </c>
      <c r="L17">
        <v>1.0128999999999999</v>
      </c>
      <c r="M17">
        <v>84.094999999999999</v>
      </c>
      <c r="N17">
        <v>90.483999999999995</v>
      </c>
      <c r="O17">
        <v>88.807000000000002</v>
      </c>
      <c r="P17">
        <v>20.100000000000001</v>
      </c>
      <c r="Q17">
        <v>24.4</v>
      </c>
      <c r="R17">
        <v>20.9</v>
      </c>
      <c r="S17">
        <v>5.04</v>
      </c>
      <c r="T17" s="16">
        <v>20</v>
      </c>
      <c r="U17" s="23">
        <f t="shared" si="1"/>
        <v>1796</v>
      </c>
      <c r="V17" s="16"/>
      <c r="W17" s="103" t="s">
        <v>454</v>
      </c>
      <c r="X17" s="103">
        <v>481567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479771</v>
      </c>
      <c r="E18">
        <v>205783</v>
      </c>
      <c r="F18">
        <v>6.8020670000000001</v>
      </c>
      <c r="G18">
        <v>0</v>
      </c>
      <c r="H18">
        <v>90.853999999999999</v>
      </c>
      <c r="I18">
        <v>20.3</v>
      </c>
      <c r="J18">
        <v>33.5</v>
      </c>
      <c r="K18">
        <v>83.6</v>
      </c>
      <c r="L18">
        <v>1.0122</v>
      </c>
      <c r="M18">
        <v>84.039000000000001</v>
      </c>
      <c r="N18">
        <v>93.084999999999994</v>
      </c>
      <c r="O18">
        <v>84.039000000000001</v>
      </c>
      <c r="P18">
        <v>15.5</v>
      </c>
      <c r="Q18">
        <v>22.8</v>
      </c>
      <c r="R18">
        <v>20.8</v>
      </c>
      <c r="S18">
        <v>5.04</v>
      </c>
      <c r="T18" s="16">
        <v>19</v>
      </c>
      <c r="U18" s="23">
        <f t="shared" si="1"/>
        <v>800</v>
      </c>
      <c r="V18" s="16"/>
      <c r="W18" s="103" t="s">
        <v>455</v>
      </c>
      <c r="X18" s="103">
        <v>479772</v>
      </c>
      <c r="Y18" s="108">
        <f t="shared" si="0"/>
        <v>2.0843277313531416E-4</v>
      </c>
    </row>
    <row r="19" spans="1:25">
      <c r="A19" s="16">
        <v>19</v>
      </c>
      <c r="B19" t="s">
        <v>255</v>
      </c>
      <c r="C19" t="s">
        <v>13</v>
      </c>
      <c r="D19">
        <v>478971</v>
      </c>
      <c r="E19">
        <v>205673</v>
      </c>
      <c r="F19">
        <v>7.5372719999999997</v>
      </c>
      <c r="G19">
        <v>0</v>
      </c>
      <c r="H19">
        <v>90.388999999999996</v>
      </c>
      <c r="I19">
        <v>18.600000000000001</v>
      </c>
      <c r="J19">
        <v>0.1</v>
      </c>
      <c r="K19">
        <v>1.4</v>
      </c>
      <c r="L19">
        <v>1.0145999999999999</v>
      </c>
      <c r="M19">
        <v>87.311999999999998</v>
      </c>
      <c r="N19">
        <v>93.287999999999997</v>
      </c>
      <c r="O19">
        <v>92.242000000000004</v>
      </c>
      <c r="P19">
        <v>14</v>
      </c>
      <c r="Q19">
        <v>27</v>
      </c>
      <c r="R19">
        <v>15.5</v>
      </c>
      <c r="S19">
        <v>5.04</v>
      </c>
      <c r="T19" s="16">
        <v>18</v>
      </c>
      <c r="U19" s="23">
        <f t="shared" si="1"/>
        <v>3</v>
      </c>
      <c r="V19" s="16"/>
      <c r="W19" s="103" t="s">
        <v>456</v>
      </c>
      <c r="X19" s="103">
        <v>478970</v>
      </c>
      <c r="Y19" s="108">
        <f t="shared" si="0"/>
        <v>-2.0878090739984145E-4</v>
      </c>
    </row>
    <row r="20" spans="1:25">
      <c r="A20" s="16">
        <v>18</v>
      </c>
      <c r="B20" t="s">
        <v>256</v>
      </c>
      <c r="C20" t="s">
        <v>13</v>
      </c>
      <c r="D20">
        <v>478968</v>
      </c>
      <c r="E20">
        <v>205672</v>
      </c>
      <c r="F20">
        <v>7.2304500000000003</v>
      </c>
      <c r="G20">
        <v>0</v>
      </c>
      <c r="H20">
        <v>89.39</v>
      </c>
      <c r="I20">
        <v>22.4</v>
      </c>
      <c r="J20">
        <v>66</v>
      </c>
      <c r="K20">
        <v>81.599999999999994</v>
      </c>
      <c r="L20">
        <v>1.0141</v>
      </c>
      <c r="M20">
        <v>87.486999999999995</v>
      </c>
      <c r="N20">
        <v>91.575999999999993</v>
      </c>
      <c r="O20">
        <v>87.587000000000003</v>
      </c>
      <c r="P20">
        <v>14.1</v>
      </c>
      <c r="Q20">
        <v>27.8</v>
      </c>
      <c r="R20">
        <v>14.2</v>
      </c>
      <c r="S20">
        <v>5.04</v>
      </c>
      <c r="T20" s="16">
        <v>17</v>
      </c>
      <c r="U20" s="23">
        <f t="shared" si="1"/>
        <v>1581</v>
      </c>
      <c r="V20" s="16"/>
      <c r="W20" s="103" t="s">
        <v>457</v>
      </c>
      <c r="X20" s="103">
        <v>478968</v>
      </c>
      <c r="Y20" s="108">
        <f t="shared" si="0"/>
        <v>0</v>
      </c>
    </row>
    <row r="21" spans="1:25">
      <c r="A21" s="16">
        <v>17</v>
      </c>
      <c r="B21" t="s">
        <v>257</v>
      </c>
      <c r="C21" t="s">
        <v>13</v>
      </c>
      <c r="D21">
        <v>477387</v>
      </c>
      <c r="E21">
        <v>205451</v>
      </c>
      <c r="F21">
        <v>7.1820339999999998</v>
      </c>
      <c r="G21">
        <v>0</v>
      </c>
      <c r="H21">
        <v>89.207999999999998</v>
      </c>
      <c r="I21">
        <v>22.2</v>
      </c>
      <c r="J21">
        <v>74.8</v>
      </c>
      <c r="K21">
        <v>83.5</v>
      </c>
      <c r="L21">
        <v>1.0130999999999999</v>
      </c>
      <c r="M21">
        <v>86.700999999999993</v>
      </c>
      <c r="N21">
        <v>91.757000000000005</v>
      </c>
      <c r="O21">
        <v>89.238</v>
      </c>
      <c r="P21">
        <v>18.8</v>
      </c>
      <c r="Q21">
        <v>27.7</v>
      </c>
      <c r="R21">
        <v>20.6</v>
      </c>
      <c r="S21">
        <v>5.04</v>
      </c>
      <c r="T21" s="16">
        <v>16</v>
      </c>
      <c r="U21" s="23">
        <f t="shared" si="1"/>
        <v>1794</v>
      </c>
      <c r="V21" s="16"/>
      <c r="W21" s="103" t="s">
        <v>458</v>
      </c>
      <c r="X21" s="103">
        <v>477388</v>
      </c>
      <c r="Y21" s="108">
        <f t="shared" si="0"/>
        <v>2.0947365554491171E-4</v>
      </c>
    </row>
    <row r="22" spans="1:25">
      <c r="A22" s="16">
        <v>16</v>
      </c>
      <c r="B22" t="s">
        <v>258</v>
      </c>
      <c r="C22" t="s">
        <v>13</v>
      </c>
      <c r="D22">
        <v>475593</v>
      </c>
      <c r="E22">
        <v>205199</v>
      </c>
      <c r="F22">
        <v>7.1580519999999996</v>
      </c>
      <c r="G22">
        <v>0</v>
      </c>
      <c r="H22">
        <v>88.683000000000007</v>
      </c>
      <c r="I22">
        <v>21.6</v>
      </c>
      <c r="J22">
        <v>74.7</v>
      </c>
      <c r="K22">
        <v>83.6</v>
      </c>
      <c r="L22">
        <v>1.0132000000000001</v>
      </c>
      <c r="M22">
        <v>85.197999999999993</v>
      </c>
      <c r="N22">
        <v>92.150999999999996</v>
      </c>
      <c r="O22">
        <v>88.549000000000007</v>
      </c>
      <c r="P22">
        <v>17.8</v>
      </c>
      <c r="Q22">
        <v>27</v>
      </c>
      <c r="R22">
        <v>19.600000000000001</v>
      </c>
      <c r="S22">
        <v>5.04</v>
      </c>
      <c r="T22" s="16">
        <v>15</v>
      </c>
      <c r="U22" s="23">
        <f t="shared" si="1"/>
        <v>1790</v>
      </c>
      <c r="V22" s="16"/>
      <c r="W22" s="143" t="s">
        <v>226</v>
      </c>
      <c r="X22" s="143">
        <v>475593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473803</v>
      </c>
      <c r="E23">
        <v>204948</v>
      </c>
      <c r="F23">
        <v>6.9166590000000001</v>
      </c>
      <c r="G23">
        <v>0</v>
      </c>
      <c r="H23">
        <v>87.94</v>
      </c>
      <c r="I23">
        <v>21.6</v>
      </c>
      <c r="J23">
        <v>75.400000000000006</v>
      </c>
      <c r="K23">
        <v>189.2</v>
      </c>
      <c r="L23">
        <v>1.0125999999999999</v>
      </c>
      <c r="M23">
        <v>84.563000000000002</v>
      </c>
      <c r="N23">
        <v>90.772999999999996</v>
      </c>
      <c r="O23">
        <v>85.278999999999996</v>
      </c>
      <c r="P23">
        <v>18.2</v>
      </c>
      <c r="Q23">
        <v>26.3</v>
      </c>
      <c r="R23">
        <v>19.8</v>
      </c>
      <c r="S23">
        <v>5.04</v>
      </c>
      <c r="T23" s="22">
        <v>14</v>
      </c>
      <c r="U23" s="23">
        <f t="shared" si="1"/>
        <v>1809</v>
      </c>
      <c r="V23" s="24">
        <v>15</v>
      </c>
      <c r="W23" s="103" t="s">
        <v>227</v>
      </c>
      <c r="X23" s="103">
        <v>473804</v>
      </c>
      <c r="Y23" s="108">
        <f t="shared" si="0"/>
        <v>2.1105818241551333E-4</v>
      </c>
    </row>
    <row r="24" spans="1:25">
      <c r="A24" s="16">
        <v>14</v>
      </c>
      <c r="B24" t="s">
        <v>150</v>
      </c>
      <c r="C24" t="s">
        <v>13</v>
      </c>
      <c r="D24">
        <v>471994</v>
      </c>
      <c r="E24">
        <v>204692</v>
      </c>
      <c r="F24">
        <v>7.1948590000000001</v>
      </c>
      <c r="G24">
        <v>0</v>
      </c>
      <c r="H24">
        <v>87.933000000000007</v>
      </c>
      <c r="I24">
        <v>23</v>
      </c>
      <c r="J24">
        <v>74.599999999999994</v>
      </c>
      <c r="K24">
        <v>84.6</v>
      </c>
      <c r="L24">
        <v>1.0130999999999999</v>
      </c>
      <c r="M24">
        <v>84.673000000000002</v>
      </c>
      <c r="N24">
        <v>91.766999999999996</v>
      </c>
      <c r="O24">
        <v>89.376999999999995</v>
      </c>
      <c r="P24">
        <v>20.2</v>
      </c>
      <c r="Q24">
        <v>27.5</v>
      </c>
      <c r="R24">
        <v>20.5</v>
      </c>
      <c r="S24">
        <v>5.05</v>
      </c>
      <c r="T24" s="16">
        <v>13</v>
      </c>
      <c r="U24" s="23">
        <f t="shared" si="1"/>
        <v>1789</v>
      </c>
      <c r="V24" s="16"/>
      <c r="W24" s="103" t="s">
        <v>228</v>
      </c>
      <c r="X24" s="103">
        <v>471995</v>
      </c>
      <c r="Y24" s="108">
        <f t="shared" si="0"/>
        <v>2.1186710000620224E-4</v>
      </c>
    </row>
    <row r="25" spans="1:25">
      <c r="A25" s="16">
        <v>13</v>
      </c>
      <c r="B25" t="s">
        <v>151</v>
      </c>
      <c r="C25" t="s">
        <v>13</v>
      </c>
      <c r="D25">
        <v>470205</v>
      </c>
      <c r="E25">
        <v>204437</v>
      </c>
      <c r="F25">
        <v>6.9301769999999996</v>
      </c>
      <c r="G25">
        <v>0</v>
      </c>
      <c r="H25">
        <v>91.251000000000005</v>
      </c>
      <c r="I25">
        <v>23.7</v>
      </c>
      <c r="J25">
        <v>39.200000000000003</v>
      </c>
      <c r="K25">
        <v>84.9</v>
      </c>
      <c r="L25">
        <v>1.0125</v>
      </c>
      <c r="M25">
        <v>85.665999999999997</v>
      </c>
      <c r="N25">
        <v>93.480999999999995</v>
      </c>
      <c r="O25">
        <v>85.924000000000007</v>
      </c>
      <c r="P25">
        <v>19.8</v>
      </c>
      <c r="Q25">
        <v>31.9</v>
      </c>
      <c r="R25">
        <v>21.1</v>
      </c>
      <c r="S25">
        <v>5.05</v>
      </c>
      <c r="T25" s="16">
        <v>12</v>
      </c>
      <c r="U25" s="23">
        <f t="shared" si="1"/>
        <v>936</v>
      </c>
      <c r="V25" s="16"/>
      <c r="W25" s="103" t="s">
        <v>229</v>
      </c>
      <c r="X25" s="103">
        <v>470205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469269</v>
      </c>
      <c r="E26">
        <v>204309</v>
      </c>
      <c r="F26">
        <v>7.3439230000000002</v>
      </c>
      <c r="G26">
        <v>0</v>
      </c>
      <c r="H26">
        <v>91.29</v>
      </c>
      <c r="I26">
        <v>19</v>
      </c>
      <c r="J26">
        <v>3.7</v>
      </c>
      <c r="K26">
        <v>82.1</v>
      </c>
      <c r="L26">
        <v>1.0134000000000001</v>
      </c>
      <c r="M26">
        <v>88.085999999999999</v>
      </c>
      <c r="N26">
        <v>93.638000000000005</v>
      </c>
      <c r="O26">
        <v>91.481999999999999</v>
      </c>
      <c r="P26">
        <v>13.7</v>
      </c>
      <c r="Q26">
        <v>28.9</v>
      </c>
      <c r="R26">
        <v>20.6</v>
      </c>
      <c r="S26">
        <v>5.05</v>
      </c>
      <c r="T26" s="16">
        <v>11</v>
      </c>
      <c r="U26" s="23">
        <f t="shared" si="1"/>
        <v>87</v>
      </c>
      <c r="V26" s="16"/>
      <c r="W26" s="104">
        <v>41983.387303240743</v>
      </c>
      <c r="X26" s="103">
        <v>469269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469182</v>
      </c>
      <c r="E27">
        <v>204297</v>
      </c>
      <c r="F27">
        <v>7.3760529999999997</v>
      </c>
      <c r="G27">
        <v>0</v>
      </c>
      <c r="H27">
        <v>89.097999999999999</v>
      </c>
      <c r="I27">
        <v>22.1</v>
      </c>
      <c r="J27">
        <v>57.1</v>
      </c>
      <c r="K27">
        <v>214.9</v>
      </c>
      <c r="L27">
        <v>1.0142</v>
      </c>
      <c r="M27">
        <v>84.921999999999997</v>
      </c>
      <c r="N27">
        <v>92.850999999999999</v>
      </c>
      <c r="O27">
        <v>90.027000000000001</v>
      </c>
      <c r="P27">
        <v>15.4</v>
      </c>
      <c r="Q27">
        <v>27.8</v>
      </c>
      <c r="R27">
        <v>15.4</v>
      </c>
      <c r="S27">
        <v>5.05</v>
      </c>
      <c r="T27" s="16">
        <v>10</v>
      </c>
      <c r="U27" s="23">
        <f t="shared" si="1"/>
        <v>1302</v>
      </c>
      <c r="V27" s="16"/>
      <c r="W27" s="104">
        <v>41953.40483796296</v>
      </c>
      <c r="X27" s="103">
        <v>469182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467880</v>
      </c>
      <c r="E28">
        <v>204114</v>
      </c>
      <c r="F28">
        <v>7.0034340000000004</v>
      </c>
      <c r="G28">
        <v>0</v>
      </c>
      <c r="H28">
        <v>88.6</v>
      </c>
      <c r="I28">
        <v>22.4</v>
      </c>
      <c r="J28">
        <v>58.9</v>
      </c>
      <c r="K28">
        <v>143.6</v>
      </c>
      <c r="L28">
        <v>1.0126999999999999</v>
      </c>
      <c r="M28">
        <v>85.94</v>
      </c>
      <c r="N28">
        <v>91.844999999999999</v>
      </c>
      <c r="O28">
        <v>86.593999999999994</v>
      </c>
      <c r="P28">
        <v>18.3</v>
      </c>
      <c r="Q28">
        <v>28.3</v>
      </c>
      <c r="R28">
        <v>20.100000000000001</v>
      </c>
      <c r="S28">
        <v>5.05</v>
      </c>
      <c r="T28" s="16">
        <v>9</v>
      </c>
      <c r="U28" s="23">
        <f t="shared" si="1"/>
        <v>1387</v>
      </c>
      <c r="V28" s="16"/>
      <c r="W28" s="104">
        <v>41922.392453703702</v>
      </c>
      <c r="X28" s="103">
        <v>467881</v>
      </c>
      <c r="Y28" s="108">
        <f t="shared" si="0"/>
        <v>2.1373001624169774E-4</v>
      </c>
    </row>
    <row r="29" spans="1:25">
      <c r="A29" s="16">
        <v>9</v>
      </c>
      <c r="B29" t="s">
        <v>155</v>
      </c>
      <c r="C29" t="s">
        <v>13</v>
      </c>
      <c r="D29">
        <v>466493</v>
      </c>
      <c r="E29">
        <v>203918</v>
      </c>
      <c r="F29">
        <v>7.0279629999999997</v>
      </c>
      <c r="G29">
        <v>0</v>
      </c>
      <c r="H29">
        <v>88.182000000000002</v>
      </c>
      <c r="I29">
        <v>22.2</v>
      </c>
      <c r="J29">
        <v>54.6</v>
      </c>
      <c r="K29">
        <v>147.1</v>
      </c>
      <c r="L29">
        <v>1.0128999999999999</v>
      </c>
      <c r="M29">
        <v>85.784999999999997</v>
      </c>
      <c r="N29">
        <v>90.423000000000002</v>
      </c>
      <c r="O29">
        <v>86.781000000000006</v>
      </c>
      <c r="P29">
        <v>18.5</v>
      </c>
      <c r="Q29">
        <v>28</v>
      </c>
      <c r="R29">
        <v>19.7</v>
      </c>
      <c r="S29">
        <v>5.05</v>
      </c>
      <c r="T29" s="16">
        <v>8</v>
      </c>
      <c r="U29" s="23">
        <f t="shared" si="1"/>
        <v>1305</v>
      </c>
      <c r="V29" s="16"/>
      <c r="W29" s="104">
        <v>41892.424351851849</v>
      </c>
      <c r="X29" s="103">
        <v>466493</v>
      </c>
      <c r="Y29" s="108">
        <f t="shared" si="0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465188</v>
      </c>
      <c r="E30">
        <v>203734</v>
      </c>
      <c r="F30">
        <v>7.2698390000000002</v>
      </c>
      <c r="G30">
        <v>0</v>
      </c>
      <c r="H30">
        <v>89.242999999999995</v>
      </c>
      <c r="I30">
        <v>21.9</v>
      </c>
      <c r="J30">
        <v>54</v>
      </c>
      <c r="K30">
        <v>142</v>
      </c>
      <c r="L30">
        <v>1.0135000000000001</v>
      </c>
      <c r="M30">
        <v>86.076999999999998</v>
      </c>
      <c r="N30">
        <v>91.774000000000001</v>
      </c>
      <c r="O30">
        <v>89.77</v>
      </c>
      <c r="P30">
        <v>16.399999999999999</v>
      </c>
      <c r="Q30">
        <v>28</v>
      </c>
      <c r="R30">
        <v>18.7</v>
      </c>
      <c r="S30">
        <v>5.04</v>
      </c>
      <c r="T30" s="22">
        <v>7</v>
      </c>
      <c r="U30" s="23">
        <f t="shared" si="1"/>
        <v>1285</v>
      </c>
      <c r="V30" s="24">
        <v>8</v>
      </c>
      <c r="W30" s="104">
        <v>41861.410717592589</v>
      </c>
      <c r="X30" s="103">
        <v>465189</v>
      </c>
      <c r="Y30" s="108">
        <f t="shared" si="0"/>
        <v>2.1496685211275235E-4</v>
      </c>
    </row>
    <row r="31" spans="1:25">
      <c r="A31" s="16">
        <v>7</v>
      </c>
      <c r="B31" t="s">
        <v>157</v>
      </c>
      <c r="C31" t="s">
        <v>13</v>
      </c>
      <c r="D31">
        <v>463903</v>
      </c>
      <c r="E31">
        <v>203554</v>
      </c>
      <c r="F31">
        <v>7.013242</v>
      </c>
      <c r="G31">
        <v>0</v>
      </c>
      <c r="H31">
        <v>88.548000000000002</v>
      </c>
      <c r="I31">
        <v>21.6</v>
      </c>
      <c r="J31">
        <v>58.2</v>
      </c>
      <c r="K31">
        <v>144.9</v>
      </c>
      <c r="L31">
        <v>1.0125999999999999</v>
      </c>
      <c r="M31">
        <v>85.361999999999995</v>
      </c>
      <c r="N31">
        <v>92.001999999999995</v>
      </c>
      <c r="O31">
        <v>87.040999999999997</v>
      </c>
      <c r="P31">
        <v>19.5</v>
      </c>
      <c r="Q31">
        <v>26.2</v>
      </c>
      <c r="R31">
        <v>21</v>
      </c>
      <c r="S31">
        <v>5.05</v>
      </c>
      <c r="T31" s="16">
        <v>6</v>
      </c>
      <c r="U31" s="23">
        <f t="shared" si="1"/>
        <v>1367</v>
      </c>
      <c r="V31" s="5"/>
      <c r="W31" s="104">
        <v>41830.385289351849</v>
      </c>
      <c r="X31" s="103">
        <v>463904</v>
      </c>
      <c r="Y31" s="108">
        <f t="shared" si="0"/>
        <v>2.1556230504415907E-4</v>
      </c>
    </row>
    <row r="32" spans="1:25">
      <c r="A32" s="16">
        <v>6</v>
      </c>
      <c r="B32" t="s">
        <v>158</v>
      </c>
      <c r="C32" t="s">
        <v>13</v>
      </c>
      <c r="D32">
        <v>462536</v>
      </c>
      <c r="E32">
        <v>203361</v>
      </c>
      <c r="F32">
        <v>6.9544959999999998</v>
      </c>
      <c r="G32">
        <v>0</v>
      </c>
      <c r="H32">
        <v>91.543000000000006</v>
      </c>
      <c r="I32">
        <v>21</v>
      </c>
      <c r="J32">
        <v>29.4</v>
      </c>
      <c r="K32">
        <v>143.9</v>
      </c>
      <c r="L32">
        <v>1.0125</v>
      </c>
      <c r="M32">
        <v>85.585999999999999</v>
      </c>
      <c r="N32">
        <v>94.061000000000007</v>
      </c>
      <c r="O32">
        <v>86.21</v>
      </c>
      <c r="P32">
        <v>17.7</v>
      </c>
      <c r="Q32">
        <v>24.6</v>
      </c>
      <c r="R32">
        <v>21</v>
      </c>
      <c r="S32">
        <v>5.0599999999999996</v>
      </c>
      <c r="T32" s="16">
        <v>5</v>
      </c>
      <c r="U32" s="23">
        <f t="shared" si="1"/>
        <v>695</v>
      </c>
      <c r="V32" s="5"/>
      <c r="W32" s="104">
        <v>41800.406793981485</v>
      </c>
      <c r="X32" s="103">
        <v>462536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461841</v>
      </c>
      <c r="E33">
        <v>203266</v>
      </c>
      <c r="F33">
        <v>7.4851739999999998</v>
      </c>
      <c r="G33">
        <v>0</v>
      </c>
      <c r="H33">
        <v>91.518000000000001</v>
      </c>
      <c r="I33">
        <v>19.3</v>
      </c>
      <c r="J33">
        <v>20.399999999999999</v>
      </c>
      <c r="K33">
        <v>138.30000000000001</v>
      </c>
      <c r="L33">
        <v>1.0141</v>
      </c>
      <c r="M33">
        <v>89.375</v>
      </c>
      <c r="N33">
        <v>93.59</v>
      </c>
      <c r="O33">
        <v>92.409000000000006</v>
      </c>
      <c r="P33">
        <v>15.6</v>
      </c>
      <c r="Q33">
        <v>24</v>
      </c>
      <c r="R33">
        <v>17.8</v>
      </c>
      <c r="S33">
        <v>5.0599999999999996</v>
      </c>
      <c r="T33" s="16">
        <v>4</v>
      </c>
      <c r="U33" s="23">
        <f t="shared" si="1"/>
        <v>484</v>
      </c>
      <c r="V33" s="5"/>
      <c r="W33" s="104">
        <v>41769.38989583333</v>
      </c>
      <c r="X33" s="103">
        <v>461841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461357</v>
      </c>
      <c r="E34">
        <v>203200</v>
      </c>
      <c r="F34">
        <v>7.3767829999999996</v>
      </c>
      <c r="G34">
        <v>0</v>
      </c>
      <c r="H34">
        <v>90.656000000000006</v>
      </c>
      <c r="I34">
        <v>22</v>
      </c>
      <c r="J34">
        <v>56.2</v>
      </c>
      <c r="K34">
        <v>210.7</v>
      </c>
      <c r="L34">
        <v>1.0136000000000001</v>
      </c>
      <c r="M34">
        <v>86.988</v>
      </c>
      <c r="N34">
        <v>93.644999999999996</v>
      </c>
      <c r="O34">
        <v>91.593999999999994</v>
      </c>
      <c r="P34">
        <v>19.5</v>
      </c>
      <c r="Q34">
        <v>26.4</v>
      </c>
      <c r="R34">
        <v>19.7</v>
      </c>
      <c r="S34">
        <v>5.0599999999999996</v>
      </c>
      <c r="T34" s="16">
        <v>3</v>
      </c>
      <c r="U34" s="23">
        <f t="shared" si="1"/>
        <v>1342</v>
      </c>
      <c r="V34" s="5"/>
      <c r="W34" s="104">
        <v>41739.399027777778</v>
      </c>
      <c r="X34" s="103">
        <v>461358</v>
      </c>
      <c r="Y34" s="108">
        <f t="shared" si="0"/>
        <v>2.1675188628478281E-4</v>
      </c>
    </row>
    <row r="35" spans="1:25">
      <c r="A35" s="16">
        <v>3</v>
      </c>
      <c r="B35" t="s">
        <v>161</v>
      </c>
      <c r="C35" t="s">
        <v>13</v>
      </c>
      <c r="D35">
        <v>460015</v>
      </c>
      <c r="E35">
        <v>203014</v>
      </c>
      <c r="F35">
        <v>7.1602209999999999</v>
      </c>
      <c r="G35">
        <v>0</v>
      </c>
      <c r="H35">
        <v>90.441999999999993</v>
      </c>
      <c r="I35">
        <v>23.3</v>
      </c>
      <c r="J35">
        <v>74.599999999999994</v>
      </c>
      <c r="K35">
        <v>82.9</v>
      </c>
      <c r="L35">
        <v>1.0128999999999999</v>
      </c>
      <c r="M35">
        <v>88.091999999999999</v>
      </c>
      <c r="N35">
        <v>91.94</v>
      </c>
      <c r="O35">
        <v>89.361000000000004</v>
      </c>
      <c r="P35">
        <v>20.5</v>
      </c>
      <c r="Q35">
        <v>28.5</v>
      </c>
      <c r="R35">
        <v>21.8</v>
      </c>
      <c r="S35">
        <v>5.0599999999999996</v>
      </c>
      <c r="T35" s="16">
        <v>2</v>
      </c>
      <c r="U35" s="23">
        <f t="shared" si="1"/>
        <v>1791</v>
      </c>
      <c r="V35" s="5"/>
      <c r="W35" s="104">
        <v>41708.406412037039</v>
      </c>
      <c r="X35" s="103">
        <v>460015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458224</v>
      </c>
      <c r="E36">
        <v>202765</v>
      </c>
      <c r="F36">
        <v>7.2340580000000001</v>
      </c>
      <c r="G36">
        <v>0</v>
      </c>
      <c r="H36">
        <v>90.366</v>
      </c>
      <c r="I36">
        <v>23.6</v>
      </c>
      <c r="J36">
        <v>74.400000000000006</v>
      </c>
      <c r="K36">
        <v>204.9</v>
      </c>
      <c r="L36">
        <v>1.0129999999999999</v>
      </c>
      <c r="M36">
        <v>86.784000000000006</v>
      </c>
      <c r="N36">
        <v>92.957999999999998</v>
      </c>
      <c r="O36">
        <v>90.545000000000002</v>
      </c>
      <c r="P36">
        <v>21.2</v>
      </c>
      <c r="Q36">
        <v>28.2</v>
      </c>
      <c r="R36">
        <v>22.2</v>
      </c>
      <c r="S36">
        <v>5.07</v>
      </c>
      <c r="T36" s="16">
        <v>1</v>
      </c>
      <c r="U36" s="23">
        <f t="shared" si="1"/>
        <v>1785</v>
      </c>
      <c r="V36" s="5"/>
      <c r="W36" s="104">
        <v>41680.43953703704</v>
      </c>
      <c r="X36" s="103">
        <v>458224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456439</v>
      </c>
      <c r="E37">
        <v>202517</v>
      </c>
      <c r="F37">
        <v>7.175389</v>
      </c>
      <c r="G37">
        <v>0</v>
      </c>
      <c r="H37">
        <v>88.617999999999995</v>
      </c>
      <c r="I37">
        <v>23.3</v>
      </c>
      <c r="J37">
        <v>74.5</v>
      </c>
      <c r="K37">
        <v>82.2</v>
      </c>
      <c r="L37">
        <v>1.0128999999999999</v>
      </c>
      <c r="M37">
        <v>85.932000000000002</v>
      </c>
      <c r="N37">
        <v>92.221999999999994</v>
      </c>
      <c r="O37">
        <v>89.665000000000006</v>
      </c>
      <c r="P37">
        <v>21.2</v>
      </c>
      <c r="Q37">
        <v>28</v>
      </c>
      <c r="R37">
        <v>22</v>
      </c>
      <c r="S37">
        <v>5.0599999999999996</v>
      </c>
      <c r="T37" s="1"/>
      <c r="U37" s="26"/>
      <c r="V37" s="5"/>
      <c r="W37" s="104">
        <v>41649.415763888886</v>
      </c>
      <c r="X37" s="103">
        <v>456440</v>
      </c>
      <c r="Y37" s="108">
        <f t="shared" si="2"/>
        <v>2.1908732601616521E-4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3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37337</v>
      </c>
      <c r="T6" s="22">
        <v>31</v>
      </c>
      <c r="U6" s="23">
        <f>D6-D7</f>
        <v>56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37281</v>
      </c>
      <c r="T7" s="16">
        <v>30</v>
      </c>
      <c r="U7" s="23">
        <f>D7-D8</f>
        <v>56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37225</v>
      </c>
      <c r="T8" s="16">
        <v>29</v>
      </c>
      <c r="U8" s="23">
        <f>D8-D9</f>
        <v>69</v>
      </c>
      <c r="V8" s="4"/>
      <c r="W8" s="103" t="s">
        <v>621</v>
      </c>
      <c r="X8" s="103">
        <v>37225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37156</v>
      </c>
      <c r="E9">
        <v>5201</v>
      </c>
      <c r="F9">
        <v>7.1018080000000001</v>
      </c>
      <c r="G9">
        <v>0</v>
      </c>
      <c r="H9">
        <v>87.534000000000006</v>
      </c>
      <c r="I9">
        <v>18.899999999999999</v>
      </c>
      <c r="J9">
        <v>0.6</v>
      </c>
      <c r="K9">
        <v>19.5</v>
      </c>
      <c r="L9">
        <v>1.0135000000000001</v>
      </c>
      <c r="M9">
        <v>84.355000000000004</v>
      </c>
      <c r="N9">
        <v>89.677999999999997</v>
      </c>
      <c r="O9">
        <v>86.483999999999995</v>
      </c>
      <c r="P9">
        <v>3.5</v>
      </c>
      <c r="Q9">
        <v>36</v>
      </c>
      <c r="R9">
        <v>16.100000000000001</v>
      </c>
      <c r="S9">
        <v>5.62</v>
      </c>
      <c r="T9" s="22">
        <v>28</v>
      </c>
      <c r="U9" s="23">
        <f t="shared" ref="U9:U36" si="1">D9-D10</f>
        <v>14</v>
      </c>
      <c r="V9" s="24">
        <v>29</v>
      </c>
      <c r="W9" s="103" t="s">
        <v>622</v>
      </c>
      <c r="X9" s="103">
        <v>37156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37142</v>
      </c>
      <c r="E10">
        <v>5199</v>
      </c>
      <c r="F10">
        <v>7.2339799999999999</v>
      </c>
      <c r="G10">
        <v>0</v>
      </c>
      <c r="H10">
        <v>87.594999999999999</v>
      </c>
      <c r="I10">
        <v>18.399999999999999</v>
      </c>
      <c r="J10">
        <v>0</v>
      </c>
      <c r="K10">
        <v>0</v>
      </c>
      <c r="L10">
        <v>1.014</v>
      </c>
      <c r="M10">
        <v>84.927000000000007</v>
      </c>
      <c r="N10">
        <v>90.89</v>
      </c>
      <c r="O10">
        <v>87.7</v>
      </c>
      <c r="P10">
        <v>5.8</v>
      </c>
      <c r="Q10">
        <v>35.5</v>
      </c>
      <c r="R10">
        <v>14.5</v>
      </c>
      <c r="S10">
        <v>5.62</v>
      </c>
      <c r="T10" s="16">
        <v>27</v>
      </c>
      <c r="U10" s="23">
        <f t="shared" si="1"/>
        <v>0</v>
      </c>
      <c r="V10" s="16"/>
      <c r="W10" s="103" t="s">
        <v>623</v>
      </c>
      <c r="X10" s="103">
        <v>37142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37142</v>
      </c>
      <c r="E11">
        <v>5199</v>
      </c>
      <c r="F11">
        <v>7.2601740000000001</v>
      </c>
      <c r="G11">
        <v>0</v>
      </c>
      <c r="H11">
        <v>91.593000000000004</v>
      </c>
      <c r="I11">
        <v>17</v>
      </c>
      <c r="J11">
        <v>0</v>
      </c>
      <c r="K11">
        <v>0</v>
      </c>
      <c r="L11">
        <v>1.0142</v>
      </c>
      <c r="M11">
        <v>85.584999999999994</v>
      </c>
      <c r="N11">
        <v>93.986000000000004</v>
      </c>
      <c r="O11">
        <v>87.694999999999993</v>
      </c>
      <c r="P11">
        <v>4.4000000000000004</v>
      </c>
      <c r="Q11">
        <v>32.9</v>
      </c>
      <c r="R11">
        <v>13.5</v>
      </c>
      <c r="S11">
        <v>5.62</v>
      </c>
      <c r="T11" s="16">
        <v>26</v>
      </c>
      <c r="U11" s="23">
        <f t="shared" si="1"/>
        <v>0</v>
      </c>
      <c r="V11" s="16"/>
      <c r="W11" s="103" t="s">
        <v>624</v>
      </c>
      <c r="X11" s="103">
        <v>37142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37142</v>
      </c>
      <c r="E12">
        <v>5199</v>
      </c>
      <c r="F12">
        <v>7.5356399999999999</v>
      </c>
      <c r="G12">
        <v>0</v>
      </c>
      <c r="H12">
        <v>90.057000000000002</v>
      </c>
      <c r="I12">
        <v>16.5</v>
      </c>
      <c r="J12">
        <v>0</v>
      </c>
      <c r="K12">
        <v>0</v>
      </c>
      <c r="L12">
        <v>1.0149999999999999</v>
      </c>
      <c r="M12">
        <v>88.301000000000002</v>
      </c>
      <c r="N12">
        <v>92.534000000000006</v>
      </c>
      <c r="O12">
        <v>90.938000000000002</v>
      </c>
      <c r="P12">
        <v>3.3</v>
      </c>
      <c r="Q12">
        <v>32.700000000000003</v>
      </c>
      <c r="R12">
        <v>12.3</v>
      </c>
      <c r="S12">
        <v>5.62</v>
      </c>
      <c r="T12" s="16">
        <v>25</v>
      </c>
      <c r="U12" s="23">
        <f t="shared" si="1"/>
        <v>0</v>
      </c>
      <c r="V12" s="16"/>
      <c r="W12" s="143" t="s">
        <v>459</v>
      </c>
      <c r="X12" s="143">
        <v>37142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37142</v>
      </c>
      <c r="E13">
        <v>5199</v>
      </c>
      <c r="F13">
        <v>7.3392299999999997</v>
      </c>
      <c r="G13">
        <v>0</v>
      </c>
      <c r="H13">
        <v>87.972999999999999</v>
      </c>
      <c r="I13">
        <v>16.2</v>
      </c>
      <c r="J13">
        <v>0</v>
      </c>
      <c r="K13">
        <v>0</v>
      </c>
      <c r="L13">
        <v>1.014</v>
      </c>
      <c r="M13">
        <v>85.397000000000006</v>
      </c>
      <c r="N13">
        <v>90.616</v>
      </c>
      <c r="O13">
        <v>89.671999999999997</v>
      </c>
      <c r="P13">
        <v>8.5</v>
      </c>
      <c r="Q13">
        <v>26.4</v>
      </c>
      <c r="R13">
        <v>16</v>
      </c>
      <c r="S13">
        <v>5.63</v>
      </c>
      <c r="T13" s="16">
        <v>24</v>
      </c>
      <c r="U13" s="23">
        <f t="shared" si="1"/>
        <v>0</v>
      </c>
      <c r="V13" s="16"/>
      <c r="W13" s="103" t="s">
        <v>460</v>
      </c>
      <c r="X13" s="103">
        <v>37142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37142</v>
      </c>
      <c r="E14">
        <v>5199</v>
      </c>
      <c r="F14">
        <v>7.1504659999999998</v>
      </c>
      <c r="G14">
        <v>0</v>
      </c>
      <c r="H14">
        <v>88.186999999999998</v>
      </c>
      <c r="I14">
        <v>17.2</v>
      </c>
      <c r="J14">
        <v>0</v>
      </c>
      <c r="K14">
        <v>0</v>
      </c>
      <c r="L14">
        <v>1.0142</v>
      </c>
      <c r="M14">
        <v>85.021000000000001</v>
      </c>
      <c r="N14">
        <v>91.203000000000003</v>
      </c>
      <c r="O14">
        <v>85.683000000000007</v>
      </c>
      <c r="P14">
        <v>9.5</v>
      </c>
      <c r="Q14">
        <v>27.3</v>
      </c>
      <c r="R14">
        <v>12</v>
      </c>
      <c r="S14">
        <v>5.6</v>
      </c>
      <c r="T14" s="16">
        <v>23</v>
      </c>
      <c r="U14" s="23">
        <f t="shared" si="1"/>
        <v>0</v>
      </c>
      <c r="V14" s="16"/>
      <c r="W14" s="103" t="s">
        <v>461</v>
      </c>
      <c r="X14" s="103">
        <v>37142</v>
      </c>
      <c r="Y14" s="108">
        <f t="shared" si="0"/>
        <v>0</v>
      </c>
    </row>
    <row r="15" spans="1:25">
      <c r="A15" s="16">
        <v>23</v>
      </c>
      <c r="B15" t="s">
        <v>251</v>
      </c>
      <c r="C15" t="s">
        <v>13</v>
      </c>
      <c r="D15">
        <v>37142</v>
      </c>
      <c r="E15">
        <v>5199</v>
      </c>
      <c r="F15">
        <v>7.1272849999999996</v>
      </c>
      <c r="G15">
        <v>0</v>
      </c>
      <c r="H15">
        <v>88.35</v>
      </c>
      <c r="I15">
        <v>18.100000000000001</v>
      </c>
      <c r="J15">
        <v>0</v>
      </c>
      <c r="K15">
        <v>0</v>
      </c>
      <c r="L15">
        <v>1.014</v>
      </c>
      <c r="M15">
        <v>85.316000000000003</v>
      </c>
      <c r="N15">
        <v>91.817999999999998</v>
      </c>
      <c r="O15">
        <v>85.578999999999994</v>
      </c>
      <c r="P15">
        <v>12.1</v>
      </c>
      <c r="Q15">
        <v>26.9</v>
      </c>
      <c r="R15">
        <v>12.6</v>
      </c>
      <c r="S15">
        <v>5.61</v>
      </c>
      <c r="T15" s="16">
        <v>22</v>
      </c>
      <c r="U15" s="23">
        <f t="shared" si="1"/>
        <v>0</v>
      </c>
      <c r="V15" s="16"/>
      <c r="W15" s="103" t="s">
        <v>462</v>
      </c>
      <c r="X15" s="103">
        <v>37142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37142</v>
      </c>
      <c r="E16">
        <v>5199</v>
      </c>
      <c r="F16">
        <v>7.1937709999999999</v>
      </c>
      <c r="G16">
        <v>0</v>
      </c>
      <c r="H16">
        <v>88.245000000000005</v>
      </c>
      <c r="I16">
        <v>17.3</v>
      </c>
      <c r="J16">
        <v>0</v>
      </c>
      <c r="K16">
        <v>0</v>
      </c>
      <c r="L16">
        <v>1.0139</v>
      </c>
      <c r="M16">
        <v>85.168999999999997</v>
      </c>
      <c r="N16">
        <v>91.084999999999994</v>
      </c>
      <c r="O16">
        <v>87.31</v>
      </c>
      <c r="P16">
        <v>13.4</v>
      </c>
      <c r="Q16">
        <v>22.9</v>
      </c>
      <c r="R16">
        <v>15</v>
      </c>
      <c r="S16">
        <v>5.62</v>
      </c>
      <c r="T16" s="22">
        <v>21</v>
      </c>
      <c r="U16" s="23">
        <f t="shared" si="1"/>
        <v>0</v>
      </c>
      <c r="V16" s="24">
        <v>22</v>
      </c>
      <c r="W16" s="103" t="s">
        <v>463</v>
      </c>
      <c r="X16" s="103">
        <v>37142</v>
      </c>
      <c r="Y16" s="108">
        <f t="shared" si="0"/>
        <v>0</v>
      </c>
    </row>
    <row r="17" spans="1:25">
      <c r="A17" s="16">
        <v>21</v>
      </c>
      <c r="B17" t="s">
        <v>253</v>
      </c>
      <c r="C17" t="s">
        <v>13</v>
      </c>
      <c r="D17">
        <v>37142</v>
      </c>
      <c r="E17">
        <v>5199</v>
      </c>
      <c r="F17">
        <v>7.3829609999999999</v>
      </c>
      <c r="G17">
        <v>0</v>
      </c>
      <c r="H17">
        <v>87.986999999999995</v>
      </c>
      <c r="I17">
        <v>18</v>
      </c>
      <c r="J17">
        <v>1.5</v>
      </c>
      <c r="K17">
        <v>18.399999999999999</v>
      </c>
      <c r="L17">
        <v>1.0145</v>
      </c>
      <c r="M17">
        <v>84.725999999999999</v>
      </c>
      <c r="N17">
        <v>90.914000000000001</v>
      </c>
      <c r="O17">
        <v>89.326999999999998</v>
      </c>
      <c r="P17">
        <v>12.8</v>
      </c>
      <c r="Q17">
        <v>25.4</v>
      </c>
      <c r="R17">
        <v>13.5</v>
      </c>
      <c r="S17">
        <v>5.61</v>
      </c>
      <c r="T17" s="16">
        <v>20</v>
      </c>
      <c r="U17" s="23">
        <f t="shared" si="1"/>
        <v>34</v>
      </c>
      <c r="V17" s="16"/>
      <c r="W17" s="103" t="s">
        <v>464</v>
      </c>
      <c r="X17" s="103">
        <v>37142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37108</v>
      </c>
      <c r="E18">
        <v>5195</v>
      </c>
      <c r="F18">
        <v>7.0158100000000001</v>
      </c>
      <c r="G18">
        <v>0</v>
      </c>
      <c r="H18">
        <v>91.268000000000001</v>
      </c>
      <c r="I18">
        <v>18.100000000000001</v>
      </c>
      <c r="J18">
        <v>0</v>
      </c>
      <c r="K18">
        <v>0</v>
      </c>
      <c r="L18">
        <v>1.0136000000000001</v>
      </c>
      <c r="M18">
        <v>84.477000000000004</v>
      </c>
      <c r="N18">
        <v>93.491</v>
      </c>
      <c r="O18">
        <v>84.614999999999995</v>
      </c>
      <c r="P18">
        <v>13.3</v>
      </c>
      <c r="Q18">
        <v>25.1</v>
      </c>
      <c r="R18">
        <v>14.2</v>
      </c>
      <c r="S18">
        <v>5.62</v>
      </c>
      <c r="T18" s="16">
        <v>19</v>
      </c>
      <c r="U18" s="23">
        <f t="shared" si="1"/>
        <v>0</v>
      </c>
      <c r="V18" s="16"/>
      <c r="W18" s="103" t="s">
        <v>465</v>
      </c>
      <c r="X18" s="103">
        <v>37108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37108</v>
      </c>
      <c r="E19">
        <v>5195</v>
      </c>
      <c r="F19">
        <v>7.5817779999999999</v>
      </c>
      <c r="G19">
        <v>0</v>
      </c>
      <c r="H19">
        <v>90.793000000000006</v>
      </c>
      <c r="I19">
        <v>18.100000000000001</v>
      </c>
      <c r="J19">
        <v>2</v>
      </c>
      <c r="K19">
        <v>17.899999999999999</v>
      </c>
      <c r="L19">
        <v>1.0146999999999999</v>
      </c>
      <c r="M19">
        <v>87.706999999999994</v>
      </c>
      <c r="N19">
        <v>93.712999999999994</v>
      </c>
      <c r="O19">
        <v>92.637</v>
      </c>
      <c r="P19">
        <v>12.8</v>
      </c>
      <c r="Q19">
        <v>26.4</v>
      </c>
      <c r="R19">
        <v>15.1</v>
      </c>
      <c r="S19">
        <v>5.6</v>
      </c>
      <c r="T19" s="16">
        <v>18</v>
      </c>
      <c r="U19" s="23">
        <f t="shared" si="1"/>
        <v>44</v>
      </c>
      <c r="V19" s="16"/>
      <c r="W19" s="103" t="s">
        <v>466</v>
      </c>
      <c r="X19" s="103">
        <v>37108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37064</v>
      </c>
      <c r="E20">
        <v>5188</v>
      </c>
      <c r="F20">
        <v>7.2954340000000002</v>
      </c>
      <c r="G20">
        <v>0</v>
      </c>
      <c r="H20">
        <v>89.805000000000007</v>
      </c>
      <c r="I20">
        <v>20.6</v>
      </c>
      <c r="J20">
        <v>2.2000000000000002</v>
      </c>
      <c r="K20">
        <v>18.899999999999999</v>
      </c>
      <c r="L20">
        <v>1.0144</v>
      </c>
      <c r="M20">
        <v>87.894000000000005</v>
      </c>
      <c r="N20">
        <v>92.022000000000006</v>
      </c>
      <c r="O20">
        <v>87.918999999999997</v>
      </c>
      <c r="P20">
        <v>11.7</v>
      </c>
      <c r="Q20">
        <v>33.6</v>
      </c>
      <c r="R20">
        <v>12.8</v>
      </c>
      <c r="S20">
        <v>5.61</v>
      </c>
      <c r="T20" s="16">
        <v>17</v>
      </c>
      <c r="U20" s="23">
        <f t="shared" si="1"/>
        <v>52</v>
      </c>
      <c r="V20" s="16"/>
      <c r="W20" s="103" t="s">
        <v>467</v>
      </c>
      <c r="X20" s="103">
        <v>37064</v>
      </c>
      <c r="Y20" s="108">
        <f t="shared" si="0"/>
        <v>0</v>
      </c>
    </row>
    <row r="21" spans="1:25">
      <c r="A21" s="16">
        <v>17</v>
      </c>
      <c r="B21" t="s">
        <v>257</v>
      </c>
      <c r="C21" t="s">
        <v>13</v>
      </c>
      <c r="D21">
        <v>37012</v>
      </c>
      <c r="E21">
        <v>5181</v>
      </c>
      <c r="F21">
        <v>7.4305510000000004</v>
      </c>
      <c r="G21">
        <v>0</v>
      </c>
      <c r="H21">
        <v>89.626000000000005</v>
      </c>
      <c r="I21">
        <v>19.600000000000001</v>
      </c>
      <c r="J21">
        <v>0.3</v>
      </c>
      <c r="K21">
        <v>19.3</v>
      </c>
      <c r="L21">
        <v>1.0147999999999999</v>
      </c>
      <c r="M21">
        <v>87.12</v>
      </c>
      <c r="N21">
        <v>92.194000000000003</v>
      </c>
      <c r="O21">
        <v>89.528000000000006</v>
      </c>
      <c r="P21">
        <v>8.4</v>
      </c>
      <c r="Q21">
        <v>34.799999999999997</v>
      </c>
      <c r="R21">
        <v>12.3</v>
      </c>
      <c r="S21">
        <v>5.61</v>
      </c>
      <c r="T21" s="16">
        <v>16</v>
      </c>
      <c r="U21" s="23">
        <f t="shared" si="1"/>
        <v>7</v>
      </c>
      <c r="V21" s="16"/>
      <c r="W21" s="103" t="s">
        <v>468</v>
      </c>
      <c r="X21" s="103">
        <v>37012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37005</v>
      </c>
      <c r="E22">
        <v>5180</v>
      </c>
      <c r="F22">
        <v>7.4879749999999996</v>
      </c>
      <c r="G22">
        <v>0</v>
      </c>
      <c r="H22">
        <v>89.106999999999999</v>
      </c>
      <c r="I22">
        <v>17.399999999999999</v>
      </c>
      <c r="J22">
        <v>0</v>
      </c>
      <c r="K22">
        <v>0</v>
      </c>
      <c r="L22">
        <v>1.0155000000000001</v>
      </c>
      <c r="M22">
        <v>85.603999999999999</v>
      </c>
      <c r="N22">
        <v>92.602000000000004</v>
      </c>
      <c r="O22">
        <v>88.918000000000006</v>
      </c>
      <c r="P22">
        <v>5.4</v>
      </c>
      <c r="Q22">
        <v>31.4</v>
      </c>
      <c r="R22">
        <v>8.6</v>
      </c>
      <c r="S22">
        <v>5.61</v>
      </c>
      <c r="T22" s="16">
        <v>15</v>
      </c>
      <c r="U22" s="23">
        <f t="shared" si="1"/>
        <v>0</v>
      </c>
      <c r="V22" s="16"/>
      <c r="W22" s="103" t="s">
        <v>230</v>
      </c>
      <c r="X22" s="103">
        <v>37005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37005</v>
      </c>
      <c r="E23">
        <v>5180</v>
      </c>
      <c r="F23">
        <v>7.218038</v>
      </c>
      <c r="G23">
        <v>0</v>
      </c>
      <c r="H23">
        <v>88.361000000000004</v>
      </c>
      <c r="I23">
        <v>16.3</v>
      </c>
      <c r="J23">
        <v>3.2</v>
      </c>
      <c r="K23">
        <v>17.899999999999999</v>
      </c>
      <c r="L23">
        <v>1.0146999999999999</v>
      </c>
      <c r="M23">
        <v>84.959000000000003</v>
      </c>
      <c r="N23">
        <v>91.203000000000003</v>
      </c>
      <c r="O23">
        <v>85.695999999999998</v>
      </c>
      <c r="P23">
        <v>6.7</v>
      </c>
      <c r="Q23">
        <v>26.2</v>
      </c>
      <c r="R23">
        <v>9.5</v>
      </c>
      <c r="S23">
        <v>5.61</v>
      </c>
      <c r="T23" s="22">
        <v>14</v>
      </c>
      <c r="U23" s="23">
        <f t="shared" si="1"/>
        <v>74</v>
      </c>
      <c r="V23" s="24">
        <v>15</v>
      </c>
      <c r="W23" s="103" t="s">
        <v>231</v>
      </c>
      <c r="X23" s="103">
        <v>37005</v>
      </c>
      <c r="Y23" s="108">
        <f t="shared" si="0"/>
        <v>0</v>
      </c>
    </row>
    <row r="24" spans="1:25">
      <c r="A24" s="16">
        <v>14</v>
      </c>
      <c r="B24" t="s">
        <v>150</v>
      </c>
      <c r="C24" t="s">
        <v>13</v>
      </c>
      <c r="D24">
        <v>36931</v>
      </c>
      <c r="E24">
        <v>5170</v>
      </c>
      <c r="F24">
        <v>7.3709220000000002</v>
      </c>
      <c r="G24">
        <v>0</v>
      </c>
      <c r="H24">
        <v>88.350999999999999</v>
      </c>
      <c r="I24">
        <v>21.4</v>
      </c>
      <c r="J24">
        <v>0.7</v>
      </c>
      <c r="K24">
        <v>18.600000000000001</v>
      </c>
      <c r="L24">
        <v>1.0143</v>
      </c>
      <c r="M24">
        <v>85.063999999999993</v>
      </c>
      <c r="N24">
        <v>92.203999999999994</v>
      </c>
      <c r="O24">
        <v>89.736999999999995</v>
      </c>
      <c r="P24">
        <v>13.1</v>
      </c>
      <c r="Q24">
        <v>32.4</v>
      </c>
      <c r="R24">
        <v>15</v>
      </c>
      <c r="S24">
        <v>5.61</v>
      </c>
      <c r="T24" s="16">
        <v>13</v>
      </c>
      <c r="U24" s="23">
        <f t="shared" si="1"/>
        <v>16</v>
      </c>
      <c r="V24" s="16"/>
      <c r="W24" s="103" t="s">
        <v>212</v>
      </c>
      <c r="X24" s="103">
        <v>36931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36915</v>
      </c>
      <c r="E25">
        <v>5168</v>
      </c>
      <c r="F25">
        <v>7.1721950000000003</v>
      </c>
      <c r="G25">
        <v>0</v>
      </c>
      <c r="H25">
        <v>91.665999999999997</v>
      </c>
      <c r="I25">
        <v>20.2</v>
      </c>
      <c r="J25">
        <v>0</v>
      </c>
      <c r="K25">
        <v>0</v>
      </c>
      <c r="L25">
        <v>1.0141</v>
      </c>
      <c r="M25">
        <v>86.048000000000002</v>
      </c>
      <c r="N25">
        <v>93.95</v>
      </c>
      <c r="O25">
        <v>86.33</v>
      </c>
      <c r="P25">
        <v>10.9</v>
      </c>
      <c r="Q25">
        <v>31</v>
      </c>
      <c r="R25">
        <v>13</v>
      </c>
      <c r="S25">
        <v>5.62</v>
      </c>
      <c r="T25" s="16">
        <v>12</v>
      </c>
      <c r="U25" s="23">
        <f t="shared" si="1"/>
        <v>0</v>
      </c>
      <c r="V25" s="16"/>
      <c r="W25" s="103" t="s">
        <v>232</v>
      </c>
      <c r="X25" s="103">
        <v>36915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36915</v>
      </c>
      <c r="E26">
        <v>5168</v>
      </c>
      <c r="F26">
        <v>7.5645600000000002</v>
      </c>
      <c r="G26">
        <v>0</v>
      </c>
      <c r="H26">
        <v>91.691000000000003</v>
      </c>
      <c r="I26">
        <v>18.899999999999999</v>
      </c>
      <c r="J26">
        <v>0</v>
      </c>
      <c r="K26">
        <v>0</v>
      </c>
      <c r="L26">
        <v>1.0148999999999999</v>
      </c>
      <c r="M26">
        <v>88.457999999999998</v>
      </c>
      <c r="N26">
        <v>94.052999999999997</v>
      </c>
      <c r="O26">
        <v>91.888999999999996</v>
      </c>
      <c r="P26">
        <v>12.9</v>
      </c>
      <c r="Q26">
        <v>30.7</v>
      </c>
      <c r="R26">
        <v>13.8</v>
      </c>
      <c r="S26">
        <v>5.62</v>
      </c>
      <c r="T26" s="16">
        <v>11</v>
      </c>
      <c r="U26" s="23">
        <f t="shared" si="1"/>
        <v>0</v>
      </c>
      <c r="V26" s="16"/>
      <c r="W26" s="104">
        <v>41983.388877314814</v>
      </c>
      <c r="X26" s="103">
        <v>36915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36915</v>
      </c>
      <c r="E27">
        <v>5168</v>
      </c>
      <c r="F27">
        <v>7.4511589999999996</v>
      </c>
      <c r="G27">
        <v>0</v>
      </c>
      <c r="H27">
        <v>89.513000000000005</v>
      </c>
      <c r="I27">
        <v>20.100000000000001</v>
      </c>
      <c r="J27">
        <v>0</v>
      </c>
      <c r="K27">
        <v>0</v>
      </c>
      <c r="L27">
        <v>1.0145999999999999</v>
      </c>
      <c r="M27">
        <v>85.335999999999999</v>
      </c>
      <c r="N27">
        <v>93.251999999999995</v>
      </c>
      <c r="O27">
        <v>90.406999999999996</v>
      </c>
      <c r="P27">
        <v>12.4</v>
      </c>
      <c r="Q27">
        <v>31.1</v>
      </c>
      <c r="R27">
        <v>13.9</v>
      </c>
      <c r="S27">
        <v>5.62</v>
      </c>
      <c r="T27" s="16">
        <v>10</v>
      </c>
      <c r="U27" s="23">
        <f t="shared" si="1"/>
        <v>0</v>
      </c>
      <c r="V27" s="16"/>
      <c r="W27" s="104">
        <v>41953.399965277778</v>
      </c>
      <c r="X27" s="103">
        <v>36915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36915</v>
      </c>
      <c r="E28">
        <v>5168</v>
      </c>
      <c r="F28">
        <v>7.2360579999999999</v>
      </c>
      <c r="G28">
        <v>0</v>
      </c>
      <c r="H28">
        <v>89.01</v>
      </c>
      <c r="I28">
        <v>19.8</v>
      </c>
      <c r="J28">
        <v>3.3</v>
      </c>
      <c r="K28">
        <v>7.2</v>
      </c>
      <c r="L28">
        <v>1.0143</v>
      </c>
      <c r="M28">
        <v>86.337999999999994</v>
      </c>
      <c r="N28">
        <v>92.290999999999997</v>
      </c>
      <c r="O28">
        <v>86.98</v>
      </c>
      <c r="P28">
        <v>11.1</v>
      </c>
      <c r="Q28">
        <v>30.4</v>
      </c>
      <c r="R28">
        <v>12.4</v>
      </c>
      <c r="S28">
        <v>5.62</v>
      </c>
      <c r="T28" s="16">
        <v>9</v>
      </c>
      <c r="U28" s="23">
        <f t="shared" si="1"/>
        <v>77</v>
      </c>
      <c r="V28" s="16"/>
      <c r="W28" s="104">
        <v>41922.386597222219</v>
      </c>
      <c r="X28" s="103">
        <v>36915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36838</v>
      </c>
      <c r="E29">
        <v>5157</v>
      </c>
      <c r="F29">
        <v>7.1725469999999998</v>
      </c>
      <c r="G29">
        <v>0</v>
      </c>
      <c r="H29">
        <v>88.581000000000003</v>
      </c>
      <c r="I29">
        <v>20.2</v>
      </c>
      <c r="J29">
        <v>0.8</v>
      </c>
      <c r="K29">
        <v>17.899999999999999</v>
      </c>
      <c r="L29">
        <v>1.0138</v>
      </c>
      <c r="M29">
        <v>86.171999999999997</v>
      </c>
      <c r="N29">
        <v>90.823999999999998</v>
      </c>
      <c r="O29">
        <v>87.052999999999997</v>
      </c>
      <c r="P29">
        <v>9</v>
      </c>
      <c r="Q29">
        <v>33.9</v>
      </c>
      <c r="R29">
        <v>15</v>
      </c>
      <c r="S29">
        <v>5.62</v>
      </c>
      <c r="T29" s="16">
        <v>8</v>
      </c>
      <c r="U29" s="23">
        <f t="shared" si="1"/>
        <v>18</v>
      </c>
      <c r="V29" s="16"/>
      <c r="W29" s="104">
        <v>41892.412083333336</v>
      </c>
      <c r="X29" s="103">
        <v>36838</v>
      </c>
      <c r="Y29" s="108">
        <f t="shared" si="0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36820</v>
      </c>
      <c r="E30">
        <v>5154</v>
      </c>
      <c r="F30">
        <v>7.55349</v>
      </c>
      <c r="G30">
        <v>0</v>
      </c>
      <c r="H30">
        <v>89.656000000000006</v>
      </c>
      <c r="I30">
        <v>19</v>
      </c>
      <c r="J30">
        <v>3.3</v>
      </c>
      <c r="K30">
        <v>7.1</v>
      </c>
      <c r="L30">
        <v>1.0155000000000001</v>
      </c>
      <c r="M30">
        <v>86.483000000000004</v>
      </c>
      <c r="N30">
        <v>92.197000000000003</v>
      </c>
      <c r="O30">
        <v>89.938999999999993</v>
      </c>
      <c r="P30">
        <v>5.8</v>
      </c>
      <c r="Q30">
        <v>32.299999999999997</v>
      </c>
      <c r="R30">
        <v>9</v>
      </c>
      <c r="S30">
        <v>5.61</v>
      </c>
      <c r="T30" s="22">
        <v>7</v>
      </c>
      <c r="U30" s="23">
        <f t="shared" si="1"/>
        <v>77</v>
      </c>
      <c r="V30" s="24">
        <v>8</v>
      </c>
      <c r="W30" s="104">
        <v>41861.389131944445</v>
      </c>
      <c r="X30" s="103">
        <v>36820</v>
      </c>
      <c r="Y30" s="108">
        <f t="shared" si="0"/>
        <v>0</v>
      </c>
    </row>
    <row r="31" spans="1:25">
      <c r="A31" s="16">
        <v>7</v>
      </c>
      <c r="B31" t="s">
        <v>157</v>
      </c>
      <c r="C31" t="s">
        <v>13</v>
      </c>
      <c r="D31">
        <v>36743</v>
      </c>
      <c r="E31">
        <v>5143</v>
      </c>
      <c r="F31">
        <v>7.1334710000000001</v>
      </c>
      <c r="G31">
        <v>0</v>
      </c>
      <c r="H31">
        <v>88.960999999999999</v>
      </c>
      <c r="I31">
        <v>18.899999999999999</v>
      </c>
      <c r="J31">
        <v>2.8</v>
      </c>
      <c r="K31">
        <v>17.8</v>
      </c>
      <c r="L31">
        <v>1.0136000000000001</v>
      </c>
      <c r="M31">
        <v>85.774000000000001</v>
      </c>
      <c r="N31">
        <v>92.426000000000002</v>
      </c>
      <c r="O31">
        <v>86.977000000000004</v>
      </c>
      <c r="P31">
        <v>12.8</v>
      </c>
      <c r="Q31">
        <v>28</v>
      </c>
      <c r="R31">
        <v>16.3</v>
      </c>
      <c r="S31">
        <v>5.62</v>
      </c>
      <c r="T31" s="16">
        <v>6</v>
      </c>
      <c r="U31" s="23">
        <f t="shared" si="1"/>
        <v>65</v>
      </c>
      <c r="V31" s="5"/>
      <c r="W31" s="104">
        <v>41830.383159722223</v>
      </c>
      <c r="X31" s="103">
        <v>36743</v>
      </c>
      <c r="Y31" s="108">
        <f t="shared" si="0"/>
        <v>0</v>
      </c>
    </row>
    <row r="32" spans="1:25">
      <c r="A32" s="16">
        <v>6</v>
      </c>
      <c r="B32" t="s">
        <v>158</v>
      </c>
      <c r="C32" t="s">
        <v>13</v>
      </c>
      <c r="D32">
        <v>36678</v>
      </c>
      <c r="E32">
        <v>5134</v>
      </c>
      <c r="F32">
        <v>7.1372929999999997</v>
      </c>
      <c r="G32">
        <v>0</v>
      </c>
      <c r="H32">
        <v>91.947000000000003</v>
      </c>
      <c r="I32">
        <v>18.2</v>
      </c>
      <c r="J32">
        <v>0</v>
      </c>
      <c r="K32">
        <v>0</v>
      </c>
      <c r="L32">
        <v>1.0137</v>
      </c>
      <c r="M32">
        <v>85.981999999999999</v>
      </c>
      <c r="N32">
        <v>94.477999999999994</v>
      </c>
      <c r="O32">
        <v>86.766999999999996</v>
      </c>
      <c r="P32">
        <v>14.9</v>
      </c>
      <c r="Q32">
        <v>24.8</v>
      </c>
      <c r="R32">
        <v>15.6</v>
      </c>
      <c r="S32">
        <v>5.62</v>
      </c>
      <c r="T32" s="16">
        <v>5</v>
      </c>
      <c r="U32" s="23">
        <f t="shared" si="1"/>
        <v>0</v>
      </c>
      <c r="V32" s="5"/>
      <c r="W32" s="104">
        <v>41800.391273148147</v>
      </c>
      <c r="X32" s="103">
        <v>36678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36678</v>
      </c>
      <c r="E33">
        <v>5134</v>
      </c>
      <c r="F33">
        <v>7.5959989999999999</v>
      </c>
      <c r="G33">
        <v>0</v>
      </c>
      <c r="H33">
        <v>91.93</v>
      </c>
      <c r="I33">
        <v>18.2</v>
      </c>
      <c r="J33">
        <v>0</v>
      </c>
      <c r="K33">
        <v>0</v>
      </c>
      <c r="L33">
        <v>1.0146999999999999</v>
      </c>
      <c r="M33">
        <v>89.796999999999997</v>
      </c>
      <c r="N33">
        <v>94.016000000000005</v>
      </c>
      <c r="O33">
        <v>92.944000000000003</v>
      </c>
      <c r="P33">
        <v>14.9</v>
      </c>
      <c r="Q33">
        <v>24.3</v>
      </c>
      <c r="R33">
        <v>15.4</v>
      </c>
      <c r="S33">
        <v>5.62</v>
      </c>
      <c r="T33" s="16">
        <v>4</v>
      </c>
      <c r="U33" s="23">
        <f t="shared" si="1"/>
        <v>0</v>
      </c>
      <c r="V33" s="5"/>
      <c r="W33" s="104">
        <v>41769.386377314811</v>
      </c>
      <c r="X33" s="103">
        <v>36678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36678</v>
      </c>
      <c r="E34">
        <v>5134</v>
      </c>
      <c r="F34">
        <v>7.5579270000000003</v>
      </c>
      <c r="G34">
        <v>0</v>
      </c>
      <c r="H34">
        <v>91.073999999999998</v>
      </c>
      <c r="I34">
        <v>19.600000000000001</v>
      </c>
      <c r="J34">
        <v>2.4</v>
      </c>
      <c r="K34">
        <v>8.3000000000000007</v>
      </c>
      <c r="L34">
        <v>1.0146999999999999</v>
      </c>
      <c r="M34">
        <v>87.396000000000001</v>
      </c>
      <c r="N34">
        <v>94.054000000000002</v>
      </c>
      <c r="O34">
        <v>92.248000000000005</v>
      </c>
      <c r="P34">
        <v>14.9</v>
      </c>
      <c r="Q34">
        <v>29.5</v>
      </c>
      <c r="R34">
        <v>15</v>
      </c>
      <c r="S34">
        <v>5.62</v>
      </c>
      <c r="T34" s="16">
        <v>3</v>
      </c>
      <c r="U34" s="23">
        <f t="shared" si="1"/>
        <v>56</v>
      </c>
      <c r="V34" s="5"/>
      <c r="W34" s="104">
        <v>41739.3830787037</v>
      </c>
      <c r="X34" s="103">
        <v>36678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36622</v>
      </c>
      <c r="E35">
        <v>5126</v>
      </c>
      <c r="F35">
        <v>7.2952170000000001</v>
      </c>
      <c r="G35">
        <v>0</v>
      </c>
      <c r="H35">
        <v>90.86</v>
      </c>
      <c r="I35">
        <v>21.5</v>
      </c>
      <c r="J35">
        <v>0.3</v>
      </c>
      <c r="K35">
        <v>17.899999999999999</v>
      </c>
      <c r="L35">
        <v>1.0137</v>
      </c>
      <c r="M35">
        <v>88.527000000000001</v>
      </c>
      <c r="N35">
        <v>92.363</v>
      </c>
      <c r="O35">
        <v>89.695999999999998</v>
      </c>
      <c r="P35">
        <v>14.8</v>
      </c>
      <c r="Q35">
        <v>34.5</v>
      </c>
      <c r="R35">
        <v>17.7</v>
      </c>
      <c r="S35">
        <v>5.63</v>
      </c>
      <c r="T35" s="16">
        <v>2</v>
      </c>
      <c r="U35" s="23">
        <f t="shared" si="1"/>
        <v>8</v>
      </c>
      <c r="V35" s="5"/>
      <c r="W35" s="104">
        <v>41708.40353009259</v>
      </c>
      <c r="X35" s="103">
        <v>36622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36614</v>
      </c>
      <c r="E36">
        <v>5125</v>
      </c>
      <c r="F36">
        <v>7.4275890000000002</v>
      </c>
      <c r="G36">
        <v>0</v>
      </c>
      <c r="H36">
        <v>90.786000000000001</v>
      </c>
      <c r="I36">
        <v>21.6</v>
      </c>
      <c r="J36">
        <v>0</v>
      </c>
      <c r="K36">
        <v>0</v>
      </c>
      <c r="L36">
        <v>1.0142</v>
      </c>
      <c r="M36">
        <v>87.328000000000003</v>
      </c>
      <c r="N36">
        <v>93.373000000000005</v>
      </c>
      <c r="O36">
        <v>91.027000000000001</v>
      </c>
      <c r="P36">
        <v>15.8</v>
      </c>
      <c r="Q36">
        <v>34</v>
      </c>
      <c r="R36">
        <v>16.399999999999999</v>
      </c>
      <c r="S36">
        <v>5.62</v>
      </c>
      <c r="T36" s="16">
        <v>1</v>
      </c>
      <c r="U36" s="23">
        <f t="shared" si="1"/>
        <v>0</v>
      </c>
      <c r="V36" s="5"/>
      <c r="W36" s="104">
        <v>41680.384976851848</v>
      </c>
      <c r="X36" s="103">
        <v>36614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36614</v>
      </c>
      <c r="E37">
        <v>5125</v>
      </c>
      <c r="F37">
        <v>7.3541670000000003</v>
      </c>
      <c r="G37">
        <v>0</v>
      </c>
      <c r="H37">
        <v>89.033000000000001</v>
      </c>
      <c r="I37">
        <v>20.6</v>
      </c>
      <c r="J37">
        <v>3.4</v>
      </c>
      <c r="K37">
        <v>17.7</v>
      </c>
      <c r="L37">
        <v>1.014</v>
      </c>
      <c r="M37">
        <v>86.331999999999994</v>
      </c>
      <c r="N37">
        <v>92.66</v>
      </c>
      <c r="O37">
        <v>89.978999999999999</v>
      </c>
      <c r="P37">
        <v>14.5</v>
      </c>
      <c r="Q37">
        <v>31.8</v>
      </c>
      <c r="R37">
        <v>16.3</v>
      </c>
      <c r="S37">
        <v>5.62</v>
      </c>
      <c r="T37" s="1"/>
      <c r="U37" s="26"/>
      <c r="V37" s="5"/>
      <c r="W37" s="104">
        <v>41649.385740740741</v>
      </c>
      <c r="X37" s="103">
        <v>36614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5" sqref="B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B6" t="s">
        <v>716</v>
      </c>
      <c r="C6" t="s">
        <v>13</v>
      </c>
      <c r="D6">
        <v>28909</v>
      </c>
      <c r="E6">
        <v>4093</v>
      </c>
      <c r="F6">
        <v>7.1955549999999997</v>
      </c>
      <c r="G6">
        <v>0</v>
      </c>
      <c r="H6">
        <v>86.209000000000003</v>
      </c>
      <c r="I6">
        <v>15.4</v>
      </c>
      <c r="J6">
        <v>2.4</v>
      </c>
      <c r="K6">
        <v>37.6</v>
      </c>
      <c r="L6">
        <v>1.0138</v>
      </c>
      <c r="M6">
        <v>81.692999999999998</v>
      </c>
      <c r="N6">
        <v>89.688000000000002</v>
      </c>
      <c r="O6">
        <v>87.403000000000006</v>
      </c>
      <c r="P6">
        <v>6.1</v>
      </c>
      <c r="Q6">
        <v>26.2</v>
      </c>
      <c r="R6">
        <v>15.5</v>
      </c>
      <c r="S6">
        <v>5.36</v>
      </c>
      <c r="T6" s="22">
        <v>31</v>
      </c>
      <c r="U6" s="23">
        <f>D6-D7</f>
        <v>56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B7" t="s">
        <v>717</v>
      </c>
      <c r="C7" t="s">
        <v>13</v>
      </c>
      <c r="D7">
        <v>28853</v>
      </c>
      <c r="E7">
        <v>4085</v>
      </c>
      <c r="F7">
        <v>7.1197990000000004</v>
      </c>
      <c r="G7">
        <v>0</v>
      </c>
      <c r="H7">
        <v>86.820999999999998</v>
      </c>
      <c r="I7">
        <v>17.100000000000001</v>
      </c>
      <c r="J7">
        <v>6.3</v>
      </c>
      <c r="K7">
        <v>37.1</v>
      </c>
      <c r="L7">
        <v>1.0133000000000001</v>
      </c>
      <c r="M7">
        <v>83.539000000000001</v>
      </c>
      <c r="N7">
        <v>89.765000000000001</v>
      </c>
      <c r="O7">
        <v>87.421000000000006</v>
      </c>
      <c r="P7">
        <v>6.8</v>
      </c>
      <c r="Q7">
        <v>31</v>
      </c>
      <c r="R7">
        <v>18.100000000000001</v>
      </c>
      <c r="S7">
        <v>5.36</v>
      </c>
      <c r="T7" s="16">
        <v>30</v>
      </c>
      <c r="U7" s="23">
        <f>D7-D8</f>
        <v>150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B8" t="s">
        <v>244</v>
      </c>
      <c r="C8" t="s">
        <v>13</v>
      </c>
      <c r="D8">
        <v>28703</v>
      </c>
      <c r="E8">
        <v>4064</v>
      </c>
      <c r="F8">
        <v>7.1863400000000004</v>
      </c>
      <c r="G8">
        <v>0</v>
      </c>
      <c r="H8">
        <v>86.567999999999998</v>
      </c>
      <c r="I8">
        <v>17.2</v>
      </c>
      <c r="J8">
        <v>5.6</v>
      </c>
      <c r="K8">
        <v>34.9</v>
      </c>
      <c r="L8">
        <v>1.0138</v>
      </c>
      <c r="M8">
        <v>82.91</v>
      </c>
      <c r="N8">
        <v>90.902000000000001</v>
      </c>
      <c r="O8">
        <v>87.355000000000004</v>
      </c>
      <c r="P8">
        <v>5.9</v>
      </c>
      <c r="Q8">
        <v>32.1</v>
      </c>
      <c r="R8">
        <v>15.3</v>
      </c>
      <c r="S8">
        <v>5.36</v>
      </c>
      <c r="T8" s="16">
        <v>29</v>
      </c>
      <c r="U8" s="23">
        <f>D8-D9</f>
        <v>133</v>
      </c>
      <c r="V8" s="4"/>
      <c r="W8" s="111" t="s">
        <v>593</v>
      </c>
      <c r="X8" s="111">
        <v>28703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28570</v>
      </c>
      <c r="E9">
        <v>4045</v>
      </c>
      <c r="F9">
        <v>7.1036070000000002</v>
      </c>
      <c r="G9">
        <v>0</v>
      </c>
      <c r="H9">
        <v>87.331999999999994</v>
      </c>
      <c r="I9">
        <v>17.399999999999999</v>
      </c>
      <c r="J9">
        <v>15.6</v>
      </c>
      <c r="K9">
        <v>66.3</v>
      </c>
      <c r="L9">
        <v>1.0136000000000001</v>
      </c>
      <c r="M9">
        <v>84.391999999999996</v>
      </c>
      <c r="N9">
        <v>89.313000000000002</v>
      </c>
      <c r="O9">
        <v>86.412999999999997</v>
      </c>
      <c r="P9">
        <v>5.2</v>
      </c>
      <c r="Q9">
        <v>29.8</v>
      </c>
      <c r="R9">
        <v>15.8</v>
      </c>
      <c r="S9">
        <v>5.36</v>
      </c>
      <c r="T9" s="22">
        <v>28</v>
      </c>
      <c r="U9" s="23">
        <f t="shared" ref="U9:U36" si="1">D9-D10</f>
        <v>355</v>
      </c>
      <c r="V9" s="24">
        <v>29</v>
      </c>
      <c r="W9" s="111" t="s">
        <v>625</v>
      </c>
      <c r="X9" s="111">
        <v>28570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28215</v>
      </c>
      <c r="E10">
        <v>3994</v>
      </c>
      <c r="F10">
        <v>7.0134840000000001</v>
      </c>
      <c r="G10">
        <v>0</v>
      </c>
      <c r="H10">
        <v>87.311000000000007</v>
      </c>
      <c r="I10">
        <v>18.399999999999999</v>
      </c>
      <c r="J10">
        <v>17.3</v>
      </c>
      <c r="K10">
        <v>66.5</v>
      </c>
      <c r="L10">
        <v>1.0125</v>
      </c>
      <c r="M10">
        <v>84.772000000000006</v>
      </c>
      <c r="N10">
        <v>90.358999999999995</v>
      </c>
      <c r="O10">
        <v>87.537000000000006</v>
      </c>
      <c r="P10">
        <v>8.1</v>
      </c>
      <c r="Q10">
        <v>29</v>
      </c>
      <c r="R10">
        <v>22.5</v>
      </c>
      <c r="S10">
        <v>5.36</v>
      </c>
      <c r="T10" s="16">
        <v>27</v>
      </c>
      <c r="U10" s="23">
        <f t="shared" si="1"/>
        <v>397</v>
      </c>
      <c r="V10" s="16"/>
      <c r="W10" s="111" t="s">
        <v>626</v>
      </c>
      <c r="X10" s="111">
        <v>28215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27818</v>
      </c>
      <c r="E11">
        <v>3937</v>
      </c>
      <c r="F11">
        <v>7.0387180000000003</v>
      </c>
      <c r="G11">
        <v>0</v>
      </c>
      <c r="H11">
        <v>91.039000000000001</v>
      </c>
      <c r="I11">
        <v>18.399999999999999</v>
      </c>
      <c r="J11">
        <v>4.5999999999999996</v>
      </c>
      <c r="K11">
        <v>65.900000000000006</v>
      </c>
      <c r="L11">
        <v>1.0125999999999999</v>
      </c>
      <c r="M11">
        <v>85.927000000000007</v>
      </c>
      <c r="N11">
        <v>93.251999999999995</v>
      </c>
      <c r="O11">
        <v>87.567999999999998</v>
      </c>
      <c r="P11">
        <v>5.2</v>
      </c>
      <c r="Q11">
        <v>33.700000000000003</v>
      </c>
      <c r="R11">
        <v>21.8</v>
      </c>
      <c r="S11">
        <v>5.36</v>
      </c>
      <c r="T11" s="16">
        <v>26</v>
      </c>
      <c r="U11" s="23">
        <f t="shared" si="1"/>
        <v>112</v>
      </c>
      <c r="V11" s="16"/>
      <c r="W11" s="111" t="s">
        <v>627</v>
      </c>
      <c r="X11" s="111">
        <v>27818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27706</v>
      </c>
      <c r="E12">
        <v>3922</v>
      </c>
      <c r="F12">
        <v>7.4122389999999996</v>
      </c>
      <c r="G12">
        <v>0</v>
      </c>
      <c r="H12">
        <v>89.638999999999996</v>
      </c>
      <c r="I12">
        <v>17.7</v>
      </c>
      <c r="J12">
        <v>0</v>
      </c>
      <c r="K12">
        <v>0</v>
      </c>
      <c r="L12">
        <v>1.0143</v>
      </c>
      <c r="M12">
        <v>88.022999999999996</v>
      </c>
      <c r="N12">
        <v>91.978999999999999</v>
      </c>
      <c r="O12">
        <v>90.536000000000001</v>
      </c>
      <c r="P12">
        <v>4.2</v>
      </c>
      <c r="Q12">
        <v>33.5</v>
      </c>
      <c r="R12">
        <v>15.7</v>
      </c>
      <c r="S12">
        <v>5.36</v>
      </c>
      <c r="T12" s="16">
        <v>25</v>
      </c>
      <c r="U12" s="23">
        <f t="shared" si="1"/>
        <v>0</v>
      </c>
      <c r="V12" s="16"/>
      <c r="W12" s="146" t="s">
        <v>474</v>
      </c>
      <c r="X12" s="146">
        <v>27706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27706</v>
      </c>
      <c r="E13">
        <v>3922</v>
      </c>
      <c r="F13">
        <v>7.2575560000000001</v>
      </c>
      <c r="G13">
        <v>0</v>
      </c>
      <c r="H13">
        <v>87.742000000000004</v>
      </c>
      <c r="I13">
        <v>16.7</v>
      </c>
      <c r="J13">
        <v>1.9</v>
      </c>
      <c r="K13">
        <v>8.3000000000000007</v>
      </c>
      <c r="L13">
        <v>1.0135000000000001</v>
      </c>
      <c r="M13">
        <v>85.495999999999995</v>
      </c>
      <c r="N13">
        <v>90.093999999999994</v>
      </c>
      <c r="O13">
        <v>89.338999999999999</v>
      </c>
      <c r="P13">
        <v>8.8000000000000007</v>
      </c>
      <c r="Q13">
        <v>25.9</v>
      </c>
      <c r="R13">
        <v>18.399999999999999</v>
      </c>
      <c r="S13">
        <v>5.36</v>
      </c>
      <c r="T13" s="16">
        <v>24</v>
      </c>
      <c r="U13" s="23">
        <f t="shared" si="1"/>
        <v>46</v>
      </c>
      <c r="V13" s="16"/>
      <c r="W13" s="111" t="s">
        <v>475</v>
      </c>
      <c r="X13" s="111">
        <v>27706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27660</v>
      </c>
      <c r="E14">
        <v>3915</v>
      </c>
      <c r="F14">
        <v>7.0938189999999999</v>
      </c>
      <c r="G14">
        <v>0</v>
      </c>
      <c r="H14">
        <v>87.938999999999993</v>
      </c>
      <c r="I14">
        <v>18.399999999999999</v>
      </c>
      <c r="J14">
        <v>4.9000000000000004</v>
      </c>
      <c r="K14">
        <v>8</v>
      </c>
      <c r="L14">
        <v>1.0137</v>
      </c>
      <c r="M14">
        <v>85.213999999999999</v>
      </c>
      <c r="N14">
        <v>90.697000000000003</v>
      </c>
      <c r="O14">
        <v>85.915000000000006</v>
      </c>
      <c r="P14">
        <v>11</v>
      </c>
      <c r="Q14">
        <v>31.5</v>
      </c>
      <c r="R14">
        <v>14.8</v>
      </c>
      <c r="S14">
        <v>5.4</v>
      </c>
      <c r="T14" s="16">
        <v>23</v>
      </c>
      <c r="U14" s="23">
        <f t="shared" si="1"/>
        <v>118</v>
      </c>
      <c r="V14" s="16"/>
      <c r="W14" s="111" t="s">
        <v>476</v>
      </c>
      <c r="X14" s="111">
        <v>27660</v>
      </c>
      <c r="Y14" s="108">
        <f t="shared" si="0"/>
        <v>0</v>
      </c>
    </row>
    <row r="15" spans="1:25">
      <c r="A15" s="16">
        <v>23</v>
      </c>
      <c r="B15" t="s">
        <v>251</v>
      </c>
      <c r="C15" t="s">
        <v>13</v>
      </c>
      <c r="D15">
        <v>27542</v>
      </c>
      <c r="E15">
        <v>3899</v>
      </c>
      <c r="F15">
        <v>7.0182370000000001</v>
      </c>
      <c r="G15">
        <v>0</v>
      </c>
      <c r="H15">
        <v>88.117000000000004</v>
      </c>
      <c r="I15">
        <v>19.3</v>
      </c>
      <c r="J15">
        <v>17.100000000000001</v>
      </c>
      <c r="K15">
        <v>67.3</v>
      </c>
      <c r="L15">
        <v>1.0133000000000001</v>
      </c>
      <c r="M15">
        <v>85.307000000000002</v>
      </c>
      <c r="N15">
        <v>91.215999999999994</v>
      </c>
      <c r="O15">
        <v>85.358000000000004</v>
      </c>
      <c r="P15">
        <v>13</v>
      </c>
      <c r="Q15">
        <v>28.3</v>
      </c>
      <c r="R15">
        <v>16.2</v>
      </c>
      <c r="S15">
        <v>5.4</v>
      </c>
      <c r="T15" s="16">
        <v>22</v>
      </c>
      <c r="U15" s="23">
        <f t="shared" si="1"/>
        <v>395</v>
      </c>
      <c r="V15" s="16"/>
      <c r="W15" s="103"/>
      <c r="X15" s="103"/>
      <c r="Y15" s="108">
        <f t="shared" si="0"/>
        <v>-100</v>
      </c>
    </row>
    <row r="16" spans="1:25" s="25" customFormat="1">
      <c r="A16" s="21">
        <v>22</v>
      </c>
      <c r="B16" t="s">
        <v>252</v>
      </c>
      <c r="C16" t="s">
        <v>13</v>
      </c>
      <c r="D16">
        <v>27147</v>
      </c>
      <c r="E16">
        <v>3842</v>
      </c>
      <c r="F16">
        <v>7.0151370000000002</v>
      </c>
      <c r="G16">
        <v>0</v>
      </c>
      <c r="H16">
        <v>88.046000000000006</v>
      </c>
      <c r="I16">
        <v>18.8</v>
      </c>
      <c r="J16">
        <v>8.6999999999999993</v>
      </c>
      <c r="K16">
        <v>67</v>
      </c>
      <c r="L16">
        <v>1.0125999999999999</v>
      </c>
      <c r="M16">
        <v>85.186000000000007</v>
      </c>
      <c r="N16">
        <v>90.606999999999999</v>
      </c>
      <c r="O16">
        <v>87.227000000000004</v>
      </c>
      <c r="P16">
        <v>14</v>
      </c>
      <c r="Q16">
        <v>24.9</v>
      </c>
      <c r="R16">
        <v>21.7</v>
      </c>
      <c r="S16">
        <v>5.41</v>
      </c>
      <c r="T16" s="22">
        <v>21</v>
      </c>
      <c r="U16" s="23">
        <f t="shared" si="1"/>
        <v>210</v>
      </c>
      <c r="V16" s="24">
        <v>22</v>
      </c>
      <c r="W16" s="111" t="s">
        <v>472</v>
      </c>
      <c r="X16" s="111">
        <v>27147</v>
      </c>
      <c r="Y16" s="108">
        <f t="shared" si="0"/>
        <v>0</v>
      </c>
    </row>
    <row r="17" spans="1:25">
      <c r="A17" s="16">
        <v>21</v>
      </c>
      <c r="B17" t="s">
        <v>253</v>
      </c>
      <c r="C17" t="s">
        <v>13</v>
      </c>
      <c r="D17">
        <v>26937</v>
      </c>
      <c r="E17">
        <v>3812</v>
      </c>
      <c r="F17">
        <v>7.2789809999999999</v>
      </c>
      <c r="G17">
        <v>0</v>
      </c>
      <c r="H17">
        <v>87.787000000000006</v>
      </c>
      <c r="I17">
        <v>18.8</v>
      </c>
      <c r="J17">
        <v>16.399999999999999</v>
      </c>
      <c r="K17">
        <v>66.2</v>
      </c>
      <c r="L17">
        <v>1.014</v>
      </c>
      <c r="M17">
        <v>84.692999999999998</v>
      </c>
      <c r="N17">
        <v>90.363</v>
      </c>
      <c r="O17">
        <v>88.716999999999999</v>
      </c>
      <c r="P17">
        <v>13.3</v>
      </c>
      <c r="Q17">
        <v>25.6</v>
      </c>
      <c r="R17">
        <v>15.6</v>
      </c>
      <c r="S17">
        <v>5.4</v>
      </c>
      <c r="T17" s="16">
        <v>20</v>
      </c>
      <c r="U17" s="23">
        <f t="shared" si="1"/>
        <v>374</v>
      </c>
      <c r="V17" s="16"/>
      <c r="W17" s="111" t="s">
        <v>473</v>
      </c>
      <c r="X17" s="111">
        <v>26937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26563</v>
      </c>
      <c r="E18">
        <v>3759</v>
      </c>
      <c r="F18">
        <v>6.8494549999999998</v>
      </c>
      <c r="G18">
        <v>0</v>
      </c>
      <c r="H18">
        <v>90.882000000000005</v>
      </c>
      <c r="I18">
        <v>19</v>
      </c>
      <c r="J18">
        <v>4.9000000000000004</v>
      </c>
      <c r="K18">
        <v>101.1</v>
      </c>
      <c r="L18">
        <v>1.0123</v>
      </c>
      <c r="M18">
        <v>84.518000000000001</v>
      </c>
      <c r="N18">
        <v>92.822999999999993</v>
      </c>
      <c r="O18">
        <v>84.742999999999995</v>
      </c>
      <c r="P18">
        <v>13.3</v>
      </c>
      <c r="Q18">
        <v>27</v>
      </c>
      <c r="R18">
        <v>21.1</v>
      </c>
      <c r="S18">
        <v>5.41</v>
      </c>
      <c r="T18" s="16">
        <v>19</v>
      </c>
      <c r="U18" s="23">
        <f t="shared" si="1"/>
        <v>117</v>
      </c>
      <c r="V18" s="16"/>
      <c r="W18" s="103"/>
      <c r="X18" s="103"/>
      <c r="Y18" s="108">
        <f t="shared" si="0"/>
        <v>-100</v>
      </c>
    </row>
    <row r="19" spans="1:25">
      <c r="A19" s="16">
        <v>19</v>
      </c>
      <c r="B19" t="s">
        <v>255</v>
      </c>
      <c r="C19" t="s">
        <v>13</v>
      </c>
      <c r="D19">
        <v>26446</v>
      </c>
      <c r="E19">
        <v>3742</v>
      </c>
      <c r="F19">
        <v>7.5281630000000002</v>
      </c>
      <c r="G19">
        <v>0</v>
      </c>
      <c r="H19">
        <v>90.372</v>
      </c>
      <c r="I19">
        <v>18.899999999999999</v>
      </c>
      <c r="J19">
        <v>0</v>
      </c>
      <c r="K19">
        <v>0</v>
      </c>
      <c r="L19">
        <v>1.0145</v>
      </c>
      <c r="M19">
        <v>87.456999999999994</v>
      </c>
      <c r="N19">
        <v>93.028999999999996</v>
      </c>
      <c r="O19">
        <v>92.096000000000004</v>
      </c>
      <c r="P19">
        <v>12.1</v>
      </c>
      <c r="Q19">
        <v>28.7</v>
      </c>
      <c r="R19">
        <v>15.6</v>
      </c>
      <c r="S19">
        <v>5.41</v>
      </c>
      <c r="T19" s="16">
        <v>18</v>
      </c>
      <c r="U19" s="23">
        <f t="shared" si="1"/>
        <v>0</v>
      </c>
      <c r="V19" s="16"/>
      <c r="W19" s="111" t="s">
        <v>469</v>
      </c>
      <c r="X19" s="111">
        <v>26446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26446</v>
      </c>
      <c r="E20">
        <v>3742</v>
      </c>
      <c r="F20">
        <v>7.3046899999999999</v>
      </c>
      <c r="G20">
        <v>0</v>
      </c>
      <c r="H20">
        <v>89.450999999999993</v>
      </c>
      <c r="I20">
        <v>21</v>
      </c>
      <c r="J20">
        <v>1.6</v>
      </c>
      <c r="K20">
        <v>6.7</v>
      </c>
      <c r="L20">
        <v>1.0145</v>
      </c>
      <c r="M20">
        <v>87.635999999999996</v>
      </c>
      <c r="N20">
        <v>91.527000000000001</v>
      </c>
      <c r="O20">
        <v>87.766999999999996</v>
      </c>
      <c r="P20">
        <v>11.2</v>
      </c>
      <c r="Q20">
        <v>35.5</v>
      </c>
      <c r="R20">
        <v>12.1</v>
      </c>
      <c r="S20">
        <v>5.4</v>
      </c>
      <c r="T20" s="16">
        <v>17</v>
      </c>
      <c r="U20" s="23">
        <f t="shared" si="1"/>
        <v>36</v>
      </c>
      <c r="V20" s="16"/>
      <c r="W20" s="111" t="s">
        <v>470</v>
      </c>
      <c r="X20" s="111">
        <v>26446</v>
      </c>
      <c r="Y20" s="108">
        <f t="shared" si="0"/>
        <v>0</v>
      </c>
    </row>
    <row r="21" spans="1:25">
      <c r="A21" s="16">
        <v>17</v>
      </c>
      <c r="B21" t="s">
        <v>257</v>
      </c>
      <c r="C21" t="s">
        <v>13</v>
      </c>
      <c r="D21">
        <v>26410</v>
      </c>
      <c r="E21">
        <v>3737</v>
      </c>
      <c r="F21">
        <v>7.3845419999999997</v>
      </c>
      <c r="G21">
        <v>0</v>
      </c>
      <c r="H21">
        <v>89.22</v>
      </c>
      <c r="I21">
        <v>19.600000000000001</v>
      </c>
      <c r="J21">
        <v>4.5999999999999996</v>
      </c>
      <c r="K21">
        <v>35.6</v>
      </c>
      <c r="L21">
        <v>1.0145</v>
      </c>
      <c r="M21">
        <v>87.021000000000001</v>
      </c>
      <c r="N21">
        <v>91.63</v>
      </c>
      <c r="O21">
        <v>89.347999999999999</v>
      </c>
      <c r="P21">
        <v>9.1</v>
      </c>
      <c r="Q21">
        <v>33.799999999999997</v>
      </c>
      <c r="R21">
        <v>13.5</v>
      </c>
      <c r="S21">
        <v>5.4</v>
      </c>
      <c r="T21" s="16">
        <v>16</v>
      </c>
      <c r="U21" s="23">
        <f t="shared" si="1"/>
        <v>109</v>
      </c>
      <c r="V21" s="16"/>
      <c r="W21" s="111" t="s">
        <v>471</v>
      </c>
      <c r="X21" s="111">
        <v>26410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26301</v>
      </c>
      <c r="E22">
        <v>3722</v>
      </c>
      <c r="F22">
        <v>7.3062259999999997</v>
      </c>
      <c r="G22">
        <v>0</v>
      </c>
      <c r="H22">
        <v>88.793000000000006</v>
      </c>
      <c r="I22">
        <v>17.7</v>
      </c>
      <c r="J22">
        <v>17</v>
      </c>
      <c r="K22">
        <v>65.8</v>
      </c>
      <c r="L22">
        <v>1.0142</v>
      </c>
      <c r="M22">
        <v>85.600999999999999</v>
      </c>
      <c r="N22">
        <v>92.034999999999997</v>
      </c>
      <c r="O22">
        <v>88.662000000000006</v>
      </c>
      <c r="P22">
        <v>7.2</v>
      </c>
      <c r="Q22">
        <v>28.4</v>
      </c>
      <c r="R22">
        <v>14.5</v>
      </c>
      <c r="S22">
        <v>5.39</v>
      </c>
      <c r="T22" s="16">
        <v>15</v>
      </c>
      <c r="U22" s="23">
        <f t="shared" si="1"/>
        <v>385</v>
      </c>
      <c r="V22" s="16"/>
      <c r="W22" s="111" t="s">
        <v>235</v>
      </c>
      <c r="X22" s="111">
        <v>26300</v>
      </c>
      <c r="Y22" s="108">
        <f t="shared" si="0"/>
        <v>-3.8021368008855916E-3</v>
      </c>
    </row>
    <row r="23" spans="1:25" s="25" customFormat="1">
      <c r="A23" s="21">
        <v>15</v>
      </c>
      <c r="B23" t="s">
        <v>149</v>
      </c>
      <c r="C23" t="s">
        <v>13</v>
      </c>
      <c r="D23">
        <v>25916</v>
      </c>
      <c r="E23">
        <v>3667</v>
      </c>
      <c r="F23">
        <v>6.93391</v>
      </c>
      <c r="G23">
        <v>0</v>
      </c>
      <c r="H23">
        <v>88.16</v>
      </c>
      <c r="I23">
        <v>18</v>
      </c>
      <c r="J23">
        <v>15.9</v>
      </c>
      <c r="K23">
        <v>66.3</v>
      </c>
      <c r="L23">
        <v>1.0125</v>
      </c>
      <c r="M23">
        <v>84.944000000000003</v>
      </c>
      <c r="N23">
        <v>90.731999999999999</v>
      </c>
      <c r="O23">
        <v>85.721999999999994</v>
      </c>
      <c r="P23">
        <v>7.9</v>
      </c>
      <c r="Q23">
        <v>26.8</v>
      </c>
      <c r="R23">
        <v>20.6</v>
      </c>
      <c r="S23">
        <v>5.4</v>
      </c>
      <c r="T23" s="22">
        <v>14</v>
      </c>
      <c r="U23" s="23">
        <f t="shared" si="1"/>
        <v>363</v>
      </c>
      <c r="V23" s="24">
        <v>15</v>
      </c>
      <c r="W23" s="102"/>
      <c r="X23" s="102"/>
      <c r="Y23" s="108">
        <f t="shared" si="0"/>
        <v>-100</v>
      </c>
    </row>
    <row r="24" spans="1:25">
      <c r="A24" s="16">
        <v>14</v>
      </c>
      <c r="B24" t="s">
        <v>150</v>
      </c>
      <c r="C24" t="s">
        <v>13</v>
      </c>
      <c r="D24">
        <v>25553</v>
      </c>
      <c r="E24">
        <v>3616</v>
      </c>
      <c r="F24">
        <v>7.1989239999999999</v>
      </c>
      <c r="G24">
        <v>0</v>
      </c>
      <c r="H24">
        <v>88.123999999999995</v>
      </c>
      <c r="I24">
        <v>21.1</v>
      </c>
      <c r="J24">
        <v>21.4</v>
      </c>
      <c r="K24">
        <v>66.5</v>
      </c>
      <c r="L24">
        <v>1.0130999999999999</v>
      </c>
      <c r="M24">
        <v>85.093999999999994</v>
      </c>
      <c r="N24">
        <v>91.721999999999994</v>
      </c>
      <c r="O24">
        <v>89.373000000000005</v>
      </c>
      <c r="P24">
        <v>13.9</v>
      </c>
      <c r="Q24">
        <v>28.9</v>
      </c>
      <c r="R24">
        <v>20.5</v>
      </c>
      <c r="S24">
        <v>5.41</v>
      </c>
      <c r="T24" s="16">
        <v>13</v>
      </c>
      <c r="U24" s="23">
        <f>D24-D25</f>
        <v>496</v>
      </c>
      <c r="V24" s="16"/>
      <c r="W24" s="111" t="s">
        <v>233</v>
      </c>
      <c r="X24" s="111">
        <v>25552</v>
      </c>
      <c r="Y24" s="108">
        <f t="shared" si="0"/>
        <v>-3.9134348217402248E-3</v>
      </c>
    </row>
    <row r="25" spans="1:25">
      <c r="A25" s="16">
        <v>13</v>
      </c>
      <c r="B25" t="s">
        <v>151</v>
      </c>
      <c r="C25" t="s">
        <v>13</v>
      </c>
      <c r="D25">
        <v>25057</v>
      </c>
      <c r="E25">
        <v>3545</v>
      </c>
      <c r="F25">
        <v>6.9565219999999997</v>
      </c>
      <c r="G25">
        <v>0</v>
      </c>
      <c r="H25">
        <v>91.256</v>
      </c>
      <c r="I25">
        <v>22</v>
      </c>
      <c r="J25">
        <v>4.9000000000000004</v>
      </c>
      <c r="K25">
        <v>66.599999999999994</v>
      </c>
      <c r="L25">
        <v>1.0124</v>
      </c>
      <c r="M25">
        <v>86.152000000000001</v>
      </c>
      <c r="N25">
        <v>93.278000000000006</v>
      </c>
      <c r="O25">
        <v>86.381</v>
      </c>
      <c r="P25">
        <v>11.9</v>
      </c>
      <c r="Q25">
        <v>35.700000000000003</v>
      </c>
      <c r="R25">
        <v>21.6</v>
      </c>
      <c r="S25">
        <v>5.41</v>
      </c>
      <c r="T25" s="16">
        <v>12</v>
      </c>
      <c r="U25" s="23">
        <f t="shared" si="1"/>
        <v>119</v>
      </c>
      <c r="V25" s="16"/>
      <c r="W25" s="111" t="s">
        <v>234</v>
      </c>
      <c r="X25" s="111">
        <v>25057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24938</v>
      </c>
      <c r="E26">
        <v>3528</v>
      </c>
      <c r="F26">
        <v>7.5070740000000002</v>
      </c>
      <c r="G26">
        <v>0</v>
      </c>
      <c r="H26">
        <v>91.200999999999993</v>
      </c>
      <c r="I26">
        <v>19.899999999999999</v>
      </c>
      <c r="J26">
        <v>0</v>
      </c>
      <c r="K26">
        <v>0</v>
      </c>
      <c r="L26">
        <v>1.0145</v>
      </c>
      <c r="M26">
        <v>88.198999999999998</v>
      </c>
      <c r="N26">
        <v>93.38</v>
      </c>
      <c r="O26">
        <v>91.631</v>
      </c>
      <c r="P26">
        <v>13.3</v>
      </c>
      <c r="Q26">
        <v>34.700000000000003</v>
      </c>
      <c r="R26">
        <v>15.1</v>
      </c>
      <c r="S26">
        <v>5.41</v>
      </c>
      <c r="T26" s="16">
        <v>11</v>
      </c>
      <c r="U26" s="23">
        <f t="shared" si="1"/>
        <v>0</v>
      </c>
      <c r="V26" s="16"/>
      <c r="W26" s="123">
        <v>41983.383391203701</v>
      </c>
      <c r="X26" s="111">
        <v>24938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24938</v>
      </c>
      <c r="E27">
        <v>3528</v>
      </c>
      <c r="F27">
        <v>7.4097759999999999</v>
      </c>
      <c r="G27">
        <v>0</v>
      </c>
      <c r="H27">
        <v>89.257000000000005</v>
      </c>
      <c r="I27">
        <v>20.3</v>
      </c>
      <c r="J27">
        <v>8.8000000000000007</v>
      </c>
      <c r="K27">
        <v>67.099999999999994</v>
      </c>
      <c r="L27">
        <v>1.0145</v>
      </c>
      <c r="M27">
        <v>85.408000000000001</v>
      </c>
      <c r="N27">
        <v>92.632999999999996</v>
      </c>
      <c r="O27">
        <v>89.966999999999999</v>
      </c>
      <c r="P27">
        <v>12.5</v>
      </c>
      <c r="Q27">
        <v>32.5</v>
      </c>
      <c r="R27">
        <v>14.2</v>
      </c>
      <c r="S27">
        <v>5.41</v>
      </c>
      <c r="T27" s="16">
        <v>10</v>
      </c>
      <c r="U27" s="23">
        <f t="shared" si="1"/>
        <v>202</v>
      </c>
      <c r="V27" s="16"/>
      <c r="W27" s="123">
        <v>41953.388958333337</v>
      </c>
      <c r="X27" s="111">
        <v>24938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24736</v>
      </c>
      <c r="E28">
        <v>3499</v>
      </c>
      <c r="F28">
        <v>7.1670980000000002</v>
      </c>
      <c r="G28">
        <v>0</v>
      </c>
      <c r="H28">
        <v>88.757000000000005</v>
      </c>
      <c r="I28">
        <v>20.5</v>
      </c>
      <c r="J28">
        <v>13.8</v>
      </c>
      <c r="K28">
        <v>66.900000000000006</v>
      </c>
      <c r="L28">
        <v>1.0138</v>
      </c>
      <c r="M28">
        <v>86.215000000000003</v>
      </c>
      <c r="N28">
        <v>91.674999999999997</v>
      </c>
      <c r="O28">
        <v>86.909000000000006</v>
      </c>
      <c r="P28">
        <v>12.5</v>
      </c>
      <c r="Q28">
        <v>31</v>
      </c>
      <c r="R28">
        <v>14.8</v>
      </c>
      <c r="S28">
        <v>5.41</v>
      </c>
      <c r="T28" s="16">
        <v>9</v>
      </c>
      <c r="U28" s="23">
        <f t="shared" si="1"/>
        <v>315</v>
      </c>
      <c r="V28" s="16"/>
      <c r="W28" s="123">
        <v>41922.392256944448</v>
      </c>
      <c r="X28" s="111">
        <v>24736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24421</v>
      </c>
      <c r="E29">
        <v>3455</v>
      </c>
      <c r="F29">
        <v>7.0079950000000002</v>
      </c>
      <c r="G29">
        <v>0</v>
      </c>
      <c r="H29">
        <v>88.385000000000005</v>
      </c>
      <c r="I29">
        <v>20.399999999999999</v>
      </c>
      <c r="J29">
        <v>6.4</v>
      </c>
      <c r="K29">
        <v>67.3</v>
      </c>
      <c r="L29">
        <v>1.0125999999999999</v>
      </c>
      <c r="M29">
        <v>86.165999999999997</v>
      </c>
      <c r="N29">
        <v>90.406000000000006</v>
      </c>
      <c r="O29">
        <v>86.894000000000005</v>
      </c>
      <c r="P29">
        <v>11.7</v>
      </c>
      <c r="Q29">
        <v>32.6</v>
      </c>
      <c r="R29">
        <v>21</v>
      </c>
      <c r="S29">
        <v>5.4</v>
      </c>
      <c r="T29" s="16">
        <v>8</v>
      </c>
      <c r="U29" s="23">
        <f t="shared" si="1"/>
        <v>156</v>
      </c>
      <c r="V29" s="16"/>
      <c r="W29" s="123">
        <v>41892.412152777775</v>
      </c>
      <c r="X29" s="111">
        <v>24421</v>
      </c>
      <c r="Y29" s="108">
        <f t="shared" si="0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24265</v>
      </c>
      <c r="E30">
        <v>3433</v>
      </c>
      <c r="F30">
        <v>7.4252089999999997</v>
      </c>
      <c r="G30">
        <v>0</v>
      </c>
      <c r="H30">
        <v>89.352000000000004</v>
      </c>
      <c r="I30">
        <v>19.5</v>
      </c>
      <c r="J30">
        <v>10.6</v>
      </c>
      <c r="K30">
        <v>66.900000000000006</v>
      </c>
      <c r="L30">
        <v>1.0146999999999999</v>
      </c>
      <c r="M30">
        <v>86.567999999999998</v>
      </c>
      <c r="N30">
        <v>91.623000000000005</v>
      </c>
      <c r="O30">
        <v>89.632000000000005</v>
      </c>
      <c r="P30">
        <v>7.3</v>
      </c>
      <c r="Q30">
        <v>32.5</v>
      </c>
      <c r="R30">
        <v>12.7</v>
      </c>
      <c r="S30">
        <v>5.39</v>
      </c>
      <c r="T30" s="22">
        <v>7</v>
      </c>
      <c r="U30" s="23">
        <f t="shared" si="1"/>
        <v>244</v>
      </c>
      <c r="V30" s="24">
        <v>8</v>
      </c>
      <c r="W30" s="123">
        <v>41861.391134259262</v>
      </c>
      <c r="X30" s="111">
        <v>24266</v>
      </c>
      <c r="Y30" s="108">
        <f t="shared" si="0"/>
        <v>4.1211621677348376E-3</v>
      </c>
    </row>
    <row r="31" spans="1:25">
      <c r="A31" s="16">
        <v>7</v>
      </c>
      <c r="B31" t="s">
        <v>157</v>
      </c>
      <c r="C31" t="s">
        <v>13</v>
      </c>
      <c r="D31">
        <v>24021</v>
      </c>
      <c r="E31">
        <v>3398</v>
      </c>
      <c r="F31">
        <v>6.9960209999999998</v>
      </c>
      <c r="G31">
        <v>0</v>
      </c>
      <c r="H31">
        <v>88.701999999999998</v>
      </c>
      <c r="I31">
        <v>19.7</v>
      </c>
      <c r="J31">
        <v>9.1</v>
      </c>
      <c r="K31">
        <v>66.8</v>
      </c>
      <c r="L31">
        <v>1.0125</v>
      </c>
      <c r="M31">
        <v>85.805000000000007</v>
      </c>
      <c r="N31">
        <v>91.872</v>
      </c>
      <c r="O31">
        <v>87.081999999999994</v>
      </c>
      <c r="P31">
        <v>13.2</v>
      </c>
      <c r="Q31">
        <v>28.6</v>
      </c>
      <c r="R31">
        <v>22</v>
      </c>
      <c r="S31">
        <v>5.4</v>
      </c>
      <c r="T31" s="16">
        <v>6</v>
      </c>
      <c r="U31" s="23">
        <f t="shared" si="1"/>
        <v>217</v>
      </c>
      <c r="V31" s="5"/>
      <c r="W31" s="123">
        <v>41830.424930555557</v>
      </c>
      <c r="X31" s="111">
        <v>24022</v>
      </c>
      <c r="Y31" s="108">
        <f t="shared" si="0"/>
        <v>4.1630240206416147E-3</v>
      </c>
    </row>
    <row r="32" spans="1:25">
      <c r="A32" s="16">
        <v>6</v>
      </c>
      <c r="B32" t="s">
        <v>158</v>
      </c>
      <c r="C32" t="s">
        <v>13</v>
      </c>
      <c r="D32">
        <v>23804</v>
      </c>
      <c r="E32">
        <v>3368</v>
      </c>
      <c r="F32">
        <v>7.084263</v>
      </c>
      <c r="G32">
        <v>0</v>
      </c>
      <c r="H32">
        <v>91.533000000000001</v>
      </c>
      <c r="I32">
        <v>19.3</v>
      </c>
      <c r="J32">
        <v>0.5</v>
      </c>
      <c r="K32">
        <v>168.5</v>
      </c>
      <c r="L32">
        <v>1.0132000000000001</v>
      </c>
      <c r="M32">
        <v>86.021000000000001</v>
      </c>
      <c r="N32">
        <v>93.8</v>
      </c>
      <c r="O32">
        <v>86.817999999999998</v>
      </c>
      <c r="P32">
        <v>15.3</v>
      </c>
      <c r="Q32">
        <v>29</v>
      </c>
      <c r="R32">
        <v>17.8</v>
      </c>
      <c r="S32">
        <v>5.4</v>
      </c>
      <c r="T32" s="16">
        <v>5</v>
      </c>
      <c r="U32" s="23">
        <f t="shared" si="1"/>
        <v>11</v>
      </c>
      <c r="V32" s="5"/>
      <c r="W32" s="123">
        <v>41800.390289351853</v>
      </c>
      <c r="X32" s="111">
        <v>23804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23793</v>
      </c>
      <c r="E33">
        <v>3366</v>
      </c>
      <c r="F33">
        <v>7.5542300000000004</v>
      </c>
      <c r="G33">
        <v>0</v>
      </c>
      <c r="H33">
        <v>91.436999999999998</v>
      </c>
      <c r="I33">
        <v>18.600000000000001</v>
      </c>
      <c r="J33">
        <v>0</v>
      </c>
      <c r="K33">
        <v>0</v>
      </c>
      <c r="L33">
        <v>1.0145999999999999</v>
      </c>
      <c r="M33">
        <v>89.453000000000003</v>
      </c>
      <c r="N33">
        <v>93.381</v>
      </c>
      <c r="O33">
        <v>92.507000000000005</v>
      </c>
      <c r="P33">
        <v>15</v>
      </c>
      <c r="Q33">
        <v>25.8</v>
      </c>
      <c r="R33">
        <v>15.8</v>
      </c>
      <c r="S33">
        <v>5.41</v>
      </c>
      <c r="T33" s="16">
        <v>4</v>
      </c>
      <c r="U33" s="23">
        <f t="shared" si="1"/>
        <v>0</v>
      </c>
      <c r="V33" s="5"/>
      <c r="W33" s="123">
        <v>41769.388703703706</v>
      </c>
      <c r="X33" s="111">
        <v>23793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23793</v>
      </c>
      <c r="E34">
        <v>3366</v>
      </c>
      <c r="F34">
        <v>7.5231060000000003</v>
      </c>
      <c r="G34">
        <v>0</v>
      </c>
      <c r="H34">
        <v>90.638999999999996</v>
      </c>
      <c r="I34">
        <v>20.3</v>
      </c>
      <c r="J34">
        <v>8.3000000000000007</v>
      </c>
      <c r="K34">
        <v>67.400000000000006</v>
      </c>
      <c r="L34">
        <v>1.0145999999999999</v>
      </c>
      <c r="M34">
        <v>87.3</v>
      </c>
      <c r="N34">
        <v>93.4</v>
      </c>
      <c r="O34">
        <v>91.783000000000001</v>
      </c>
      <c r="P34">
        <v>14.9</v>
      </c>
      <c r="Q34">
        <v>29.6</v>
      </c>
      <c r="R34">
        <v>15</v>
      </c>
      <c r="S34">
        <v>5.41</v>
      </c>
      <c r="T34" s="16">
        <v>3</v>
      </c>
      <c r="U34" s="23">
        <f t="shared" si="1"/>
        <v>189</v>
      </c>
      <c r="V34" s="5"/>
      <c r="W34" s="123">
        <v>41739.394571759258</v>
      </c>
      <c r="X34" s="111">
        <v>23793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23604</v>
      </c>
      <c r="E35">
        <v>3340</v>
      </c>
      <c r="F35">
        <v>7.1713279999999999</v>
      </c>
      <c r="G35">
        <v>0</v>
      </c>
      <c r="H35">
        <v>90.411000000000001</v>
      </c>
      <c r="I35">
        <v>22.2</v>
      </c>
      <c r="J35">
        <v>6.2</v>
      </c>
      <c r="K35">
        <v>67.7</v>
      </c>
      <c r="L35">
        <v>1.0128999999999999</v>
      </c>
      <c r="M35">
        <v>88.367000000000004</v>
      </c>
      <c r="N35">
        <v>91.888999999999996</v>
      </c>
      <c r="O35">
        <v>89.338999999999999</v>
      </c>
      <c r="P35">
        <v>15.3</v>
      </c>
      <c r="Q35">
        <v>35.4</v>
      </c>
      <c r="R35">
        <v>21.5</v>
      </c>
      <c r="S35">
        <v>5.41</v>
      </c>
      <c r="T35" s="16">
        <v>2</v>
      </c>
      <c r="U35" s="23">
        <f t="shared" si="1"/>
        <v>150</v>
      </c>
      <c r="V35" s="5"/>
      <c r="W35" s="123">
        <v>41708.393310185187</v>
      </c>
      <c r="X35" s="111">
        <v>23603</v>
      </c>
      <c r="Y35" s="108">
        <f>((X35*100)/D35)-100</f>
        <v>-4.2365700728623779E-3</v>
      </c>
    </row>
    <row r="36" spans="1:25">
      <c r="A36" s="16">
        <v>2</v>
      </c>
      <c r="B36" t="s">
        <v>162</v>
      </c>
      <c r="C36" t="s">
        <v>13</v>
      </c>
      <c r="D36">
        <v>23454</v>
      </c>
      <c r="E36">
        <v>3319</v>
      </c>
      <c r="F36">
        <v>7.3440659999999998</v>
      </c>
      <c r="G36">
        <v>0</v>
      </c>
      <c r="H36">
        <v>90.382999999999996</v>
      </c>
      <c r="I36">
        <v>21.8</v>
      </c>
      <c r="J36">
        <v>12.8</v>
      </c>
      <c r="K36">
        <v>66.2</v>
      </c>
      <c r="L36">
        <v>1.0137</v>
      </c>
      <c r="M36">
        <v>87.33</v>
      </c>
      <c r="N36">
        <v>92.816000000000003</v>
      </c>
      <c r="O36">
        <v>90.546999999999997</v>
      </c>
      <c r="P36">
        <v>16.8</v>
      </c>
      <c r="Q36">
        <v>31.4</v>
      </c>
      <c r="R36">
        <v>18.2</v>
      </c>
      <c r="S36">
        <v>5.42</v>
      </c>
      <c r="T36" s="16">
        <v>1</v>
      </c>
      <c r="U36" s="23">
        <f t="shared" si="1"/>
        <v>287</v>
      </c>
      <c r="V36" s="5"/>
      <c r="W36" s="123">
        <v>41680.386863425927</v>
      </c>
      <c r="X36" s="111">
        <v>23454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23167</v>
      </c>
      <c r="E37">
        <v>3279</v>
      </c>
      <c r="F37">
        <v>7.1672099999999999</v>
      </c>
      <c r="G37">
        <v>0</v>
      </c>
      <c r="H37">
        <v>88.861999999999995</v>
      </c>
      <c r="I37">
        <v>22</v>
      </c>
      <c r="J37">
        <v>8.9</v>
      </c>
      <c r="K37">
        <v>66.7</v>
      </c>
      <c r="L37">
        <v>1.0127999999999999</v>
      </c>
      <c r="M37">
        <v>86.225999999999999</v>
      </c>
      <c r="N37">
        <v>92.11</v>
      </c>
      <c r="O37">
        <v>89.721999999999994</v>
      </c>
      <c r="P37">
        <v>15.6</v>
      </c>
      <c r="Q37">
        <v>35.299999999999997</v>
      </c>
      <c r="R37">
        <v>22.7</v>
      </c>
      <c r="S37">
        <v>5.41</v>
      </c>
      <c r="T37" s="1"/>
      <c r="U37" s="26"/>
      <c r="V37" s="5"/>
      <c r="W37" s="123">
        <v>41649.385752314818</v>
      </c>
      <c r="X37" s="111">
        <v>23167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771056</v>
      </c>
      <c r="T6" s="22">
        <v>31</v>
      </c>
      <c r="U6" s="23">
        <f>D6-D7</f>
        <v>1112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769944</v>
      </c>
      <c r="T7" s="16">
        <v>30</v>
      </c>
      <c r="U7" s="23">
        <f>D7-D8</f>
        <v>1054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768890</v>
      </c>
      <c r="T8" s="16">
        <v>29</v>
      </c>
      <c r="U8" s="23">
        <f>D8-D9</f>
        <v>1054</v>
      </c>
      <c r="V8" s="4"/>
      <c r="W8" s="103" t="s">
        <v>628</v>
      </c>
      <c r="X8" s="103">
        <v>768890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767836</v>
      </c>
      <c r="E9">
        <v>244742</v>
      </c>
      <c r="F9">
        <v>7.0361149999999997</v>
      </c>
      <c r="G9">
        <v>0</v>
      </c>
      <c r="H9">
        <v>87.819000000000003</v>
      </c>
      <c r="I9">
        <v>21.7</v>
      </c>
      <c r="J9">
        <v>47.6</v>
      </c>
      <c r="K9">
        <v>83.8</v>
      </c>
      <c r="L9">
        <v>1.0128999999999999</v>
      </c>
      <c r="M9">
        <v>84.843000000000004</v>
      </c>
      <c r="N9">
        <v>89.81</v>
      </c>
      <c r="O9">
        <v>86.843000000000004</v>
      </c>
      <c r="P9">
        <v>14.7</v>
      </c>
      <c r="Q9">
        <v>32.1</v>
      </c>
      <c r="R9">
        <v>19.7</v>
      </c>
      <c r="S9">
        <v>4.83</v>
      </c>
      <c r="T9" s="22">
        <v>28</v>
      </c>
      <c r="U9" s="23">
        <f t="shared" ref="U9:U36" si="1">D9-D10</f>
        <v>1128</v>
      </c>
      <c r="V9" s="24">
        <v>29</v>
      </c>
      <c r="W9" s="103" t="s">
        <v>629</v>
      </c>
      <c r="X9" s="103">
        <v>767837</v>
      </c>
      <c r="Y9" s="108">
        <f t="shared" si="0"/>
        <v>1.3023614417306817E-4</v>
      </c>
    </row>
    <row r="10" spans="1:25">
      <c r="A10" s="16">
        <v>28</v>
      </c>
      <c r="B10" t="s">
        <v>246</v>
      </c>
      <c r="C10" t="s">
        <v>13</v>
      </c>
      <c r="D10">
        <v>766708</v>
      </c>
      <c r="E10">
        <v>244582</v>
      </c>
      <c r="F10">
        <v>7.0874480000000002</v>
      </c>
      <c r="G10">
        <v>0</v>
      </c>
      <c r="H10">
        <v>87.808000000000007</v>
      </c>
      <c r="I10">
        <v>21.8</v>
      </c>
      <c r="J10">
        <v>46.1</v>
      </c>
      <c r="K10">
        <v>87.6</v>
      </c>
      <c r="L10">
        <v>1.0127999999999999</v>
      </c>
      <c r="M10">
        <v>85.284999999999997</v>
      </c>
      <c r="N10">
        <v>90.866</v>
      </c>
      <c r="O10">
        <v>88.06</v>
      </c>
      <c r="P10">
        <v>16.399999999999999</v>
      </c>
      <c r="Q10">
        <v>30.3</v>
      </c>
      <c r="R10">
        <v>21.2</v>
      </c>
      <c r="S10">
        <v>4.83</v>
      </c>
      <c r="T10" s="16">
        <v>27</v>
      </c>
      <c r="U10" s="23">
        <f t="shared" si="1"/>
        <v>1093</v>
      </c>
      <c r="V10" s="16"/>
      <c r="W10" s="103" t="s">
        <v>630</v>
      </c>
      <c r="X10" s="103">
        <v>766708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765615</v>
      </c>
      <c r="E11">
        <v>244427</v>
      </c>
      <c r="F11">
        <v>7.1284840000000003</v>
      </c>
      <c r="G11">
        <v>0</v>
      </c>
      <c r="H11">
        <v>91.578000000000003</v>
      </c>
      <c r="I11">
        <v>20.7</v>
      </c>
      <c r="J11">
        <v>40.9</v>
      </c>
      <c r="K11">
        <v>77.599999999999994</v>
      </c>
      <c r="L11">
        <v>1.0130999999999999</v>
      </c>
      <c r="M11">
        <v>86.381</v>
      </c>
      <c r="N11">
        <v>93.811999999999998</v>
      </c>
      <c r="O11">
        <v>88.08</v>
      </c>
      <c r="P11">
        <v>14.6</v>
      </c>
      <c r="Q11">
        <v>30.9</v>
      </c>
      <c r="R11">
        <v>19.600000000000001</v>
      </c>
      <c r="S11">
        <v>4.83</v>
      </c>
      <c r="T11" s="16">
        <v>26</v>
      </c>
      <c r="U11" s="23">
        <f t="shared" si="1"/>
        <v>967</v>
      </c>
      <c r="V11" s="16"/>
      <c r="W11" s="103" t="s">
        <v>592</v>
      </c>
      <c r="X11" s="103">
        <v>765615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764648</v>
      </c>
      <c r="E12">
        <v>244296</v>
      </c>
      <c r="F12">
        <v>7.3643280000000004</v>
      </c>
      <c r="G12">
        <v>0</v>
      </c>
      <c r="H12">
        <v>90.152000000000001</v>
      </c>
      <c r="I12">
        <v>20.8</v>
      </c>
      <c r="J12">
        <v>45.1</v>
      </c>
      <c r="K12">
        <v>80.2</v>
      </c>
      <c r="L12">
        <v>1.0137</v>
      </c>
      <c r="M12">
        <v>88.478999999999999</v>
      </c>
      <c r="N12">
        <v>92.509</v>
      </c>
      <c r="O12">
        <v>91.03</v>
      </c>
      <c r="P12">
        <v>14.3</v>
      </c>
      <c r="Q12">
        <v>30</v>
      </c>
      <c r="R12">
        <v>18.8</v>
      </c>
      <c r="S12">
        <v>4.83</v>
      </c>
      <c r="T12" s="16">
        <v>25</v>
      </c>
      <c r="U12" s="23">
        <f t="shared" si="1"/>
        <v>1068</v>
      </c>
      <c r="V12" s="16"/>
      <c r="W12" s="143" t="s">
        <v>477</v>
      </c>
      <c r="X12" s="143">
        <v>764648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763580</v>
      </c>
      <c r="E13">
        <v>244148</v>
      </c>
      <c r="F13">
        <v>7.2139470000000001</v>
      </c>
      <c r="G13">
        <v>0</v>
      </c>
      <c r="H13">
        <v>88.23</v>
      </c>
      <c r="I13">
        <v>20.8</v>
      </c>
      <c r="J13">
        <v>47.7</v>
      </c>
      <c r="K13">
        <v>81.599999999999994</v>
      </c>
      <c r="L13">
        <v>1.0129999999999999</v>
      </c>
      <c r="M13">
        <v>85.947999999999993</v>
      </c>
      <c r="N13">
        <v>90.632000000000005</v>
      </c>
      <c r="O13">
        <v>89.873999999999995</v>
      </c>
      <c r="P13">
        <v>17</v>
      </c>
      <c r="Q13">
        <v>26.6</v>
      </c>
      <c r="R13">
        <v>21.3</v>
      </c>
      <c r="S13">
        <v>4.83</v>
      </c>
      <c r="T13" s="16">
        <v>24</v>
      </c>
      <c r="U13" s="23">
        <f t="shared" si="1"/>
        <v>1181</v>
      </c>
      <c r="V13" s="16"/>
      <c r="W13" s="103" t="s">
        <v>478</v>
      </c>
      <c r="X13" s="103">
        <v>763580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762399</v>
      </c>
      <c r="E14">
        <v>243982</v>
      </c>
      <c r="F14">
        <v>7.0300060000000002</v>
      </c>
      <c r="G14">
        <v>0</v>
      </c>
      <c r="H14">
        <v>88.427000000000007</v>
      </c>
      <c r="I14">
        <v>21.3</v>
      </c>
      <c r="J14">
        <v>44.6</v>
      </c>
      <c r="K14">
        <v>82.2</v>
      </c>
      <c r="L14">
        <v>1.0129999999999999</v>
      </c>
      <c r="M14">
        <v>85.644999999999996</v>
      </c>
      <c r="N14">
        <v>91.191999999999993</v>
      </c>
      <c r="O14">
        <v>86.507000000000005</v>
      </c>
      <c r="P14">
        <v>17.100000000000001</v>
      </c>
      <c r="Q14">
        <v>29</v>
      </c>
      <c r="R14">
        <v>19</v>
      </c>
      <c r="S14">
        <v>4.83</v>
      </c>
      <c r="T14" s="16">
        <v>23</v>
      </c>
      <c r="U14" s="23">
        <f t="shared" si="1"/>
        <v>1057</v>
      </c>
      <c r="V14" s="16"/>
      <c r="W14" s="103" t="s">
        <v>479</v>
      </c>
      <c r="X14" s="103">
        <v>761757</v>
      </c>
      <c r="Y14" s="108">
        <f t="shared" si="0"/>
        <v>-8.4207875403819799E-2</v>
      </c>
    </row>
    <row r="15" spans="1:25">
      <c r="A15" s="16">
        <v>23</v>
      </c>
      <c r="B15" t="s">
        <v>251</v>
      </c>
      <c r="C15" t="s">
        <v>13</v>
      </c>
      <c r="D15">
        <v>761342</v>
      </c>
      <c r="E15">
        <v>243834</v>
      </c>
      <c r="F15">
        <v>6.9546659999999996</v>
      </c>
      <c r="G15">
        <v>0</v>
      </c>
      <c r="H15">
        <v>88.602999999999994</v>
      </c>
      <c r="I15">
        <v>22.2</v>
      </c>
      <c r="J15">
        <v>46.4</v>
      </c>
      <c r="K15">
        <v>79.7</v>
      </c>
      <c r="L15">
        <v>1.0126999999999999</v>
      </c>
      <c r="M15">
        <v>85.766999999999996</v>
      </c>
      <c r="N15">
        <v>91.745999999999995</v>
      </c>
      <c r="O15">
        <v>85.819000000000003</v>
      </c>
      <c r="P15">
        <v>18.3</v>
      </c>
      <c r="Q15">
        <v>28.9</v>
      </c>
      <c r="R15">
        <v>20</v>
      </c>
      <c r="S15">
        <v>4.83</v>
      </c>
      <c r="T15" s="16">
        <v>22</v>
      </c>
      <c r="U15" s="23">
        <f t="shared" si="1"/>
        <v>1098</v>
      </c>
      <c r="V15" s="16"/>
      <c r="W15" s="103" t="s">
        <v>480</v>
      </c>
      <c r="X15" s="103">
        <v>760700</v>
      </c>
      <c r="Y15" s="108">
        <f t="shared" si="0"/>
        <v>-8.4324784393871255E-2</v>
      </c>
    </row>
    <row r="16" spans="1:25" s="25" customFormat="1">
      <c r="A16" s="21">
        <v>22</v>
      </c>
      <c r="B16" t="s">
        <v>252</v>
      </c>
      <c r="C16" t="s">
        <v>13</v>
      </c>
      <c r="D16">
        <v>760244</v>
      </c>
      <c r="E16">
        <v>243679</v>
      </c>
      <c r="F16">
        <v>7.0617020000000004</v>
      </c>
      <c r="G16">
        <v>0</v>
      </c>
      <c r="H16">
        <v>88.525000000000006</v>
      </c>
      <c r="I16">
        <v>21.8</v>
      </c>
      <c r="J16">
        <v>43.7</v>
      </c>
      <c r="K16">
        <v>77.3</v>
      </c>
      <c r="L16">
        <v>1.0126999999999999</v>
      </c>
      <c r="M16">
        <v>85.626999999999995</v>
      </c>
      <c r="N16">
        <v>91.123000000000005</v>
      </c>
      <c r="O16">
        <v>87.710999999999999</v>
      </c>
      <c r="P16">
        <v>18.8</v>
      </c>
      <c r="Q16">
        <v>25.7</v>
      </c>
      <c r="R16">
        <v>21.2</v>
      </c>
      <c r="S16">
        <v>4.83</v>
      </c>
      <c r="T16" s="22">
        <v>21</v>
      </c>
      <c r="U16" s="23">
        <f t="shared" si="1"/>
        <v>1036</v>
      </c>
      <c r="V16" s="24">
        <v>22</v>
      </c>
      <c r="W16" s="103" t="s">
        <v>481</v>
      </c>
      <c r="X16" s="103">
        <v>759578</v>
      </c>
      <c r="Y16" s="108">
        <f t="shared" si="0"/>
        <v>-8.7603453628048555E-2</v>
      </c>
    </row>
    <row r="17" spans="1:25">
      <c r="A17" s="16">
        <v>21</v>
      </c>
      <c r="B17" t="s">
        <v>253</v>
      </c>
      <c r="C17" t="s">
        <v>13</v>
      </c>
      <c r="D17">
        <v>759208</v>
      </c>
      <c r="E17">
        <v>243533</v>
      </c>
      <c r="F17">
        <v>7.1915690000000003</v>
      </c>
      <c r="G17">
        <v>0</v>
      </c>
      <c r="H17">
        <v>88.269000000000005</v>
      </c>
      <c r="I17">
        <v>21.6</v>
      </c>
      <c r="J17">
        <v>43</v>
      </c>
      <c r="K17">
        <v>84.7</v>
      </c>
      <c r="L17">
        <v>1.0130999999999999</v>
      </c>
      <c r="M17">
        <v>85.153000000000006</v>
      </c>
      <c r="N17">
        <v>90.894999999999996</v>
      </c>
      <c r="O17">
        <v>89.144999999999996</v>
      </c>
      <c r="P17">
        <v>18.600000000000001</v>
      </c>
      <c r="Q17">
        <v>26.4</v>
      </c>
      <c r="R17">
        <v>20.2</v>
      </c>
      <c r="S17">
        <v>4.83</v>
      </c>
      <c r="T17" s="16">
        <v>20</v>
      </c>
      <c r="U17" s="23">
        <f t="shared" si="1"/>
        <v>1017</v>
      </c>
      <c r="V17" s="16"/>
      <c r="W17" s="103" t="s">
        <v>482</v>
      </c>
      <c r="X17" s="103">
        <v>758576</v>
      </c>
      <c r="Y17" s="108">
        <f t="shared" si="0"/>
        <v>-8.3244644418925873E-2</v>
      </c>
    </row>
    <row r="18" spans="1:25">
      <c r="A18" s="16">
        <v>20</v>
      </c>
      <c r="B18" t="s">
        <v>254</v>
      </c>
      <c r="C18" t="s">
        <v>13</v>
      </c>
      <c r="D18">
        <v>758191</v>
      </c>
      <c r="E18">
        <v>243390</v>
      </c>
      <c r="F18">
        <v>6.9133560000000003</v>
      </c>
      <c r="G18">
        <v>0</v>
      </c>
      <c r="H18">
        <v>91.387</v>
      </c>
      <c r="I18">
        <v>21.5</v>
      </c>
      <c r="J18">
        <v>40.4</v>
      </c>
      <c r="K18">
        <v>72.7</v>
      </c>
      <c r="L18">
        <v>1.0125999999999999</v>
      </c>
      <c r="M18">
        <v>84.968000000000004</v>
      </c>
      <c r="N18">
        <v>93.373999999999995</v>
      </c>
      <c r="O18">
        <v>85.239000000000004</v>
      </c>
      <c r="P18">
        <v>18.899999999999999</v>
      </c>
      <c r="Q18">
        <v>26.1</v>
      </c>
      <c r="R18">
        <v>20</v>
      </c>
      <c r="S18">
        <v>4.84</v>
      </c>
      <c r="T18" s="16">
        <v>19</v>
      </c>
      <c r="U18" s="23">
        <f t="shared" si="1"/>
        <v>956</v>
      </c>
      <c r="V18" s="16"/>
      <c r="W18" s="103" t="s">
        <v>483</v>
      </c>
      <c r="X18" s="103">
        <v>757574</v>
      </c>
      <c r="Y18" s="108">
        <f t="shared" si="0"/>
        <v>-8.1377911370623224E-2</v>
      </c>
    </row>
    <row r="19" spans="1:25">
      <c r="A19" s="16">
        <v>19</v>
      </c>
      <c r="B19" t="s">
        <v>255</v>
      </c>
      <c r="C19" t="s">
        <v>13</v>
      </c>
      <c r="D19">
        <v>757235</v>
      </c>
      <c r="E19">
        <v>243259</v>
      </c>
      <c r="F19">
        <v>7.4300660000000001</v>
      </c>
      <c r="G19">
        <v>0</v>
      </c>
      <c r="H19">
        <v>90.879000000000005</v>
      </c>
      <c r="I19">
        <v>22</v>
      </c>
      <c r="J19">
        <v>40.799999999999997</v>
      </c>
      <c r="K19">
        <v>83.6</v>
      </c>
      <c r="L19">
        <v>1.0136000000000001</v>
      </c>
      <c r="M19">
        <v>87.965999999999994</v>
      </c>
      <c r="N19">
        <v>93.596999999999994</v>
      </c>
      <c r="O19">
        <v>92.641999999999996</v>
      </c>
      <c r="P19">
        <v>18.8</v>
      </c>
      <c r="Q19">
        <v>28.3</v>
      </c>
      <c r="R19">
        <v>20.7</v>
      </c>
      <c r="S19">
        <v>4.84</v>
      </c>
      <c r="T19" s="16">
        <v>18</v>
      </c>
      <c r="U19" s="23">
        <f t="shared" si="1"/>
        <v>968</v>
      </c>
      <c r="V19" s="16"/>
      <c r="W19" s="103" t="s">
        <v>484</v>
      </c>
      <c r="X19" s="103">
        <v>756625</v>
      </c>
      <c r="Y19" s="108">
        <f t="shared" si="0"/>
        <v>-8.0556234194133935E-2</v>
      </c>
    </row>
    <row r="20" spans="1:25">
      <c r="A20" s="16">
        <v>18</v>
      </c>
      <c r="B20" t="s">
        <v>256</v>
      </c>
      <c r="C20" t="s">
        <v>13</v>
      </c>
      <c r="D20">
        <v>756267</v>
      </c>
      <c r="E20">
        <v>243126</v>
      </c>
      <c r="F20">
        <v>7.1610630000000004</v>
      </c>
      <c r="G20">
        <v>0</v>
      </c>
      <c r="H20">
        <v>89.953999999999994</v>
      </c>
      <c r="I20">
        <v>22.8</v>
      </c>
      <c r="J20">
        <v>42</v>
      </c>
      <c r="K20">
        <v>79.599999999999994</v>
      </c>
      <c r="L20">
        <v>1.0133000000000001</v>
      </c>
      <c r="M20">
        <v>88.117000000000004</v>
      </c>
      <c r="N20">
        <v>92.064999999999998</v>
      </c>
      <c r="O20">
        <v>88.248999999999995</v>
      </c>
      <c r="P20">
        <v>18</v>
      </c>
      <c r="Q20">
        <v>31.7</v>
      </c>
      <c r="R20">
        <v>18.8</v>
      </c>
      <c r="S20">
        <v>4.84</v>
      </c>
      <c r="T20" s="16">
        <v>17</v>
      </c>
      <c r="U20" s="23">
        <f t="shared" si="1"/>
        <v>992</v>
      </c>
      <c r="V20" s="16"/>
      <c r="W20" s="103" t="s">
        <v>485</v>
      </c>
      <c r="X20" s="103">
        <v>755644</v>
      </c>
      <c r="Y20" s="108">
        <f t="shared" si="0"/>
        <v>-8.2378313479239296E-2</v>
      </c>
    </row>
    <row r="21" spans="1:25">
      <c r="A21" s="16">
        <v>17</v>
      </c>
      <c r="B21" t="s">
        <v>257</v>
      </c>
      <c r="C21" t="s">
        <v>13</v>
      </c>
      <c r="D21">
        <v>755275</v>
      </c>
      <c r="E21">
        <v>242988</v>
      </c>
      <c r="F21">
        <v>7.270556</v>
      </c>
      <c r="G21">
        <v>0</v>
      </c>
      <c r="H21">
        <v>89.733000000000004</v>
      </c>
      <c r="I21">
        <v>22.1</v>
      </c>
      <c r="J21">
        <v>43.4</v>
      </c>
      <c r="K21">
        <v>76.400000000000006</v>
      </c>
      <c r="L21">
        <v>1.0135000000000001</v>
      </c>
      <c r="M21">
        <v>87.504000000000005</v>
      </c>
      <c r="N21">
        <v>92.149000000000001</v>
      </c>
      <c r="O21">
        <v>89.837999999999994</v>
      </c>
      <c r="P21">
        <v>16.5</v>
      </c>
      <c r="Q21">
        <v>32</v>
      </c>
      <c r="R21">
        <v>19.100000000000001</v>
      </c>
      <c r="S21">
        <v>4.84</v>
      </c>
      <c r="T21" s="16">
        <v>16</v>
      </c>
      <c r="U21" s="23">
        <f t="shared" si="1"/>
        <v>1028</v>
      </c>
      <c r="V21" s="16"/>
      <c r="W21" s="103" t="s">
        <v>486</v>
      </c>
      <c r="X21" s="103">
        <v>754636</v>
      </c>
      <c r="Y21" s="108">
        <f t="shared" si="0"/>
        <v>-8.4604945218629268E-2</v>
      </c>
    </row>
    <row r="22" spans="1:25">
      <c r="A22" s="16">
        <v>16</v>
      </c>
      <c r="B22" t="s">
        <v>258</v>
      </c>
      <c r="C22" t="s">
        <v>13</v>
      </c>
      <c r="D22">
        <v>754247</v>
      </c>
      <c r="E22">
        <v>242844</v>
      </c>
      <c r="F22">
        <v>7.2580010000000001</v>
      </c>
      <c r="G22">
        <v>0</v>
      </c>
      <c r="H22">
        <v>89.302000000000007</v>
      </c>
      <c r="I22">
        <v>21.2</v>
      </c>
      <c r="J22">
        <v>43.2</v>
      </c>
      <c r="K22">
        <v>77</v>
      </c>
      <c r="L22">
        <v>1.0136000000000001</v>
      </c>
      <c r="M22">
        <v>86.066999999999993</v>
      </c>
      <c r="N22">
        <v>92.576999999999998</v>
      </c>
      <c r="O22">
        <v>89.144000000000005</v>
      </c>
      <c r="P22">
        <v>15.6</v>
      </c>
      <c r="Q22">
        <v>30.2</v>
      </c>
      <c r="R22">
        <v>17.600000000000001</v>
      </c>
      <c r="S22">
        <v>4.83</v>
      </c>
      <c r="T22" s="16">
        <v>15</v>
      </c>
      <c r="U22" s="23">
        <f t="shared" si="1"/>
        <v>1022</v>
      </c>
      <c r="V22" s="16"/>
      <c r="W22" s="143" t="s">
        <v>236</v>
      </c>
      <c r="X22" s="143">
        <v>753607</v>
      </c>
      <c r="Y22" s="108">
        <f t="shared" si="0"/>
        <v>-8.4852839984776551E-2</v>
      </c>
    </row>
    <row r="23" spans="1:25" s="25" customFormat="1">
      <c r="A23" s="21">
        <v>15</v>
      </c>
      <c r="B23" t="s">
        <v>149</v>
      </c>
      <c r="C23" t="s">
        <v>13</v>
      </c>
      <c r="D23">
        <v>753225</v>
      </c>
      <c r="E23">
        <v>242702</v>
      </c>
      <c r="F23">
        <v>7.0397990000000004</v>
      </c>
      <c r="G23">
        <v>0</v>
      </c>
      <c r="H23">
        <v>88.649000000000001</v>
      </c>
      <c r="I23">
        <v>21.1</v>
      </c>
      <c r="J23">
        <v>42.7</v>
      </c>
      <c r="K23">
        <v>76.400000000000006</v>
      </c>
      <c r="L23">
        <v>1.0130999999999999</v>
      </c>
      <c r="M23">
        <v>85.424999999999997</v>
      </c>
      <c r="N23">
        <v>91.290999999999997</v>
      </c>
      <c r="O23">
        <v>86.215999999999994</v>
      </c>
      <c r="P23">
        <v>15.8</v>
      </c>
      <c r="Q23">
        <v>29.2</v>
      </c>
      <c r="R23">
        <v>17.8</v>
      </c>
      <c r="S23">
        <v>4.84</v>
      </c>
      <c r="T23" s="22">
        <v>14</v>
      </c>
      <c r="U23" s="23">
        <f t="shared" si="1"/>
        <v>1011</v>
      </c>
      <c r="V23" s="24">
        <v>15</v>
      </c>
      <c r="W23" s="103" t="s">
        <v>237</v>
      </c>
      <c r="X23" s="103">
        <v>752588</v>
      </c>
      <c r="Y23" s="108">
        <f t="shared" si="0"/>
        <v>-8.4569683693445086E-2</v>
      </c>
    </row>
    <row r="24" spans="1:25">
      <c r="A24" s="16">
        <v>14</v>
      </c>
      <c r="B24" t="s">
        <v>150</v>
      </c>
      <c r="C24" t="s">
        <v>13</v>
      </c>
      <c r="D24">
        <v>752214</v>
      </c>
      <c r="E24">
        <v>242560</v>
      </c>
      <c r="F24">
        <v>7.2588520000000001</v>
      </c>
      <c r="G24">
        <v>0</v>
      </c>
      <c r="H24">
        <v>88.611000000000004</v>
      </c>
      <c r="I24">
        <v>23.1</v>
      </c>
      <c r="J24">
        <v>42.5</v>
      </c>
      <c r="K24">
        <v>81.400000000000006</v>
      </c>
      <c r="L24">
        <v>1.0133000000000001</v>
      </c>
      <c r="M24">
        <v>85.56</v>
      </c>
      <c r="N24">
        <v>92.254999999999995</v>
      </c>
      <c r="O24">
        <v>89.903999999999996</v>
      </c>
      <c r="P24">
        <v>18.8</v>
      </c>
      <c r="Q24">
        <v>30.5</v>
      </c>
      <c r="R24">
        <v>19.7</v>
      </c>
      <c r="S24">
        <v>4.84</v>
      </c>
      <c r="T24" s="16">
        <v>13</v>
      </c>
      <c r="U24" s="23">
        <f t="shared" si="1"/>
        <v>1008</v>
      </c>
      <c r="V24" s="16"/>
      <c r="W24" s="103" t="s">
        <v>238</v>
      </c>
      <c r="X24" s="103">
        <v>752214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751206</v>
      </c>
      <c r="E25">
        <v>242418</v>
      </c>
      <c r="F25">
        <v>7.0298970000000001</v>
      </c>
      <c r="G25">
        <v>0</v>
      </c>
      <c r="H25">
        <v>91.759</v>
      </c>
      <c r="I25">
        <v>23</v>
      </c>
      <c r="J25">
        <v>40</v>
      </c>
      <c r="K25">
        <v>74.2</v>
      </c>
      <c r="L25">
        <v>1.0127999999999999</v>
      </c>
      <c r="M25">
        <v>86.650999999999996</v>
      </c>
      <c r="N25">
        <v>93.841999999999999</v>
      </c>
      <c r="O25">
        <v>86.906999999999996</v>
      </c>
      <c r="P25">
        <v>18.100000000000001</v>
      </c>
      <c r="Q25">
        <v>30.7</v>
      </c>
      <c r="R25">
        <v>20.2</v>
      </c>
      <c r="S25">
        <v>4.84</v>
      </c>
      <c r="T25" s="16">
        <v>12</v>
      </c>
      <c r="U25" s="23">
        <f t="shared" si="1"/>
        <v>947</v>
      </c>
      <c r="V25" s="16"/>
      <c r="W25" s="103" t="s">
        <v>239</v>
      </c>
      <c r="X25" s="103">
        <v>751207</v>
      </c>
      <c r="Y25" s="108">
        <f t="shared" si="0"/>
        <v>1.3311927753534292E-4</v>
      </c>
    </row>
    <row r="26" spans="1:25">
      <c r="A26" s="16">
        <v>12</v>
      </c>
      <c r="B26" t="s">
        <v>152</v>
      </c>
      <c r="C26" t="s">
        <v>13</v>
      </c>
      <c r="D26">
        <v>750259</v>
      </c>
      <c r="E26">
        <v>242288</v>
      </c>
      <c r="F26">
        <v>7.3965420000000002</v>
      </c>
      <c r="G26">
        <v>0</v>
      </c>
      <c r="H26">
        <v>91.716999999999999</v>
      </c>
      <c r="I26">
        <v>22</v>
      </c>
      <c r="J26">
        <v>40.1</v>
      </c>
      <c r="K26">
        <v>70.8</v>
      </c>
      <c r="L26">
        <v>1.0136000000000001</v>
      </c>
      <c r="M26">
        <v>88.643000000000001</v>
      </c>
      <c r="N26">
        <v>93.921999999999997</v>
      </c>
      <c r="O26">
        <v>92.004000000000005</v>
      </c>
      <c r="P26">
        <v>18.7</v>
      </c>
      <c r="Q26">
        <v>29.7</v>
      </c>
      <c r="R26">
        <v>20.2</v>
      </c>
      <c r="S26">
        <v>4.84</v>
      </c>
      <c r="T26" s="16">
        <v>11</v>
      </c>
      <c r="U26" s="23">
        <f t="shared" si="1"/>
        <v>949</v>
      </c>
      <c r="V26" s="16"/>
      <c r="W26" s="104">
        <v>41983.385451388887</v>
      </c>
      <c r="X26" s="103">
        <v>750259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749310</v>
      </c>
      <c r="E27">
        <v>242159</v>
      </c>
      <c r="F27">
        <v>7.2929519999999997</v>
      </c>
      <c r="G27">
        <v>0</v>
      </c>
      <c r="H27">
        <v>89.741</v>
      </c>
      <c r="I27">
        <v>22.8</v>
      </c>
      <c r="J27">
        <v>46.3</v>
      </c>
      <c r="K27">
        <v>80</v>
      </c>
      <c r="L27">
        <v>1.0134000000000001</v>
      </c>
      <c r="M27">
        <v>85.867999999999995</v>
      </c>
      <c r="N27">
        <v>93.188999999999993</v>
      </c>
      <c r="O27">
        <v>90.472999999999999</v>
      </c>
      <c r="P27">
        <v>18.600000000000001</v>
      </c>
      <c r="Q27">
        <v>29.9</v>
      </c>
      <c r="R27">
        <v>20</v>
      </c>
      <c r="S27">
        <v>4.84</v>
      </c>
      <c r="T27" s="16">
        <v>10</v>
      </c>
      <c r="U27" s="23">
        <f t="shared" si="1"/>
        <v>1101</v>
      </c>
      <c r="V27" s="16"/>
      <c r="W27" s="104">
        <v>41953.398576388892</v>
      </c>
      <c r="X27" s="103">
        <v>749310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748209</v>
      </c>
      <c r="E28">
        <v>242005</v>
      </c>
      <c r="F28">
        <v>7.0674409999999996</v>
      </c>
      <c r="G28">
        <v>0</v>
      </c>
      <c r="H28">
        <v>89.238</v>
      </c>
      <c r="I28">
        <v>23</v>
      </c>
      <c r="J28">
        <v>46.3</v>
      </c>
      <c r="K28">
        <v>78.8</v>
      </c>
      <c r="L28">
        <v>1.0127999999999999</v>
      </c>
      <c r="M28">
        <v>86.674999999999997</v>
      </c>
      <c r="N28">
        <v>92.19</v>
      </c>
      <c r="O28">
        <v>87.481999999999999</v>
      </c>
      <c r="P28">
        <v>18.399999999999999</v>
      </c>
      <c r="Q28">
        <v>31.4</v>
      </c>
      <c r="R28">
        <v>20.3</v>
      </c>
      <c r="S28">
        <v>4.8499999999999996</v>
      </c>
      <c r="T28" s="16">
        <v>9</v>
      </c>
      <c r="U28" s="23">
        <f t="shared" si="1"/>
        <v>1101</v>
      </c>
      <c r="V28" s="16"/>
      <c r="W28" s="104">
        <v>41922.399687500001</v>
      </c>
      <c r="X28" s="103">
        <v>748211</v>
      </c>
      <c r="Y28" s="108">
        <f t="shared" si="0"/>
        <v>2.673049909844849E-4</v>
      </c>
    </row>
    <row r="29" spans="1:25">
      <c r="A29" s="16">
        <v>9</v>
      </c>
      <c r="B29" t="s">
        <v>155</v>
      </c>
      <c r="C29" t="s">
        <v>13</v>
      </c>
      <c r="D29">
        <v>747108</v>
      </c>
      <c r="E29">
        <v>241851</v>
      </c>
      <c r="F29">
        <v>7.0837630000000003</v>
      </c>
      <c r="G29">
        <v>0</v>
      </c>
      <c r="H29">
        <v>88.864999999999995</v>
      </c>
      <c r="I29">
        <v>22.6</v>
      </c>
      <c r="J29">
        <v>44.1</v>
      </c>
      <c r="K29">
        <v>80.5</v>
      </c>
      <c r="L29">
        <v>1.0129999999999999</v>
      </c>
      <c r="M29">
        <v>86.647999999999996</v>
      </c>
      <c r="N29">
        <v>90.921999999999997</v>
      </c>
      <c r="O29">
        <v>87.445999999999998</v>
      </c>
      <c r="P29">
        <v>17.8</v>
      </c>
      <c r="Q29">
        <v>31</v>
      </c>
      <c r="R29">
        <v>19.600000000000001</v>
      </c>
      <c r="S29">
        <v>4.8499999999999996</v>
      </c>
      <c r="T29" s="16">
        <v>8</v>
      </c>
      <c r="U29" s="23">
        <f t="shared" si="1"/>
        <v>1043</v>
      </c>
      <c r="V29" s="16"/>
      <c r="W29" s="104">
        <v>41892.390625</v>
      </c>
      <c r="X29" s="103">
        <v>747110</v>
      </c>
      <c r="Y29" s="108">
        <f t="shared" si="0"/>
        <v>2.6769891367450782E-4</v>
      </c>
    </row>
    <row r="30" spans="1:25" s="25" customFormat="1">
      <c r="A30" s="21">
        <v>8</v>
      </c>
      <c r="B30" t="s">
        <v>156</v>
      </c>
      <c r="C30" t="s">
        <v>13</v>
      </c>
      <c r="D30">
        <v>746065</v>
      </c>
      <c r="E30">
        <v>241704</v>
      </c>
      <c r="F30">
        <v>7.3315229999999998</v>
      </c>
      <c r="G30">
        <v>0</v>
      </c>
      <c r="H30">
        <v>89.84</v>
      </c>
      <c r="I30">
        <v>22.4</v>
      </c>
      <c r="J30">
        <v>47.8</v>
      </c>
      <c r="K30">
        <v>82.6</v>
      </c>
      <c r="L30">
        <v>1.0137</v>
      </c>
      <c r="M30">
        <v>87.016000000000005</v>
      </c>
      <c r="N30">
        <v>92.168999999999997</v>
      </c>
      <c r="O30">
        <v>90.39</v>
      </c>
      <c r="P30">
        <v>16.2</v>
      </c>
      <c r="Q30">
        <v>30.4</v>
      </c>
      <c r="R30">
        <v>18.3</v>
      </c>
      <c r="S30">
        <v>4.84</v>
      </c>
      <c r="T30" s="22">
        <v>7</v>
      </c>
      <c r="U30" s="23">
        <f t="shared" si="1"/>
        <v>1136</v>
      </c>
      <c r="V30" s="24">
        <v>8</v>
      </c>
      <c r="W30" s="104">
        <v>41861.396643518521</v>
      </c>
      <c r="X30" s="103">
        <v>746066</v>
      </c>
      <c r="Y30" s="108">
        <f t="shared" si="0"/>
        <v>1.3403657858646056E-4</v>
      </c>
    </row>
    <row r="31" spans="1:25">
      <c r="A31" s="16">
        <v>7</v>
      </c>
      <c r="B31" t="s">
        <v>157</v>
      </c>
      <c r="C31" t="s">
        <v>13</v>
      </c>
      <c r="D31">
        <v>744929</v>
      </c>
      <c r="E31">
        <v>241546</v>
      </c>
      <c r="F31">
        <v>7.0906500000000001</v>
      </c>
      <c r="G31">
        <v>0</v>
      </c>
      <c r="H31">
        <v>89.18</v>
      </c>
      <c r="I31">
        <v>22</v>
      </c>
      <c r="J31">
        <v>46.2</v>
      </c>
      <c r="K31">
        <v>81.599999999999994</v>
      </c>
      <c r="L31">
        <v>1.0127999999999999</v>
      </c>
      <c r="M31">
        <v>86.26</v>
      </c>
      <c r="N31">
        <v>92.438999999999993</v>
      </c>
      <c r="O31">
        <v>87.923000000000002</v>
      </c>
      <c r="P31">
        <v>18.8</v>
      </c>
      <c r="Q31">
        <v>27.8</v>
      </c>
      <c r="R31">
        <v>20.7</v>
      </c>
      <c r="S31">
        <v>4.84</v>
      </c>
      <c r="T31" s="16">
        <v>6</v>
      </c>
      <c r="U31" s="23">
        <f t="shared" si="1"/>
        <v>1097</v>
      </c>
      <c r="V31" s="5"/>
      <c r="W31" s="104">
        <v>41830.388333333336</v>
      </c>
      <c r="X31" s="103">
        <v>744931</v>
      </c>
      <c r="Y31" s="108">
        <f t="shared" si="0"/>
        <v>2.6848196270634617E-4</v>
      </c>
    </row>
    <row r="32" spans="1:25">
      <c r="A32" s="16">
        <v>6</v>
      </c>
      <c r="B32" t="s">
        <v>158</v>
      </c>
      <c r="C32" t="s">
        <v>13</v>
      </c>
      <c r="D32">
        <v>743832</v>
      </c>
      <c r="E32">
        <v>241392</v>
      </c>
      <c r="F32">
        <v>7.007352</v>
      </c>
      <c r="G32">
        <v>0</v>
      </c>
      <c r="H32">
        <v>92.040999999999997</v>
      </c>
      <c r="I32">
        <v>22</v>
      </c>
      <c r="J32">
        <v>39.9</v>
      </c>
      <c r="K32">
        <v>73.900000000000006</v>
      </c>
      <c r="L32">
        <v>1.0125999999999999</v>
      </c>
      <c r="M32">
        <v>86.448999999999998</v>
      </c>
      <c r="N32">
        <v>94.319000000000003</v>
      </c>
      <c r="O32">
        <v>87.033000000000001</v>
      </c>
      <c r="P32">
        <v>20.2</v>
      </c>
      <c r="Q32">
        <v>27.1</v>
      </c>
      <c r="R32">
        <v>21.4</v>
      </c>
      <c r="S32">
        <v>4.8499999999999996</v>
      </c>
      <c r="T32" s="16">
        <v>5</v>
      </c>
      <c r="U32" s="23">
        <f t="shared" si="1"/>
        <v>944</v>
      </c>
      <c r="V32" s="5"/>
      <c r="W32" s="104">
        <v>41800.392766203702</v>
      </c>
      <c r="X32" s="103">
        <v>743833</v>
      </c>
      <c r="Y32" s="108">
        <f t="shared" si="0"/>
        <v>1.3443895933562544E-4</v>
      </c>
    </row>
    <row r="33" spans="1:25">
      <c r="A33" s="16">
        <v>5</v>
      </c>
      <c r="B33" t="s">
        <v>159</v>
      </c>
      <c r="C33" t="s">
        <v>13</v>
      </c>
      <c r="D33">
        <v>742888</v>
      </c>
      <c r="E33">
        <v>241264</v>
      </c>
      <c r="F33">
        <v>7.4413090000000004</v>
      </c>
      <c r="G33">
        <v>0</v>
      </c>
      <c r="H33">
        <v>91.938000000000002</v>
      </c>
      <c r="I33">
        <v>21.8</v>
      </c>
      <c r="J33">
        <v>41.5</v>
      </c>
      <c r="K33">
        <v>80.099999999999994</v>
      </c>
      <c r="L33">
        <v>1.0135000000000001</v>
      </c>
      <c r="M33">
        <v>89.926000000000002</v>
      </c>
      <c r="N33">
        <v>93.938999999999993</v>
      </c>
      <c r="O33">
        <v>92.882000000000005</v>
      </c>
      <c r="P33">
        <v>19.899999999999999</v>
      </c>
      <c r="Q33">
        <v>25.7</v>
      </c>
      <c r="R33">
        <v>20.9</v>
      </c>
      <c r="S33">
        <v>4.8600000000000003</v>
      </c>
      <c r="T33" s="16">
        <v>4</v>
      </c>
      <c r="U33" s="23">
        <f t="shared" si="1"/>
        <v>983</v>
      </c>
      <c r="V33" s="5"/>
      <c r="W33" s="104">
        <v>41769.387673611112</v>
      </c>
      <c r="X33" s="103">
        <v>742889</v>
      </c>
      <c r="Y33" s="108">
        <f t="shared" si="0"/>
        <v>1.3460979313606458E-4</v>
      </c>
    </row>
    <row r="34" spans="1:25">
      <c r="A34" s="16">
        <v>4</v>
      </c>
      <c r="B34" t="s">
        <v>160</v>
      </c>
      <c r="C34" t="s">
        <v>13</v>
      </c>
      <c r="D34">
        <v>741905</v>
      </c>
      <c r="E34">
        <v>241130</v>
      </c>
      <c r="F34">
        <v>7.3984750000000004</v>
      </c>
      <c r="G34">
        <v>0</v>
      </c>
      <c r="H34">
        <v>91.14</v>
      </c>
      <c r="I34">
        <v>22.7</v>
      </c>
      <c r="J34">
        <v>44.9</v>
      </c>
      <c r="K34">
        <v>84.3</v>
      </c>
      <c r="L34">
        <v>1.0136000000000001</v>
      </c>
      <c r="M34">
        <v>87.751000000000005</v>
      </c>
      <c r="N34">
        <v>93.953000000000003</v>
      </c>
      <c r="O34">
        <v>91.930999999999997</v>
      </c>
      <c r="P34">
        <v>19.8</v>
      </c>
      <c r="Q34">
        <v>29.1</v>
      </c>
      <c r="R34">
        <v>20</v>
      </c>
      <c r="S34">
        <v>4.8600000000000003</v>
      </c>
      <c r="T34" s="16">
        <v>3</v>
      </c>
      <c r="U34" s="23">
        <f t="shared" si="1"/>
        <v>1065</v>
      </c>
      <c r="V34" s="5"/>
      <c r="W34" s="104">
        <v>41739.393368055556</v>
      </c>
      <c r="X34" s="103">
        <v>741906</v>
      </c>
      <c r="Y34" s="108">
        <f t="shared" si="0"/>
        <v>1.3478814672396311E-4</v>
      </c>
    </row>
    <row r="35" spans="1:25">
      <c r="A35" s="16">
        <v>3</v>
      </c>
      <c r="B35" t="s">
        <v>161</v>
      </c>
      <c r="C35" t="s">
        <v>13</v>
      </c>
      <c r="D35">
        <v>740840</v>
      </c>
      <c r="E35">
        <v>240984</v>
      </c>
      <c r="F35">
        <v>7.224742</v>
      </c>
      <c r="G35">
        <v>0</v>
      </c>
      <c r="H35">
        <v>90.92</v>
      </c>
      <c r="I35">
        <v>23.6</v>
      </c>
      <c r="J35">
        <v>44.9</v>
      </c>
      <c r="K35">
        <v>78</v>
      </c>
      <c r="L35">
        <v>1.0130999999999999</v>
      </c>
      <c r="M35">
        <v>88.843000000000004</v>
      </c>
      <c r="N35">
        <v>92.411000000000001</v>
      </c>
      <c r="O35">
        <v>89.887</v>
      </c>
      <c r="P35">
        <v>19.2</v>
      </c>
      <c r="Q35">
        <v>31.4</v>
      </c>
      <c r="R35">
        <v>20.9</v>
      </c>
      <c r="S35">
        <v>4.8600000000000003</v>
      </c>
      <c r="T35" s="16">
        <v>2</v>
      </c>
      <c r="U35" s="23">
        <f t="shared" si="1"/>
        <v>1066</v>
      </c>
      <c r="V35" s="5"/>
      <c r="W35" s="104">
        <v>41708.39472222222</v>
      </c>
      <c r="X35" s="103">
        <v>740841</v>
      </c>
      <c r="Y35" s="108">
        <f>((X35*100)/D35)-100</f>
        <v>1.3498191242433677E-4</v>
      </c>
    </row>
    <row r="36" spans="1:25">
      <c r="A36" s="16">
        <v>2</v>
      </c>
      <c r="B36" t="s">
        <v>162</v>
      </c>
      <c r="C36" t="s">
        <v>13</v>
      </c>
      <c r="D36">
        <v>739774</v>
      </c>
      <c r="E36">
        <v>240836</v>
      </c>
      <c r="F36">
        <v>7.2735890000000003</v>
      </c>
      <c r="G36">
        <v>0</v>
      </c>
      <c r="H36">
        <v>90.882999999999996</v>
      </c>
      <c r="I36">
        <v>24</v>
      </c>
      <c r="J36">
        <v>46.6</v>
      </c>
      <c r="K36">
        <v>86.5</v>
      </c>
      <c r="L36">
        <v>1.0129999999999999</v>
      </c>
      <c r="M36">
        <v>87.783000000000001</v>
      </c>
      <c r="N36">
        <v>93.355000000000004</v>
      </c>
      <c r="O36">
        <v>91.05</v>
      </c>
      <c r="P36">
        <v>20.3</v>
      </c>
      <c r="Q36">
        <v>32.200000000000003</v>
      </c>
      <c r="R36">
        <v>22.3</v>
      </c>
      <c r="S36">
        <v>4.8600000000000003</v>
      </c>
      <c r="T36" s="16">
        <v>1</v>
      </c>
      <c r="U36" s="23">
        <f t="shared" si="1"/>
        <v>1105</v>
      </c>
      <c r="V36" s="5"/>
      <c r="W36" s="104">
        <v>41680.386203703703</v>
      </c>
      <c r="X36" s="103">
        <v>739775</v>
      </c>
      <c r="Y36" s="108">
        <f t="shared" ref="Y36:Y37" si="2">((X36*100)/D36)-100</f>
        <v>1.3517641873761477E-4</v>
      </c>
    </row>
    <row r="37" spans="1:25">
      <c r="A37" s="16">
        <v>1</v>
      </c>
      <c r="B37" t="s">
        <v>163</v>
      </c>
      <c r="C37" t="s">
        <v>13</v>
      </c>
      <c r="D37">
        <v>738669</v>
      </c>
      <c r="E37">
        <v>240683</v>
      </c>
      <c r="F37">
        <v>7.2324469999999996</v>
      </c>
      <c r="G37">
        <v>0</v>
      </c>
      <c r="H37">
        <v>89.328999999999994</v>
      </c>
      <c r="I37">
        <v>23.7</v>
      </c>
      <c r="J37">
        <v>46.7</v>
      </c>
      <c r="K37">
        <v>83.5</v>
      </c>
      <c r="L37">
        <v>1.0129999999999999</v>
      </c>
      <c r="M37">
        <v>86.644999999999996</v>
      </c>
      <c r="N37">
        <v>92.65</v>
      </c>
      <c r="O37">
        <v>90.331999999999994</v>
      </c>
      <c r="P37">
        <v>20.2</v>
      </c>
      <c r="Q37">
        <v>31.8</v>
      </c>
      <c r="R37">
        <v>21.9</v>
      </c>
      <c r="S37">
        <v>4.8600000000000003</v>
      </c>
      <c r="T37" s="1"/>
      <c r="U37" s="26"/>
      <c r="V37" s="5"/>
      <c r="W37" s="104">
        <v>41649.391053240739</v>
      </c>
      <c r="X37" s="103">
        <v>738670</v>
      </c>
      <c r="Y37" s="108">
        <f t="shared" si="2"/>
        <v>1.3537863372903303E-4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5" sqref="B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B6" t="s">
        <v>716</v>
      </c>
      <c r="C6" t="s">
        <v>13</v>
      </c>
      <c r="D6">
        <v>601813</v>
      </c>
      <c r="E6">
        <v>84566</v>
      </c>
      <c r="F6">
        <v>7.1161810000000001</v>
      </c>
      <c r="G6">
        <v>0</v>
      </c>
      <c r="H6">
        <v>86.451999999999998</v>
      </c>
      <c r="I6">
        <v>18.3</v>
      </c>
      <c r="J6">
        <v>62.9</v>
      </c>
      <c r="K6">
        <v>139.1</v>
      </c>
      <c r="L6">
        <v>1.0122</v>
      </c>
      <c r="M6">
        <v>81.915000000000006</v>
      </c>
      <c r="N6">
        <v>89.915000000000006</v>
      </c>
      <c r="O6">
        <v>87.784999999999997</v>
      </c>
      <c r="P6">
        <v>12.3</v>
      </c>
      <c r="Q6">
        <v>24.8</v>
      </c>
      <c r="R6">
        <v>19</v>
      </c>
      <c r="S6">
        <v>5.57</v>
      </c>
      <c r="T6" s="22">
        <v>31</v>
      </c>
      <c r="U6" s="23">
        <f>D6-D7</f>
        <v>1499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B7" t="s">
        <v>717</v>
      </c>
      <c r="C7" t="s">
        <v>13</v>
      </c>
      <c r="D7">
        <v>600314</v>
      </c>
      <c r="E7">
        <v>84353</v>
      </c>
      <c r="F7">
        <v>7.0949770000000001</v>
      </c>
      <c r="G7">
        <v>0</v>
      </c>
      <c r="H7">
        <v>87.070999999999998</v>
      </c>
      <c r="I7">
        <v>18.899999999999999</v>
      </c>
      <c r="J7">
        <v>62.1</v>
      </c>
      <c r="K7">
        <v>132.30000000000001</v>
      </c>
      <c r="L7">
        <v>1.0122</v>
      </c>
      <c r="M7">
        <v>83.593000000000004</v>
      </c>
      <c r="N7">
        <v>90.266999999999996</v>
      </c>
      <c r="O7">
        <v>87.6</v>
      </c>
      <c r="P7">
        <v>12.7</v>
      </c>
      <c r="Q7">
        <v>27.7</v>
      </c>
      <c r="R7">
        <v>19.3</v>
      </c>
      <c r="S7">
        <v>5.57</v>
      </c>
      <c r="T7" s="16">
        <v>30</v>
      </c>
      <c r="U7" s="23">
        <f>D7-D8</f>
        <v>1476</v>
      </c>
      <c r="V7" s="4"/>
      <c r="W7" s="103"/>
      <c r="X7" s="103"/>
      <c r="Y7" s="105">
        <f t="shared" si="0"/>
        <v>-100</v>
      </c>
    </row>
    <row r="8" spans="1:25">
      <c r="A8" s="16">
        <v>30</v>
      </c>
      <c r="B8" t="s">
        <v>244</v>
      </c>
      <c r="C8" t="s">
        <v>13</v>
      </c>
      <c r="D8">
        <v>598838</v>
      </c>
      <c r="E8">
        <v>84144</v>
      </c>
      <c r="F8">
        <v>7.1055770000000003</v>
      </c>
      <c r="G8">
        <v>0</v>
      </c>
      <c r="H8">
        <v>86.754999999999995</v>
      </c>
      <c r="I8">
        <v>19.2</v>
      </c>
      <c r="J8">
        <v>66.2</v>
      </c>
      <c r="K8">
        <v>138.9</v>
      </c>
      <c r="L8">
        <v>1.0122</v>
      </c>
      <c r="M8">
        <v>82.872</v>
      </c>
      <c r="N8">
        <v>91.424999999999997</v>
      </c>
      <c r="O8">
        <v>87.638999999999996</v>
      </c>
      <c r="P8">
        <v>12.1</v>
      </c>
      <c r="Q8">
        <v>28</v>
      </c>
      <c r="R8">
        <v>19</v>
      </c>
      <c r="S8">
        <v>5.57</v>
      </c>
      <c r="T8" s="16">
        <v>29</v>
      </c>
      <c r="U8" s="23">
        <f>D8-D9</f>
        <v>1574</v>
      </c>
      <c r="V8" s="4"/>
      <c r="W8" s="103"/>
      <c r="X8" s="103"/>
      <c r="Y8" s="105">
        <f t="shared" si="0"/>
        <v>-100</v>
      </c>
    </row>
    <row r="9" spans="1:25" s="25" customFormat="1">
      <c r="A9" s="21">
        <v>29</v>
      </c>
      <c r="B9" t="s">
        <v>245</v>
      </c>
      <c r="C9" t="s">
        <v>13</v>
      </c>
      <c r="D9">
        <v>597264</v>
      </c>
      <c r="E9">
        <v>83920</v>
      </c>
      <c r="F9">
        <v>7.0175429999999999</v>
      </c>
      <c r="G9">
        <v>0</v>
      </c>
      <c r="H9">
        <v>87.536000000000001</v>
      </c>
      <c r="I9">
        <v>20</v>
      </c>
      <c r="J9">
        <v>60.9</v>
      </c>
      <c r="K9">
        <v>130.69999999999999</v>
      </c>
      <c r="L9">
        <v>1.012</v>
      </c>
      <c r="M9">
        <v>84.34</v>
      </c>
      <c r="N9">
        <v>89.691999999999993</v>
      </c>
      <c r="O9">
        <v>86.453000000000003</v>
      </c>
      <c r="P9">
        <v>11.6</v>
      </c>
      <c r="Q9">
        <v>29.8</v>
      </c>
      <c r="R9">
        <v>19.100000000000001</v>
      </c>
      <c r="S9">
        <v>5.57</v>
      </c>
      <c r="T9" s="22">
        <v>28</v>
      </c>
      <c r="U9" s="23">
        <f t="shared" ref="U9:U36" si="1">D9-D10</f>
        <v>1440</v>
      </c>
      <c r="V9" s="24">
        <v>29</v>
      </c>
      <c r="W9" s="126"/>
      <c r="X9" s="126"/>
      <c r="Y9" s="105">
        <f t="shared" si="0"/>
        <v>-100</v>
      </c>
    </row>
    <row r="10" spans="1:25">
      <c r="A10" s="16">
        <v>28</v>
      </c>
      <c r="B10" t="s">
        <v>246</v>
      </c>
      <c r="C10" t="s">
        <v>13</v>
      </c>
      <c r="D10">
        <v>595824</v>
      </c>
      <c r="E10">
        <v>83716</v>
      </c>
      <c r="F10">
        <v>7.057461</v>
      </c>
      <c r="G10">
        <v>0</v>
      </c>
      <c r="H10">
        <v>87.593999999999994</v>
      </c>
      <c r="I10">
        <v>20</v>
      </c>
      <c r="J10">
        <v>65.599999999999994</v>
      </c>
      <c r="K10">
        <v>130.9</v>
      </c>
      <c r="L10">
        <v>1.0119</v>
      </c>
      <c r="M10">
        <v>84.927000000000007</v>
      </c>
      <c r="N10">
        <v>90.88</v>
      </c>
      <c r="O10">
        <v>87.647000000000006</v>
      </c>
      <c r="P10">
        <v>13.3</v>
      </c>
      <c r="Q10">
        <v>28.4</v>
      </c>
      <c r="R10">
        <v>20.9</v>
      </c>
      <c r="S10">
        <v>5.58</v>
      </c>
      <c r="T10" s="16">
        <v>27</v>
      </c>
      <c r="U10" s="23">
        <f t="shared" si="1"/>
        <v>1561</v>
      </c>
      <c r="V10" s="16"/>
      <c r="W10" s="111" t="s">
        <v>631</v>
      </c>
      <c r="X10" s="111">
        <v>0</v>
      </c>
      <c r="Y10" s="108">
        <f t="shared" si="0"/>
        <v>-100</v>
      </c>
    </row>
    <row r="11" spans="1:25">
      <c r="A11" s="16">
        <v>27</v>
      </c>
      <c r="B11" t="s">
        <v>247</v>
      </c>
      <c r="C11" t="s">
        <v>13</v>
      </c>
      <c r="D11">
        <v>594263</v>
      </c>
      <c r="E11">
        <v>83495</v>
      </c>
      <c r="F11">
        <v>7.1090419999999996</v>
      </c>
      <c r="G11">
        <v>0</v>
      </c>
      <c r="H11">
        <v>91.6</v>
      </c>
      <c r="I11">
        <v>18</v>
      </c>
      <c r="J11">
        <v>8.4</v>
      </c>
      <c r="K11">
        <v>99.3</v>
      </c>
      <c r="L11">
        <v>1.0122</v>
      </c>
      <c r="M11">
        <v>85.628</v>
      </c>
      <c r="N11">
        <v>94</v>
      </c>
      <c r="O11">
        <v>87.748000000000005</v>
      </c>
      <c r="P11">
        <v>8</v>
      </c>
      <c r="Q11">
        <v>31.5</v>
      </c>
      <c r="R11">
        <v>19.2</v>
      </c>
      <c r="S11">
        <v>5.57</v>
      </c>
      <c r="T11" s="16">
        <v>26</v>
      </c>
      <c r="U11" s="23">
        <f t="shared" si="1"/>
        <v>200</v>
      </c>
      <c r="V11" s="16"/>
      <c r="W11" s="111" t="s">
        <v>632</v>
      </c>
      <c r="X11" s="111">
        <v>594064</v>
      </c>
      <c r="Y11" s="108">
        <f t="shared" si="0"/>
        <v>-3.3486856829384237E-2</v>
      </c>
    </row>
    <row r="12" spans="1:25">
      <c r="A12" s="16">
        <v>26</v>
      </c>
      <c r="B12" t="s">
        <v>248</v>
      </c>
      <c r="C12" t="s">
        <v>13</v>
      </c>
      <c r="D12">
        <v>594063</v>
      </c>
      <c r="E12">
        <v>83468</v>
      </c>
      <c r="F12">
        <v>7.5603680000000004</v>
      </c>
      <c r="G12">
        <v>0</v>
      </c>
      <c r="H12">
        <v>90.06</v>
      </c>
      <c r="I12">
        <v>16.100000000000001</v>
      </c>
      <c r="J12">
        <v>30.8</v>
      </c>
      <c r="K12">
        <v>132.6</v>
      </c>
      <c r="L12">
        <v>1.0142</v>
      </c>
      <c r="M12">
        <v>88.3</v>
      </c>
      <c r="N12">
        <v>92.549000000000007</v>
      </c>
      <c r="O12">
        <v>90.974999999999994</v>
      </c>
      <c r="P12">
        <v>4.8</v>
      </c>
      <c r="Q12">
        <v>27.8</v>
      </c>
      <c r="R12">
        <v>11.2</v>
      </c>
      <c r="S12">
        <v>5.57</v>
      </c>
      <c r="T12" s="16">
        <v>25</v>
      </c>
      <c r="U12" s="23">
        <f t="shared" si="1"/>
        <v>715</v>
      </c>
      <c r="V12" s="16"/>
      <c r="W12" s="146" t="s">
        <v>487</v>
      </c>
      <c r="X12" s="146">
        <v>594019</v>
      </c>
      <c r="Y12" s="108">
        <f t="shared" si="0"/>
        <v>-7.4066218566031239E-3</v>
      </c>
    </row>
    <row r="13" spans="1:25">
      <c r="A13" s="16">
        <v>25</v>
      </c>
      <c r="B13" t="s">
        <v>249</v>
      </c>
      <c r="C13" t="s">
        <v>13</v>
      </c>
      <c r="D13">
        <v>593348</v>
      </c>
      <c r="E13">
        <v>83368</v>
      </c>
      <c r="F13">
        <v>7.209155</v>
      </c>
      <c r="G13">
        <v>0</v>
      </c>
      <c r="H13">
        <v>87.971000000000004</v>
      </c>
      <c r="I13">
        <v>19.3</v>
      </c>
      <c r="J13">
        <v>67.599999999999994</v>
      </c>
      <c r="K13">
        <v>136.5</v>
      </c>
      <c r="L13">
        <v>1.0122</v>
      </c>
      <c r="M13">
        <v>85.415999999999997</v>
      </c>
      <c r="N13">
        <v>90.662000000000006</v>
      </c>
      <c r="O13">
        <v>89.700999999999993</v>
      </c>
      <c r="P13">
        <v>14.2</v>
      </c>
      <c r="Q13">
        <v>25.3</v>
      </c>
      <c r="R13">
        <v>20.8</v>
      </c>
      <c r="S13">
        <v>5.58</v>
      </c>
      <c r="T13" s="16">
        <v>24</v>
      </c>
      <c r="U13" s="23">
        <f t="shared" si="1"/>
        <v>1685</v>
      </c>
      <c r="V13" s="16"/>
      <c r="W13" s="111" t="s">
        <v>488</v>
      </c>
      <c r="X13" s="111">
        <v>592458</v>
      </c>
      <c r="Y13" s="108">
        <f t="shared" si="0"/>
        <v>-0.14999629222648991</v>
      </c>
    </row>
    <row r="14" spans="1:25">
      <c r="A14" s="16">
        <v>24</v>
      </c>
      <c r="B14" t="s">
        <v>250</v>
      </c>
      <c r="C14" t="s">
        <v>13</v>
      </c>
      <c r="D14">
        <v>591663</v>
      </c>
      <c r="E14">
        <v>83131</v>
      </c>
      <c r="F14">
        <v>6.9862489999999999</v>
      </c>
      <c r="G14">
        <v>0</v>
      </c>
      <c r="H14">
        <v>88.186000000000007</v>
      </c>
      <c r="I14">
        <v>19.600000000000001</v>
      </c>
      <c r="J14">
        <v>64.099999999999994</v>
      </c>
      <c r="K14">
        <v>129.30000000000001</v>
      </c>
      <c r="L14">
        <v>1.0121</v>
      </c>
      <c r="M14">
        <v>84.992999999999995</v>
      </c>
      <c r="N14">
        <v>91.247</v>
      </c>
      <c r="O14">
        <v>85.620999999999995</v>
      </c>
      <c r="P14">
        <v>14.8</v>
      </c>
      <c r="Q14">
        <v>25.2</v>
      </c>
      <c r="R14">
        <v>18</v>
      </c>
      <c r="S14">
        <v>5.43</v>
      </c>
      <c r="T14" s="16">
        <v>23</v>
      </c>
      <c r="U14" s="23">
        <f t="shared" si="1"/>
        <v>1523</v>
      </c>
      <c r="V14" s="16"/>
      <c r="W14" s="111" t="s">
        <v>489</v>
      </c>
      <c r="X14" s="111">
        <v>591661</v>
      </c>
      <c r="Y14" s="108">
        <f t="shared" si="0"/>
        <v>-3.380302638475996E-4</v>
      </c>
    </row>
    <row r="15" spans="1:25">
      <c r="A15" s="16">
        <v>23</v>
      </c>
      <c r="B15" t="s">
        <v>251</v>
      </c>
      <c r="C15" t="s">
        <v>13</v>
      </c>
      <c r="D15">
        <v>590140</v>
      </c>
      <c r="E15">
        <v>82917</v>
      </c>
      <c r="F15">
        <v>6.9608239999999997</v>
      </c>
      <c r="G15">
        <v>0</v>
      </c>
      <c r="H15">
        <v>88.35</v>
      </c>
      <c r="I15">
        <v>20.2</v>
      </c>
      <c r="J15">
        <v>59</v>
      </c>
      <c r="K15">
        <v>130.4</v>
      </c>
      <c r="L15">
        <v>1.012</v>
      </c>
      <c r="M15">
        <v>85.281999999999996</v>
      </c>
      <c r="N15">
        <v>91.84</v>
      </c>
      <c r="O15">
        <v>85.578999999999994</v>
      </c>
      <c r="P15">
        <v>16.3</v>
      </c>
      <c r="Q15">
        <v>26.5</v>
      </c>
      <c r="R15">
        <v>18.8</v>
      </c>
      <c r="S15">
        <v>5.44</v>
      </c>
      <c r="T15" s="16">
        <v>22</v>
      </c>
      <c r="U15" s="23">
        <f t="shared" si="1"/>
        <v>1403</v>
      </c>
      <c r="V15" s="16"/>
      <c r="W15" s="111" t="s">
        <v>490</v>
      </c>
      <c r="X15" s="111">
        <v>590140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588737</v>
      </c>
      <c r="E16">
        <v>82720</v>
      </c>
      <c r="F16">
        <v>7.0454879999999998</v>
      </c>
      <c r="G16">
        <v>0</v>
      </c>
      <c r="H16">
        <v>88.242999999999995</v>
      </c>
      <c r="I16">
        <v>20</v>
      </c>
      <c r="J16">
        <v>63</v>
      </c>
      <c r="K16">
        <v>134.9</v>
      </c>
      <c r="L16">
        <v>1.0119</v>
      </c>
      <c r="M16">
        <v>85.21</v>
      </c>
      <c r="N16">
        <v>91.075999999999993</v>
      </c>
      <c r="O16">
        <v>87.305000000000007</v>
      </c>
      <c r="P16">
        <v>16.899999999999999</v>
      </c>
      <c r="Q16">
        <v>23.6</v>
      </c>
      <c r="R16">
        <v>20.399999999999999</v>
      </c>
      <c r="S16">
        <v>5.44</v>
      </c>
      <c r="T16" s="22">
        <v>21</v>
      </c>
      <c r="U16" s="23">
        <f t="shared" si="1"/>
        <v>1493</v>
      </c>
      <c r="V16" s="24">
        <v>22</v>
      </c>
      <c r="W16" s="111" t="s">
        <v>491</v>
      </c>
      <c r="X16" s="111">
        <v>588737</v>
      </c>
      <c r="Y16" s="108">
        <f t="shared" si="0"/>
        <v>0</v>
      </c>
    </row>
    <row r="17" spans="1:25">
      <c r="A17" s="16">
        <v>21</v>
      </c>
      <c r="B17" t="s">
        <v>253</v>
      </c>
      <c r="C17" t="s">
        <v>13</v>
      </c>
      <c r="D17">
        <v>587244</v>
      </c>
      <c r="E17">
        <v>82510</v>
      </c>
      <c r="F17">
        <v>7.2177600000000002</v>
      </c>
      <c r="G17">
        <v>0</v>
      </c>
      <c r="H17">
        <v>87.984999999999999</v>
      </c>
      <c r="I17">
        <v>20.2</v>
      </c>
      <c r="J17">
        <v>70.599999999999994</v>
      </c>
      <c r="K17">
        <v>134.4</v>
      </c>
      <c r="L17">
        <v>1.0124</v>
      </c>
      <c r="M17">
        <v>84.759</v>
      </c>
      <c r="N17">
        <v>90.906000000000006</v>
      </c>
      <c r="O17">
        <v>89.32</v>
      </c>
      <c r="P17">
        <v>16.7</v>
      </c>
      <c r="Q17">
        <v>24.3</v>
      </c>
      <c r="R17">
        <v>19.399999999999999</v>
      </c>
      <c r="S17">
        <v>5.44</v>
      </c>
      <c r="T17" s="16">
        <v>20</v>
      </c>
      <c r="U17" s="23">
        <f t="shared" si="1"/>
        <v>1680</v>
      </c>
      <c r="V17" s="16"/>
      <c r="W17" s="111" t="s">
        <v>492</v>
      </c>
      <c r="X17" s="111">
        <v>587244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585564</v>
      </c>
      <c r="E18">
        <v>82273</v>
      </c>
      <c r="F18">
        <v>6.8858100000000002</v>
      </c>
      <c r="G18">
        <v>0</v>
      </c>
      <c r="H18">
        <v>91.269000000000005</v>
      </c>
      <c r="I18">
        <v>19.7</v>
      </c>
      <c r="J18">
        <v>35.299999999999997</v>
      </c>
      <c r="K18">
        <v>140.5</v>
      </c>
      <c r="L18">
        <v>1.0118</v>
      </c>
      <c r="M18">
        <v>84.466999999999999</v>
      </c>
      <c r="N18">
        <v>93.510999999999996</v>
      </c>
      <c r="O18">
        <v>84.625</v>
      </c>
      <c r="P18">
        <v>15.5</v>
      </c>
      <c r="Q18">
        <v>23.8</v>
      </c>
      <c r="R18">
        <v>19.100000000000001</v>
      </c>
      <c r="S18">
        <v>5.44</v>
      </c>
      <c r="T18" s="16">
        <v>19</v>
      </c>
      <c r="U18" s="23">
        <f t="shared" si="1"/>
        <v>834</v>
      </c>
      <c r="V18" s="16"/>
      <c r="W18" s="111" t="s">
        <v>493</v>
      </c>
      <c r="X18" s="111">
        <v>585564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584730</v>
      </c>
      <c r="E19">
        <v>82159</v>
      </c>
      <c r="F19">
        <v>7.5629369999999998</v>
      </c>
      <c r="G19">
        <v>0</v>
      </c>
      <c r="H19">
        <v>90.793999999999997</v>
      </c>
      <c r="I19">
        <v>19.3</v>
      </c>
      <c r="J19">
        <v>37.799999999999997</v>
      </c>
      <c r="K19">
        <v>129.19999999999999</v>
      </c>
      <c r="L19">
        <v>1.0136000000000001</v>
      </c>
      <c r="M19">
        <v>87.668999999999997</v>
      </c>
      <c r="N19">
        <v>93.709000000000003</v>
      </c>
      <c r="O19">
        <v>92.638999999999996</v>
      </c>
      <c r="P19">
        <v>15</v>
      </c>
      <c r="Q19">
        <v>26.3</v>
      </c>
      <c r="R19">
        <v>15.5</v>
      </c>
      <c r="S19">
        <v>5.44</v>
      </c>
      <c r="T19" s="16">
        <v>18</v>
      </c>
      <c r="U19" s="23">
        <f t="shared" si="1"/>
        <v>875</v>
      </c>
      <c r="V19" s="16"/>
      <c r="W19" s="111" t="s">
        <v>494</v>
      </c>
      <c r="X19" s="111">
        <v>584730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583855</v>
      </c>
      <c r="E20">
        <v>82038</v>
      </c>
      <c r="F20">
        <v>7.1330780000000003</v>
      </c>
      <c r="G20">
        <v>0</v>
      </c>
      <c r="H20">
        <v>89.805999999999997</v>
      </c>
      <c r="I20">
        <v>21.5</v>
      </c>
      <c r="J20">
        <v>62.1</v>
      </c>
      <c r="K20">
        <v>136</v>
      </c>
      <c r="L20">
        <v>1.0123</v>
      </c>
      <c r="M20">
        <v>87.872</v>
      </c>
      <c r="N20">
        <v>92.013000000000005</v>
      </c>
      <c r="O20">
        <v>87.887</v>
      </c>
      <c r="P20">
        <v>15.9</v>
      </c>
      <c r="Q20">
        <v>29.7</v>
      </c>
      <c r="R20">
        <v>18.7</v>
      </c>
      <c r="S20">
        <v>5.44</v>
      </c>
      <c r="T20" s="16">
        <v>17</v>
      </c>
      <c r="U20" s="23">
        <f t="shared" si="1"/>
        <v>1476</v>
      </c>
      <c r="V20" s="16"/>
      <c r="W20" s="111" t="s">
        <v>495</v>
      </c>
      <c r="X20" s="111">
        <v>583855</v>
      </c>
      <c r="Y20" s="108">
        <f t="shared" si="0"/>
        <v>0</v>
      </c>
    </row>
    <row r="21" spans="1:25">
      <c r="A21" s="16">
        <v>17</v>
      </c>
      <c r="B21" t="s">
        <v>257</v>
      </c>
      <c r="C21" t="s">
        <v>13</v>
      </c>
      <c r="D21">
        <v>582379</v>
      </c>
      <c r="E21">
        <v>81833</v>
      </c>
      <c r="F21">
        <v>7.2455239999999996</v>
      </c>
      <c r="G21">
        <v>0</v>
      </c>
      <c r="H21">
        <v>89.626000000000005</v>
      </c>
      <c r="I21">
        <v>20.7</v>
      </c>
      <c r="J21">
        <v>65</v>
      </c>
      <c r="K21">
        <v>133.80000000000001</v>
      </c>
      <c r="L21">
        <v>1.0125</v>
      </c>
      <c r="M21">
        <v>87.093000000000004</v>
      </c>
      <c r="N21">
        <v>92.194999999999993</v>
      </c>
      <c r="O21">
        <v>89.555000000000007</v>
      </c>
      <c r="P21">
        <v>14.3</v>
      </c>
      <c r="Q21">
        <v>28.6</v>
      </c>
      <c r="R21">
        <v>19</v>
      </c>
      <c r="S21">
        <v>5.43</v>
      </c>
      <c r="T21" s="16">
        <v>16</v>
      </c>
      <c r="U21" s="23">
        <f t="shared" si="1"/>
        <v>1547</v>
      </c>
      <c r="V21" s="16"/>
      <c r="W21" s="111" t="s">
        <v>496</v>
      </c>
      <c r="X21" s="111">
        <v>582379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580832</v>
      </c>
      <c r="E22">
        <v>81618</v>
      </c>
      <c r="F22">
        <v>7.2403060000000004</v>
      </c>
      <c r="G22">
        <v>0</v>
      </c>
      <c r="H22">
        <v>88.396000000000001</v>
      </c>
      <c r="I22">
        <v>19.600000000000001</v>
      </c>
      <c r="J22">
        <v>64.7</v>
      </c>
      <c r="K22">
        <v>130.9</v>
      </c>
      <c r="L22">
        <v>1.0126999999999999</v>
      </c>
      <c r="M22">
        <v>0.16200000000000001</v>
      </c>
      <c r="N22">
        <v>92.578999999999994</v>
      </c>
      <c r="O22">
        <v>88.918999999999997</v>
      </c>
      <c r="P22">
        <v>12.5</v>
      </c>
      <c r="Q22">
        <v>27.7</v>
      </c>
      <c r="R22">
        <v>17.399999999999999</v>
      </c>
      <c r="S22">
        <v>5.43</v>
      </c>
      <c r="T22" s="16">
        <v>15</v>
      </c>
      <c r="U22" s="23">
        <f t="shared" si="1"/>
        <v>1540</v>
      </c>
      <c r="V22" s="16"/>
      <c r="W22" s="146" t="s">
        <v>240</v>
      </c>
      <c r="X22" s="146">
        <v>580832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579292</v>
      </c>
      <c r="E23">
        <v>81403</v>
      </c>
      <c r="F23">
        <v>6.976934</v>
      </c>
      <c r="G23">
        <v>0</v>
      </c>
      <c r="H23">
        <v>88.361000000000004</v>
      </c>
      <c r="I23">
        <v>19.3</v>
      </c>
      <c r="J23">
        <v>60.8</v>
      </c>
      <c r="K23">
        <v>133.5</v>
      </c>
      <c r="L23">
        <v>1.012</v>
      </c>
      <c r="M23">
        <v>84.971999999999994</v>
      </c>
      <c r="N23">
        <v>91.213999999999999</v>
      </c>
      <c r="O23">
        <v>85.695999999999998</v>
      </c>
      <c r="P23">
        <v>13.3</v>
      </c>
      <c r="Q23">
        <v>25.7</v>
      </c>
      <c r="R23">
        <v>18.5</v>
      </c>
      <c r="S23">
        <v>5.44</v>
      </c>
      <c r="T23" s="22">
        <v>14</v>
      </c>
      <c r="U23" s="23">
        <f t="shared" si="1"/>
        <v>1448</v>
      </c>
      <c r="V23" s="24">
        <v>15</v>
      </c>
      <c r="W23" s="111" t="s">
        <v>241</v>
      </c>
      <c r="X23" s="111">
        <v>579292</v>
      </c>
      <c r="Y23" s="108">
        <f t="shared" si="0"/>
        <v>0</v>
      </c>
    </row>
    <row r="24" spans="1:25">
      <c r="A24" s="16">
        <v>14</v>
      </c>
      <c r="B24" t="s">
        <v>150</v>
      </c>
      <c r="C24" t="s">
        <v>13</v>
      </c>
      <c r="D24">
        <v>577844</v>
      </c>
      <c r="E24">
        <v>81200</v>
      </c>
      <c r="F24">
        <v>7.2634369999999997</v>
      </c>
      <c r="G24">
        <v>0</v>
      </c>
      <c r="H24">
        <v>88.356999999999999</v>
      </c>
      <c r="I24">
        <v>21.5</v>
      </c>
      <c r="J24">
        <v>56.4</v>
      </c>
      <c r="K24">
        <v>131.19999999999999</v>
      </c>
      <c r="L24">
        <v>1.0125999999999999</v>
      </c>
      <c r="M24">
        <v>85.070999999999998</v>
      </c>
      <c r="N24">
        <v>92.2</v>
      </c>
      <c r="O24">
        <v>89.707999999999998</v>
      </c>
      <c r="P24">
        <v>16.600000000000001</v>
      </c>
      <c r="Q24">
        <v>28.3</v>
      </c>
      <c r="R24">
        <v>18.7</v>
      </c>
      <c r="S24">
        <v>5.44</v>
      </c>
      <c r="T24" s="16">
        <v>13</v>
      </c>
      <c r="U24" s="23">
        <f t="shared" si="1"/>
        <v>1338</v>
      </c>
      <c r="V24" s="16"/>
      <c r="W24" s="111" t="s">
        <v>242</v>
      </c>
      <c r="X24" s="111">
        <v>577844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576506</v>
      </c>
      <c r="E25">
        <v>81011</v>
      </c>
      <c r="F25">
        <v>7.0137109999999998</v>
      </c>
      <c r="G25">
        <v>0</v>
      </c>
      <c r="H25">
        <v>91.668999999999997</v>
      </c>
      <c r="I25">
        <v>21.5</v>
      </c>
      <c r="J25">
        <v>31.8</v>
      </c>
      <c r="K25">
        <v>145.30000000000001</v>
      </c>
      <c r="L25">
        <v>1.0121</v>
      </c>
      <c r="M25">
        <v>86.046000000000006</v>
      </c>
      <c r="N25">
        <v>93.921999999999997</v>
      </c>
      <c r="O25">
        <v>86.293999999999997</v>
      </c>
      <c r="P25">
        <v>14.4</v>
      </c>
      <c r="Q25">
        <v>31.1</v>
      </c>
      <c r="R25">
        <v>18.8</v>
      </c>
      <c r="S25">
        <v>5.44</v>
      </c>
      <c r="T25" s="16">
        <v>12</v>
      </c>
      <c r="U25" s="23">
        <f t="shared" si="1"/>
        <v>762</v>
      </c>
      <c r="V25" s="16"/>
      <c r="W25" s="111" t="s">
        <v>243</v>
      </c>
      <c r="X25" s="111">
        <v>576506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575744</v>
      </c>
      <c r="E26">
        <v>80908</v>
      </c>
      <c r="F26">
        <v>7.5366</v>
      </c>
      <c r="G26">
        <v>0</v>
      </c>
      <c r="H26">
        <v>91.695999999999998</v>
      </c>
      <c r="I26">
        <v>19</v>
      </c>
      <c r="J26">
        <v>33.9</v>
      </c>
      <c r="K26">
        <v>123.9</v>
      </c>
      <c r="L26">
        <v>1.0137</v>
      </c>
      <c r="M26">
        <v>88.457999999999998</v>
      </c>
      <c r="N26">
        <v>94.061999999999998</v>
      </c>
      <c r="O26">
        <v>91.866</v>
      </c>
      <c r="P26">
        <v>13.9</v>
      </c>
      <c r="Q26">
        <v>26.4</v>
      </c>
      <c r="R26">
        <v>14.4</v>
      </c>
      <c r="S26">
        <v>5.44</v>
      </c>
      <c r="T26" s="16">
        <v>11</v>
      </c>
      <c r="U26" s="23">
        <f t="shared" si="1"/>
        <v>785</v>
      </c>
      <c r="V26" s="16"/>
      <c r="W26" s="123">
        <v>41983.390324074076</v>
      </c>
      <c r="X26" s="111">
        <v>575744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574959</v>
      </c>
      <c r="E27">
        <v>80800</v>
      </c>
      <c r="F27">
        <v>7.309018</v>
      </c>
      <c r="G27">
        <v>0</v>
      </c>
      <c r="H27">
        <v>89.516000000000005</v>
      </c>
      <c r="I27">
        <v>21.1</v>
      </c>
      <c r="J27">
        <v>62.5</v>
      </c>
      <c r="K27">
        <v>132.5</v>
      </c>
      <c r="L27">
        <v>1.0125999999999999</v>
      </c>
      <c r="M27">
        <v>85.302999999999997</v>
      </c>
      <c r="N27">
        <v>93.260999999999996</v>
      </c>
      <c r="O27">
        <v>90.430999999999997</v>
      </c>
      <c r="P27">
        <v>16.399999999999999</v>
      </c>
      <c r="Q27">
        <v>27.8</v>
      </c>
      <c r="R27">
        <v>19</v>
      </c>
      <c r="S27">
        <v>5.44</v>
      </c>
      <c r="T27" s="16">
        <v>10</v>
      </c>
      <c r="U27" s="23">
        <f t="shared" si="1"/>
        <v>1492</v>
      </c>
      <c r="V27" s="16"/>
      <c r="W27" s="123">
        <v>41953.400300925925</v>
      </c>
      <c r="X27" s="111">
        <v>574959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573467</v>
      </c>
      <c r="E28">
        <v>80592</v>
      </c>
      <c r="F28">
        <v>7.0403380000000002</v>
      </c>
      <c r="G28">
        <v>0</v>
      </c>
      <c r="H28">
        <v>89.012</v>
      </c>
      <c r="I28">
        <v>21</v>
      </c>
      <c r="J28">
        <v>59.4</v>
      </c>
      <c r="K28">
        <v>132.1</v>
      </c>
      <c r="L28">
        <v>1.012</v>
      </c>
      <c r="M28">
        <v>86.36</v>
      </c>
      <c r="N28">
        <v>92.293000000000006</v>
      </c>
      <c r="O28">
        <v>86.921000000000006</v>
      </c>
      <c r="P28">
        <v>15.8</v>
      </c>
      <c r="Q28">
        <v>27.7</v>
      </c>
      <c r="R28">
        <v>19.5</v>
      </c>
      <c r="S28">
        <v>5.59</v>
      </c>
      <c r="T28" s="16">
        <v>9</v>
      </c>
      <c r="U28" s="23">
        <f t="shared" si="1"/>
        <v>1413</v>
      </c>
      <c r="V28" s="16"/>
      <c r="W28" s="123">
        <v>41922.395636574074</v>
      </c>
      <c r="X28" s="111">
        <v>573467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572054</v>
      </c>
      <c r="E29">
        <v>80394</v>
      </c>
      <c r="F29">
        <v>7.0599360000000004</v>
      </c>
      <c r="G29">
        <v>0</v>
      </c>
      <c r="H29">
        <v>88.581999999999994</v>
      </c>
      <c r="I29">
        <v>20.9</v>
      </c>
      <c r="J29">
        <v>64.599999999999994</v>
      </c>
      <c r="K29">
        <v>132.80000000000001</v>
      </c>
      <c r="L29">
        <v>1.0121</v>
      </c>
      <c r="M29">
        <v>86.158000000000001</v>
      </c>
      <c r="N29">
        <v>90.847999999999999</v>
      </c>
      <c r="O29">
        <v>87.084999999999994</v>
      </c>
      <c r="P29">
        <v>15.4</v>
      </c>
      <c r="Q29">
        <v>28.6</v>
      </c>
      <c r="R29">
        <v>19.2</v>
      </c>
      <c r="S29">
        <v>5.58</v>
      </c>
      <c r="T29" s="16">
        <v>8</v>
      </c>
      <c r="U29" s="23">
        <f t="shared" si="1"/>
        <v>1529</v>
      </c>
      <c r="V29" s="16"/>
      <c r="W29" s="123">
        <v>41892.424849537034</v>
      </c>
      <c r="X29" s="111">
        <v>572054</v>
      </c>
      <c r="Y29" s="108">
        <f t="shared" si="0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570525</v>
      </c>
      <c r="E30">
        <v>80179</v>
      </c>
      <c r="F30">
        <v>7.2755460000000003</v>
      </c>
      <c r="G30">
        <v>0</v>
      </c>
      <c r="H30">
        <v>89.661000000000001</v>
      </c>
      <c r="I30">
        <v>20.5</v>
      </c>
      <c r="J30">
        <v>58.8</v>
      </c>
      <c r="K30">
        <v>135</v>
      </c>
      <c r="L30">
        <v>1.0125999999999999</v>
      </c>
      <c r="M30">
        <v>86.495999999999995</v>
      </c>
      <c r="N30">
        <v>92.185000000000002</v>
      </c>
      <c r="O30">
        <v>89.938000000000002</v>
      </c>
      <c r="P30">
        <v>13.1</v>
      </c>
      <c r="Q30">
        <v>29.1</v>
      </c>
      <c r="R30">
        <v>18.899999999999999</v>
      </c>
      <c r="S30">
        <v>5.57</v>
      </c>
      <c r="T30" s="22">
        <v>7</v>
      </c>
      <c r="U30" s="23">
        <f t="shared" si="1"/>
        <v>1396</v>
      </c>
      <c r="V30" s="24">
        <v>8</v>
      </c>
      <c r="W30" s="123">
        <v>41861.407650462963</v>
      </c>
      <c r="X30" s="111">
        <v>570525</v>
      </c>
      <c r="Y30" s="108">
        <f t="shared" si="0"/>
        <v>0</v>
      </c>
    </row>
    <row r="31" spans="1:25">
      <c r="A31" s="16">
        <v>7</v>
      </c>
      <c r="B31" t="s">
        <v>157</v>
      </c>
      <c r="C31" t="s">
        <v>13</v>
      </c>
      <c r="D31">
        <v>569129</v>
      </c>
      <c r="E31">
        <v>79985</v>
      </c>
      <c r="F31">
        <v>7.0319419999999999</v>
      </c>
      <c r="G31">
        <v>0</v>
      </c>
      <c r="H31">
        <v>88.962999999999994</v>
      </c>
      <c r="I31">
        <v>20.3</v>
      </c>
      <c r="J31">
        <v>61.2</v>
      </c>
      <c r="K31">
        <v>129.80000000000001</v>
      </c>
      <c r="L31">
        <v>1.0119</v>
      </c>
      <c r="M31">
        <v>85.751999999999995</v>
      </c>
      <c r="N31">
        <v>92.4</v>
      </c>
      <c r="O31">
        <v>86.98</v>
      </c>
      <c r="P31">
        <v>16.7</v>
      </c>
      <c r="Q31">
        <v>26</v>
      </c>
      <c r="R31">
        <v>20</v>
      </c>
      <c r="S31">
        <v>5.59</v>
      </c>
      <c r="T31" s="16">
        <v>6</v>
      </c>
      <c r="U31" s="23">
        <f t="shared" si="1"/>
        <v>1452</v>
      </c>
      <c r="V31" s="5"/>
      <c r="W31" s="123">
        <v>41830.442106481481</v>
      </c>
      <c r="X31" s="111">
        <v>569129</v>
      </c>
      <c r="Y31" s="108">
        <f t="shared" si="0"/>
        <v>0</v>
      </c>
    </row>
    <row r="32" spans="1:25">
      <c r="A32" s="16">
        <v>6</v>
      </c>
      <c r="B32" t="s">
        <v>158</v>
      </c>
      <c r="C32" t="s">
        <v>13</v>
      </c>
      <c r="D32">
        <v>567677</v>
      </c>
      <c r="E32">
        <v>79782</v>
      </c>
      <c r="F32">
        <v>7.032743</v>
      </c>
      <c r="G32">
        <v>0</v>
      </c>
      <c r="H32">
        <v>91.95</v>
      </c>
      <c r="I32">
        <v>19.8</v>
      </c>
      <c r="J32">
        <v>33.5</v>
      </c>
      <c r="K32">
        <v>133.69999999999999</v>
      </c>
      <c r="L32">
        <v>1.012</v>
      </c>
      <c r="M32">
        <v>85.962999999999994</v>
      </c>
      <c r="N32">
        <v>94.48</v>
      </c>
      <c r="O32">
        <v>86.778000000000006</v>
      </c>
      <c r="P32">
        <v>15.5</v>
      </c>
      <c r="Q32">
        <v>24.1</v>
      </c>
      <c r="R32">
        <v>19.399999999999999</v>
      </c>
      <c r="S32">
        <v>5.59</v>
      </c>
      <c r="T32" s="16">
        <v>5</v>
      </c>
      <c r="U32" s="23">
        <f t="shared" si="1"/>
        <v>804</v>
      </c>
      <c r="V32" s="5"/>
      <c r="W32" s="123">
        <v>41800.390659722223</v>
      </c>
      <c r="X32" s="111">
        <v>567677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566873</v>
      </c>
      <c r="E33">
        <v>79673</v>
      </c>
      <c r="F33">
        <v>7.5863810000000003</v>
      </c>
      <c r="G33">
        <v>0</v>
      </c>
      <c r="H33">
        <v>91.93</v>
      </c>
      <c r="I33">
        <v>18.899999999999999</v>
      </c>
      <c r="J33">
        <v>37.5</v>
      </c>
      <c r="K33">
        <v>132.5</v>
      </c>
      <c r="L33">
        <v>1.0137</v>
      </c>
      <c r="M33">
        <v>89.802999999999997</v>
      </c>
      <c r="N33">
        <v>94.009</v>
      </c>
      <c r="O33">
        <v>92.95</v>
      </c>
      <c r="P33">
        <v>15.4</v>
      </c>
      <c r="Q33">
        <v>23.3</v>
      </c>
      <c r="R33">
        <v>15.5</v>
      </c>
      <c r="S33">
        <v>5.59</v>
      </c>
      <c r="T33" s="16">
        <v>4</v>
      </c>
      <c r="U33" s="23">
        <f t="shared" si="1"/>
        <v>871</v>
      </c>
      <c r="V33" s="5"/>
      <c r="W33" s="106"/>
      <c r="X33" s="102"/>
      <c r="Y33" s="108">
        <f t="shared" si="0"/>
        <v>-100</v>
      </c>
    </row>
    <row r="34" spans="1:25">
      <c r="A34" s="16">
        <v>4</v>
      </c>
      <c r="B34" t="s">
        <v>160</v>
      </c>
      <c r="C34" t="s">
        <v>13</v>
      </c>
      <c r="D34">
        <v>566002</v>
      </c>
      <c r="E34">
        <v>79554</v>
      </c>
      <c r="F34">
        <v>7.4254519999999999</v>
      </c>
      <c r="G34">
        <v>0</v>
      </c>
      <c r="H34">
        <v>91.075999999999993</v>
      </c>
      <c r="I34">
        <v>21.1</v>
      </c>
      <c r="J34">
        <v>65.2</v>
      </c>
      <c r="K34">
        <v>134.69999999999999</v>
      </c>
      <c r="L34">
        <v>1.0127999999999999</v>
      </c>
      <c r="M34">
        <v>87.38</v>
      </c>
      <c r="N34">
        <v>94.061000000000007</v>
      </c>
      <c r="O34">
        <v>92.262</v>
      </c>
      <c r="P34">
        <v>18.2</v>
      </c>
      <c r="Q34">
        <v>26.9</v>
      </c>
      <c r="R34">
        <v>19.600000000000001</v>
      </c>
      <c r="S34">
        <v>5.59</v>
      </c>
      <c r="T34" s="16">
        <v>3</v>
      </c>
      <c r="U34" s="23">
        <f t="shared" si="1"/>
        <v>1552</v>
      </c>
      <c r="V34" s="5"/>
      <c r="W34" s="123">
        <v>41739.394108796296</v>
      </c>
      <c r="X34" s="111">
        <v>566002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564450</v>
      </c>
      <c r="E35">
        <v>79341</v>
      </c>
      <c r="F35">
        <v>7.2117449999999996</v>
      </c>
      <c r="G35">
        <v>0</v>
      </c>
      <c r="H35">
        <v>90.864000000000004</v>
      </c>
      <c r="I35">
        <v>22</v>
      </c>
      <c r="J35">
        <v>61.2</v>
      </c>
      <c r="K35">
        <v>136.9</v>
      </c>
      <c r="L35">
        <v>1.0122</v>
      </c>
      <c r="M35">
        <v>88.52</v>
      </c>
      <c r="N35">
        <v>92.382000000000005</v>
      </c>
      <c r="O35">
        <v>89.713999999999999</v>
      </c>
      <c r="P35">
        <v>18</v>
      </c>
      <c r="Q35">
        <v>29.2</v>
      </c>
      <c r="R35">
        <v>20.7</v>
      </c>
      <c r="S35">
        <v>5.59</v>
      </c>
      <c r="T35" s="16">
        <v>2</v>
      </c>
      <c r="U35" s="23">
        <f t="shared" si="1"/>
        <v>1459</v>
      </c>
      <c r="V35" s="5"/>
      <c r="W35" s="123">
        <v>41708.403946759259</v>
      </c>
      <c r="X35" s="111">
        <v>564450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562991</v>
      </c>
      <c r="E36">
        <v>79140</v>
      </c>
      <c r="F36">
        <v>7.2958889999999998</v>
      </c>
      <c r="G36">
        <v>0</v>
      </c>
      <c r="H36">
        <v>90.792000000000002</v>
      </c>
      <c r="I36">
        <v>22.2</v>
      </c>
      <c r="J36">
        <v>59.3</v>
      </c>
      <c r="K36">
        <v>139.5</v>
      </c>
      <c r="L36">
        <v>1.0123</v>
      </c>
      <c r="M36">
        <v>87.313999999999993</v>
      </c>
      <c r="N36">
        <v>93.379000000000005</v>
      </c>
      <c r="O36">
        <v>91.001000000000005</v>
      </c>
      <c r="P36">
        <v>18.899999999999999</v>
      </c>
      <c r="Q36">
        <v>29.3</v>
      </c>
      <c r="R36">
        <v>21</v>
      </c>
      <c r="S36">
        <v>5.59</v>
      </c>
      <c r="T36" s="16">
        <v>1</v>
      </c>
      <c r="U36" s="23">
        <f t="shared" si="1"/>
        <v>1404</v>
      </c>
      <c r="V36" s="5"/>
      <c r="W36" s="123">
        <v>41680.391712962963</v>
      </c>
      <c r="X36" s="111">
        <v>562991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561587</v>
      </c>
      <c r="E37">
        <v>78946</v>
      </c>
      <c r="F37">
        <v>7.2254709999999998</v>
      </c>
      <c r="G37">
        <v>0</v>
      </c>
      <c r="H37">
        <v>89.039000000000001</v>
      </c>
      <c r="I37">
        <v>21.7</v>
      </c>
      <c r="J37">
        <v>58.7</v>
      </c>
      <c r="K37">
        <v>132.4</v>
      </c>
      <c r="L37">
        <v>1.0122</v>
      </c>
      <c r="M37">
        <v>86.355000000000004</v>
      </c>
      <c r="N37">
        <v>92.673000000000002</v>
      </c>
      <c r="O37">
        <v>89.966999999999999</v>
      </c>
      <c r="P37">
        <v>17</v>
      </c>
      <c r="Q37">
        <v>29</v>
      </c>
      <c r="R37">
        <v>20.9</v>
      </c>
      <c r="S37">
        <v>5.6</v>
      </c>
      <c r="T37" s="1"/>
      <c r="U37" s="26"/>
      <c r="V37" s="5"/>
      <c r="W37" s="123">
        <v>41649.386736111112</v>
      </c>
      <c r="X37" s="111">
        <v>561587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</row>
    <row r="3" spans="1:22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</row>
    <row r="4" spans="1:22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</row>
    <row r="6" spans="1:22">
      <c r="A6" s="21">
        <v>32</v>
      </c>
      <c r="D6">
        <v>2</v>
      </c>
      <c r="T6" s="22">
        <v>31</v>
      </c>
      <c r="U6" s="23">
        <f>D6-D7</f>
        <v>0</v>
      </c>
      <c r="V6" s="24">
        <v>1</v>
      </c>
    </row>
    <row r="7" spans="1:22">
      <c r="A7" s="16">
        <v>31</v>
      </c>
      <c r="D7">
        <v>2</v>
      </c>
      <c r="T7" s="16">
        <v>30</v>
      </c>
      <c r="U7" s="23">
        <f>D7-D8</f>
        <v>0</v>
      </c>
      <c r="V7" s="4"/>
    </row>
    <row r="8" spans="1:22">
      <c r="A8" s="16">
        <v>30</v>
      </c>
      <c r="B8" t="s">
        <v>244</v>
      </c>
      <c r="C8" t="s">
        <v>13</v>
      </c>
      <c r="D8">
        <v>2</v>
      </c>
      <c r="E8">
        <v>0</v>
      </c>
      <c r="F8">
        <v>7.1129569999999998</v>
      </c>
      <c r="G8">
        <v>0</v>
      </c>
      <c r="H8">
        <v>93.816000000000003</v>
      </c>
      <c r="I8">
        <v>25</v>
      </c>
      <c r="J8">
        <v>0</v>
      </c>
      <c r="K8">
        <v>0</v>
      </c>
      <c r="T8" s="16">
        <v>29</v>
      </c>
      <c r="U8" s="23">
        <f>D8-D9</f>
        <v>0</v>
      </c>
      <c r="V8" s="4"/>
    </row>
    <row r="9" spans="1:22" s="25" customFormat="1">
      <c r="A9" s="21">
        <v>29</v>
      </c>
      <c r="B9" t="s">
        <v>245</v>
      </c>
      <c r="C9" t="s">
        <v>13</v>
      </c>
      <c r="D9">
        <v>2</v>
      </c>
      <c r="E9">
        <v>0</v>
      </c>
      <c r="F9">
        <v>7.4733980000000004</v>
      </c>
      <c r="G9">
        <v>0</v>
      </c>
      <c r="H9">
        <v>93.825000000000003</v>
      </c>
      <c r="I9">
        <v>24.5</v>
      </c>
      <c r="J9">
        <v>0</v>
      </c>
      <c r="K9">
        <v>0</v>
      </c>
      <c r="L9"/>
      <c r="M9"/>
      <c r="N9"/>
      <c r="O9"/>
      <c r="P9"/>
      <c r="Q9"/>
      <c r="R9"/>
      <c r="S9"/>
      <c r="T9" s="22">
        <v>28</v>
      </c>
      <c r="U9" s="23">
        <f t="shared" ref="U9:U36" si="0">D9-D10</f>
        <v>0</v>
      </c>
      <c r="V9" s="24">
        <v>29</v>
      </c>
    </row>
    <row r="10" spans="1:22">
      <c r="A10" s="16">
        <v>28</v>
      </c>
      <c r="B10" t="s">
        <v>246</v>
      </c>
      <c r="C10" t="s">
        <v>13</v>
      </c>
      <c r="D10">
        <v>2</v>
      </c>
      <c r="E10">
        <v>0</v>
      </c>
      <c r="F10">
        <v>7.3327270000000002</v>
      </c>
      <c r="G10">
        <v>0</v>
      </c>
      <c r="H10">
        <v>91.629000000000005</v>
      </c>
      <c r="I10">
        <v>24.6</v>
      </c>
      <c r="J10">
        <v>0</v>
      </c>
      <c r="K10">
        <v>0</v>
      </c>
      <c r="T10" s="16">
        <v>27</v>
      </c>
      <c r="U10" s="23">
        <f t="shared" si="0"/>
        <v>0</v>
      </c>
      <c r="V10" s="16"/>
    </row>
    <row r="11" spans="1:22">
      <c r="A11" s="16">
        <v>27</v>
      </c>
      <c r="B11" t="s">
        <v>247</v>
      </c>
      <c r="C11" t="s">
        <v>13</v>
      </c>
      <c r="D11">
        <v>2</v>
      </c>
      <c r="E11">
        <v>0</v>
      </c>
      <c r="F11">
        <v>7.0589550000000001</v>
      </c>
      <c r="G11">
        <v>0</v>
      </c>
      <c r="H11">
        <v>89.977000000000004</v>
      </c>
      <c r="I11">
        <v>24.6</v>
      </c>
      <c r="J11">
        <v>0</v>
      </c>
      <c r="K11">
        <v>0</v>
      </c>
      <c r="T11" s="16">
        <v>26</v>
      </c>
      <c r="U11" s="23">
        <f t="shared" si="0"/>
        <v>0</v>
      </c>
      <c r="V11" s="16"/>
    </row>
    <row r="12" spans="1:22">
      <c r="A12" s="16">
        <v>26</v>
      </c>
      <c r="B12" t="s">
        <v>248</v>
      </c>
      <c r="C12" t="s">
        <v>13</v>
      </c>
      <c r="D12">
        <v>2</v>
      </c>
      <c r="E12">
        <v>0</v>
      </c>
      <c r="F12">
        <v>6.9878629999999999</v>
      </c>
      <c r="G12">
        <v>0</v>
      </c>
      <c r="H12">
        <v>89.173000000000002</v>
      </c>
      <c r="I12">
        <v>24.5</v>
      </c>
      <c r="J12">
        <v>0</v>
      </c>
      <c r="K12">
        <v>0</v>
      </c>
      <c r="T12" s="16">
        <v>25</v>
      </c>
      <c r="U12" s="23">
        <f t="shared" si="0"/>
        <v>0</v>
      </c>
      <c r="V12" s="16"/>
    </row>
    <row r="13" spans="1:22">
      <c r="A13" s="16">
        <v>25</v>
      </c>
      <c r="B13" t="s">
        <v>249</v>
      </c>
      <c r="C13" t="s">
        <v>13</v>
      </c>
      <c r="D13">
        <v>2</v>
      </c>
      <c r="E13">
        <v>0</v>
      </c>
      <c r="F13">
        <v>6.9624800000000002</v>
      </c>
      <c r="G13">
        <v>0</v>
      </c>
      <c r="H13">
        <v>89.707999999999998</v>
      </c>
      <c r="I13">
        <v>24.9</v>
      </c>
      <c r="J13">
        <v>0</v>
      </c>
      <c r="K13">
        <v>0</v>
      </c>
      <c r="T13" s="16">
        <v>24</v>
      </c>
      <c r="U13" s="23">
        <f t="shared" si="0"/>
        <v>0</v>
      </c>
      <c r="V13" s="16"/>
    </row>
    <row r="14" spans="1:22">
      <c r="A14" s="16">
        <v>24</v>
      </c>
      <c r="B14" t="s">
        <v>250</v>
      </c>
      <c r="C14" t="s">
        <v>13</v>
      </c>
      <c r="D14">
        <v>2</v>
      </c>
      <c r="E14">
        <v>0</v>
      </c>
      <c r="F14">
        <v>6.9270750000000003</v>
      </c>
      <c r="G14">
        <v>0</v>
      </c>
      <c r="H14">
        <v>89.271000000000001</v>
      </c>
      <c r="I14">
        <v>24.9</v>
      </c>
      <c r="J14">
        <v>0</v>
      </c>
      <c r="K14">
        <v>0</v>
      </c>
      <c r="T14" s="16">
        <v>23</v>
      </c>
      <c r="U14" s="23">
        <f t="shared" si="0"/>
        <v>0</v>
      </c>
      <c r="V14" s="16"/>
    </row>
    <row r="15" spans="1:22">
      <c r="A15" s="16">
        <v>23</v>
      </c>
      <c r="B15" t="s">
        <v>251</v>
      </c>
      <c r="C15" t="s">
        <v>13</v>
      </c>
      <c r="D15">
        <v>2</v>
      </c>
      <c r="E15">
        <v>0</v>
      </c>
      <c r="F15">
        <v>7.3175059999999998</v>
      </c>
      <c r="G15">
        <v>0</v>
      </c>
      <c r="H15">
        <v>90.372</v>
      </c>
      <c r="I15">
        <v>22.8</v>
      </c>
      <c r="J15">
        <v>0</v>
      </c>
      <c r="K15">
        <v>0</v>
      </c>
      <c r="T15" s="16">
        <v>22</v>
      </c>
      <c r="U15" s="23">
        <f t="shared" si="0"/>
        <v>0</v>
      </c>
      <c r="V15" s="16"/>
    </row>
    <row r="16" spans="1:22" s="25" customFormat="1">
      <c r="A16" s="21">
        <v>22</v>
      </c>
      <c r="B16" t="s">
        <v>252</v>
      </c>
      <c r="C16" t="s">
        <v>13</v>
      </c>
      <c r="D16">
        <v>2</v>
      </c>
      <c r="E16">
        <v>0</v>
      </c>
      <c r="F16">
        <v>7.319445</v>
      </c>
      <c r="G16">
        <v>0</v>
      </c>
      <c r="H16">
        <v>90.596999999999994</v>
      </c>
      <c r="I16">
        <v>21.9</v>
      </c>
      <c r="J16">
        <v>0</v>
      </c>
      <c r="K16">
        <v>0</v>
      </c>
      <c r="L16"/>
      <c r="M16"/>
      <c r="N16"/>
      <c r="O16"/>
      <c r="P16"/>
      <c r="Q16"/>
      <c r="R16"/>
      <c r="S16"/>
      <c r="T16" s="22">
        <v>21</v>
      </c>
      <c r="U16" s="23">
        <f t="shared" si="0"/>
        <v>0</v>
      </c>
      <c r="V16" s="24">
        <v>22</v>
      </c>
    </row>
    <row r="17" spans="1:22">
      <c r="A17" s="16">
        <v>21</v>
      </c>
      <c r="B17" t="s">
        <v>253</v>
      </c>
      <c r="C17" t="s">
        <v>13</v>
      </c>
      <c r="D17">
        <v>2</v>
      </c>
      <c r="E17">
        <v>0</v>
      </c>
      <c r="F17">
        <v>7.389653</v>
      </c>
      <c r="G17">
        <v>0</v>
      </c>
      <c r="H17">
        <v>90.453999999999994</v>
      </c>
      <c r="I17">
        <v>21.9</v>
      </c>
      <c r="J17">
        <v>0</v>
      </c>
      <c r="K17">
        <v>0</v>
      </c>
      <c r="T17" s="16">
        <v>20</v>
      </c>
      <c r="U17" s="23">
        <f t="shared" si="0"/>
        <v>0</v>
      </c>
      <c r="V17" s="16"/>
    </row>
    <row r="18" spans="1:22">
      <c r="A18" s="16">
        <v>20</v>
      </c>
      <c r="B18" t="s">
        <v>254</v>
      </c>
      <c r="C18" t="s">
        <v>13</v>
      </c>
      <c r="D18">
        <v>2</v>
      </c>
      <c r="E18">
        <v>0</v>
      </c>
      <c r="F18">
        <v>7.4589429999999997</v>
      </c>
      <c r="G18">
        <v>0</v>
      </c>
      <c r="H18">
        <v>90.799000000000007</v>
      </c>
      <c r="I18">
        <v>21.4</v>
      </c>
      <c r="J18">
        <v>0</v>
      </c>
      <c r="K18">
        <v>0</v>
      </c>
      <c r="T18" s="16">
        <v>19</v>
      </c>
      <c r="U18" s="23">
        <f t="shared" si="0"/>
        <v>0</v>
      </c>
      <c r="V18" s="16"/>
    </row>
    <row r="19" spans="1:22">
      <c r="A19" s="16">
        <v>19</v>
      </c>
      <c r="B19" t="s">
        <v>255</v>
      </c>
      <c r="C19" t="s">
        <v>13</v>
      </c>
      <c r="D19">
        <v>2</v>
      </c>
      <c r="E19">
        <v>0</v>
      </c>
      <c r="F19">
        <v>7.5600490000000002</v>
      </c>
      <c r="G19">
        <v>0</v>
      </c>
      <c r="H19">
        <v>95.302000000000007</v>
      </c>
      <c r="I19">
        <v>21.3</v>
      </c>
      <c r="J19">
        <v>0</v>
      </c>
      <c r="K19">
        <v>0</v>
      </c>
      <c r="T19" s="16">
        <v>18</v>
      </c>
      <c r="U19" s="23">
        <f t="shared" si="0"/>
        <v>0</v>
      </c>
      <c r="V19" s="16"/>
    </row>
    <row r="20" spans="1:22">
      <c r="A20" s="16">
        <v>18</v>
      </c>
      <c r="B20" t="s">
        <v>256</v>
      </c>
      <c r="C20" t="s">
        <v>13</v>
      </c>
      <c r="D20">
        <v>2</v>
      </c>
      <c r="E20">
        <v>0</v>
      </c>
      <c r="F20">
        <v>8.0272989999999993</v>
      </c>
      <c r="G20">
        <v>0</v>
      </c>
      <c r="H20">
        <v>94.387</v>
      </c>
      <c r="I20">
        <v>20.399999999999999</v>
      </c>
      <c r="J20">
        <v>0</v>
      </c>
      <c r="K20">
        <v>0</v>
      </c>
      <c r="T20" s="16">
        <v>17</v>
      </c>
      <c r="U20" s="23">
        <f t="shared" si="0"/>
        <v>0</v>
      </c>
      <c r="V20" s="16"/>
    </row>
    <row r="21" spans="1:22">
      <c r="A21" s="16">
        <v>17</v>
      </c>
      <c r="B21" t="s">
        <v>257</v>
      </c>
      <c r="C21" t="s">
        <v>13</v>
      </c>
      <c r="D21">
        <v>2</v>
      </c>
      <c r="E21">
        <v>0</v>
      </c>
      <c r="F21">
        <v>7.7260299999999997</v>
      </c>
      <c r="G21">
        <v>0</v>
      </c>
      <c r="H21">
        <v>91.658000000000001</v>
      </c>
      <c r="I21">
        <v>17.5</v>
      </c>
      <c r="J21">
        <v>0</v>
      </c>
      <c r="K21">
        <v>0</v>
      </c>
      <c r="T21" s="16">
        <v>16</v>
      </c>
      <c r="U21" s="23">
        <f t="shared" si="0"/>
        <v>0</v>
      </c>
      <c r="V21" s="16"/>
    </row>
    <row r="22" spans="1:22">
      <c r="A22" s="16">
        <v>16</v>
      </c>
      <c r="B22" t="s">
        <v>258</v>
      </c>
      <c r="C22" t="s">
        <v>13</v>
      </c>
      <c r="D22">
        <v>2</v>
      </c>
      <c r="E22">
        <v>0</v>
      </c>
      <c r="F22">
        <v>7.6498290000000004</v>
      </c>
      <c r="G22">
        <v>0</v>
      </c>
      <c r="H22">
        <v>90.533000000000001</v>
      </c>
      <c r="I22">
        <v>15.2</v>
      </c>
      <c r="J22">
        <v>0</v>
      </c>
      <c r="K22">
        <v>0</v>
      </c>
      <c r="T22" s="16">
        <v>15</v>
      </c>
      <c r="U22" s="23">
        <f t="shared" si="0"/>
        <v>0</v>
      </c>
      <c r="V22" s="16"/>
    </row>
    <row r="23" spans="1:22" s="25" customFormat="1">
      <c r="A23" s="21">
        <v>15</v>
      </c>
      <c r="B23" t="s">
        <v>149</v>
      </c>
      <c r="C23" t="s">
        <v>13</v>
      </c>
      <c r="D23">
        <v>2</v>
      </c>
      <c r="E23">
        <v>0</v>
      </c>
      <c r="F23">
        <v>7.282</v>
      </c>
      <c r="G23">
        <v>0</v>
      </c>
      <c r="H23">
        <v>90.968000000000004</v>
      </c>
      <c r="I23">
        <v>18.600000000000001</v>
      </c>
      <c r="J23">
        <v>0</v>
      </c>
      <c r="K23">
        <v>0</v>
      </c>
      <c r="L23"/>
      <c r="M23"/>
      <c r="N23"/>
      <c r="O23"/>
      <c r="P23"/>
      <c r="Q23"/>
      <c r="R23"/>
      <c r="S23"/>
      <c r="T23" s="22">
        <v>14</v>
      </c>
      <c r="U23" s="23">
        <f t="shared" si="0"/>
        <v>0</v>
      </c>
      <c r="V23" s="24">
        <v>15</v>
      </c>
    </row>
    <row r="24" spans="1:22">
      <c r="A24" s="16">
        <v>14</v>
      </c>
      <c r="B24" t="s">
        <v>150</v>
      </c>
      <c r="C24" t="s">
        <v>13</v>
      </c>
      <c r="D24">
        <v>2</v>
      </c>
      <c r="E24">
        <v>0</v>
      </c>
      <c r="F24">
        <v>7.3913669999999998</v>
      </c>
      <c r="G24">
        <v>0</v>
      </c>
      <c r="H24">
        <v>90.808999999999997</v>
      </c>
      <c r="I24">
        <v>22.8</v>
      </c>
      <c r="J24">
        <v>0</v>
      </c>
      <c r="K24">
        <v>0</v>
      </c>
      <c r="T24" s="16">
        <v>13</v>
      </c>
      <c r="U24" s="23">
        <f t="shared" si="0"/>
        <v>0</v>
      </c>
      <c r="V24" s="16"/>
    </row>
    <row r="25" spans="1:22">
      <c r="A25" s="16">
        <v>13</v>
      </c>
      <c r="B25" t="s">
        <v>151</v>
      </c>
      <c r="C25" t="s">
        <v>13</v>
      </c>
      <c r="D25">
        <v>2</v>
      </c>
      <c r="E25">
        <v>0</v>
      </c>
      <c r="F25">
        <v>7.334956</v>
      </c>
      <c r="G25">
        <v>0</v>
      </c>
      <c r="H25">
        <v>90.709000000000003</v>
      </c>
      <c r="I25">
        <v>24.5</v>
      </c>
      <c r="J25">
        <v>0</v>
      </c>
      <c r="K25">
        <v>0</v>
      </c>
      <c r="T25" s="16">
        <v>12</v>
      </c>
      <c r="U25" s="23">
        <f t="shared" si="0"/>
        <v>0</v>
      </c>
      <c r="V25" s="16"/>
    </row>
    <row r="26" spans="1:22">
      <c r="A26" s="16">
        <v>12</v>
      </c>
      <c r="B26" t="s">
        <v>152</v>
      </c>
      <c r="C26" t="s">
        <v>13</v>
      </c>
      <c r="D26">
        <v>2</v>
      </c>
      <c r="E26">
        <v>0</v>
      </c>
      <c r="F26">
        <v>7.4384269999999999</v>
      </c>
      <c r="G26">
        <v>0</v>
      </c>
      <c r="H26">
        <v>94.635000000000005</v>
      </c>
      <c r="I26">
        <v>24.4</v>
      </c>
      <c r="J26">
        <v>0</v>
      </c>
      <c r="K26">
        <v>0</v>
      </c>
      <c r="T26" s="16">
        <v>11</v>
      </c>
      <c r="U26" s="23">
        <f t="shared" si="0"/>
        <v>0</v>
      </c>
      <c r="V26" s="16"/>
    </row>
    <row r="27" spans="1:22">
      <c r="A27" s="16">
        <v>11</v>
      </c>
      <c r="B27" t="s">
        <v>153</v>
      </c>
      <c r="C27" t="s">
        <v>13</v>
      </c>
      <c r="D27">
        <v>2</v>
      </c>
      <c r="E27">
        <v>0</v>
      </c>
      <c r="F27">
        <v>7.7722429999999996</v>
      </c>
      <c r="G27">
        <v>0</v>
      </c>
      <c r="H27">
        <v>93.236999999999995</v>
      </c>
      <c r="I27">
        <v>23.2</v>
      </c>
      <c r="J27">
        <v>0</v>
      </c>
      <c r="K27">
        <v>0</v>
      </c>
      <c r="T27" s="16">
        <v>10</v>
      </c>
      <c r="U27" s="23">
        <f t="shared" si="0"/>
        <v>0</v>
      </c>
      <c r="V27" s="16"/>
    </row>
    <row r="28" spans="1:22">
      <c r="A28" s="16">
        <v>10</v>
      </c>
      <c r="B28" t="s">
        <v>154</v>
      </c>
      <c r="C28" t="s">
        <v>13</v>
      </c>
      <c r="D28">
        <v>2</v>
      </c>
      <c r="E28">
        <v>0</v>
      </c>
      <c r="F28">
        <v>7.4914009999999998</v>
      </c>
      <c r="G28">
        <v>0</v>
      </c>
      <c r="H28">
        <v>91.328000000000003</v>
      </c>
      <c r="I28">
        <v>21.2</v>
      </c>
      <c r="J28">
        <v>0</v>
      </c>
      <c r="K28">
        <v>0</v>
      </c>
      <c r="T28" s="16">
        <v>9</v>
      </c>
      <c r="U28" s="23">
        <f t="shared" si="0"/>
        <v>0</v>
      </c>
      <c r="V28" s="16"/>
    </row>
    <row r="29" spans="1:22">
      <c r="A29" s="16">
        <v>9</v>
      </c>
      <c r="B29" t="s">
        <v>155</v>
      </c>
      <c r="C29" t="s">
        <v>13</v>
      </c>
      <c r="D29">
        <v>2</v>
      </c>
      <c r="E29">
        <v>0</v>
      </c>
      <c r="F29">
        <v>7.4525300000000003</v>
      </c>
      <c r="G29">
        <v>0</v>
      </c>
      <c r="H29">
        <v>90.369</v>
      </c>
      <c r="I29">
        <v>14.9</v>
      </c>
      <c r="J29">
        <v>0</v>
      </c>
      <c r="K29">
        <v>0</v>
      </c>
      <c r="T29" s="16">
        <v>8</v>
      </c>
      <c r="U29" s="23">
        <f t="shared" si="0"/>
        <v>0</v>
      </c>
      <c r="V29" s="16"/>
    </row>
    <row r="30" spans="1:22" s="25" customFormat="1">
      <c r="A30" s="21">
        <v>8</v>
      </c>
      <c r="B30" t="s">
        <v>156</v>
      </c>
      <c r="C30" t="s">
        <v>13</v>
      </c>
      <c r="D30">
        <v>2</v>
      </c>
      <c r="E30">
        <v>0</v>
      </c>
      <c r="F30">
        <v>7.4044990000000004</v>
      </c>
      <c r="G30">
        <v>0</v>
      </c>
      <c r="H30">
        <v>91.210999999999999</v>
      </c>
      <c r="I30">
        <v>18.100000000000001</v>
      </c>
      <c r="J30">
        <v>0</v>
      </c>
      <c r="K30">
        <v>0</v>
      </c>
      <c r="L30"/>
      <c r="M30"/>
      <c r="N30"/>
      <c r="O30"/>
      <c r="P30"/>
      <c r="Q30"/>
      <c r="R30"/>
      <c r="S30"/>
      <c r="T30" s="22">
        <v>7</v>
      </c>
      <c r="U30" s="23">
        <f t="shared" si="0"/>
        <v>0</v>
      </c>
      <c r="V30" s="24">
        <v>8</v>
      </c>
    </row>
    <row r="31" spans="1:22">
      <c r="A31" s="16">
        <v>7</v>
      </c>
      <c r="B31" t="s">
        <v>157</v>
      </c>
      <c r="C31" t="s">
        <v>13</v>
      </c>
      <c r="D31">
        <v>2</v>
      </c>
      <c r="E31">
        <v>0</v>
      </c>
      <c r="F31">
        <v>7.5473379999999999</v>
      </c>
      <c r="G31">
        <v>0</v>
      </c>
      <c r="H31">
        <v>91.694999999999993</v>
      </c>
      <c r="I31">
        <v>21.5</v>
      </c>
      <c r="J31">
        <v>0</v>
      </c>
      <c r="K31">
        <v>0</v>
      </c>
      <c r="T31" s="16">
        <v>6</v>
      </c>
      <c r="U31" s="23">
        <f t="shared" si="0"/>
        <v>0</v>
      </c>
      <c r="V31" s="5"/>
    </row>
    <row r="32" spans="1:22">
      <c r="A32" s="16">
        <v>6</v>
      </c>
      <c r="B32" t="s">
        <v>158</v>
      </c>
      <c r="C32" t="s">
        <v>13</v>
      </c>
      <c r="D32">
        <v>2</v>
      </c>
      <c r="E32">
        <v>0</v>
      </c>
      <c r="F32">
        <v>7.3257669999999999</v>
      </c>
      <c r="G32">
        <v>0</v>
      </c>
      <c r="H32">
        <v>91.912000000000006</v>
      </c>
      <c r="I32">
        <v>21.4</v>
      </c>
      <c r="J32">
        <v>0</v>
      </c>
      <c r="K32">
        <v>0</v>
      </c>
      <c r="T32" s="16">
        <v>5</v>
      </c>
      <c r="U32" s="23">
        <f t="shared" si="0"/>
        <v>0</v>
      </c>
      <c r="V32" s="5"/>
    </row>
    <row r="33" spans="1:22">
      <c r="A33" s="16">
        <v>5</v>
      </c>
      <c r="B33" t="s">
        <v>159</v>
      </c>
      <c r="C33" t="s">
        <v>13</v>
      </c>
      <c r="D33">
        <v>2</v>
      </c>
      <c r="E33">
        <v>0</v>
      </c>
      <c r="F33">
        <v>7.4836520000000002</v>
      </c>
      <c r="G33">
        <v>0</v>
      </c>
      <c r="H33">
        <v>94.995000000000005</v>
      </c>
      <c r="I33">
        <v>19.100000000000001</v>
      </c>
      <c r="J33">
        <v>0</v>
      </c>
      <c r="K33">
        <v>0</v>
      </c>
      <c r="T33" s="16">
        <v>4</v>
      </c>
      <c r="U33" s="23">
        <f t="shared" si="0"/>
        <v>0</v>
      </c>
      <c r="V33" s="5"/>
    </row>
    <row r="34" spans="1:22">
      <c r="A34" s="16">
        <v>4</v>
      </c>
      <c r="B34" t="s">
        <v>160</v>
      </c>
      <c r="C34" t="s">
        <v>13</v>
      </c>
      <c r="D34">
        <v>2</v>
      </c>
      <c r="E34">
        <v>0</v>
      </c>
      <c r="F34">
        <v>7.9346680000000003</v>
      </c>
      <c r="G34">
        <v>0</v>
      </c>
      <c r="H34">
        <v>93.031000000000006</v>
      </c>
      <c r="I34">
        <v>17.7</v>
      </c>
      <c r="J34">
        <v>0</v>
      </c>
      <c r="K34">
        <v>0</v>
      </c>
      <c r="T34" s="16">
        <v>3</v>
      </c>
      <c r="U34" s="23">
        <f t="shared" si="0"/>
        <v>0</v>
      </c>
      <c r="V34" s="5"/>
    </row>
    <row r="35" spans="1:22">
      <c r="A35" s="16">
        <v>3</v>
      </c>
      <c r="B35" t="s">
        <v>161</v>
      </c>
      <c r="C35" t="s">
        <v>13</v>
      </c>
      <c r="D35">
        <v>2</v>
      </c>
      <c r="E35">
        <v>0</v>
      </c>
      <c r="F35">
        <v>7.6469389999999997</v>
      </c>
      <c r="G35">
        <v>0</v>
      </c>
      <c r="H35">
        <v>91.290999999999997</v>
      </c>
      <c r="I35">
        <v>18</v>
      </c>
      <c r="J35">
        <v>0</v>
      </c>
      <c r="K35">
        <v>0</v>
      </c>
      <c r="T35" s="16">
        <v>2</v>
      </c>
      <c r="U35" s="23">
        <f t="shared" si="0"/>
        <v>0</v>
      </c>
      <c r="V35" s="5"/>
    </row>
    <row r="36" spans="1:22">
      <c r="A36" s="16">
        <v>2</v>
      </c>
      <c r="B36" t="s">
        <v>162</v>
      </c>
      <c r="C36" t="s">
        <v>13</v>
      </c>
      <c r="D36">
        <v>2</v>
      </c>
      <c r="E36">
        <v>0</v>
      </c>
      <c r="F36">
        <v>7.4249729999999996</v>
      </c>
      <c r="G36">
        <v>0</v>
      </c>
      <c r="H36">
        <v>94.185000000000002</v>
      </c>
      <c r="I36">
        <v>18.7</v>
      </c>
      <c r="J36">
        <v>0</v>
      </c>
      <c r="K36">
        <v>0</v>
      </c>
      <c r="T36" s="16">
        <v>1</v>
      </c>
      <c r="U36" s="23">
        <f t="shared" si="0"/>
        <v>0</v>
      </c>
      <c r="V36" s="5"/>
    </row>
    <row r="37" spans="1:22">
      <c r="A37" s="16">
        <v>1</v>
      </c>
      <c r="B37" t="s">
        <v>163</v>
      </c>
      <c r="C37" t="s">
        <v>13</v>
      </c>
      <c r="D37">
        <v>2</v>
      </c>
      <c r="E37">
        <v>0</v>
      </c>
      <c r="F37">
        <v>7.8082700000000003</v>
      </c>
      <c r="G37">
        <v>0</v>
      </c>
      <c r="H37">
        <v>91.41</v>
      </c>
      <c r="I37">
        <v>19.2</v>
      </c>
      <c r="J37">
        <v>0</v>
      </c>
      <c r="K37">
        <v>0</v>
      </c>
      <c r="T37" s="1"/>
      <c r="U37" s="26"/>
      <c r="V37" s="5"/>
    </row>
    <row r="38" spans="1:22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</row>
    <row r="39" spans="1:22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</row>
    <row r="41" spans="1:22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</row>
    <row r="42" spans="1:22">
      <c r="D42" s="32"/>
      <c r="E42" s="32"/>
      <c r="N42" s="32"/>
    </row>
  </sheetData>
  <pageMargins left="0.7" right="0.7" top="0.75" bottom="0.75" header="0.3" footer="0.3"/>
  <pageSetup scale="4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5" sqref="B5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886019</v>
      </c>
      <c r="T6" s="22">
        <v>31</v>
      </c>
      <c r="U6" s="23">
        <f>D6-D7</f>
        <v>1966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884053</v>
      </c>
      <c r="T7" s="16">
        <v>30</v>
      </c>
      <c r="U7" s="23">
        <f>D7-D8</f>
        <v>1939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882114</v>
      </c>
      <c r="T8" s="16">
        <v>29</v>
      </c>
      <c r="U8" s="23">
        <f>D8-D9</f>
        <v>1564</v>
      </c>
      <c r="V8" s="4"/>
      <c r="W8" s="103" t="s">
        <v>633</v>
      </c>
      <c r="X8" s="103">
        <v>882114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880550</v>
      </c>
      <c r="E9">
        <v>267868</v>
      </c>
      <c r="F9">
        <v>6.9498100000000003</v>
      </c>
      <c r="G9">
        <v>0</v>
      </c>
      <c r="H9">
        <v>99.302000000000007</v>
      </c>
      <c r="I9">
        <v>19.5</v>
      </c>
      <c r="J9">
        <v>66.099999999999994</v>
      </c>
      <c r="K9">
        <v>287</v>
      </c>
      <c r="L9">
        <v>1.0126999999999999</v>
      </c>
      <c r="M9">
        <v>96.349000000000004</v>
      </c>
      <c r="N9">
        <v>101.331</v>
      </c>
      <c r="O9">
        <v>98.406999999999996</v>
      </c>
      <c r="P9">
        <v>10.5</v>
      </c>
      <c r="Q9">
        <v>27.9</v>
      </c>
      <c r="R9">
        <v>20.399999999999999</v>
      </c>
      <c r="S9">
        <v>5.25</v>
      </c>
      <c r="T9" s="22">
        <v>28</v>
      </c>
      <c r="U9" s="23">
        <f t="shared" ref="U9:U36" si="1">D9-D10</f>
        <v>1548</v>
      </c>
      <c r="V9" s="24">
        <v>29</v>
      </c>
      <c r="W9" s="103" t="s">
        <v>634</v>
      </c>
      <c r="X9" s="103">
        <v>880552</v>
      </c>
      <c r="Y9" s="108">
        <f t="shared" si="0"/>
        <v>2.2713077053992947E-4</v>
      </c>
    </row>
    <row r="10" spans="1:25">
      <c r="A10" s="16">
        <v>28</v>
      </c>
      <c r="B10" t="s">
        <v>246</v>
      </c>
      <c r="C10" t="s">
        <v>13</v>
      </c>
      <c r="D10">
        <v>879002</v>
      </c>
      <c r="E10">
        <v>267648</v>
      </c>
      <c r="F10">
        <v>6.9995880000000001</v>
      </c>
      <c r="G10">
        <v>0</v>
      </c>
      <c r="H10">
        <v>99.263999999999996</v>
      </c>
      <c r="I10">
        <v>19.5</v>
      </c>
      <c r="J10">
        <v>67.7</v>
      </c>
      <c r="K10">
        <v>288.8</v>
      </c>
      <c r="L10">
        <v>1.0126999999999999</v>
      </c>
      <c r="M10">
        <v>96.525999999999996</v>
      </c>
      <c r="N10">
        <v>102.361</v>
      </c>
      <c r="O10">
        <v>99.406999999999996</v>
      </c>
      <c r="P10">
        <v>12.7</v>
      </c>
      <c r="Q10">
        <v>26.6</v>
      </c>
      <c r="R10">
        <v>21.2</v>
      </c>
      <c r="S10">
        <v>5.25</v>
      </c>
      <c r="T10" s="16">
        <v>27</v>
      </c>
      <c r="U10" s="23">
        <f t="shared" si="1"/>
        <v>1575</v>
      </c>
      <c r="V10" s="16"/>
      <c r="W10" s="103" t="s">
        <v>635</v>
      </c>
      <c r="X10" s="103">
        <v>879003</v>
      </c>
      <c r="Y10" s="108">
        <f t="shared" si="0"/>
        <v>1.1376538392937618E-4</v>
      </c>
    </row>
    <row r="11" spans="1:25">
      <c r="A11" s="16">
        <v>27</v>
      </c>
      <c r="B11" t="s">
        <v>247</v>
      </c>
      <c r="C11" t="s">
        <v>13</v>
      </c>
      <c r="D11">
        <v>877427</v>
      </c>
      <c r="E11">
        <v>267423</v>
      </c>
      <c r="F11">
        <v>7.0316900000000002</v>
      </c>
      <c r="G11">
        <v>0</v>
      </c>
      <c r="H11">
        <v>103.03100000000001</v>
      </c>
      <c r="I11">
        <v>19.5</v>
      </c>
      <c r="J11">
        <v>33.799999999999997</v>
      </c>
      <c r="K11">
        <v>291.60000000000002</v>
      </c>
      <c r="L11">
        <v>1.0127999999999999</v>
      </c>
      <c r="M11">
        <v>97.965999999999994</v>
      </c>
      <c r="N11">
        <v>105.306</v>
      </c>
      <c r="O11">
        <v>99.602999999999994</v>
      </c>
      <c r="P11">
        <v>9.9</v>
      </c>
      <c r="Q11">
        <v>32.4</v>
      </c>
      <c r="R11">
        <v>20.5</v>
      </c>
      <c r="S11">
        <v>5.26</v>
      </c>
      <c r="T11" s="16">
        <v>26</v>
      </c>
      <c r="U11" s="23">
        <f t="shared" si="1"/>
        <v>781</v>
      </c>
      <c r="V11" s="16"/>
      <c r="W11" s="103" t="s">
        <v>636</v>
      </c>
      <c r="X11" s="103">
        <v>877428</v>
      </c>
      <c r="Y11" s="108">
        <f t="shared" si="0"/>
        <v>1.1396959519061056E-4</v>
      </c>
    </row>
    <row r="12" spans="1:25">
      <c r="A12" s="16">
        <v>26</v>
      </c>
      <c r="B12" t="s">
        <v>248</v>
      </c>
      <c r="C12" t="s">
        <v>13</v>
      </c>
      <c r="D12">
        <v>876646</v>
      </c>
      <c r="E12">
        <v>267316</v>
      </c>
      <c r="F12">
        <v>7.2616050000000003</v>
      </c>
      <c r="G12">
        <v>0</v>
      </c>
      <c r="H12">
        <v>101.67700000000001</v>
      </c>
      <c r="I12">
        <v>17.3</v>
      </c>
      <c r="J12">
        <v>21.1</v>
      </c>
      <c r="K12">
        <v>229.2</v>
      </c>
      <c r="L12">
        <v>1.0134000000000001</v>
      </c>
      <c r="M12">
        <v>100.07</v>
      </c>
      <c r="N12">
        <v>104.03700000000001</v>
      </c>
      <c r="O12">
        <v>102.572</v>
      </c>
      <c r="P12">
        <v>4.9000000000000004</v>
      </c>
      <c r="Q12">
        <v>30.5</v>
      </c>
      <c r="R12">
        <v>19.899999999999999</v>
      </c>
      <c r="S12">
        <v>5.25</v>
      </c>
      <c r="T12" s="16">
        <v>25</v>
      </c>
      <c r="U12" s="23">
        <f t="shared" si="1"/>
        <v>468</v>
      </c>
      <c r="V12" s="16"/>
      <c r="W12" s="143" t="s">
        <v>497</v>
      </c>
      <c r="X12" s="143">
        <v>876647</v>
      </c>
      <c r="Y12" s="108">
        <f t="shared" si="0"/>
        <v>1.1407113019856752E-4</v>
      </c>
    </row>
    <row r="13" spans="1:25">
      <c r="A13" s="16">
        <v>25</v>
      </c>
      <c r="B13" t="s">
        <v>249</v>
      </c>
      <c r="C13" t="s">
        <v>13</v>
      </c>
      <c r="D13">
        <v>876178</v>
      </c>
      <c r="E13">
        <v>267251</v>
      </c>
      <c r="F13">
        <v>7.1507620000000003</v>
      </c>
      <c r="G13">
        <v>0</v>
      </c>
      <c r="H13">
        <v>99.754999999999995</v>
      </c>
      <c r="I13">
        <v>18.7</v>
      </c>
      <c r="J13">
        <v>70.2</v>
      </c>
      <c r="K13">
        <v>283.7</v>
      </c>
      <c r="L13">
        <v>1.0129999999999999</v>
      </c>
      <c r="M13">
        <v>97.516999999999996</v>
      </c>
      <c r="N13">
        <v>102.127</v>
      </c>
      <c r="O13">
        <v>101.459</v>
      </c>
      <c r="P13">
        <v>14.1</v>
      </c>
      <c r="Q13">
        <v>23.3</v>
      </c>
      <c r="R13">
        <v>21</v>
      </c>
      <c r="S13">
        <v>5.25</v>
      </c>
      <c r="T13" s="16">
        <v>24</v>
      </c>
      <c r="U13" s="23">
        <f t="shared" si="1"/>
        <v>1710</v>
      </c>
      <c r="V13" s="16"/>
      <c r="W13" s="103" t="s">
        <v>498</v>
      </c>
      <c r="X13" s="103">
        <v>876179</v>
      </c>
      <c r="Y13" s="108">
        <f t="shared" si="0"/>
        <v>1.1413205992027997E-4</v>
      </c>
    </row>
    <row r="14" spans="1:25">
      <c r="A14" s="16">
        <v>24</v>
      </c>
      <c r="B14" t="s">
        <v>250</v>
      </c>
      <c r="C14" t="s">
        <v>13</v>
      </c>
      <c r="D14">
        <v>874468</v>
      </c>
      <c r="E14">
        <v>267009</v>
      </c>
      <c r="F14">
        <v>6.9473950000000002</v>
      </c>
      <c r="G14">
        <v>0</v>
      </c>
      <c r="H14">
        <v>99.918999999999997</v>
      </c>
      <c r="I14">
        <v>19.600000000000001</v>
      </c>
      <c r="J14">
        <v>77.8</v>
      </c>
      <c r="K14">
        <v>287.5</v>
      </c>
      <c r="L14">
        <v>1.0127999999999999</v>
      </c>
      <c r="M14">
        <v>97.207999999999998</v>
      </c>
      <c r="N14">
        <v>102.685</v>
      </c>
      <c r="O14">
        <v>97.948999999999998</v>
      </c>
      <c r="P14">
        <v>15.1</v>
      </c>
      <c r="Q14">
        <v>25</v>
      </c>
      <c r="R14">
        <v>19.100000000000001</v>
      </c>
      <c r="S14">
        <v>5.27</v>
      </c>
      <c r="T14" s="16">
        <v>23</v>
      </c>
      <c r="U14" s="23">
        <f t="shared" si="1"/>
        <v>1815</v>
      </c>
      <c r="V14" s="16"/>
      <c r="W14" s="103" t="s">
        <v>318</v>
      </c>
      <c r="X14" s="103">
        <v>874472</v>
      </c>
      <c r="Y14" s="108">
        <f t="shared" si="0"/>
        <v>4.5742096909862084E-4</v>
      </c>
    </row>
    <row r="15" spans="1:25">
      <c r="A15" s="16">
        <v>23</v>
      </c>
      <c r="B15" t="s">
        <v>251</v>
      </c>
      <c r="C15" t="s">
        <v>13</v>
      </c>
      <c r="D15">
        <v>872653</v>
      </c>
      <c r="E15">
        <v>266752</v>
      </c>
      <c r="F15">
        <v>6.9014540000000002</v>
      </c>
      <c r="G15">
        <v>0</v>
      </c>
      <c r="H15">
        <v>100.078</v>
      </c>
      <c r="I15">
        <v>20.3</v>
      </c>
      <c r="J15">
        <v>77.099999999999994</v>
      </c>
      <c r="K15">
        <v>280.3</v>
      </c>
      <c r="L15">
        <v>1.0126999999999999</v>
      </c>
      <c r="M15">
        <v>97.266999999999996</v>
      </c>
      <c r="N15">
        <v>103.214</v>
      </c>
      <c r="O15">
        <v>97.325999999999993</v>
      </c>
      <c r="P15">
        <v>16.7</v>
      </c>
      <c r="Q15">
        <v>25.6</v>
      </c>
      <c r="R15">
        <v>19.2</v>
      </c>
      <c r="S15">
        <v>5.28</v>
      </c>
      <c r="T15" s="16">
        <v>22</v>
      </c>
      <c r="U15" s="23">
        <f t="shared" si="1"/>
        <v>1802</v>
      </c>
      <c r="V15" s="16"/>
      <c r="W15" s="103" t="s">
        <v>499</v>
      </c>
      <c r="X15" s="103">
        <v>872656</v>
      </c>
      <c r="Y15" s="108">
        <f t="shared" si="0"/>
        <v>3.4377925705086909E-4</v>
      </c>
    </row>
    <row r="16" spans="1:25" s="25" customFormat="1">
      <c r="A16" s="21">
        <v>22</v>
      </c>
      <c r="B16" t="s">
        <v>252</v>
      </c>
      <c r="C16" t="s">
        <v>13</v>
      </c>
      <c r="D16">
        <v>870851</v>
      </c>
      <c r="E16">
        <v>266496</v>
      </c>
      <c r="F16">
        <v>7.0031840000000001</v>
      </c>
      <c r="G16">
        <v>0</v>
      </c>
      <c r="H16">
        <v>99.980999999999995</v>
      </c>
      <c r="I16">
        <v>19.7</v>
      </c>
      <c r="J16">
        <v>70.7</v>
      </c>
      <c r="K16">
        <v>288.7</v>
      </c>
      <c r="L16">
        <v>1.0127999999999999</v>
      </c>
      <c r="M16">
        <v>97.049000000000007</v>
      </c>
      <c r="N16">
        <v>102.572</v>
      </c>
      <c r="O16">
        <v>99.045000000000002</v>
      </c>
      <c r="P16">
        <v>16.3</v>
      </c>
      <c r="Q16">
        <v>23.9</v>
      </c>
      <c r="R16">
        <v>20</v>
      </c>
      <c r="S16">
        <v>5.28</v>
      </c>
      <c r="T16" s="22">
        <v>21</v>
      </c>
      <c r="U16" s="23">
        <f t="shared" si="1"/>
        <v>1663</v>
      </c>
      <c r="V16" s="24">
        <v>22</v>
      </c>
      <c r="W16" s="103" t="s">
        <v>500</v>
      </c>
      <c r="X16" s="103">
        <v>870856</v>
      </c>
      <c r="Y16" s="108">
        <f t="shared" si="0"/>
        <v>5.741510315715459E-4</v>
      </c>
    </row>
    <row r="17" spans="1:25">
      <c r="A17" s="16">
        <v>21</v>
      </c>
      <c r="B17" t="s">
        <v>253</v>
      </c>
      <c r="C17" t="s">
        <v>13</v>
      </c>
      <c r="D17">
        <v>869188</v>
      </c>
      <c r="E17">
        <v>266260</v>
      </c>
      <c r="F17">
        <v>7.1292390000000001</v>
      </c>
      <c r="G17">
        <v>0</v>
      </c>
      <c r="H17">
        <v>99.7</v>
      </c>
      <c r="I17">
        <v>20.100000000000001</v>
      </c>
      <c r="J17">
        <v>94.6</v>
      </c>
      <c r="K17">
        <v>263.7</v>
      </c>
      <c r="L17">
        <v>1.0132000000000001</v>
      </c>
      <c r="M17">
        <v>96.543000000000006</v>
      </c>
      <c r="N17">
        <v>102.312</v>
      </c>
      <c r="O17">
        <v>100.622</v>
      </c>
      <c r="P17">
        <v>17.8</v>
      </c>
      <c r="Q17">
        <v>23.5</v>
      </c>
      <c r="R17">
        <v>19.5</v>
      </c>
      <c r="S17">
        <v>5.28</v>
      </c>
      <c r="T17" s="16">
        <v>20</v>
      </c>
      <c r="U17" s="23">
        <f t="shared" si="1"/>
        <v>2234</v>
      </c>
      <c r="V17" s="16"/>
      <c r="W17" s="103" t="s">
        <v>501</v>
      </c>
      <c r="X17" s="103">
        <v>869190</v>
      </c>
      <c r="Y17" s="108">
        <f t="shared" si="0"/>
        <v>2.3009981730126583E-4</v>
      </c>
    </row>
    <row r="18" spans="1:25">
      <c r="A18" s="16">
        <v>20</v>
      </c>
      <c r="B18" t="s">
        <v>254</v>
      </c>
      <c r="C18" t="s">
        <v>13</v>
      </c>
      <c r="D18">
        <v>866954</v>
      </c>
      <c r="E18">
        <v>265943</v>
      </c>
      <c r="F18">
        <v>6.8354699999999999</v>
      </c>
      <c r="G18">
        <v>0</v>
      </c>
      <c r="H18">
        <v>102.84399999999999</v>
      </c>
      <c r="I18">
        <v>19.899999999999999</v>
      </c>
      <c r="J18">
        <v>37.799999999999997</v>
      </c>
      <c r="K18">
        <v>282.60000000000002</v>
      </c>
      <c r="L18">
        <v>1.0125999999999999</v>
      </c>
      <c r="M18">
        <v>96.396000000000001</v>
      </c>
      <c r="N18">
        <v>104.815</v>
      </c>
      <c r="O18">
        <v>96.453000000000003</v>
      </c>
      <c r="P18">
        <v>15.6</v>
      </c>
      <c r="Q18">
        <v>25</v>
      </c>
      <c r="R18">
        <v>19.3</v>
      </c>
      <c r="S18">
        <v>5.28</v>
      </c>
      <c r="T18" s="16">
        <v>19</v>
      </c>
      <c r="U18" s="23">
        <f t="shared" si="1"/>
        <v>857</v>
      </c>
      <c r="V18" s="16"/>
      <c r="W18" s="103" t="s">
        <v>502</v>
      </c>
      <c r="X18" s="103">
        <v>866958</v>
      </c>
      <c r="Y18" s="108">
        <f t="shared" si="0"/>
        <v>4.6138549450347455E-4</v>
      </c>
    </row>
    <row r="19" spans="1:25">
      <c r="A19" s="16">
        <v>19</v>
      </c>
      <c r="B19" t="s">
        <v>255</v>
      </c>
      <c r="C19" t="s">
        <v>13</v>
      </c>
      <c r="D19">
        <v>866097</v>
      </c>
      <c r="E19">
        <v>265825</v>
      </c>
      <c r="F19">
        <v>7.4868639999999997</v>
      </c>
      <c r="G19">
        <v>0</v>
      </c>
      <c r="H19">
        <v>102.34399999999999</v>
      </c>
      <c r="I19">
        <v>18.8</v>
      </c>
      <c r="J19">
        <v>32.700000000000003</v>
      </c>
      <c r="K19">
        <v>228.2</v>
      </c>
      <c r="L19">
        <v>1.0145</v>
      </c>
      <c r="M19">
        <v>99.444000000000003</v>
      </c>
      <c r="N19">
        <v>105.045</v>
      </c>
      <c r="O19">
        <v>104.087</v>
      </c>
      <c r="P19">
        <v>14.6</v>
      </c>
      <c r="Q19">
        <v>25.2</v>
      </c>
      <c r="R19">
        <v>15.6</v>
      </c>
      <c r="S19">
        <v>5.28</v>
      </c>
      <c r="T19" s="16">
        <v>18</v>
      </c>
      <c r="U19" s="23">
        <f t="shared" si="1"/>
        <v>753</v>
      </c>
      <c r="V19" s="16"/>
      <c r="W19" s="103" t="s">
        <v>503</v>
      </c>
      <c r="X19" s="103">
        <v>866098</v>
      </c>
      <c r="Y19" s="108">
        <f t="shared" si="0"/>
        <v>1.1546050846789058E-4</v>
      </c>
    </row>
    <row r="20" spans="1:25">
      <c r="A20" s="16">
        <v>18</v>
      </c>
      <c r="B20" t="s">
        <v>256</v>
      </c>
      <c r="C20" t="s">
        <v>13</v>
      </c>
      <c r="D20">
        <v>865344</v>
      </c>
      <c r="E20">
        <v>265719</v>
      </c>
      <c r="F20">
        <v>7.1258999999999997</v>
      </c>
      <c r="G20">
        <v>0</v>
      </c>
      <c r="H20">
        <v>101.39700000000001</v>
      </c>
      <c r="I20">
        <v>21</v>
      </c>
      <c r="J20">
        <v>79.900000000000006</v>
      </c>
      <c r="K20">
        <v>266.10000000000002</v>
      </c>
      <c r="L20">
        <v>1.0135000000000001</v>
      </c>
      <c r="M20">
        <v>99.462999999999994</v>
      </c>
      <c r="N20">
        <v>103.535</v>
      </c>
      <c r="O20">
        <v>99.736000000000004</v>
      </c>
      <c r="P20">
        <v>16.2</v>
      </c>
      <c r="Q20">
        <v>26.9</v>
      </c>
      <c r="R20">
        <v>17.2</v>
      </c>
      <c r="S20">
        <v>5.28</v>
      </c>
      <c r="T20" s="16">
        <v>17</v>
      </c>
      <c r="U20" s="23">
        <f t="shared" si="1"/>
        <v>1872</v>
      </c>
      <c r="V20" s="16"/>
      <c r="W20" s="103" t="s">
        <v>504</v>
      </c>
      <c r="X20" s="103">
        <v>865345</v>
      </c>
      <c r="Y20" s="108">
        <f t="shared" si="0"/>
        <v>1.1556097921072706E-4</v>
      </c>
    </row>
    <row r="21" spans="1:25">
      <c r="A21" s="16">
        <v>17</v>
      </c>
      <c r="B21" t="s">
        <v>257</v>
      </c>
      <c r="C21" t="s">
        <v>13</v>
      </c>
      <c r="D21">
        <v>863472</v>
      </c>
      <c r="E21">
        <v>265456</v>
      </c>
      <c r="F21">
        <v>7.1840339999999996</v>
      </c>
      <c r="G21">
        <v>0</v>
      </c>
      <c r="H21">
        <v>101.175</v>
      </c>
      <c r="I21">
        <v>20.6</v>
      </c>
      <c r="J21">
        <v>80.7</v>
      </c>
      <c r="K21">
        <v>294.5</v>
      </c>
      <c r="L21">
        <v>1.0134000000000001</v>
      </c>
      <c r="M21">
        <v>98.962999999999994</v>
      </c>
      <c r="N21">
        <v>103.593</v>
      </c>
      <c r="O21">
        <v>101.19499999999999</v>
      </c>
      <c r="P21">
        <v>15.1</v>
      </c>
      <c r="Q21">
        <v>27.4</v>
      </c>
      <c r="R21">
        <v>19</v>
      </c>
      <c r="S21">
        <v>5.28</v>
      </c>
      <c r="T21" s="16">
        <v>16</v>
      </c>
      <c r="U21" s="23">
        <f t="shared" si="1"/>
        <v>1885</v>
      </c>
      <c r="V21" s="16"/>
      <c r="W21" s="103" t="s">
        <v>505</v>
      </c>
      <c r="X21" s="103">
        <v>863476</v>
      </c>
      <c r="Y21" s="108">
        <f t="shared" si="0"/>
        <v>4.6324605777670058E-4</v>
      </c>
    </row>
    <row r="22" spans="1:25">
      <c r="A22" s="16">
        <v>16</v>
      </c>
      <c r="B22" t="s">
        <v>258</v>
      </c>
      <c r="C22" t="s">
        <v>13</v>
      </c>
      <c r="D22">
        <v>861587</v>
      </c>
      <c r="E22">
        <v>265192</v>
      </c>
      <c r="F22">
        <v>7.1711960000000001</v>
      </c>
      <c r="G22">
        <v>0</v>
      </c>
      <c r="H22">
        <v>100.774</v>
      </c>
      <c r="I22">
        <v>19.5</v>
      </c>
      <c r="J22">
        <v>78</v>
      </c>
      <c r="K22">
        <v>277.89999999999998</v>
      </c>
      <c r="L22">
        <v>1.0135000000000001</v>
      </c>
      <c r="M22">
        <v>97.408000000000001</v>
      </c>
      <c r="N22">
        <v>104.05200000000001</v>
      </c>
      <c r="O22">
        <v>100.595</v>
      </c>
      <c r="P22">
        <v>12.9</v>
      </c>
      <c r="Q22">
        <v>25.8</v>
      </c>
      <c r="R22">
        <v>17.899999999999999</v>
      </c>
      <c r="S22">
        <v>5.28</v>
      </c>
      <c r="T22" s="16">
        <v>15</v>
      </c>
      <c r="U22" s="23">
        <f t="shared" si="1"/>
        <v>1822</v>
      </c>
      <c r="V22" s="16"/>
      <c r="W22" s="143" t="s">
        <v>259</v>
      </c>
      <c r="X22" s="143">
        <v>861588</v>
      </c>
      <c r="Y22" s="108">
        <f t="shared" si="0"/>
        <v>1.1606488955351324E-4</v>
      </c>
    </row>
    <row r="23" spans="1:25" s="25" customFormat="1">
      <c r="A23" s="21">
        <v>15</v>
      </c>
      <c r="B23" t="s">
        <v>149</v>
      </c>
      <c r="C23" t="s">
        <v>13</v>
      </c>
      <c r="D23">
        <v>859765</v>
      </c>
      <c r="E23">
        <v>264935</v>
      </c>
      <c r="F23">
        <v>6.9639049999999996</v>
      </c>
      <c r="G23">
        <v>0</v>
      </c>
      <c r="H23">
        <v>100.14700000000001</v>
      </c>
      <c r="I23">
        <v>19.600000000000001</v>
      </c>
      <c r="J23">
        <v>78.599999999999994</v>
      </c>
      <c r="K23">
        <v>293.8</v>
      </c>
      <c r="L23">
        <v>1.0129999999999999</v>
      </c>
      <c r="M23">
        <v>96.858999999999995</v>
      </c>
      <c r="N23">
        <v>102.68600000000001</v>
      </c>
      <c r="O23">
        <v>97.768000000000001</v>
      </c>
      <c r="P23">
        <v>14.2</v>
      </c>
      <c r="Q23">
        <v>24.6</v>
      </c>
      <c r="R23">
        <v>18</v>
      </c>
      <c r="S23">
        <v>5.28</v>
      </c>
      <c r="T23" s="22">
        <v>14</v>
      </c>
      <c r="U23" s="23">
        <f t="shared" si="1"/>
        <v>1832</v>
      </c>
      <c r="V23" s="24">
        <v>15</v>
      </c>
      <c r="W23" s="103" t="s">
        <v>260</v>
      </c>
      <c r="X23" s="103">
        <v>859767</v>
      </c>
      <c r="Y23" s="108">
        <f t="shared" si="0"/>
        <v>2.3262170476812116E-4</v>
      </c>
    </row>
    <row r="24" spans="1:25">
      <c r="A24" s="16">
        <v>14</v>
      </c>
      <c r="B24" t="s">
        <v>150</v>
      </c>
      <c r="C24" t="s">
        <v>13</v>
      </c>
      <c r="D24">
        <v>857933</v>
      </c>
      <c r="E24">
        <v>264676</v>
      </c>
      <c r="F24">
        <v>7.1991110000000003</v>
      </c>
      <c r="G24">
        <v>0</v>
      </c>
      <c r="H24">
        <v>100.083</v>
      </c>
      <c r="I24">
        <v>21.3</v>
      </c>
      <c r="J24">
        <v>79.900000000000006</v>
      </c>
      <c r="K24">
        <v>274.2</v>
      </c>
      <c r="L24">
        <v>1.0134000000000001</v>
      </c>
      <c r="M24">
        <v>97.043000000000006</v>
      </c>
      <c r="N24">
        <v>103.693</v>
      </c>
      <c r="O24">
        <v>101.428</v>
      </c>
      <c r="P24">
        <v>16.8</v>
      </c>
      <c r="Q24">
        <v>26.8</v>
      </c>
      <c r="R24">
        <v>19.100000000000001</v>
      </c>
      <c r="S24">
        <v>5.28</v>
      </c>
      <c r="T24" s="16">
        <v>13</v>
      </c>
      <c r="U24" s="23">
        <f t="shared" si="1"/>
        <v>1877</v>
      </c>
      <c r="V24" s="16"/>
      <c r="W24" s="103" t="s">
        <v>261</v>
      </c>
      <c r="X24" s="103">
        <v>857934</v>
      </c>
      <c r="Y24" s="108">
        <f t="shared" si="0"/>
        <v>1.1655921849751394E-4</v>
      </c>
    </row>
    <row r="25" spans="1:25">
      <c r="A25" s="16">
        <v>13</v>
      </c>
      <c r="B25" t="s">
        <v>151</v>
      </c>
      <c r="C25" t="s">
        <v>13</v>
      </c>
      <c r="D25">
        <v>856056</v>
      </c>
      <c r="E25">
        <v>264409</v>
      </c>
      <c r="F25">
        <v>6.9637599999999997</v>
      </c>
      <c r="G25">
        <v>0</v>
      </c>
      <c r="H25">
        <v>103.236</v>
      </c>
      <c r="I25">
        <v>22.2</v>
      </c>
      <c r="J25">
        <v>22.6</v>
      </c>
      <c r="K25">
        <v>273.5</v>
      </c>
      <c r="L25">
        <v>1.0127999999999999</v>
      </c>
      <c r="M25">
        <v>98.102999999999994</v>
      </c>
      <c r="N25">
        <v>105.256</v>
      </c>
      <c r="O25">
        <v>98.358000000000004</v>
      </c>
      <c r="P25">
        <v>13.8</v>
      </c>
      <c r="Q25">
        <v>33.4</v>
      </c>
      <c r="R25">
        <v>19.7</v>
      </c>
      <c r="S25">
        <v>5.28</v>
      </c>
      <c r="T25" s="16">
        <v>12</v>
      </c>
      <c r="U25" s="23">
        <f t="shared" si="1"/>
        <v>505</v>
      </c>
      <c r="V25" s="16"/>
      <c r="W25" s="103" t="s">
        <v>262</v>
      </c>
      <c r="X25" s="103">
        <v>856057</v>
      </c>
      <c r="Y25" s="108">
        <f t="shared" si="0"/>
        <v>1.1681478781611077E-4</v>
      </c>
    </row>
    <row r="26" spans="1:25">
      <c r="A26" s="16">
        <v>12</v>
      </c>
      <c r="B26" t="s">
        <v>152</v>
      </c>
      <c r="C26" t="s">
        <v>13</v>
      </c>
      <c r="D26">
        <v>855551</v>
      </c>
      <c r="E26">
        <v>264339</v>
      </c>
      <c r="F26">
        <v>7.4736279999999997</v>
      </c>
      <c r="G26">
        <v>0</v>
      </c>
      <c r="H26">
        <v>103.197</v>
      </c>
      <c r="I26">
        <v>18.899999999999999</v>
      </c>
      <c r="J26">
        <v>17.399999999999999</v>
      </c>
      <c r="K26">
        <v>229</v>
      </c>
      <c r="L26">
        <v>1.0145999999999999</v>
      </c>
      <c r="M26">
        <v>100.187</v>
      </c>
      <c r="N26">
        <v>105.393</v>
      </c>
      <c r="O26">
        <v>103.59699999999999</v>
      </c>
      <c r="P26">
        <v>13.3</v>
      </c>
      <c r="Q26">
        <v>28.2</v>
      </c>
      <c r="R26">
        <v>14.7</v>
      </c>
      <c r="S26">
        <v>5.28</v>
      </c>
      <c r="T26" s="16">
        <v>11</v>
      </c>
      <c r="U26" s="23">
        <f t="shared" si="1"/>
        <v>401</v>
      </c>
      <c r="V26" s="16"/>
      <c r="W26" s="104">
        <v>41983.385011574072</v>
      </c>
      <c r="X26" s="103">
        <v>855552</v>
      </c>
      <c r="Y26" s="108">
        <f t="shared" si="0"/>
        <v>1.1688373925267115E-4</v>
      </c>
    </row>
    <row r="27" spans="1:25">
      <c r="A27" s="16">
        <v>11</v>
      </c>
      <c r="B27" t="s">
        <v>153</v>
      </c>
      <c r="C27" t="s">
        <v>13</v>
      </c>
      <c r="D27">
        <v>855150</v>
      </c>
      <c r="E27">
        <v>264283</v>
      </c>
      <c r="F27">
        <v>7.2845700000000004</v>
      </c>
      <c r="G27">
        <v>0</v>
      </c>
      <c r="H27">
        <v>101.212</v>
      </c>
      <c r="I27">
        <v>20.7</v>
      </c>
      <c r="J27">
        <v>74.8</v>
      </c>
      <c r="K27">
        <v>261.60000000000002</v>
      </c>
      <c r="L27">
        <v>1.0138</v>
      </c>
      <c r="M27">
        <v>97.363</v>
      </c>
      <c r="N27">
        <v>104.645</v>
      </c>
      <c r="O27">
        <v>101.938</v>
      </c>
      <c r="P27">
        <v>16.600000000000001</v>
      </c>
      <c r="Q27">
        <v>26.4</v>
      </c>
      <c r="R27">
        <v>17.2</v>
      </c>
      <c r="S27">
        <v>5.28</v>
      </c>
      <c r="T27" s="16">
        <v>10</v>
      </c>
      <c r="U27" s="23">
        <f t="shared" si="1"/>
        <v>1752</v>
      </c>
      <c r="V27" s="16"/>
      <c r="W27" s="104">
        <v>41953.399606481478</v>
      </c>
      <c r="X27" s="103">
        <v>855151</v>
      </c>
      <c r="Y27" s="108">
        <f t="shared" si="0"/>
        <v>1.1693854878558341E-4</v>
      </c>
    </row>
    <row r="28" spans="1:25">
      <c r="A28" s="16">
        <v>10</v>
      </c>
      <c r="B28" t="s">
        <v>154</v>
      </c>
      <c r="C28" t="s">
        <v>13</v>
      </c>
      <c r="D28">
        <v>853398</v>
      </c>
      <c r="E28">
        <v>264036</v>
      </c>
      <c r="F28">
        <v>6.997458</v>
      </c>
      <c r="G28">
        <v>0</v>
      </c>
      <c r="H28">
        <v>100.702</v>
      </c>
      <c r="I28">
        <v>21.2</v>
      </c>
      <c r="J28">
        <v>76.2</v>
      </c>
      <c r="K28">
        <v>287.60000000000002</v>
      </c>
      <c r="L28">
        <v>1.0128999999999999</v>
      </c>
      <c r="M28">
        <v>98.188999999999993</v>
      </c>
      <c r="N28">
        <v>103.628</v>
      </c>
      <c r="O28">
        <v>98.834999999999994</v>
      </c>
      <c r="P28">
        <v>15.9</v>
      </c>
      <c r="Q28">
        <v>27</v>
      </c>
      <c r="R28">
        <v>19.7</v>
      </c>
      <c r="S28">
        <v>5.28</v>
      </c>
      <c r="T28" s="16">
        <v>9</v>
      </c>
      <c r="U28" s="23">
        <f t="shared" si="1"/>
        <v>1784</v>
      </c>
      <c r="V28" s="16"/>
      <c r="W28" s="104">
        <v>41922.462060185186</v>
      </c>
      <c r="X28" s="103">
        <v>853399</v>
      </c>
      <c r="Y28" s="108">
        <f t="shared" si="0"/>
        <v>1.1717862005866664E-4</v>
      </c>
    </row>
    <row r="29" spans="1:25">
      <c r="A29" s="16">
        <v>9</v>
      </c>
      <c r="B29" t="s">
        <v>155</v>
      </c>
      <c r="C29" t="s">
        <v>13</v>
      </c>
      <c r="D29">
        <v>851614</v>
      </c>
      <c r="E29">
        <v>263784</v>
      </c>
      <c r="F29">
        <v>7.0037560000000001</v>
      </c>
      <c r="G29">
        <v>0</v>
      </c>
      <c r="H29">
        <v>100.336</v>
      </c>
      <c r="I29">
        <v>21.1</v>
      </c>
      <c r="J29">
        <v>91.1</v>
      </c>
      <c r="K29">
        <v>279.10000000000002</v>
      </c>
      <c r="L29">
        <v>1.0128999999999999</v>
      </c>
      <c r="M29">
        <v>98.024000000000001</v>
      </c>
      <c r="N29">
        <v>102.425</v>
      </c>
      <c r="O29">
        <v>98.846000000000004</v>
      </c>
      <c r="P29">
        <v>15.9</v>
      </c>
      <c r="Q29">
        <v>26.5</v>
      </c>
      <c r="R29">
        <v>19.5</v>
      </c>
      <c r="S29">
        <v>5.28</v>
      </c>
      <c r="T29" s="16">
        <v>8</v>
      </c>
      <c r="U29" s="23">
        <f t="shared" si="1"/>
        <v>2143</v>
      </c>
      <c r="V29" s="16"/>
      <c r="W29" s="104">
        <v>41892.408831018518</v>
      </c>
      <c r="X29" s="103">
        <v>851625</v>
      </c>
      <c r="Y29" s="108">
        <f t="shared" si="0"/>
        <v>1.2916650031655763E-3</v>
      </c>
    </row>
    <row r="30" spans="1:25" s="25" customFormat="1">
      <c r="A30" s="21">
        <v>8</v>
      </c>
      <c r="B30" t="s">
        <v>156</v>
      </c>
      <c r="C30" t="s">
        <v>13</v>
      </c>
      <c r="D30">
        <v>849471</v>
      </c>
      <c r="E30">
        <v>263481</v>
      </c>
      <c r="F30">
        <v>7.2469229999999998</v>
      </c>
      <c r="G30">
        <v>0</v>
      </c>
      <c r="H30">
        <v>101.319</v>
      </c>
      <c r="I30">
        <v>20.6</v>
      </c>
      <c r="J30">
        <v>79.7</v>
      </c>
      <c r="K30">
        <v>282.8</v>
      </c>
      <c r="L30">
        <v>1.0137</v>
      </c>
      <c r="M30">
        <v>98.521000000000001</v>
      </c>
      <c r="N30">
        <v>103.63</v>
      </c>
      <c r="O30">
        <v>101.648</v>
      </c>
      <c r="P30">
        <v>14.6</v>
      </c>
      <c r="Q30">
        <v>26.8</v>
      </c>
      <c r="R30">
        <v>17.899999999999999</v>
      </c>
      <c r="S30">
        <v>5.28</v>
      </c>
      <c r="T30" s="22">
        <v>7</v>
      </c>
      <c r="U30" s="23">
        <f t="shared" si="1"/>
        <v>1850</v>
      </c>
      <c r="V30" s="24">
        <v>8</v>
      </c>
      <c r="W30" s="104">
        <v>41861.412094907406</v>
      </c>
      <c r="X30" s="103">
        <v>849480</v>
      </c>
      <c r="Y30" s="108">
        <f t="shared" si="0"/>
        <v>1.0594829017094298E-3</v>
      </c>
    </row>
    <row r="31" spans="1:25">
      <c r="A31" s="16">
        <v>7</v>
      </c>
      <c r="B31" t="s">
        <v>157</v>
      </c>
      <c r="C31" t="s">
        <v>13</v>
      </c>
      <c r="D31">
        <v>847621</v>
      </c>
      <c r="E31">
        <v>263221</v>
      </c>
      <c r="F31">
        <v>7.0205229999999998</v>
      </c>
      <c r="G31">
        <v>0</v>
      </c>
      <c r="H31">
        <v>100.657</v>
      </c>
      <c r="I31">
        <v>20.6</v>
      </c>
      <c r="J31">
        <v>76.599999999999994</v>
      </c>
      <c r="K31">
        <v>282.8</v>
      </c>
      <c r="L31">
        <v>1.0129999999999999</v>
      </c>
      <c r="M31">
        <v>97.69</v>
      </c>
      <c r="N31">
        <v>103.88500000000001</v>
      </c>
      <c r="O31">
        <v>99.033000000000001</v>
      </c>
      <c r="P31">
        <v>18</v>
      </c>
      <c r="Q31">
        <v>25.8</v>
      </c>
      <c r="R31">
        <v>19.3</v>
      </c>
      <c r="S31">
        <v>5.28</v>
      </c>
      <c r="T31" s="16">
        <v>6</v>
      </c>
      <c r="U31" s="23">
        <f t="shared" si="1"/>
        <v>1783</v>
      </c>
      <c r="V31" s="5"/>
      <c r="W31" s="104">
        <v>41830.38689814815</v>
      </c>
      <c r="X31" s="103">
        <v>847626</v>
      </c>
      <c r="Y31" s="108">
        <f t="shared" si="0"/>
        <v>5.8988628171618984E-4</v>
      </c>
    </row>
    <row r="32" spans="1:25">
      <c r="A32" s="16">
        <v>6</v>
      </c>
      <c r="B32" t="s">
        <v>158</v>
      </c>
      <c r="C32" t="s">
        <v>13</v>
      </c>
      <c r="D32">
        <v>845838</v>
      </c>
      <c r="E32">
        <v>262970</v>
      </c>
      <c r="F32">
        <v>6.9591279999999998</v>
      </c>
      <c r="G32">
        <v>0</v>
      </c>
      <c r="H32">
        <v>103.51300000000001</v>
      </c>
      <c r="I32">
        <v>20.3</v>
      </c>
      <c r="J32">
        <v>33.4</v>
      </c>
      <c r="K32">
        <v>283.89999999999998</v>
      </c>
      <c r="L32">
        <v>1.0125999999999999</v>
      </c>
      <c r="M32">
        <v>97.79</v>
      </c>
      <c r="N32">
        <v>105.773</v>
      </c>
      <c r="O32">
        <v>98.757000000000005</v>
      </c>
      <c r="P32">
        <v>15.8</v>
      </c>
      <c r="Q32">
        <v>26.6</v>
      </c>
      <c r="R32">
        <v>21</v>
      </c>
      <c r="S32">
        <v>5.28</v>
      </c>
      <c r="T32" s="16">
        <v>5</v>
      </c>
      <c r="U32" s="23">
        <f t="shared" si="1"/>
        <v>764</v>
      </c>
      <c r="V32" s="5"/>
      <c r="W32" s="104">
        <v>41800.392800925925</v>
      </c>
      <c r="X32" s="103">
        <v>845845</v>
      </c>
      <c r="Y32" s="108">
        <f t="shared" si="0"/>
        <v>8.2758164093377218E-4</v>
      </c>
    </row>
    <row r="33" spans="1:25">
      <c r="A33" s="16">
        <v>5</v>
      </c>
      <c r="B33" t="s">
        <v>159</v>
      </c>
      <c r="C33" t="s">
        <v>13</v>
      </c>
      <c r="D33">
        <v>845074</v>
      </c>
      <c r="E33">
        <v>262865</v>
      </c>
      <c r="F33">
        <v>7.5109620000000001</v>
      </c>
      <c r="G33">
        <v>0</v>
      </c>
      <c r="H33">
        <v>103.44499999999999</v>
      </c>
      <c r="I33">
        <v>18.899999999999999</v>
      </c>
      <c r="J33">
        <v>15.7</v>
      </c>
      <c r="K33">
        <v>230.2</v>
      </c>
      <c r="L33">
        <v>1.0145999999999999</v>
      </c>
      <c r="M33">
        <v>101.456</v>
      </c>
      <c r="N33">
        <v>105.422</v>
      </c>
      <c r="O33">
        <v>104.498</v>
      </c>
      <c r="P33">
        <v>15.5</v>
      </c>
      <c r="Q33">
        <v>24.6</v>
      </c>
      <c r="R33">
        <v>15.8</v>
      </c>
      <c r="S33">
        <v>5.29</v>
      </c>
      <c r="T33" s="16">
        <v>4</v>
      </c>
      <c r="U33" s="23">
        <f t="shared" si="1"/>
        <v>365</v>
      </c>
      <c r="V33" s="5"/>
      <c r="W33" s="104">
        <v>41769.390208333331</v>
      </c>
      <c r="X33" s="103">
        <v>845075</v>
      </c>
      <c r="Y33" s="108">
        <f t="shared" si="0"/>
        <v>1.1833283238615877E-4</v>
      </c>
    </row>
    <row r="34" spans="1:25">
      <c r="A34" s="16">
        <v>4</v>
      </c>
      <c r="B34" t="s">
        <v>160</v>
      </c>
      <c r="C34" t="s">
        <v>13</v>
      </c>
      <c r="D34">
        <v>844709</v>
      </c>
      <c r="E34">
        <v>262815</v>
      </c>
      <c r="F34">
        <v>7.3796419999999996</v>
      </c>
      <c r="G34">
        <v>0</v>
      </c>
      <c r="H34">
        <v>102.629</v>
      </c>
      <c r="I34">
        <v>20.9</v>
      </c>
      <c r="J34">
        <v>71.8</v>
      </c>
      <c r="K34">
        <v>269.8</v>
      </c>
      <c r="L34">
        <v>1.0139</v>
      </c>
      <c r="M34">
        <v>99.125</v>
      </c>
      <c r="N34">
        <v>105.422</v>
      </c>
      <c r="O34">
        <v>103.649</v>
      </c>
      <c r="P34">
        <v>18.2</v>
      </c>
      <c r="Q34">
        <v>26.8</v>
      </c>
      <c r="R34">
        <v>18.3</v>
      </c>
      <c r="S34">
        <v>5.29</v>
      </c>
      <c r="T34" s="16">
        <v>3</v>
      </c>
      <c r="U34" s="23">
        <f t="shared" si="1"/>
        <v>1673</v>
      </c>
      <c r="V34" s="5"/>
      <c r="W34" s="104">
        <v>41739.387835648151</v>
      </c>
      <c r="X34" s="103">
        <v>844716</v>
      </c>
      <c r="Y34" s="108">
        <f t="shared" si="0"/>
        <v>8.2868774927646882E-4</v>
      </c>
    </row>
    <row r="35" spans="1:25">
      <c r="A35" s="16">
        <v>3</v>
      </c>
      <c r="B35" t="s">
        <v>161</v>
      </c>
      <c r="C35" t="s">
        <v>13</v>
      </c>
      <c r="D35">
        <v>843036</v>
      </c>
      <c r="E35">
        <v>262583</v>
      </c>
      <c r="F35">
        <v>7.1509879999999999</v>
      </c>
      <c r="G35">
        <v>0</v>
      </c>
      <c r="H35">
        <v>102.36199999999999</v>
      </c>
      <c r="I35">
        <v>21.7</v>
      </c>
      <c r="J35">
        <v>78.7</v>
      </c>
      <c r="K35">
        <v>298.2</v>
      </c>
      <c r="L35">
        <v>1.0130999999999999</v>
      </c>
      <c r="M35">
        <v>100.325</v>
      </c>
      <c r="N35">
        <v>103.88500000000001</v>
      </c>
      <c r="O35">
        <v>101.26</v>
      </c>
      <c r="P35">
        <v>18</v>
      </c>
      <c r="Q35">
        <v>27.2</v>
      </c>
      <c r="R35">
        <v>20.5</v>
      </c>
      <c r="S35">
        <v>5.29</v>
      </c>
      <c r="T35" s="16">
        <v>2</v>
      </c>
      <c r="U35" s="23">
        <f t="shared" si="1"/>
        <v>1844</v>
      </c>
      <c r="V35" s="5"/>
      <c r="W35" s="104">
        <v>41708.404004629629</v>
      </c>
      <c r="X35" s="103">
        <v>843041</v>
      </c>
      <c r="Y35" s="108">
        <f>((X35*100)/D35)-100</f>
        <v>5.9309448232625073E-4</v>
      </c>
    </row>
    <row r="36" spans="1:25">
      <c r="A36" s="16">
        <v>2</v>
      </c>
      <c r="B36" t="s">
        <v>162</v>
      </c>
      <c r="C36" t="s">
        <v>13</v>
      </c>
      <c r="D36">
        <v>841192</v>
      </c>
      <c r="E36">
        <v>262326</v>
      </c>
      <c r="F36">
        <v>7.2309780000000003</v>
      </c>
      <c r="G36">
        <v>0</v>
      </c>
      <c r="H36">
        <v>102.31</v>
      </c>
      <c r="I36">
        <v>22.2</v>
      </c>
      <c r="J36">
        <v>72.2</v>
      </c>
      <c r="K36">
        <v>284.5</v>
      </c>
      <c r="L36">
        <v>1.0132000000000001</v>
      </c>
      <c r="M36">
        <v>99.158000000000001</v>
      </c>
      <c r="N36">
        <v>104.79600000000001</v>
      </c>
      <c r="O36">
        <v>102.541</v>
      </c>
      <c r="P36">
        <v>19.100000000000001</v>
      </c>
      <c r="Q36">
        <v>28.4</v>
      </c>
      <c r="R36">
        <v>20.9</v>
      </c>
      <c r="S36">
        <v>5.29</v>
      </c>
      <c r="T36" s="16">
        <v>1</v>
      </c>
      <c r="U36" s="23">
        <f t="shared" si="1"/>
        <v>1676</v>
      </c>
      <c r="V36" s="5"/>
      <c r="W36" s="104">
        <v>41680.398460648146</v>
      </c>
      <c r="X36" s="103">
        <v>841199</v>
      </c>
      <c r="Y36" s="108">
        <f t="shared" ref="Y36:Y37" si="2">((X36*100)/D36)-100</f>
        <v>8.3215246935708365E-4</v>
      </c>
    </row>
    <row r="37" spans="1:25">
      <c r="A37" s="16">
        <v>1</v>
      </c>
      <c r="B37" t="s">
        <v>163</v>
      </c>
      <c r="C37" t="s">
        <v>13</v>
      </c>
      <c r="D37">
        <v>839516</v>
      </c>
      <c r="E37">
        <v>262092</v>
      </c>
      <c r="F37">
        <v>7.1771019999999996</v>
      </c>
      <c r="G37">
        <v>0</v>
      </c>
      <c r="H37">
        <v>100.771</v>
      </c>
      <c r="I37">
        <v>22</v>
      </c>
      <c r="J37">
        <v>73.5</v>
      </c>
      <c r="K37">
        <v>287.60000000000002</v>
      </c>
      <c r="L37">
        <v>1.0132000000000001</v>
      </c>
      <c r="M37">
        <v>98.156999999999996</v>
      </c>
      <c r="N37">
        <v>104.07</v>
      </c>
      <c r="O37">
        <v>101.608</v>
      </c>
      <c r="P37">
        <v>18.600000000000001</v>
      </c>
      <c r="Q37">
        <v>29.3</v>
      </c>
      <c r="R37">
        <v>20.399999999999999</v>
      </c>
      <c r="S37">
        <v>5.29</v>
      </c>
      <c r="T37" s="1"/>
      <c r="U37" s="26"/>
      <c r="V37" s="5"/>
      <c r="W37" s="104">
        <v>41649.415798611109</v>
      </c>
      <c r="X37" s="103">
        <v>839524</v>
      </c>
      <c r="Y37" s="108">
        <f t="shared" si="2"/>
        <v>9.5293002158314266E-4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3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view="pageBreakPreview" zoomScale="80" zoomScaleNormal="100" zoomScaleSheetLayoutView="80" workbookViewId="0">
      <pane xSplit="1" ySplit="14" topLeftCell="B38" activePane="bottomRight" state="frozen"/>
      <selection pane="topRight" activeCell="B1" sqref="B1"/>
      <selection pane="bottomLeft" activeCell="A15" sqref="A15"/>
      <selection pane="bottomRight" activeCell="C45" sqref="C45"/>
    </sheetView>
  </sheetViews>
  <sheetFormatPr baseColWidth="10" defaultColWidth="11.42578125" defaultRowHeight="12.75"/>
  <cols>
    <col min="1" max="2" width="12.7109375" style="163" customWidth="1"/>
    <col min="3" max="3" width="21.28515625" style="163" customWidth="1"/>
    <col min="4" max="4" width="21.85546875" style="163" customWidth="1"/>
    <col min="5" max="7" width="12.7109375" style="163" customWidth="1"/>
    <col min="8" max="8" width="14.7109375" style="163" customWidth="1"/>
    <col min="9" max="9" width="13.42578125" style="163" customWidth="1"/>
    <col min="10" max="10" width="10" style="163" bestFit="1" customWidth="1"/>
    <col min="11" max="11" width="17.5703125" style="217" bestFit="1" customWidth="1"/>
    <col min="12" max="12" width="15.5703125" style="217" bestFit="1" customWidth="1"/>
    <col min="13" max="13" width="9" style="217" customWidth="1"/>
    <col min="14" max="14" width="7.28515625" style="217" bestFit="1" customWidth="1"/>
    <col min="15" max="15" width="11.42578125" style="217"/>
    <col min="16" max="16" width="10" style="163" customWidth="1"/>
    <col min="17" max="17" width="12.28515625" style="163" customWidth="1"/>
    <col min="18" max="256" width="11.42578125" style="163"/>
    <col min="257" max="258" width="12.7109375" style="163" customWidth="1"/>
    <col min="259" max="259" width="21.28515625" style="163" customWidth="1"/>
    <col min="260" max="260" width="21.85546875" style="163" customWidth="1"/>
    <col min="261" max="263" width="12.7109375" style="163" customWidth="1"/>
    <col min="264" max="264" width="14.7109375" style="163" customWidth="1"/>
    <col min="265" max="265" width="13.42578125" style="163" customWidth="1"/>
    <col min="266" max="266" width="10" style="163" bestFit="1" customWidth="1"/>
    <col min="267" max="267" width="17.5703125" style="163" bestFit="1" customWidth="1"/>
    <col min="268" max="268" width="15.5703125" style="163" bestFit="1" customWidth="1"/>
    <col min="269" max="269" width="9" style="163" customWidth="1"/>
    <col min="270" max="270" width="7.28515625" style="163" bestFit="1" customWidth="1"/>
    <col min="271" max="271" width="11.42578125" style="163"/>
    <col min="272" max="272" width="10" style="163" customWidth="1"/>
    <col min="273" max="273" width="12.28515625" style="163" customWidth="1"/>
    <col min="274" max="512" width="11.42578125" style="163"/>
    <col min="513" max="514" width="12.7109375" style="163" customWidth="1"/>
    <col min="515" max="515" width="21.28515625" style="163" customWidth="1"/>
    <col min="516" max="516" width="21.85546875" style="163" customWidth="1"/>
    <col min="517" max="519" width="12.7109375" style="163" customWidth="1"/>
    <col min="520" max="520" width="14.7109375" style="163" customWidth="1"/>
    <col min="521" max="521" width="13.42578125" style="163" customWidth="1"/>
    <col min="522" max="522" width="10" style="163" bestFit="1" customWidth="1"/>
    <col min="523" max="523" width="17.5703125" style="163" bestFit="1" customWidth="1"/>
    <col min="524" max="524" width="15.5703125" style="163" bestFit="1" customWidth="1"/>
    <col min="525" max="525" width="9" style="163" customWidth="1"/>
    <col min="526" max="526" width="7.28515625" style="163" bestFit="1" customWidth="1"/>
    <col min="527" max="527" width="11.42578125" style="163"/>
    <col min="528" max="528" width="10" style="163" customWidth="1"/>
    <col min="529" max="529" width="12.28515625" style="163" customWidth="1"/>
    <col min="530" max="768" width="11.42578125" style="163"/>
    <col min="769" max="770" width="12.7109375" style="163" customWidth="1"/>
    <col min="771" max="771" width="21.28515625" style="163" customWidth="1"/>
    <col min="772" max="772" width="21.85546875" style="163" customWidth="1"/>
    <col min="773" max="775" width="12.7109375" style="163" customWidth="1"/>
    <col min="776" max="776" width="14.7109375" style="163" customWidth="1"/>
    <col min="777" max="777" width="13.42578125" style="163" customWidth="1"/>
    <col min="778" max="778" width="10" style="163" bestFit="1" customWidth="1"/>
    <col min="779" max="779" width="17.5703125" style="163" bestFit="1" customWidth="1"/>
    <col min="780" max="780" width="15.5703125" style="163" bestFit="1" customWidth="1"/>
    <col min="781" max="781" width="9" style="163" customWidth="1"/>
    <col min="782" max="782" width="7.28515625" style="163" bestFit="1" customWidth="1"/>
    <col min="783" max="783" width="11.42578125" style="163"/>
    <col min="784" max="784" width="10" style="163" customWidth="1"/>
    <col min="785" max="785" width="12.28515625" style="163" customWidth="1"/>
    <col min="786" max="1024" width="11.42578125" style="163"/>
    <col min="1025" max="1026" width="12.7109375" style="163" customWidth="1"/>
    <col min="1027" max="1027" width="21.28515625" style="163" customWidth="1"/>
    <col min="1028" max="1028" width="21.85546875" style="163" customWidth="1"/>
    <col min="1029" max="1031" width="12.7109375" style="163" customWidth="1"/>
    <col min="1032" max="1032" width="14.7109375" style="163" customWidth="1"/>
    <col min="1033" max="1033" width="13.42578125" style="163" customWidth="1"/>
    <col min="1034" max="1034" width="10" style="163" bestFit="1" customWidth="1"/>
    <col min="1035" max="1035" width="17.5703125" style="163" bestFit="1" customWidth="1"/>
    <col min="1036" max="1036" width="15.5703125" style="163" bestFit="1" customWidth="1"/>
    <col min="1037" max="1037" width="9" style="163" customWidth="1"/>
    <col min="1038" max="1038" width="7.28515625" style="163" bestFit="1" customWidth="1"/>
    <col min="1039" max="1039" width="11.42578125" style="163"/>
    <col min="1040" max="1040" width="10" style="163" customWidth="1"/>
    <col min="1041" max="1041" width="12.28515625" style="163" customWidth="1"/>
    <col min="1042" max="1280" width="11.42578125" style="163"/>
    <col min="1281" max="1282" width="12.7109375" style="163" customWidth="1"/>
    <col min="1283" max="1283" width="21.28515625" style="163" customWidth="1"/>
    <col min="1284" max="1284" width="21.85546875" style="163" customWidth="1"/>
    <col min="1285" max="1287" width="12.7109375" style="163" customWidth="1"/>
    <col min="1288" max="1288" width="14.7109375" style="163" customWidth="1"/>
    <col min="1289" max="1289" width="13.42578125" style="163" customWidth="1"/>
    <col min="1290" max="1290" width="10" style="163" bestFit="1" customWidth="1"/>
    <col min="1291" max="1291" width="17.5703125" style="163" bestFit="1" customWidth="1"/>
    <col min="1292" max="1292" width="15.5703125" style="163" bestFit="1" customWidth="1"/>
    <col min="1293" max="1293" width="9" style="163" customWidth="1"/>
    <col min="1294" max="1294" width="7.28515625" style="163" bestFit="1" customWidth="1"/>
    <col min="1295" max="1295" width="11.42578125" style="163"/>
    <col min="1296" max="1296" width="10" style="163" customWidth="1"/>
    <col min="1297" max="1297" width="12.28515625" style="163" customWidth="1"/>
    <col min="1298" max="1536" width="11.42578125" style="163"/>
    <col min="1537" max="1538" width="12.7109375" style="163" customWidth="1"/>
    <col min="1539" max="1539" width="21.28515625" style="163" customWidth="1"/>
    <col min="1540" max="1540" width="21.85546875" style="163" customWidth="1"/>
    <col min="1541" max="1543" width="12.7109375" style="163" customWidth="1"/>
    <col min="1544" max="1544" width="14.7109375" style="163" customWidth="1"/>
    <col min="1545" max="1545" width="13.42578125" style="163" customWidth="1"/>
    <col min="1546" max="1546" width="10" style="163" bestFit="1" customWidth="1"/>
    <col min="1547" max="1547" width="17.5703125" style="163" bestFit="1" customWidth="1"/>
    <col min="1548" max="1548" width="15.5703125" style="163" bestFit="1" customWidth="1"/>
    <col min="1549" max="1549" width="9" style="163" customWidth="1"/>
    <col min="1550" max="1550" width="7.28515625" style="163" bestFit="1" customWidth="1"/>
    <col min="1551" max="1551" width="11.42578125" style="163"/>
    <col min="1552" max="1552" width="10" style="163" customWidth="1"/>
    <col min="1553" max="1553" width="12.28515625" style="163" customWidth="1"/>
    <col min="1554" max="1792" width="11.42578125" style="163"/>
    <col min="1793" max="1794" width="12.7109375" style="163" customWidth="1"/>
    <col min="1795" max="1795" width="21.28515625" style="163" customWidth="1"/>
    <col min="1796" max="1796" width="21.85546875" style="163" customWidth="1"/>
    <col min="1797" max="1799" width="12.7109375" style="163" customWidth="1"/>
    <col min="1800" max="1800" width="14.7109375" style="163" customWidth="1"/>
    <col min="1801" max="1801" width="13.42578125" style="163" customWidth="1"/>
    <col min="1802" max="1802" width="10" style="163" bestFit="1" customWidth="1"/>
    <col min="1803" max="1803" width="17.5703125" style="163" bestFit="1" customWidth="1"/>
    <col min="1804" max="1804" width="15.5703125" style="163" bestFit="1" customWidth="1"/>
    <col min="1805" max="1805" width="9" style="163" customWidth="1"/>
    <col min="1806" max="1806" width="7.28515625" style="163" bestFit="1" customWidth="1"/>
    <col min="1807" max="1807" width="11.42578125" style="163"/>
    <col min="1808" max="1808" width="10" style="163" customWidth="1"/>
    <col min="1809" max="1809" width="12.28515625" style="163" customWidth="1"/>
    <col min="1810" max="2048" width="11.42578125" style="163"/>
    <col min="2049" max="2050" width="12.7109375" style="163" customWidth="1"/>
    <col min="2051" max="2051" width="21.28515625" style="163" customWidth="1"/>
    <col min="2052" max="2052" width="21.85546875" style="163" customWidth="1"/>
    <col min="2053" max="2055" width="12.7109375" style="163" customWidth="1"/>
    <col min="2056" max="2056" width="14.7109375" style="163" customWidth="1"/>
    <col min="2057" max="2057" width="13.42578125" style="163" customWidth="1"/>
    <col min="2058" max="2058" width="10" style="163" bestFit="1" customWidth="1"/>
    <col min="2059" max="2059" width="17.5703125" style="163" bestFit="1" customWidth="1"/>
    <col min="2060" max="2060" width="15.5703125" style="163" bestFit="1" customWidth="1"/>
    <col min="2061" max="2061" width="9" style="163" customWidth="1"/>
    <col min="2062" max="2062" width="7.28515625" style="163" bestFit="1" customWidth="1"/>
    <col min="2063" max="2063" width="11.42578125" style="163"/>
    <col min="2064" max="2064" width="10" style="163" customWidth="1"/>
    <col min="2065" max="2065" width="12.28515625" style="163" customWidth="1"/>
    <col min="2066" max="2304" width="11.42578125" style="163"/>
    <col min="2305" max="2306" width="12.7109375" style="163" customWidth="1"/>
    <col min="2307" max="2307" width="21.28515625" style="163" customWidth="1"/>
    <col min="2308" max="2308" width="21.85546875" style="163" customWidth="1"/>
    <col min="2309" max="2311" width="12.7109375" style="163" customWidth="1"/>
    <col min="2312" max="2312" width="14.7109375" style="163" customWidth="1"/>
    <col min="2313" max="2313" width="13.42578125" style="163" customWidth="1"/>
    <col min="2314" max="2314" width="10" style="163" bestFit="1" customWidth="1"/>
    <col min="2315" max="2315" width="17.5703125" style="163" bestFit="1" customWidth="1"/>
    <col min="2316" max="2316" width="15.5703125" style="163" bestFit="1" customWidth="1"/>
    <col min="2317" max="2317" width="9" style="163" customWidth="1"/>
    <col min="2318" max="2318" width="7.28515625" style="163" bestFit="1" customWidth="1"/>
    <col min="2319" max="2319" width="11.42578125" style="163"/>
    <col min="2320" max="2320" width="10" style="163" customWidth="1"/>
    <col min="2321" max="2321" width="12.28515625" style="163" customWidth="1"/>
    <col min="2322" max="2560" width="11.42578125" style="163"/>
    <col min="2561" max="2562" width="12.7109375" style="163" customWidth="1"/>
    <col min="2563" max="2563" width="21.28515625" style="163" customWidth="1"/>
    <col min="2564" max="2564" width="21.85546875" style="163" customWidth="1"/>
    <col min="2565" max="2567" width="12.7109375" style="163" customWidth="1"/>
    <col min="2568" max="2568" width="14.7109375" style="163" customWidth="1"/>
    <col min="2569" max="2569" width="13.42578125" style="163" customWidth="1"/>
    <col min="2570" max="2570" width="10" style="163" bestFit="1" customWidth="1"/>
    <col min="2571" max="2571" width="17.5703125" style="163" bestFit="1" customWidth="1"/>
    <col min="2572" max="2572" width="15.5703125" style="163" bestFit="1" customWidth="1"/>
    <col min="2573" max="2573" width="9" style="163" customWidth="1"/>
    <col min="2574" max="2574" width="7.28515625" style="163" bestFit="1" customWidth="1"/>
    <col min="2575" max="2575" width="11.42578125" style="163"/>
    <col min="2576" max="2576" width="10" style="163" customWidth="1"/>
    <col min="2577" max="2577" width="12.28515625" style="163" customWidth="1"/>
    <col min="2578" max="2816" width="11.42578125" style="163"/>
    <col min="2817" max="2818" width="12.7109375" style="163" customWidth="1"/>
    <col min="2819" max="2819" width="21.28515625" style="163" customWidth="1"/>
    <col min="2820" max="2820" width="21.85546875" style="163" customWidth="1"/>
    <col min="2821" max="2823" width="12.7109375" style="163" customWidth="1"/>
    <col min="2824" max="2824" width="14.7109375" style="163" customWidth="1"/>
    <col min="2825" max="2825" width="13.42578125" style="163" customWidth="1"/>
    <col min="2826" max="2826" width="10" style="163" bestFit="1" customWidth="1"/>
    <col min="2827" max="2827" width="17.5703125" style="163" bestFit="1" customWidth="1"/>
    <col min="2828" max="2828" width="15.5703125" style="163" bestFit="1" customWidth="1"/>
    <col min="2829" max="2829" width="9" style="163" customWidth="1"/>
    <col min="2830" max="2830" width="7.28515625" style="163" bestFit="1" customWidth="1"/>
    <col min="2831" max="2831" width="11.42578125" style="163"/>
    <col min="2832" max="2832" width="10" style="163" customWidth="1"/>
    <col min="2833" max="2833" width="12.28515625" style="163" customWidth="1"/>
    <col min="2834" max="3072" width="11.42578125" style="163"/>
    <col min="3073" max="3074" width="12.7109375" style="163" customWidth="1"/>
    <col min="3075" max="3075" width="21.28515625" style="163" customWidth="1"/>
    <col min="3076" max="3076" width="21.85546875" style="163" customWidth="1"/>
    <col min="3077" max="3079" width="12.7109375" style="163" customWidth="1"/>
    <col min="3080" max="3080" width="14.7109375" style="163" customWidth="1"/>
    <col min="3081" max="3081" width="13.42578125" style="163" customWidth="1"/>
    <col min="3082" max="3082" width="10" style="163" bestFit="1" customWidth="1"/>
    <col min="3083" max="3083" width="17.5703125" style="163" bestFit="1" customWidth="1"/>
    <col min="3084" max="3084" width="15.5703125" style="163" bestFit="1" customWidth="1"/>
    <col min="3085" max="3085" width="9" style="163" customWidth="1"/>
    <col min="3086" max="3086" width="7.28515625" style="163" bestFit="1" customWidth="1"/>
    <col min="3087" max="3087" width="11.42578125" style="163"/>
    <col min="3088" max="3088" width="10" style="163" customWidth="1"/>
    <col min="3089" max="3089" width="12.28515625" style="163" customWidth="1"/>
    <col min="3090" max="3328" width="11.42578125" style="163"/>
    <col min="3329" max="3330" width="12.7109375" style="163" customWidth="1"/>
    <col min="3331" max="3331" width="21.28515625" style="163" customWidth="1"/>
    <col min="3332" max="3332" width="21.85546875" style="163" customWidth="1"/>
    <col min="3333" max="3335" width="12.7109375" style="163" customWidth="1"/>
    <col min="3336" max="3336" width="14.7109375" style="163" customWidth="1"/>
    <col min="3337" max="3337" width="13.42578125" style="163" customWidth="1"/>
    <col min="3338" max="3338" width="10" style="163" bestFit="1" customWidth="1"/>
    <col min="3339" max="3339" width="17.5703125" style="163" bestFit="1" customWidth="1"/>
    <col min="3340" max="3340" width="15.5703125" style="163" bestFit="1" customWidth="1"/>
    <col min="3341" max="3341" width="9" style="163" customWidth="1"/>
    <col min="3342" max="3342" width="7.28515625" style="163" bestFit="1" customWidth="1"/>
    <col min="3343" max="3343" width="11.42578125" style="163"/>
    <col min="3344" max="3344" width="10" style="163" customWidth="1"/>
    <col min="3345" max="3345" width="12.28515625" style="163" customWidth="1"/>
    <col min="3346" max="3584" width="11.42578125" style="163"/>
    <col min="3585" max="3586" width="12.7109375" style="163" customWidth="1"/>
    <col min="3587" max="3587" width="21.28515625" style="163" customWidth="1"/>
    <col min="3588" max="3588" width="21.85546875" style="163" customWidth="1"/>
    <col min="3589" max="3591" width="12.7109375" style="163" customWidth="1"/>
    <col min="3592" max="3592" width="14.7109375" style="163" customWidth="1"/>
    <col min="3593" max="3593" width="13.42578125" style="163" customWidth="1"/>
    <col min="3594" max="3594" width="10" style="163" bestFit="1" customWidth="1"/>
    <col min="3595" max="3595" width="17.5703125" style="163" bestFit="1" customWidth="1"/>
    <col min="3596" max="3596" width="15.5703125" style="163" bestFit="1" customWidth="1"/>
    <col min="3597" max="3597" width="9" style="163" customWidth="1"/>
    <col min="3598" max="3598" width="7.28515625" style="163" bestFit="1" customWidth="1"/>
    <col min="3599" max="3599" width="11.42578125" style="163"/>
    <col min="3600" max="3600" width="10" style="163" customWidth="1"/>
    <col min="3601" max="3601" width="12.28515625" style="163" customWidth="1"/>
    <col min="3602" max="3840" width="11.42578125" style="163"/>
    <col min="3841" max="3842" width="12.7109375" style="163" customWidth="1"/>
    <col min="3843" max="3843" width="21.28515625" style="163" customWidth="1"/>
    <col min="3844" max="3844" width="21.85546875" style="163" customWidth="1"/>
    <col min="3845" max="3847" width="12.7109375" style="163" customWidth="1"/>
    <col min="3848" max="3848" width="14.7109375" style="163" customWidth="1"/>
    <col min="3849" max="3849" width="13.42578125" style="163" customWidth="1"/>
    <col min="3850" max="3850" width="10" style="163" bestFit="1" customWidth="1"/>
    <col min="3851" max="3851" width="17.5703125" style="163" bestFit="1" customWidth="1"/>
    <col min="3852" max="3852" width="15.5703125" style="163" bestFit="1" customWidth="1"/>
    <col min="3853" max="3853" width="9" style="163" customWidth="1"/>
    <col min="3854" max="3854" width="7.28515625" style="163" bestFit="1" customWidth="1"/>
    <col min="3855" max="3855" width="11.42578125" style="163"/>
    <col min="3856" max="3856" width="10" style="163" customWidth="1"/>
    <col min="3857" max="3857" width="12.28515625" style="163" customWidth="1"/>
    <col min="3858" max="4096" width="11.42578125" style="163"/>
    <col min="4097" max="4098" width="12.7109375" style="163" customWidth="1"/>
    <col min="4099" max="4099" width="21.28515625" style="163" customWidth="1"/>
    <col min="4100" max="4100" width="21.85546875" style="163" customWidth="1"/>
    <col min="4101" max="4103" width="12.7109375" style="163" customWidth="1"/>
    <col min="4104" max="4104" width="14.7109375" style="163" customWidth="1"/>
    <col min="4105" max="4105" width="13.42578125" style="163" customWidth="1"/>
    <col min="4106" max="4106" width="10" style="163" bestFit="1" customWidth="1"/>
    <col min="4107" max="4107" width="17.5703125" style="163" bestFit="1" customWidth="1"/>
    <col min="4108" max="4108" width="15.5703125" style="163" bestFit="1" customWidth="1"/>
    <col min="4109" max="4109" width="9" style="163" customWidth="1"/>
    <col min="4110" max="4110" width="7.28515625" style="163" bestFit="1" customWidth="1"/>
    <col min="4111" max="4111" width="11.42578125" style="163"/>
    <col min="4112" max="4112" width="10" style="163" customWidth="1"/>
    <col min="4113" max="4113" width="12.28515625" style="163" customWidth="1"/>
    <col min="4114" max="4352" width="11.42578125" style="163"/>
    <col min="4353" max="4354" width="12.7109375" style="163" customWidth="1"/>
    <col min="4355" max="4355" width="21.28515625" style="163" customWidth="1"/>
    <col min="4356" max="4356" width="21.85546875" style="163" customWidth="1"/>
    <col min="4357" max="4359" width="12.7109375" style="163" customWidth="1"/>
    <col min="4360" max="4360" width="14.7109375" style="163" customWidth="1"/>
    <col min="4361" max="4361" width="13.42578125" style="163" customWidth="1"/>
    <col min="4362" max="4362" width="10" style="163" bestFit="1" customWidth="1"/>
    <col min="4363" max="4363" width="17.5703125" style="163" bestFit="1" customWidth="1"/>
    <col min="4364" max="4364" width="15.5703125" style="163" bestFit="1" customWidth="1"/>
    <col min="4365" max="4365" width="9" style="163" customWidth="1"/>
    <col min="4366" max="4366" width="7.28515625" style="163" bestFit="1" customWidth="1"/>
    <col min="4367" max="4367" width="11.42578125" style="163"/>
    <col min="4368" max="4368" width="10" style="163" customWidth="1"/>
    <col min="4369" max="4369" width="12.28515625" style="163" customWidth="1"/>
    <col min="4370" max="4608" width="11.42578125" style="163"/>
    <col min="4609" max="4610" width="12.7109375" style="163" customWidth="1"/>
    <col min="4611" max="4611" width="21.28515625" style="163" customWidth="1"/>
    <col min="4612" max="4612" width="21.85546875" style="163" customWidth="1"/>
    <col min="4613" max="4615" width="12.7109375" style="163" customWidth="1"/>
    <col min="4616" max="4616" width="14.7109375" style="163" customWidth="1"/>
    <col min="4617" max="4617" width="13.42578125" style="163" customWidth="1"/>
    <col min="4618" max="4618" width="10" style="163" bestFit="1" customWidth="1"/>
    <col min="4619" max="4619" width="17.5703125" style="163" bestFit="1" customWidth="1"/>
    <col min="4620" max="4620" width="15.5703125" style="163" bestFit="1" customWidth="1"/>
    <col min="4621" max="4621" width="9" style="163" customWidth="1"/>
    <col min="4622" max="4622" width="7.28515625" style="163" bestFit="1" customWidth="1"/>
    <col min="4623" max="4623" width="11.42578125" style="163"/>
    <col min="4624" max="4624" width="10" style="163" customWidth="1"/>
    <col min="4625" max="4625" width="12.28515625" style="163" customWidth="1"/>
    <col min="4626" max="4864" width="11.42578125" style="163"/>
    <col min="4865" max="4866" width="12.7109375" style="163" customWidth="1"/>
    <col min="4867" max="4867" width="21.28515625" style="163" customWidth="1"/>
    <col min="4868" max="4868" width="21.85546875" style="163" customWidth="1"/>
    <col min="4869" max="4871" width="12.7109375" style="163" customWidth="1"/>
    <col min="4872" max="4872" width="14.7109375" style="163" customWidth="1"/>
    <col min="4873" max="4873" width="13.42578125" style="163" customWidth="1"/>
    <col min="4874" max="4874" width="10" style="163" bestFit="1" customWidth="1"/>
    <col min="4875" max="4875" width="17.5703125" style="163" bestFit="1" customWidth="1"/>
    <col min="4876" max="4876" width="15.5703125" style="163" bestFit="1" customWidth="1"/>
    <col min="4877" max="4877" width="9" style="163" customWidth="1"/>
    <col min="4878" max="4878" width="7.28515625" style="163" bestFit="1" customWidth="1"/>
    <col min="4879" max="4879" width="11.42578125" style="163"/>
    <col min="4880" max="4880" width="10" style="163" customWidth="1"/>
    <col min="4881" max="4881" width="12.28515625" style="163" customWidth="1"/>
    <col min="4882" max="5120" width="11.42578125" style="163"/>
    <col min="5121" max="5122" width="12.7109375" style="163" customWidth="1"/>
    <col min="5123" max="5123" width="21.28515625" style="163" customWidth="1"/>
    <col min="5124" max="5124" width="21.85546875" style="163" customWidth="1"/>
    <col min="5125" max="5127" width="12.7109375" style="163" customWidth="1"/>
    <col min="5128" max="5128" width="14.7109375" style="163" customWidth="1"/>
    <col min="5129" max="5129" width="13.42578125" style="163" customWidth="1"/>
    <col min="5130" max="5130" width="10" style="163" bestFit="1" customWidth="1"/>
    <col min="5131" max="5131" width="17.5703125" style="163" bestFit="1" customWidth="1"/>
    <col min="5132" max="5132" width="15.5703125" style="163" bestFit="1" customWidth="1"/>
    <col min="5133" max="5133" width="9" style="163" customWidth="1"/>
    <col min="5134" max="5134" width="7.28515625" style="163" bestFit="1" customWidth="1"/>
    <col min="5135" max="5135" width="11.42578125" style="163"/>
    <col min="5136" max="5136" width="10" style="163" customWidth="1"/>
    <col min="5137" max="5137" width="12.28515625" style="163" customWidth="1"/>
    <col min="5138" max="5376" width="11.42578125" style="163"/>
    <col min="5377" max="5378" width="12.7109375" style="163" customWidth="1"/>
    <col min="5379" max="5379" width="21.28515625" style="163" customWidth="1"/>
    <col min="5380" max="5380" width="21.85546875" style="163" customWidth="1"/>
    <col min="5381" max="5383" width="12.7109375" style="163" customWidth="1"/>
    <col min="5384" max="5384" width="14.7109375" style="163" customWidth="1"/>
    <col min="5385" max="5385" width="13.42578125" style="163" customWidth="1"/>
    <col min="5386" max="5386" width="10" style="163" bestFit="1" customWidth="1"/>
    <col min="5387" max="5387" width="17.5703125" style="163" bestFit="1" customWidth="1"/>
    <col min="5388" max="5388" width="15.5703125" style="163" bestFit="1" customWidth="1"/>
    <col min="5389" max="5389" width="9" style="163" customWidth="1"/>
    <col min="5390" max="5390" width="7.28515625" style="163" bestFit="1" customWidth="1"/>
    <col min="5391" max="5391" width="11.42578125" style="163"/>
    <col min="5392" max="5392" width="10" style="163" customWidth="1"/>
    <col min="5393" max="5393" width="12.28515625" style="163" customWidth="1"/>
    <col min="5394" max="5632" width="11.42578125" style="163"/>
    <col min="5633" max="5634" width="12.7109375" style="163" customWidth="1"/>
    <col min="5635" max="5635" width="21.28515625" style="163" customWidth="1"/>
    <col min="5636" max="5636" width="21.85546875" style="163" customWidth="1"/>
    <col min="5637" max="5639" width="12.7109375" style="163" customWidth="1"/>
    <col min="5640" max="5640" width="14.7109375" style="163" customWidth="1"/>
    <col min="5641" max="5641" width="13.42578125" style="163" customWidth="1"/>
    <col min="5642" max="5642" width="10" style="163" bestFit="1" customWidth="1"/>
    <col min="5643" max="5643" width="17.5703125" style="163" bestFit="1" customWidth="1"/>
    <col min="5644" max="5644" width="15.5703125" style="163" bestFit="1" customWidth="1"/>
    <col min="5645" max="5645" width="9" style="163" customWidth="1"/>
    <col min="5646" max="5646" width="7.28515625" style="163" bestFit="1" customWidth="1"/>
    <col min="5647" max="5647" width="11.42578125" style="163"/>
    <col min="5648" max="5648" width="10" style="163" customWidth="1"/>
    <col min="5649" max="5649" width="12.28515625" style="163" customWidth="1"/>
    <col min="5650" max="5888" width="11.42578125" style="163"/>
    <col min="5889" max="5890" width="12.7109375" style="163" customWidth="1"/>
    <col min="5891" max="5891" width="21.28515625" style="163" customWidth="1"/>
    <col min="5892" max="5892" width="21.85546875" style="163" customWidth="1"/>
    <col min="5893" max="5895" width="12.7109375" style="163" customWidth="1"/>
    <col min="5896" max="5896" width="14.7109375" style="163" customWidth="1"/>
    <col min="5897" max="5897" width="13.42578125" style="163" customWidth="1"/>
    <col min="5898" max="5898" width="10" style="163" bestFit="1" customWidth="1"/>
    <col min="5899" max="5899" width="17.5703125" style="163" bestFit="1" customWidth="1"/>
    <col min="5900" max="5900" width="15.5703125" style="163" bestFit="1" customWidth="1"/>
    <col min="5901" max="5901" width="9" style="163" customWidth="1"/>
    <col min="5902" max="5902" width="7.28515625" style="163" bestFit="1" customWidth="1"/>
    <col min="5903" max="5903" width="11.42578125" style="163"/>
    <col min="5904" max="5904" width="10" style="163" customWidth="1"/>
    <col min="5905" max="5905" width="12.28515625" style="163" customWidth="1"/>
    <col min="5906" max="6144" width="11.42578125" style="163"/>
    <col min="6145" max="6146" width="12.7109375" style="163" customWidth="1"/>
    <col min="6147" max="6147" width="21.28515625" style="163" customWidth="1"/>
    <col min="6148" max="6148" width="21.85546875" style="163" customWidth="1"/>
    <col min="6149" max="6151" width="12.7109375" style="163" customWidth="1"/>
    <col min="6152" max="6152" width="14.7109375" style="163" customWidth="1"/>
    <col min="6153" max="6153" width="13.42578125" style="163" customWidth="1"/>
    <col min="6154" max="6154" width="10" style="163" bestFit="1" customWidth="1"/>
    <col min="6155" max="6155" width="17.5703125" style="163" bestFit="1" customWidth="1"/>
    <col min="6156" max="6156" width="15.5703125" style="163" bestFit="1" customWidth="1"/>
    <col min="6157" max="6157" width="9" style="163" customWidth="1"/>
    <col min="6158" max="6158" width="7.28515625" style="163" bestFit="1" customWidth="1"/>
    <col min="6159" max="6159" width="11.42578125" style="163"/>
    <col min="6160" max="6160" width="10" style="163" customWidth="1"/>
    <col min="6161" max="6161" width="12.28515625" style="163" customWidth="1"/>
    <col min="6162" max="6400" width="11.42578125" style="163"/>
    <col min="6401" max="6402" width="12.7109375" style="163" customWidth="1"/>
    <col min="6403" max="6403" width="21.28515625" style="163" customWidth="1"/>
    <col min="6404" max="6404" width="21.85546875" style="163" customWidth="1"/>
    <col min="6405" max="6407" width="12.7109375" style="163" customWidth="1"/>
    <col min="6408" max="6408" width="14.7109375" style="163" customWidth="1"/>
    <col min="6409" max="6409" width="13.42578125" style="163" customWidth="1"/>
    <col min="6410" max="6410" width="10" style="163" bestFit="1" customWidth="1"/>
    <col min="6411" max="6411" width="17.5703125" style="163" bestFit="1" customWidth="1"/>
    <col min="6412" max="6412" width="15.5703125" style="163" bestFit="1" customWidth="1"/>
    <col min="6413" max="6413" width="9" style="163" customWidth="1"/>
    <col min="6414" max="6414" width="7.28515625" style="163" bestFit="1" customWidth="1"/>
    <col min="6415" max="6415" width="11.42578125" style="163"/>
    <col min="6416" max="6416" width="10" style="163" customWidth="1"/>
    <col min="6417" max="6417" width="12.28515625" style="163" customWidth="1"/>
    <col min="6418" max="6656" width="11.42578125" style="163"/>
    <col min="6657" max="6658" width="12.7109375" style="163" customWidth="1"/>
    <col min="6659" max="6659" width="21.28515625" style="163" customWidth="1"/>
    <col min="6660" max="6660" width="21.85546875" style="163" customWidth="1"/>
    <col min="6661" max="6663" width="12.7109375" style="163" customWidth="1"/>
    <col min="6664" max="6664" width="14.7109375" style="163" customWidth="1"/>
    <col min="6665" max="6665" width="13.42578125" style="163" customWidth="1"/>
    <col min="6666" max="6666" width="10" style="163" bestFit="1" customWidth="1"/>
    <col min="6667" max="6667" width="17.5703125" style="163" bestFit="1" customWidth="1"/>
    <col min="6668" max="6668" width="15.5703125" style="163" bestFit="1" customWidth="1"/>
    <col min="6669" max="6669" width="9" style="163" customWidth="1"/>
    <col min="6670" max="6670" width="7.28515625" style="163" bestFit="1" customWidth="1"/>
    <col min="6671" max="6671" width="11.42578125" style="163"/>
    <col min="6672" max="6672" width="10" style="163" customWidth="1"/>
    <col min="6673" max="6673" width="12.28515625" style="163" customWidth="1"/>
    <col min="6674" max="6912" width="11.42578125" style="163"/>
    <col min="6913" max="6914" width="12.7109375" style="163" customWidth="1"/>
    <col min="6915" max="6915" width="21.28515625" style="163" customWidth="1"/>
    <col min="6916" max="6916" width="21.85546875" style="163" customWidth="1"/>
    <col min="6917" max="6919" width="12.7109375" style="163" customWidth="1"/>
    <col min="6920" max="6920" width="14.7109375" style="163" customWidth="1"/>
    <col min="6921" max="6921" width="13.42578125" style="163" customWidth="1"/>
    <col min="6922" max="6922" width="10" style="163" bestFit="1" customWidth="1"/>
    <col min="6923" max="6923" width="17.5703125" style="163" bestFit="1" customWidth="1"/>
    <col min="6924" max="6924" width="15.5703125" style="163" bestFit="1" customWidth="1"/>
    <col min="6925" max="6925" width="9" style="163" customWidth="1"/>
    <col min="6926" max="6926" width="7.28515625" style="163" bestFit="1" customWidth="1"/>
    <col min="6927" max="6927" width="11.42578125" style="163"/>
    <col min="6928" max="6928" width="10" style="163" customWidth="1"/>
    <col min="6929" max="6929" width="12.28515625" style="163" customWidth="1"/>
    <col min="6930" max="7168" width="11.42578125" style="163"/>
    <col min="7169" max="7170" width="12.7109375" style="163" customWidth="1"/>
    <col min="7171" max="7171" width="21.28515625" style="163" customWidth="1"/>
    <col min="7172" max="7172" width="21.85546875" style="163" customWidth="1"/>
    <col min="7173" max="7175" width="12.7109375" style="163" customWidth="1"/>
    <col min="7176" max="7176" width="14.7109375" style="163" customWidth="1"/>
    <col min="7177" max="7177" width="13.42578125" style="163" customWidth="1"/>
    <col min="7178" max="7178" width="10" style="163" bestFit="1" customWidth="1"/>
    <col min="7179" max="7179" width="17.5703125" style="163" bestFit="1" customWidth="1"/>
    <col min="7180" max="7180" width="15.5703125" style="163" bestFit="1" customWidth="1"/>
    <col min="7181" max="7181" width="9" style="163" customWidth="1"/>
    <col min="7182" max="7182" width="7.28515625" style="163" bestFit="1" customWidth="1"/>
    <col min="7183" max="7183" width="11.42578125" style="163"/>
    <col min="7184" max="7184" width="10" style="163" customWidth="1"/>
    <col min="7185" max="7185" width="12.28515625" style="163" customWidth="1"/>
    <col min="7186" max="7424" width="11.42578125" style="163"/>
    <col min="7425" max="7426" width="12.7109375" style="163" customWidth="1"/>
    <col min="7427" max="7427" width="21.28515625" style="163" customWidth="1"/>
    <col min="7428" max="7428" width="21.85546875" style="163" customWidth="1"/>
    <col min="7429" max="7431" width="12.7109375" style="163" customWidth="1"/>
    <col min="7432" max="7432" width="14.7109375" style="163" customWidth="1"/>
    <col min="7433" max="7433" width="13.42578125" style="163" customWidth="1"/>
    <col min="7434" max="7434" width="10" style="163" bestFit="1" customWidth="1"/>
    <col min="7435" max="7435" width="17.5703125" style="163" bestFit="1" customWidth="1"/>
    <col min="7436" max="7436" width="15.5703125" style="163" bestFit="1" customWidth="1"/>
    <col min="7437" max="7437" width="9" style="163" customWidth="1"/>
    <col min="7438" max="7438" width="7.28515625" style="163" bestFit="1" customWidth="1"/>
    <col min="7439" max="7439" width="11.42578125" style="163"/>
    <col min="7440" max="7440" width="10" style="163" customWidth="1"/>
    <col min="7441" max="7441" width="12.28515625" style="163" customWidth="1"/>
    <col min="7442" max="7680" width="11.42578125" style="163"/>
    <col min="7681" max="7682" width="12.7109375" style="163" customWidth="1"/>
    <col min="7683" max="7683" width="21.28515625" style="163" customWidth="1"/>
    <col min="7684" max="7684" width="21.85546875" style="163" customWidth="1"/>
    <col min="7685" max="7687" width="12.7109375" style="163" customWidth="1"/>
    <col min="7688" max="7688" width="14.7109375" style="163" customWidth="1"/>
    <col min="7689" max="7689" width="13.42578125" style="163" customWidth="1"/>
    <col min="7690" max="7690" width="10" style="163" bestFit="1" customWidth="1"/>
    <col min="7691" max="7691" width="17.5703125" style="163" bestFit="1" customWidth="1"/>
    <col min="7692" max="7692" width="15.5703125" style="163" bestFit="1" customWidth="1"/>
    <col min="7693" max="7693" width="9" style="163" customWidth="1"/>
    <col min="7694" max="7694" width="7.28515625" style="163" bestFit="1" customWidth="1"/>
    <col min="7695" max="7695" width="11.42578125" style="163"/>
    <col min="7696" max="7696" width="10" style="163" customWidth="1"/>
    <col min="7697" max="7697" width="12.28515625" style="163" customWidth="1"/>
    <col min="7698" max="7936" width="11.42578125" style="163"/>
    <col min="7937" max="7938" width="12.7109375" style="163" customWidth="1"/>
    <col min="7939" max="7939" width="21.28515625" style="163" customWidth="1"/>
    <col min="7940" max="7940" width="21.85546875" style="163" customWidth="1"/>
    <col min="7941" max="7943" width="12.7109375" style="163" customWidth="1"/>
    <col min="7944" max="7944" width="14.7109375" style="163" customWidth="1"/>
    <col min="7945" max="7945" width="13.42578125" style="163" customWidth="1"/>
    <col min="7946" max="7946" width="10" style="163" bestFit="1" customWidth="1"/>
    <col min="7947" max="7947" width="17.5703125" style="163" bestFit="1" customWidth="1"/>
    <col min="7948" max="7948" width="15.5703125" style="163" bestFit="1" customWidth="1"/>
    <col min="7949" max="7949" width="9" style="163" customWidth="1"/>
    <col min="7950" max="7950" width="7.28515625" style="163" bestFit="1" customWidth="1"/>
    <col min="7951" max="7951" width="11.42578125" style="163"/>
    <col min="7952" max="7952" width="10" style="163" customWidth="1"/>
    <col min="7953" max="7953" width="12.28515625" style="163" customWidth="1"/>
    <col min="7954" max="8192" width="11.42578125" style="163"/>
    <col min="8193" max="8194" width="12.7109375" style="163" customWidth="1"/>
    <col min="8195" max="8195" width="21.28515625" style="163" customWidth="1"/>
    <col min="8196" max="8196" width="21.85546875" style="163" customWidth="1"/>
    <col min="8197" max="8199" width="12.7109375" style="163" customWidth="1"/>
    <col min="8200" max="8200" width="14.7109375" style="163" customWidth="1"/>
    <col min="8201" max="8201" width="13.42578125" style="163" customWidth="1"/>
    <col min="8202" max="8202" width="10" style="163" bestFit="1" customWidth="1"/>
    <col min="8203" max="8203" width="17.5703125" style="163" bestFit="1" customWidth="1"/>
    <col min="8204" max="8204" width="15.5703125" style="163" bestFit="1" customWidth="1"/>
    <col min="8205" max="8205" width="9" style="163" customWidth="1"/>
    <col min="8206" max="8206" width="7.28515625" style="163" bestFit="1" customWidth="1"/>
    <col min="8207" max="8207" width="11.42578125" style="163"/>
    <col min="8208" max="8208" width="10" style="163" customWidth="1"/>
    <col min="8209" max="8209" width="12.28515625" style="163" customWidth="1"/>
    <col min="8210" max="8448" width="11.42578125" style="163"/>
    <col min="8449" max="8450" width="12.7109375" style="163" customWidth="1"/>
    <col min="8451" max="8451" width="21.28515625" style="163" customWidth="1"/>
    <col min="8452" max="8452" width="21.85546875" style="163" customWidth="1"/>
    <col min="8453" max="8455" width="12.7109375" style="163" customWidth="1"/>
    <col min="8456" max="8456" width="14.7109375" style="163" customWidth="1"/>
    <col min="8457" max="8457" width="13.42578125" style="163" customWidth="1"/>
    <col min="8458" max="8458" width="10" style="163" bestFit="1" customWidth="1"/>
    <col min="8459" max="8459" width="17.5703125" style="163" bestFit="1" customWidth="1"/>
    <col min="8460" max="8460" width="15.5703125" style="163" bestFit="1" customWidth="1"/>
    <col min="8461" max="8461" width="9" style="163" customWidth="1"/>
    <col min="8462" max="8462" width="7.28515625" style="163" bestFit="1" customWidth="1"/>
    <col min="8463" max="8463" width="11.42578125" style="163"/>
    <col min="8464" max="8464" width="10" style="163" customWidth="1"/>
    <col min="8465" max="8465" width="12.28515625" style="163" customWidth="1"/>
    <col min="8466" max="8704" width="11.42578125" style="163"/>
    <col min="8705" max="8706" width="12.7109375" style="163" customWidth="1"/>
    <col min="8707" max="8707" width="21.28515625" style="163" customWidth="1"/>
    <col min="8708" max="8708" width="21.85546875" style="163" customWidth="1"/>
    <col min="8709" max="8711" width="12.7109375" style="163" customWidth="1"/>
    <col min="8712" max="8712" width="14.7109375" style="163" customWidth="1"/>
    <col min="8713" max="8713" width="13.42578125" style="163" customWidth="1"/>
    <col min="8714" max="8714" width="10" style="163" bestFit="1" customWidth="1"/>
    <col min="8715" max="8715" width="17.5703125" style="163" bestFit="1" customWidth="1"/>
    <col min="8716" max="8716" width="15.5703125" style="163" bestFit="1" customWidth="1"/>
    <col min="8717" max="8717" width="9" style="163" customWidth="1"/>
    <col min="8718" max="8718" width="7.28515625" style="163" bestFit="1" customWidth="1"/>
    <col min="8719" max="8719" width="11.42578125" style="163"/>
    <col min="8720" max="8720" width="10" style="163" customWidth="1"/>
    <col min="8721" max="8721" width="12.28515625" style="163" customWidth="1"/>
    <col min="8722" max="8960" width="11.42578125" style="163"/>
    <col min="8961" max="8962" width="12.7109375" style="163" customWidth="1"/>
    <col min="8963" max="8963" width="21.28515625" style="163" customWidth="1"/>
    <col min="8964" max="8964" width="21.85546875" style="163" customWidth="1"/>
    <col min="8965" max="8967" width="12.7109375" style="163" customWidth="1"/>
    <col min="8968" max="8968" width="14.7109375" style="163" customWidth="1"/>
    <col min="8969" max="8969" width="13.42578125" style="163" customWidth="1"/>
    <col min="8970" max="8970" width="10" style="163" bestFit="1" customWidth="1"/>
    <col min="8971" max="8971" width="17.5703125" style="163" bestFit="1" customWidth="1"/>
    <col min="8972" max="8972" width="15.5703125" style="163" bestFit="1" customWidth="1"/>
    <col min="8973" max="8973" width="9" style="163" customWidth="1"/>
    <col min="8974" max="8974" width="7.28515625" style="163" bestFit="1" customWidth="1"/>
    <col min="8975" max="8975" width="11.42578125" style="163"/>
    <col min="8976" max="8976" width="10" style="163" customWidth="1"/>
    <col min="8977" max="8977" width="12.28515625" style="163" customWidth="1"/>
    <col min="8978" max="9216" width="11.42578125" style="163"/>
    <col min="9217" max="9218" width="12.7109375" style="163" customWidth="1"/>
    <col min="9219" max="9219" width="21.28515625" style="163" customWidth="1"/>
    <col min="9220" max="9220" width="21.85546875" style="163" customWidth="1"/>
    <col min="9221" max="9223" width="12.7109375" style="163" customWidth="1"/>
    <col min="9224" max="9224" width="14.7109375" style="163" customWidth="1"/>
    <col min="9225" max="9225" width="13.42578125" style="163" customWidth="1"/>
    <col min="9226" max="9226" width="10" style="163" bestFit="1" customWidth="1"/>
    <col min="9227" max="9227" width="17.5703125" style="163" bestFit="1" customWidth="1"/>
    <col min="9228" max="9228" width="15.5703125" style="163" bestFit="1" customWidth="1"/>
    <col min="9229" max="9229" width="9" style="163" customWidth="1"/>
    <col min="9230" max="9230" width="7.28515625" style="163" bestFit="1" customWidth="1"/>
    <col min="9231" max="9231" width="11.42578125" style="163"/>
    <col min="9232" max="9232" width="10" style="163" customWidth="1"/>
    <col min="9233" max="9233" width="12.28515625" style="163" customWidth="1"/>
    <col min="9234" max="9472" width="11.42578125" style="163"/>
    <col min="9473" max="9474" width="12.7109375" style="163" customWidth="1"/>
    <col min="9475" max="9475" width="21.28515625" style="163" customWidth="1"/>
    <col min="9476" max="9476" width="21.85546875" style="163" customWidth="1"/>
    <col min="9477" max="9479" width="12.7109375" style="163" customWidth="1"/>
    <col min="9480" max="9480" width="14.7109375" style="163" customWidth="1"/>
    <col min="9481" max="9481" width="13.42578125" style="163" customWidth="1"/>
    <col min="9482" max="9482" width="10" style="163" bestFit="1" customWidth="1"/>
    <col min="9483" max="9483" width="17.5703125" style="163" bestFit="1" customWidth="1"/>
    <col min="9484" max="9484" width="15.5703125" style="163" bestFit="1" customWidth="1"/>
    <col min="9485" max="9485" width="9" style="163" customWidth="1"/>
    <col min="9486" max="9486" width="7.28515625" style="163" bestFit="1" customWidth="1"/>
    <col min="9487" max="9487" width="11.42578125" style="163"/>
    <col min="9488" max="9488" width="10" style="163" customWidth="1"/>
    <col min="9489" max="9489" width="12.28515625" style="163" customWidth="1"/>
    <col min="9490" max="9728" width="11.42578125" style="163"/>
    <col min="9729" max="9730" width="12.7109375" style="163" customWidth="1"/>
    <col min="9731" max="9731" width="21.28515625" style="163" customWidth="1"/>
    <col min="9732" max="9732" width="21.85546875" style="163" customWidth="1"/>
    <col min="9733" max="9735" width="12.7109375" style="163" customWidth="1"/>
    <col min="9736" max="9736" width="14.7109375" style="163" customWidth="1"/>
    <col min="9737" max="9737" width="13.42578125" style="163" customWidth="1"/>
    <col min="9738" max="9738" width="10" style="163" bestFit="1" customWidth="1"/>
    <col min="9739" max="9739" width="17.5703125" style="163" bestFit="1" customWidth="1"/>
    <col min="9740" max="9740" width="15.5703125" style="163" bestFit="1" customWidth="1"/>
    <col min="9741" max="9741" width="9" style="163" customWidth="1"/>
    <col min="9742" max="9742" width="7.28515625" style="163" bestFit="1" customWidth="1"/>
    <col min="9743" max="9743" width="11.42578125" style="163"/>
    <col min="9744" max="9744" width="10" style="163" customWidth="1"/>
    <col min="9745" max="9745" width="12.28515625" style="163" customWidth="1"/>
    <col min="9746" max="9984" width="11.42578125" style="163"/>
    <col min="9985" max="9986" width="12.7109375" style="163" customWidth="1"/>
    <col min="9987" max="9987" width="21.28515625" style="163" customWidth="1"/>
    <col min="9988" max="9988" width="21.85546875" style="163" customWidth="1"/>
    <col min="9989" max="9991" width="12.7109375" style="163" customWidth="1"/>
    <col min="9992" max="9992" width="14.7109375" style="163" customWidth="1"/>
    <col min="9993" max="9993" width="13.42578125" style="163" customWidth="1"/>
    <col min="9994" max="9994" width="10" style="163" bestFit="1" customWidth="1"/>
    <col min="9995" max="9995" width="17.5703125" style="163" bestFit="1" customWidth="1"/>
    <col min="9996" max="9996" width="15.5703125" style="163" bestFit="1" customWidth="1"/>
    <col min="9997" max="9997" width="9" style="163" customWidth="1"/>
    <col min="9998" max="9998" width="7.28515625" style="163" bestFit="1" customWidth="1"/>
    <col min="9999" max="9999" width="11.42578125" style="163"/>
    <col min="10000" max="10000" width="10" style="163" customWidth="1"/>
    <col min="10001" max="10001" width="12.28515625" style="163" customWidth="1"/>
    <col min="10002" max="10240" width="11.42578125" style="163"/>
    <col min="10241" max="10242" width="12.7109375" style="163" customWidth="1"/>
    <col min="10243" max="10243" width="21.28515625" style="163" customWidth="1"/>
    <col min="10244" max="10244" width="21.85546875" style="163" customWidth="1"/>
    <col min="10245" max="10247" width="12.7109375" style="163" customWidth="1"/>
    <col min="10248" max="10248" width="14.7109375" style="163" customWidth="1"/>
    <col min="10249" max="10249" width="13.42578125" style="163" customWidth="1"/>
    <col min="10250" max="10250" width="10" style="163" bestFit="1" customWidth="1"/>
    <col min="10251" max="10251" width="17.5703125" style="163" bestFit="1" customWidth="1"/>
    <col min="10252" max="10252" width="15.5703125" style="163" bestFit="1" customWidth="1"/>
    <col min="10253" max="10253" width="9" style="163" customWidth="1"/>
    <col min="10254" max="10254" width="7.28515625" style="163" bestFit="1" customWidth="1"/>
    <col min="10255" max="10255" width="11.42578125" style="163"/>
    <col min="10256" max="10256" width="10" style="163" customWidth="1"/>
    <col min="10257" max="10257" width="12.28515625" style="163" customWidth="1"/>
    <col min="10258" max="10496" width="11.42578125" style="163"/>
    <col min="10497" max="10498" width="12.7109375" style="163" customWidth="1"/>
    <col min="10499" max="10499" width="21.28515625" style="163" customWidth="1"/>
    <col min="10500" max="10500" width="21.85546875" style="163" customWidth="1"/>
    <col min="10501" max="10503" width="12.7109375" style="163" customWidth="1"/>
    <col min="10504" max="10504" width="14.7109375" style="163" customWidth="1"/>
    <col min="10505" max="10505" width="13.42578125" style="163" customWidth="1"/>
    <col min="10506" max="10506" width="10" style="163" bestFit="1" customWidth="1"/>
    <col min="10507" max="10507" width="17.5703125" style="163" bestFit="1" customWidth="1"/>
    <col min="10508" max="10508" width="15.5703125" style="163" bestFit="1" customWidth="1"/>
    <col min="10509" max="10509" width="9" style="163" customWidth="1"/>
    <col min="10510" max="10510" width="7.28515625" style="163" bestFit="1" customWidth="1"/>
    <col min="10511" max="10511" width="11.42578125" style="163"/>
    <col min="10512" max="10512" width="10" style="163" customWidth="1"/>
    <col min="10513" max="10513" width="12.28515625" style="163" customWidth="1"/>
    <col min="10514" max="10752" width="11.42578125" style="163"/>
    <col min="10753" max="10754" width="12.7109375" style="163" customWidth="1"/>
    <col min="10755" max="10755" width="21.28515625" style="163" customWidth="1"/>
    <col min="10756" max="10756" width="21.85546875" style="163" customWidth="1"/>
    <col min="10757" max="10759" width="12.7109375" style="163" customWidth="1"/>
    <col min="10760" max="10760" width="14.7109375" style="163" customWidth="1"/>
    <col min="10761" max="10761" width="13.42578125" style="163" customWidth="1"/>
    <col min="10762" max="10762" width="10" style="163" bestFit="1" customWidth="1"/>
    <col min="10763" max="10763" width="17.5703125" style="163" bestFit="1" customWidth="1"/>
    <col min="10764" max="10764" width="15.5703125" style="163" bestFit="1" customWidth="1"/>
    <col min="10765" max="10765" width="9" style="163" customWidth="1"/>
    <col min="10766" max="10766" width="7.28515625" style="163" bestFit="1" customWidth="1"/>
    <col min="10767" max="10767" width="11.42578125" style="163"/>
    <col min="10768" max="10768" width="10" style="163" customWidth="1"/>
    <col min="10769" max="10769" width="12.28515625" style="163" customWidth="1"/>
    <col min="10770" max="11008" width="11.42578125" style="163"/>
    <col min="11009" max="11010" width="12.7109375" style="163" customWidth="1"/>
    <col min="11011" max="11011" width="21.28515625" style="163" customWidth="1"/>
    <col min="11012" max="11012" width="21.85546875" style="163" customWidth="1"/>
    <col min="11013" max="11015" width="12.7109375" style="163" customWidth="1"/>
    <col min="11016" max="11016" width="14.7109375" style="163" customWidth="1"/>
    <col min="11017" max="11017" width="13.42578125" style="163" customWidth="1"/>
    <col min="11018" max="11018" width="10" style="163" bestFit="1" customWidth="1"/>
    <col min="11019" max="11019" width="17.5703125" style="163" bestFit="1" customWidth="1"/>
    <col min="11020" max="11020" width="15.5703125" style="163" bestFit="1" customWidth="1"/>
    <col min="11021" max="11021" width="9" style="163" customWidth="1"/>
    <col min="11022" max="11022" width="7.28515625" style="163" bestFit="1" customWidth="1"/>
    <col min="11023" max="11023" width="11.42578125" style="163"/>
    <col min="11024" max="11024" width="10" style="163" customWidth="1"/>
    <col min="11025" max="11025" width="12.28515625" style="163" customWidth="1"/>
    <col min="11026" max="11264" width="11.42578125" style="163"/>
    <col min="11265" max="11266" width="12.7109375" style="163" customWidth="1"/>
    <col min="11267" max="11267" width="21.28515625" style="163" customWidth="1"/>
    <col min="11268" max="11268" width="21.85546875" style="163" customWidth="1"/>
    <col min="11269" max="11271" width="12.7109375" style="163" customWidth="1"/>
    <col min="11272" max="11272" width="14.7109375" style="163" customWidth="1"/>
    <col min="11273" max="11273" width="13.42578125" style="163" customWidth="1"/>
    <col min="11274" max="11274" width="10" style="163" bestFit="1" customWidth="1"/>
    <col min="11275" max="11275" width="17.5703125" style="163" bestFit="1" customWidth="1"/>
    <col min="11276" max="11276" width="15.5703125" style="163" bestFit="1" customWidth="1"/>
    <col min="11277" max="11277" width="9" style="163" customWidth="1"/>
    <col min="11278" max="11278" width="7.28515625" style="163" bestFit="1" customWidth="1"/>
    <col min="11279" max="11279" width="11.42578125" style="163"/>
    <col min="11280" max="11280" width="10" style="163" customWidth="1"/>
    <col min="11281" max="11281" width="12.28515625" style="163" customWidth="1"/>
    <col min="11282" max="11520" width="11.42578125" style="163"/>
    <col min="11521" max="11522" width="12.7109375" style="163" customWidth="1"/>
    <col min="11523" max="11523" width="21.28515625" style="163" customWidth="1"/>
    <col min="11524" max="11524" width="21.85546875" style="163" customWidth="1"/>
    <col min="11525" max="11527" width="12.7109375" style="163" customWidth="1"/>
    <col min="11528" max="11528" width="14.7109375" style="163" customWidth="1"/>
    <col min="11529" max="11529" width="13.42578125" style="163" customWidth="1"/>
    <col min="11530" max="11530" width="10" style="163" bestFit="1" customWidth="1"/>
    <col min="11531" max="11531" width="17.5703125" style="163" bestFit="1" customWidth="1"/>
    <col min="11532" max="11532" width="15.5703125" style="163" bestFit="1" customWidth="1"/>
    <col min="11533" max="11533" width="9" style="163" customWidth="1"/>
    <col min="11534" max="11534" width="7.28515625" style="163" bestFit="1" customWidth="1"/>
    <col min="11535" max="11535" width="11.42578125" style="163"/>
    <col min="11536" max="11536" width="10" style="163" customWidth="1"/>
    <col min="11537" max="11537" width="12.28515625" style="163" customWidth="1"/>
    <col min="11538" max="11776" width="11.42578125" style="163"/>
    <col min="11777" max="11778" width="12.7109375" style="163" customWidth="1"/>
    <col min="11779" max="11779" width="21.28515625" style="163" customWidth="1"/>
    <col min="11780" max="11780" width="21.85546875" style="163" customWidth="1"/>
    <col min="11781" max="11783" width="12.7109375" style="163" customWidth="1"/>
    <col min="11784" max="11784" width="14.7109375" style="163" customWidth="1"/>
    <col min="11785" max="11785" width="13.42578125" style="163" customWidth="1"/>
    <col min="11786" max="11786" width="10" style="163" bestFit="1" customWidth="1"/>
    <col min="11787" max="11787" width="17.5703125" style="163" bestFit="1" customWidth="1"/>
    <col min="11788" max="11788" width="15.5703125" style="163" bestFit="1" customWidth="1"/>
    <col min="11789" max="11789" width="9" style="163" customWidth="1"/>
    <col min="11790" max="11790" width="7.28515625" style="163" bestFit="1" customWidth="1"/>
    <col min="11791" max="11791" width="11.42578125" style="163"/>
    <col min="11792" max="11792" width="10" style="163" customWidth="1"/>
    <col min="11793" max="11793" width="12.28515625" style="163" customWidth="1"/>
    <col min="11794" max="12032" width="11.42578125" style="163"/>
    <col min="12033" max="12034" width="12.7109375" style="163" customWidth="1"/>
    <col min="12035" max="12035" width="21.28515625" style="163" customWidth="1"/>
    <col min="12036" max="12036" width="21.85546875" style="163" customWidth="1"/>
    <col min="12037" max="12039" width="12.7109375" style="163" customWidth="1"/>
    <col min="12040" max="12040" width="14.7109375" style="163" customWidth="1"/>
    <col min="12041" max="12041" width="13.42578125" style="163" customWidth="1"/>
    <col min="12042" max="12042" width="10" style="163" bestFit="1" customWidth="1"/>
    <col min="12043" max="12043" width="17.5703125" style="163" bestFit="1" customWidth="1"/>
    <col min="12044" max="12044" width="15.5703125" style="163" bestFit="1" customWidth="1"/>
    <col min="12045" max="12045" width="9" style="163" customWidth="1"/>
    <col min="12046" max="12046" width="7.28515625" style="163" bestFit="1" customWidth="1"/>
    <col min="12047" max="12047" width="11.42578125" style="163"/>
    <col min="12048" max="12048" width="10" style="163" customWidth="1"/>
    <col min="12049" max="12049" width="12.28515625" style="163" customWidth="1"/>
    <col min="12050" max="12288" width="11.42578125" style="163"/>
    <col min="12289" max="12290" width="12.7109375" style="163" customWidth="1"/>
    <col min="12291" max="12291" width="21.28515625" style="163" customWidth="1"/>
    <col min="12292" max="12292" width="21.85546875" style="163" customWidth="1"/>
    <col min="12293" max="12295" width="12.7109375" style="163" customWidth="1"/>
    <col min="12296" max="12296" width="14.7109375" style="163" customWidth="1"/>
    <col min="12297" max="12297" width="13.42578125" style="163" customWidth="1"/>
    <col min="12298" max="12298" width="10" style="163" bestFit="1" customWidth="1"/>
    <col min="12299" max="12299" width="17.5703125" style="163" bestFit="1" customWidth="1"/>
    <col min="12300" max="12300" width="15.5703125" style="163" bestFit="1" customWidth="1"/>
    <col min="12301" max="12301" width="9" style="163" customWidth="1"/>
    <col min="12302" max="12302" width="7.28515625" style="163" bestFit="1" customWidth="1"/>
    <col min="12303" max="12303" width="11.42578125" style="163"/>
    <col min="12304" max="12304" width="10" style="163" customWidth="1"/>
    <col min="12305" max="12305" width="12.28515625" style="163" customWidth="1"/>
    <col min="12306" max="12544" width="11.42578125" style="163"/>
    <col min="12545" max="12546" width="12.7109375" style="163" customWidth="1"/>
    <col min="12547" max="12547" width="21.28515625" style="163" customWidth="1"/>
    <col min="12548" max="12548" width="21.85546875" style="163" customWidth="1"/>
    <col min="12549" max="12551" width="12.7109375" style="163" customWidth="1"/>
    <col min="12552" max="12552" width="14.7109375" style="163" customWidth="1"/>
    <col min="12553" max="12553" width="13.42578125" style="163" customWidth="1"/>
    <col min="12554" max="12554" width="10" style="163" bestFit="1" customWidth="1"/>
    <col min="12555" max="12555" width="17.5703125" style="163" bestFit="1" customWidth="1"/>
    <col min="12556" max="12556" width="15.5703125" style="163" bestFit="1" customWidth="1"/>
    <col min="12557" max="12557" width="9" style="163" customWidth="1"/>
    <col min="12558" max="12558" width="7.28515625" style="163" bestFit="1" customWidth="1"/>
    <col min="12559" max="12559" width="11.42578125" style="163"/>
    <col min="12560" max="12560" width="10" style="163" customWidth="1"/>
    <col min="12561" max="12561" width="12.28515625" style="163" customWidth="1"/>
    <col min="12562" max="12800" width="11.42578125" style="163"/>
    <col min="12801" max="12802" width="12.7109375" style="163" customWidth="1"/>
    <col min="12803" max="12803" width="21.28515625" style="163" customWidth="1"/>
    <col min="12804" max="12804" width="21.85546875" style="163" customWidth="1"/>
    <col min="12805" max="12807" width="12.7109375" style="163" customWidth="1"/>
    <col min="12808" max="12808" width="14.7109375" style="163" customWidth="1"/>
    <col min="12809" max="12809" width="13.42578125" style="163" customWidth="1"/>
    <col min="12810" max="12810" width="10" style="163" bestFit="1" customWidth="1"/>
    <col min="12811" max="12811" width="17.5703125" style="163" bestFit="1" customWidth="1"/>
    <col min="12812" max="12812" width="15.5703125" style="163" bestFit="1" customWidth="1"/>
    <col min="12813" max="12813" width="9" style="163" customWidth="1"/>
    <col min="12814" max="12814" width="7.28515625" style="163" bestFit="1" customWidth="1"/>
    <col min="12815" max="12815" width="11.42578125" style="163"/>
    <col min="12816" max="12816" width="10" style="163" customWidth="1"/>
    <col min="12817" max="12817" width="12.28515625" style="163" customWidth="1"/>
    <col min="12818" max="13056" width="11.42578125" style="163"/>
    <col min="13057" max="13058" width="12.7109375" style="163" customWidth="1"/>
    <col min="13059" max="13059" width="21.28515625" style="163" customWidth="1"/>
    <col min="13060" max="13060" width="21.85546875" style="163" customWidth="1"/>
    <col min="13061" max="13063" width="12.7109375" style="163" customWidth="1"/>
    <col min="13064" max="13064" width="14.7109375" style="163" customWidth="1"/>
    <col min="13065" max="13065" width="13.42578125" style="163" customWidth="1"/>
    <col min="13066" max="13066" width="10" style="163" bestFit="1" customWidth="1"/>
    <col min="13067" max="13067" width="17.5703125" style="163" bestFit="1" customWidth="1"/>
    <col min="13068" max="13068" width="15.5703125" style="163" bestFit="1" customWidth="1"/>
    <col min="13069" max="13069" width="9" style="163" customWidth="1"/>
    <col min="13070" max="13070" width="7.28515625" style="163" bestFit="1" customWidth="1"/>
    <col min="13071" max="13071" width="11.42578125" style="163"/>
    <col min="13072" max="13072" width="10" style="163" customWidth="1"/>
    <col min="13073" max="13073" width="12.28515625" style="163" customWidth="1"/>
    <col min="13074" max="13312" width="11.42578125" style="163"/>
    <col min="13313" max="13314" width="12.7109375" style="163" customWidth="1"/>
    <col min="13315" max="13315" width="21.28515625" style="163" customWidth="1"/>
    <col min="13316" max="13316" width="21.85546875" style="163" customWidth="1"/>
    <col min="13317" max="13319" width="12.7109375" style="163" customWidth="1"/>
    <col min="13320" max="13320" width="14.7109375" style="163" customWidth="1"/>
    <col min="13321" max="13321" width="13.42578125" style="163" customWidth="1"/>
    <col min="13322" max="13322" width="10" style="163" bestFit="1" customWidth="1"/>
    <col min="13323" max="13323" width="17.5703125" style="163" bestFit="1" customWidth="1"/>
    <col min="13324" max="13324" width="15.5703125" style="163" bestFit="1" customWidth="1"/>
    <col min="13325" max="13325" width="9" style="163" customWidth="1"/>
    <col min="13326" max="13326" width="7.28515625" style="163" bestFit="1" customWidth="1"/>
    <col min="13327" max="13327" width="11.42578125" style="163"/>
    <col min="13328" max="13328" width="10" style="163" customWidth="1"/>
    <col min="13329" max="13329" width="12.28515625" style="163" customWidth="1"/>
    <col min="13330" max="13568" width="11.42578125" style="163"/>
    <col min="13569" max="13570" width="12.7109375" style="163" customWidth="1"/>
    <col min="13571" max="13571" width="21.28515625" style="163" customWidth="1"/>
    <col min="13572" max="13572" width="21.85546875" style="163" customWidth="1"/>
    <col min="13573" max="13575" width="12.7109375" style="163" customWidth="1"/>
    <col min="13576" max="13576" width="14.7109375" style="163" customWidth="1"/>
    <col min="13577" max="13577" width="13.42578125" style="163" customWidth="1"/>
    <col min="13578" max="13578" width="10" style="163" bestFit="1" customWidth="1"/>
    <col min="13579" max="13579" width="17.5703125" style="163" bestFit="1" customWidth="1"/>
    <col min="13580" max="13580" width="15.5703125" style="163" bestFit="1" customWidth="1"/>
    <col min="13581" max="13581" width="9" style="163" customWidth="1"/>
    <col min="13582" max="13582" width="7.28515625" style="163" bestFit="1" customWidth="1"/>
    <col min="13583" max="13583" width="11.42578125" style="163"/>
    <col min="13584" max="13584" width="10" style="163" customWidth="1"/>
    <col min="13585" max="13585" width="12.28515625" style="163" customWidth="1"/>
    <col min="13586" max="13824" width="11.42578125" style="163"/>
    <col min="13825" max="13826" width="12.7109375" style="163" customWidth="1"/>
    <col min="13827" max="13827" width="21.28515625" style="163" customWidth="1"/>
    <col min="13828" max="13828" width="21.85546875" style="163" customWidth="1"/>
    <col min="13829" max="13831" width="12.7109375" style="163" customWidth="1"/>
    <col min="13832" max="13832" width="14.7109375" style="163" customWidth="1"/>
    <col min="13833" max="13833" width="13.42578125" style="163" customWidth="1"/>
    <col min="13834" max="13834" width="10" style="163" bestFit="1" customWidth="1"/>
    <col min="13835" max="13835" width="17.5703125" style="163" bestFit="1" customWidth="1"/>
    <col min="13836" max="13836" width="15.5703125" style="163" bestFit="1" customWidth="1"/>
    <col min="13837" max="13837" width="9" style="163" customWidth="1"/>
    <col min="13838" max="13838" width="7.28515625" style="163" bestFit="1" customWidth="1"/>
    <col min="13839" max="13839" width="11.42578125" style="163"/>
    <col min="13840" max="13840" width="10" style="163" customWidth="1"/>
    <col min="13841" max="13841" width="12.28515625" style="163" customWidth="1"/>
    <col min="13842" max="14080" width="11.42578125" style="163"/>
    <col min="14081" max="14082" width="12.7109375" style="163" customWidth="1"/>
    <col min="14083" max="14083" width="21.28515625" style="163" customWidth="1"/>
    <col min="14084" max="14084" width="21.85546875" style="163" customWidth="1"/>
    <col min="14085" max="14087" width="12.7109375" style="163" customWidth="1"/>
    <col min="14088" max="14088" width="14.7109375" style="163" customWidth="1"/>
    <col min="14089" max="14089" width="13.42578125" style="163" customWidth="1"/>
    <col min="14090" max="14090" width="10" style="163" bestFit="1" customWidth="1"/>
    <col min="14091" max="14091" width="17.5703125" style="163" bestFit="1" customWidth="1"/>
    <col min="14092" max="14092" width="15.5703125" style="163" bestFit="1" customWidth="1"/>
    <col min="14093" max="14093" width="9" style="163" customWidth="1"/>
    <col min="14094" max="14094" width="7.28515625" style="163" bestFit="1" customWidth="1"/>
    <col min="14095" max="14095" width="11.42578125" style="163"/>
    <col min="14096" max="14096" width="10" style="163" customWidth="1"/>
    <col min="14097" max="14097" width="12.28515625" style="163" customWidth="1"/>
    <col min="14098" max="14336" width="11.42578125" style="163"/>
    <col min="14337" max="14338" width="12.7109375" style="163" customWidth="1"/>
    <col min="14339" max="14339" width="21.28515625" style="163" customWidth="1"/>
    <col min="14340" max="14340" width="21.85546875" style="163" customWidth="1"/>
    <col min="14341" max="14343" width="12.7109375" style="163" customWidth="1"/>
    <col min="14344" max="14344" width="14.7109375" style="163" customWidth="1"/>
    <col min="14345" max="14345" width="13.42578125" style="163" customWidth="1"/>
    <col min="14346" max="14346" width="10" style="163" bestFit="1" customWidth="1"/>
    <col min="14347" max="14347" width="17.5703125" style="163" bestFit="1" customWidth="1"/>
    <col min="14348" max="14348" width="15.5703125" style="163" bestFit="1" customWidth="1"/>
    <col min="14349" max="14349" width="9" style="163" customWidth="1"/>
    <col min="14350" max="14350" width="7.28515625" style="163" bestFit="1" customWidth="1"/>
    <col min="14351" max="14351" width="11.42578125" style="163"/>
    <col min="14352" max="14352" width="10" style="163" customWidth="1"/>
    <col min="14353" max="14353" width="12.28515625" style="163" customWidth="1"/>
    <col min="14354" max="14592" width="11.42578125" style="163"/>
    <col min="14593" max="14594" width="12.7109375" style="163" customWidth="1"/>
    <col min="14595" max="14595" width="21.28515625" style="163" customWidth="1"/>
    <col min="14596" max="14596" width="21.85546875" style="163" customWidth="1"/>
    <col min="14597" max="14599" width="12.7109375" style="163" customWidth="1"/>
    <col min="14600" max="14600" width="14.7109375" style="163" customWidth="1"/>
    <col min="14601" max="14601" width="13.42578125" style="163" customWidth="1"/>
    <col min="14602" max="14602" width="10" style="163" bestFit="1" customWidth="1"/>
    <col min="14603" max="14603" width="17.5703125" style="163" bestFit="1" customWidth="1"/>
    <col min="14604" max="14604" width="15.5703125" style="163" bestFit="1" customWidth="1"/>
    <col min="14605" max="14605" width="9" style="163" customWidth="1"/>
    <col min="14606" max="14606" width="7.28515625" style="163" bestFit="1" customWidth="1"/>
    <col min="14607" max="14607" width="11.42578125" style="163"/>
    <col min="14608" max="14608" width="10" style="163" customWidth="1"/>
    <col min="14609" max="14609" width="12.28515625" style="163" customWidth="1"/>
    <col min="14610" max="14848" width="11.42578125" style="163"/>
    <col min="14849" max="14850" width="12.7109375" style="163" customWidth="1"/>
    <col min="14851" max="14851" width="21.28515625" style="163" customWidth="1"/>
    <col min="14852" max="14852" width="21.85546875" style="163" customWidth="1"/>
    <col min="14853" max="14855" width="12.7109375" style="163" customWidth="1"/>
    <col min="14856" max="14856" width="14.7109375" style="163" customWidth="1"/>
    <col min="14857" max="14857" width="13.42578125" style="163" customWidth="1"/>
    <col min="14858" max="14858" width="10" style="163" bestFit="1" customWidth="1"/>
    <col min="14859" max="14859" width="17.5703125" style="163" bestFit="1" customWidth="1"/>
    <col min="14860" max="14860" width="15.5703125" style="163" bestFit="1" customWidth="1"/>
    <col min="14861" max="14861" width="9" style="163" customWidth="1"/>
    <col min="14862" max="14862" width="7.28515625" style="163" bestFit="1" customWidth="1"/>
    <col min="14863" max="14863" width="11.42578125" style="163"/>
    <col min="14864" max="14864" width="10" style="163" customWidth="1"/>
    <col min="14865" max="14865" width="12.28515625" style="163" customWidth="1"/>
    <col min="14866" max="15104" width="11.42578125" style="163"/>
    <col min="15105" max="15106" width="12.7109375" style="163" customWidth="1"/>
    <col min="15107" max="15107" width="21.28515625" style="163" customWidth="1"/>
    <col min="15108" max="15108" width="21.85546875" style="163" customWidth="1"/>
    <col min="15109" max="15111" width="12.7109375" style="163" customWidth="1"/>
    <col min="15112" max="15112" width="14.7109375" style="163" customWidth="1"/>
    <col min="15113" max="15113" width="13.42578125" style="163" customWidth="1"/>
    <col min="15114" max="15114" width="10" style="163" bestFit="1" customWidth="1"/>
    <col min="15115" max="15115" width="17.5703125" style="163" bestFit="1" customWidth="1"/>
    <col min="15116" max="15116" width="15.5703125" style="163" bestFit="1" customWidth="1"/>
    <col min="15117" max="15117" width="9" style="163" customWidth="1"/>
    <col min="15118" max="15118" width="7.28515625" style="163" bestFit="1" customWidth="1"/>
    <col min="15119" max="15119" width="11.42578125" style="163"/>
    <col min="15120" max="15120" width="10" style="163" customWidth="1"/>
    <col min="15121" max="15121" width="12.28515625" style="163" customWidth="1"/>
    <col min="15122" max="15360" width="11.42578125" style="163"/>
    <col min="15361" max="15362" width="12.7109375" style="163" customWidth="1"/>
    <col min="15363" max="15363" width="21.28515625" style="163" customWidth="1"/>
    <col min="15364" max="15364" width="21.85546875" style="163" customWidth="1"/>
    <col min="15365" max="15367" width="12.7109375" style="163" customWidth="1"/>
    <col min="15368" max="15368" width="14.7109375" style="163" customWidth="1"/>
    <col min="15369" max="15369" width="13.42578125" style="163" customWidth="1"/>
    <col min="15370" max="15370" width="10" style="163" bestFit="1" customWidth="1"/>
    <col min="15371" max="15371" width="17.5703125" style="163" bestFit="1" customWidth="1"/>
    <col min="15372" max="15372" width="15.5703125" style="163" bestFit="1" customWidth="1"/>
    <col min="15373" max="15373" width="9" style="163" customWidth="1"/>
    <col min="15374" max="15374" width="7.28515625" style="163" bestFit="1" customWidth="1"/>
    <col min="15375" max="15375" width="11.42578125" style="163"/>
    <col min="15376" max="15376" width="10" style="163" customWidth="1"/>
    <col min="15377" max="15377" width="12.28515625" style="163" customWidth="1"/>
    <col min="15378" max="15616" width="11.42578125" style="163"/>
    <col min="15617" max="15618" width="12.7109375" style="163" customWidth="1"/>
    <col min="15619" max="15619" width="21.28515625" style="163" customWidth="1"/>
    <col min="15620" max="15620" width="21.85546875" style="163" customWidth="1"/>
    <col min="15621" max="15623" width="12.7109375" style="163" customWidth="1"/>
    <col min="15624" max="15624" width="14.7109375" style="163" customWidth="1"/>
    <col min="15625" max="15625" width="13.42578125" style="163" customWidth="1"/>
    <col min="15626" max="15626" width="10" style="163" bestFit="1" customWidth="1"/>
    <col min="15627" max="15627" width="17.5703125" style="163" bestFit="1" customWidth="1"/>
    <col min="15628" max="15628" width="15.5703125" style="163" bestFit="1" customWidth="1"/>
    <col min="15629" max="15629" width="9" style="163" customWidth="1"/>
    <col min="15630" max="15630" width="7.28515625" style="163" bestFit="1" customWidth="1"/>
    <col min="15631" max="15631" width="11.42578125" style="163"/>
    <col min="15632" max="15632" width="10" style="163" customWidth="1"/>
    <col min="15633" max="15633" width="12.28515625" style="163" customWidth="1"/>
    <col min="15634" max="15872" width="11.42578125" style="163"/>
    <col min="15873" max="15874" width="12.7109375" style="163" customWidth="1"/>
    <col min="15875" max="15875" width="21.28515625" style="163" customWidth="1"/>
    <col min="15876" max="15876" width="21.85546875" style="163" customWidth="1"/>
    <col min="15877" max="15879" width="12.7109375" style="163" customWidth="1"/>
    <col min="15880" max="15880" width="14.7109375" style="163" customWidth="1"/>
    <col min="15881" max="15881" width="13.42578125" style="163" customWidth="1"/>
    <col min="15882" max="15882" width="10" style="163" bestFit="1" customWidth="1"/>
    <col min="15883" max="15883" width="17.5703125" style="163" bestFit="1" customWidth="1"/>
    <col min="15884" max="15884" width="15.5703125" style="163" bestFit="1" customWidth="1"/>
    <col min="15885" max="15885" width="9" style="163" customWidth="1"/>
    <col min="15886" max="15886" width="7.28515625" style="163" bestFit="1" customWidth="1"/>
    <col min="15887" max="15887" width="11.42578125" style="163"/>
    <col min="15888" max="15888" width="10" style="163" customWidth="1"/>
    <col min="15889" max="15889" width="12.28515625" style="163" customWidth="1"/>
    <col min="15890" max="16128" width="11.42578125" style="163"/>
    <col min="16129" max="16130" width="12.7109375" style="163" customWidth="1"/>
    <col min="16131" max="16131" width="21.28515625" style="163" customWidth="1"/>
    <col min="16132" max="16132" width="21.85546875" style="163" customWidth="1"/>
    <col min="16133" max="16135" width="12.7109375" style="163" customWidth="1"/>
    <col min="16136" max="16136" width="14.7109375" style="163" customWidth="1"/>
    <col min="16137" max="16137" width="13.42578125" style="163" customWidth="1"/>
    <col min="16138" max="16138" width="10" style="163" bestFit="1" customWidth="1"/>
    <col min="16139" max="16139" width="17.5703125" style="163" bestFit="1" customWidth="1"/>
    <col min="16140" max="16140" width="15.5703125" style="163" bestFit="1" customWidth="1"/>
    <col min="16141" max="16141" width="9" style="163" customWidth="1"/>
    <col min="16142" max="16142" width="7.28515625" style="163" bestFit="1" customWidth="1"/>
    <col min="16143" max="16143" width="11.42578125" style="163"/>
    <col min="16144" max="16144" width="10" style="163" customWidth="1"/>
    <col min="16145" max="16145" width="12.28515625" style="163" customWidth="1"/>
    <col min="16146" max="16384" width="11.42578125" style="163"/>
  </cols>
  <sheetData>
    <row r="1" spans="1:16" s="129" customFormat="1" ht="15">
      <c r="A1" s="153"/>
      <c r="B1" s="154"/>
      <c r="C1" s="15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6" s="157" customFormat="1" ht="15.75">
      <c r="A2" s="253" t="s">
        <v>663</v>
      </c>
      <c r="B2" s="253"/>
      <c r="C2" s="253"/>
      <c r="D2" s="253"/>
      <c r="E2" s="253"/>
      <c r="F2" s="253"/>
      <c r="G2" s="253"/>
      <c r="H2" s="253"/>
      <c r="I2" s="253"/>
      <c r="J2" s="155"/>
      <c r="K2" s="156"/>
      <c r="L2" s="156"/>
      <c r="M2" s="156"/>
      <c r="N2" s="156"/>
      <c r="O2" s="156"/>
    </row>
    <row r="3" spans="1:16" s="160" customFormat="1">
      <c r="A3" s="254" t="s">
        <v>664</v>
      </c>
      <c r="B3" s="254"/>
      <c r="C3" s="254"/>
      <c r="D3" s="254"/>
      <c r="E3" s="254"/>
      <c r="F3" s="254"/>
      <c r="G3" s="254"/>
      <c r="H3" s="254"/>
      <c r="I3" s="254"/>
      <c r="J3" s="158"/>
      <c r="K3" s="159"/>
      <c r="L3" s="159"/>
      <c r="M3" s="159"/>
      <c r="N3" s="159"/>
      <c r="O3" s="159"/>
    </row>
    <row r="4" spans="1:16" s="160" customFormat="1">
      <c r="A4" s="254" t="s">
        <v>665</v>
      </c>
      <c r="B4" s="254"/>
      <c r="C4" s="254"/>
      <c r="D4" s="254"/>
      <c r="E4" s="254"/>
      <c r="F4" s="254"/>
      <c r="G4" s="254"/>
      <c r="H4" s="254"/>
      <c r="I4" s="254"/>
      <c r="J4" s="158"/>
      <c r="K4" s="159"/>
      <c r="L4" s="159"/>
      <c r="M4" s="159"/>
      <c r="N4" s="159"/>
      <c r="O4" s="159"/>
    </row>
    <row r="5" spans="1:16" s="160" customFormat="1">
      <c r="A5" s="159"/>
      <c r="B5" s="159"/>
      <c r="C5" s="159"/>
      <c r="D5" s="159"/>
      <c r="E5" s="159"/>
      <c r="F5" s="159"/>
      <c r="G5" s="159"/>
      <c r="H5" s="159"/>
      <c r="I5" s="159"/>
      <c r="K5" s="161"/>
      <c r="L5" s="161"/>
      <c r="M5" s="161"/>
      <c r="N5" s="161"/>
      <c r="O5" s="161"/>
    </row>
    <row r="6" spans="1:16" ht="15.75">
      <c r="A6" s="255" t="s">
        <v>666</v>
      </c>
      <c r="B6" s="255"/>
      <c r="C6" s="255"/>
      <c r="D6" s="255"/>
      <c r="E6" s="255"/>
      <c r="F6" s="255"/>
      <c r="G6" s="255"/>
      <c r="H6" s="255"/>
      <c r="I6" s="255"/>
      <c r="J6" s="162"/>
      <c r="K6" s="162"/>
      <c r="L6" s="162"/>
      <c r="M6" s="162"/>
      <c r="N6" s="162"/>
      <c r="O6" s="162"/>
    </row>
    <row r="7" spans="1:16" s="164" customFormat="1" ht="17.100000000000001" customHeight="1" thickBot="1">
      <c r="A7" s="163"/>
      <c r="B7" s="163"/>
      <c r="C7" s="163"/>
      <c r="E7" s="165"/>
      <c r="F7" s="165"/>
      <c r="G7" s="165"/>
      <c r="K7" s="165"/>
      <c r="L7" s="165"/>
      <c r="M7" s="165"/>
      <c r="N7" s="165"/>
      <c r="O7" s="165"/>
    </row>
    <row r="8" spans="1:16" s="172" customFormat="1" ht="18.95" customHeight="1">
      <c r="A8" s="166" t="s">
        <v>667</v>
      </c>
      <c r="B8" s="167" t="s">
        <v>668</v>
      </c>
      <c r="C8" s="167"/>
      <c r="D8" s="167"/>
      <c r="E8" s="168" t="s">
        <v>669</v>
      </c>
      <c r="F8" s="256" t="s">
        <v>710</v>
      </c>
      <c r="G8" s="256"/>
      <c r="H8" s="257"/>
      <c r="I8" s="169">
        <v>9000</v>
      </c>
      <c r="J8" s="170" t="s">
        <v>671</v>
      </c>
      <c r="K8" s="171"/>
      <c r="L8" s="171"/>
      <c r="M8" s="171"/>
      <c r="N8" s="171"/>
      <c r="O8" s="171"/>
    </row>
    <row r="9" spans="1:16" s="172" customFormat="1" ht="18.95" customHeight="1" thickBot="1">
      <c r="A9" s="173" t="s">
        <v>672</v>
      </c>
      <c r="B9" s="174" t="s">
        <v>673</v>
      </c>
      <c r="C9" s="174"/>
      <c r="D9" s="174"/>
      <c r="E9" s="175" t="s">
        <v>674</v>
      </c>
      <c r="F9" s="251">
        <f>A15</f>
        <v>41913</v>
      </c>
      <c r="G9" s="251"/>
      <c r="H9" s="252"/>
      <c r="I9" s="176"/>
      <c r="J9" s="177" t="s">
        <v>675</v>
      </c>
      <c r="K9" s="171"/>
      <c r="L9" s="171"/>
      <c r="M9" s="171"/>
      <c r="N9" s="171"/>
      <c r="O9" s="171"/>
    </row>
    <row r="10" spans="1:16" s="172" customFormat="1" ht="12.75" customHeight="1" thickBot="1">
      <c r="A10" s="178"/>
      <c r="B10" s="179"/>
      <c r="C10" s="180"/>
      <c r="K10" s="181"/>
      <c r="L10" s="181"/>
      <c r="M10" s="171"/>
      <c r="N10" s="181"/>
      <c r="O10" s="181"/>
      <c r="P10" s="182"/>
    </row>
    <row r="11" spans="1:16" s="172" customFormat="1" ht="12.75" customHeight="1" thickBot="1">
      <c r="A11" s="260" t="s">
        <v>676</v>
      </c>
      <c r="B11" s="262" t="s">
        <v>677</v>
      </c>
      <c r="C11" s="263"/>
      <c r="D11" s="263"/>
      <c r="E11" s="263"/>
      <c r="F11" s="263"/>
      <c r="G11" s="263"/>
      <c r="H11" s="263"/>
      <c r="I11" s="263"/>
      <c r="J11" s="264"/>
      <c r="K11" s="171"/>
      <c r="L11" s="171"/>
      <c r="M11" s="171"/>
      <c r="N11" s="171"/>
      <c r="O11" s="171"/>
    </row>
    <row r="12" spans="1:16" s="172" customFormat="1" ht="12.75" customHeight="1" thickBot="1">
      <c r="A12" s="261"/>
      <c r="B12" s="258" t="s">
        <v>678</v>
      </c>
      <c r="C12" s="265" t="s">
        <v>679</v>
      </c>
      <c r="D12" s="266"/>
      <c r="E12" s="266"/>
      <c r="F12" s="267"/>
      <c r="G12" s="265" t="s">
        <v>680</v>
      </c>
      <c r="H12" s="267"/>
      <c r="I12" s="183" t="s">
        <v>681</v>
      </c>
      <c r="J12" s="268" t="s">
        <v>682</v>
      </c>
      <c r="K12" s="171"/>
      <c r="L12" s="171"/>
      <c r="M12" s="171"/>
      <c r="N12" s="171"/>
      <c r="O12" s="171"/>
    </row>
    <row r="13" spans="1:16" s="172" customFormat="1" ht="12.75" customHeight="1">
      <c r="A13" s="261"/>
      <c r="B13" s="261"/>
      <c r="C13" s="271" t="s">
        <v>683</v>
      </c>
      <c r="D13" s="271" t="s">
        <v>684</v>
      </c>
      <c r="E13" s="273" t="s">
        <v>685</v>
      </c>
      <c r="F13" s="275" t="s">
        <v>686</v>
      </c>
      <c r="G13" s="184" t="s">
        <v>687</v>
      </c>
      <c r="H13" s="185" t="s">
        <v>688</v>
      </c>
      <c r="I13" s="258" t="s">
        <v>689</v>
      </c>
      <c r="J13" s="269"/>
      <c r="K13" s="171"/>
      <c r="L13" s="171"/>
      <c r="M13" s="171"/>
      <c r="N13" s="171"/>
      <c r="O13" s="171"/>
    </row>
    <row r="14" spans="1:16" s="172" customFormat="1" ht="27.75" customHeight="1" thickBot="1">
      <c r="A14" s="259"/>
      <c r="B14" s="259"/>
      <c r="C14" s="272"/>
      <c r="D14" s="272"/>
      <c r="E14" s="274"/>
      <c r="F14" s="276"/>
      <c r="G14" s="186" t="s">
        <v>690</v>
      </c>
      <c r="H14" s="187" t="s">
        <v>691</v>
      </c>
      <c r="I14" s="259"/>
      <c r="J14" s="270"/>
      <c r="K14" s="171" t="s">
        <v>711</v>
      </c>
      <c r="L14" s="171" t="s">
        <v>693</v>
      </c>
      <c r="M14" s="171" t="s">
        <v>694</v>
      </c>
      <c r="N14" s="171"/>
      <c r="O14" s="171"/>
    </row>
    <row r="15" spans="1:16" s="172" customFormat="1" ht="15.95" customHeight="1" thickTop="1">
      <c r="A15" s="230">
        <v>41913</v>
      </c>
      <c r="B15" s="218">
        <v>0.375</v>
      </c>
      <c r="C15" s="190">
        <v>7153</v>
      </c>
      <c r="D15" s="197"/>
      <c r="E15" s="192">
        <f>($C$21-$C$15)*$M$15/7</f>
        <v>2.6169149831565286</v>
      </c>
      <c r="F15" s="193"/>
      <c r="G15" s="194"/>
      <c r="H15" s="195">
        <v>5.5</v>
      </c>
      <c r="I15" s="193"/>
      <c r="J15" s="196"/>
      <c r="K15" s="171">
        <f>(H15+11.87)/14.2234</f>
        <v>1.2212269921397132</v>
      </c>
      <c r="L15" s="171">
        <v>1</v>
      </c>
      <c r="M15" s="171">
        <f>L15*K15</f>
        <v>1.2212269921397132</v>
      </c>
      <c r="N15" s="171"/>
      <c r="O15" s="171"/>
    </row>
    <row r="16" spans="1:16" s="172" customFormat="1" ht="15.95" customHeight="1">
      <c r="A16" s="188">
        <f>A15+1</f>
        <v>41914</v>
      </c>
      <c r="B16" s="218">
        <v>0.375</v>
      </c>
      <c r="C16" s="190"/>
      <c r="D16" s="197"/>
      <c r="E16" s="192">
        <f t="shared" ref="E16:E21" si="0">($C$21-$C$15)*$M$15/7</f>
        <v>2.6169149831565286</v>
      </c>
      <c r="F16" s="193"/>
      <c r="G16" s="194"/>
      <c r="H16" s="195"/>
      <c r="I16" s="193"/>
      <c r="J16" s="196"/>
      <c r="K16" s="171"/>
      <c r="L16" s="171"/>
      <c r="M16" s="171"/>
      <c r="N16" s="171"/>
      <c r="O16" s="171"/>
    </row>
    <row r="17" spans="1:15" s="172" customFormat="1" ht="15.95" customHeight="1">
      <c r="A17" s="188">
        <f t="shared" ref="A17:A45" si="1">A16+1</f>
        <v>41915</v>
      </c>
      <c r="B17" s="218">
        <v>0.375</v>
      </c>
      <c r="C17" s="190"/>
      <c r="D17" s="197"/>
      <c r="E17" s="192">
        <f t="shared" si="0"/>
        <v>2.6169149831565286</v>
      </c>
      <c r="F17" s="193"/>
      <c r="G17" s="194"/>
      <c r="H17" s="195"/>
      <c r="I17" s="193"/>
      <c r="J17" s="196"/>
      <c r="K17" s="171"/>
      <c r="L17" s="171"/>
      <c r="M17" s="171"/>
      <c r="N17" s="171"/>
      <c r="O17" s="171"/>
    </row>
    <row r="18" spans="1:15" s="172" customFormat="1" ht="15.95" customHeight="1">
      <c r="A18" s="188">
        <f t="shared" si="1"/>
        <v>41916</v>
      </c>
      <c r="B18" s="218">
        <v>0.375</v>
      </c>
      <c r="C18" s="190"/>
      <c r="D18" s="197"/>
      <c r="E18" s="192">
        <f t="shared" si="0"/>
        <v>2.6169149831565286</v>
      </c>
      <c r="F18" s="193"/>
      <c r="G18" s="194"/>
      <c r="H18" s="195"/>
      <c r="I18" s="193"/>
      <c r="J18" s="196"/>
      <c r="K18" s="171"/>
      <c r="L18" s="171"/>
      <c r="M18" s="171"/>
      <c r="N18" s="171"/>
      <c r="O18" s="171"/>
    </row>
    <row r="19" spans="1:15" s="172" customFormat="1" ht="15.95" customHeight="1">
      <c r="A19" s="188">
        <f t="shared" si="1"/>
        <v>41917</v>
      </c>
      <c r="B19" s="218">
        <v>0.375</v>
      </c>
      <c r="C19" s="190"/>
      <c r="D19" s="197"/>
      <c r="E19" s="192">
        <f t="shared" si="0"/>
        <v>2.6169149831565286</v>
      </c>
      <c r="F19" s="193"/>
      <c r="G19" s="194"/>
      <c r="H19" s="195"/>
      <c r="I19" s="193"/>
      <c r="J19" s="196"/>
      <c r="K19" s="171"/>
      <c r="L19" s="171"/>
      <c r="M19" s="171"/>
      <c r="N19" s="171"/>
      <c r="O19" s="171"/>
    </row>
    <row r="20" spans="1:15" s="172" customFormat="1" ht="15.95" customHeight="1">
      <c r="A20" s="188">
        <f t="shared" si="1"/>
        <v>41918</v>
      </c>
      <c r="B20" s="218">
        <v>0.375</v>
      </c>
      <c r="C20" s="190"/>
      <c r="D20" s="197"/>
      <c r="E20" s="192">
        <f t="shared" si="0"/>
        <v>2.6169149831565286</v>
      </c>
      <c r="F20" s="193"/>
      <c r="G20" s="194"/>
      <c r="H20" s="195"/>
      <c r="I20" s="193"/>
      <c r="J20" s="196"/>
      <c r="K20" s="171"/>
      <c r="L20" s="171"/>
      <c r="M20" s="171"/>
      <c r="N20" s="171"/>
      <c r="O20" s="171"/>
    </row>
    <row r="21" spans="1:15" s="172" customFormat="1" ht="15.95" customHeight="1">
      <c r="A21" s="188">
        <f t="shared" si="1"/>
        <v>41919</v>
      </c>
      <c r="B21" s="218">
        <v>0.375</v>
      </c>
      <c r="C21" s="190">
        <v>7168</v>
      </c>
      <c r="D21" s="191"/>
      <c r="E21" s="192">
        <f t="shared" si="0"/>
        <v>2.6169149831565286</v>
      </c>
      <c r="F21" s="193"/>
      <c r="G21" s="194"/>
      <c r="H21" s="195">
        <v>5.5</v>
      </c>
      <c r="I21" s="193"/>
      <c r="J21" s="196"/>
      <c r="K21" s="171"/>
      <c r="L21" s="171"/>
      <c r="M21" s="171"/>
      <c r="N21" s="171"/>
      <c r="O21" s="171"/>
    </row>
    <row r="22" spans="1:15" s="172" customFormat="1" ht="15.95" customHeight="1">
      <c r="A22" s="188">
        <f t="shared" si="1"/>
        <v>41920</v>
      </c>
      <c r="B22" s="218">
        <v>0.375</v>
      </c>
      <c r="C22" s="190"/>
      <c r="D22" s="191"/>
      <c r="E22" s="192">
        <f>($C$28-$C$21)*$M$15/7</f>
        <v>1.2212269921397134</v>
      </c>
      <c r="F22" s="193"/>
      <c r="G22" s="194"/>
      <c r="H22" s="195"/>
      <c r="I22" s="193"/>
      <c r="J22" s="196"/>
      <c r="K22" s="198"/>
      <c r="L22" s="171"/>
      <c r="M22" s="171"/>
      <c r="N22" s="171"/>
      <c r="O22" s="171"/>
    </row>
    <row r="23" spans="1:15" s="172" customFormat="1" ht="15.95" customHeight="1">
      <c r="A23" s="188">
        <f t="shared" si="1"/>
        <v>41921</v>
      </c>
      <c r="B23" s="218">
        <v>0.375</v>
      </c>
      <c r="C23" s="190"/>
      <c r="D23" s="191"/>
      <c r="E23" s="192">
        <f t="shared" ref="E23:E28" si="2">($C$28-$C$21)*$M$15/7</f>
        <v>1.2212269921397134</v>
      </c>
      <c r="F23" s="193"/>
      <c r="G23" s="194"/>
      <c r="H23" s="195"/>
      <c r="I23" s="193"/>
      <c r="J23" s="196"/>
      <c r="K23" s="198"/>
      <c r="L23" s="171"/>
      <c r="M23" s="171"/>
      <c r="N23" s="171"/>
      <c r="O23" s="171"/>
    </row>
    <row r="24" spans="1:15" s="172" customFormat="1" ht="15.95" customHeight="1">
      <c r="A24" s="188">
        <f t="shared" si="1"/>
        <v>41922</v>
      </c>
      <c r="B24" s="218">
        <v>0.375</v>
      </c>
      <c r="C24" s="190"/>
      <c r="D24" s="191"/>
      <c r="E24" s="192">
        <f t="shared" si="2"/>
        <v>1.2212269921397134</v>
      </c>
      <c r="F24" s="193"/>
      <c r="G24" s="194"/>
      <c r="H24" s="195"/>
      <c r="I24" s="193"/>
      <c r="J24" s="196"/>
      <c r="K24" s="198"/>
      <c r="L24" s="171"/>
      <c r="M24" s="171"/>
      <c r="N24" s="171"/>
      <c r="O24" s="171"/>
    </row>
    <row r="25" spans="1:15" s="172" customFormat="1" ht="15.95" customHeight="1">
      <c r="A25" s="188">
        <f t="shared" si="1"/>
        <v>41923</v>
      </c>
      <c r="B25" s="218">
        <v>0.375</v>
      </c>
      <c r="C25" s="190"/>
      <c r="D25" s="197"/>
      <c r="E25" s="192">
        <f t="shared" si="2"/>
        <v>1.2212269921397134</v>
      </c>
      <c r="F25" s="193"/>
      <c r="G25" s="194"/>
      <c r="H25" s="195"/>
      <c r="I25" s="193"/>
      <c r="J25" s="196"/>
      <c r="K25" s="198"/>
      <c r="L25" s="171"/>
      <c r="M25" s="171"/>
      <c r="N25" s="171"/>
      <c r="O25" s="171"/>
    </row>
    <row r="26" spans="1:15" s="172" customFormat="1" ht="15.95" customHeight="1">
      <c r="A26" s="188">
        <f t="shared" si="1"/>
        <v>41924</v>
      </c>
      <c r="B26" s="218">
        <v>0.375</v>
      </c>
      <c r="C26" s="190"/>
      <c r="D26" s="191"/>
      <c r="E26" s="192">
        <f t="shared" si="2"/>
        <v>1.2212269921397134</v>
      </c>
      <c r="F26" s="193"/>
      <c r="G26" s="194"/>
      <c r="H26" s="195"/>
      <c r="I26" s="193"/>
      <c r="J26" s="196"/>
      <c r="K26" s="198"/>
      <c r="L26" s="171"/>
      <c r="M26" s="171"/>
      <c r="N26" s="171"/>
      <c r="O26" s="171"/>
    </row>
    <row r="27" spans="1:15" s="172" customFormat="1" ht="15.95" customHeight="1">
      <c r="A27" s="188">
        <f t="shared" si="1"/>
        <v>41925</v>
      </c>
      <c r="B27" s="218">
        <v>0.375</v>
      </c>
      <c r="C27" s="190"/>
      <c r="D27" s="197"/>
      <c r="E27" s="192">
        <f t="shared" si="2"/>
        <v>1.2212269921397134</v>
      </c>
      <c r="F27" s="219"/>
      <c r="G27" s="194"/>
      <c r="H27" s="195"/>
      <c r="I27" s="193"/>
      <c r="J27" s="196"/>
      <c r="K27" s="198"/>
      <c r="L27" s="171"/>
      <c r="M27" s="171"/>
      <c r="N27" s="171"/>
      <c r="O27" s="171"/>
    </row>
    <row r="28" spans="1:15" s="172" customFormat="1" ht="15.95" customHeight="1">
      <c r="A28" s="188">
        <f t="shared" si="1"/>
        <v>41926</v>
      </c>
      <c r="B28" s="218">
        <v>0.375</v>
      </c>
      <c r="C28" s="190">
        <v>7175</v>
      </c>
      <c r="D28" s="191"/>
      <c r="E28" s="192">
        <f t="shared" si="2"/>
        <v>1.2212269921397134</v>
      </c>
      <c r="F28" s="193"/>
      <c r="G28" s="194"/>
      <c r="H28" s="195">
        <v>5.5</v>
      </c>
      <c r="I28" s="193"/>
      <c r="J28" s="196"/>
      <c r="K28" s="198"/>
      <c r="L28" s="171"/>
      <c r="M28" s="171"/>
      <c r="N28" s="171"/>
      <c r="O28" s="171"/>
    </row>
    <row r="29" spans="1:15" s="172" customFormat="1" ht="15.95" customHeight="1">
      <c r="A29" s="188">
        <f t="shared" si="1"/>
        <v>41927</v>
      </c>
      <c r="B29" s="218">
        <v>0.375</v>
      </c>
      <c r="C29" s="190"/>
      <c r="D29" s="191"/>
      <c r="E29" s="192">
        <f>($C$35-$C$28)*$M$15/7</f>
        <v>3.4892199775420378</v>
      </c>
      <c r="F29" s="193"/>
      <c r="G29" s="194"/>
      <c r="H29" s="195"/>
      <c r="I29" s="193"/>
      <c r="J29" s="196"/>
      <c r="K29" s="198"/>
      <c r="L29" s="171"/>
      <c r="M29" s="171"/>
      <c r="N29" s="171"/>
      <c r="O29" s="171"/>
    </row>
    <row r="30" spans="1:15" s="172" customFormat="1" ht="15.95" customHeight="1">
      <c r="A30" s="188">
        <f t="shared" si="1"/>
        <v>41928</v>
      </c>
      <c r="B30" s="218">
        <v>0.375</v>
      </c>
      <c r="C30" s="190"/>
      <c r="D30" s="191"/>
      <c r="E30" s="192">
        <f t="shared" ref="E30:E35" si="3">($C$35-$C$28)*$M$15/7</f>
        <v>3.4892199775420378</v>
      </c>
      <c r="F30" s="193"/>
      <c r="G30" s="194"/>
      <c r="H30" s="195"/>
      <c r="I30" s="193"/>
      <c r="J30" s="196"/>
      <c r="K30" s="198"/>
      <c r="L30" s="171"/>
      <c r="M30" s="171"/>
      <c r="N30" s="171"/>
      <c r="O30" s="171"/>
    </row>
    <row r="31" spans="1:15" s="172" customFormat="1" ht="15.95" customHeight="1">
      <c r="A31" s="188">
        <f t="shared" si="1"/>
        <v>41929</v>
      </c>
      <c r="B31" s="218">
        <v>0.375</v>
      </c>
      <c r="C31" s="190"/>
      <c r="D31" s="191"/>
      <c r="E31" s="192">
        <f t="shared" si="3"/>
        <v>3.4892199775420378</v>
      </c>
      <c r="F31" s="193"/>
      <c r="G31" s="194"/>
      <c r="H31" s="195"/>
      <c r="I31" s="193"/>
      <c r="J31" s="196"/>
      <c r="K31" s="198"/>
      <c r="L31" s="171"/>
      <c r="M31" s="171"/>
      <c r="N31" s="171"/>
      <c r="O31" s="171"/>
    </row>
    <row r="32" spans="1:15" s="172" customFormat="1" ht="15.95" customHeight="1">
      <c r="A32" s="188">
        <f t="shared" si="1"/>
        <v>41930</v>
      </c>
      <c r="B32" s="218">
        <v>0.375</v>
      </c>
      <c r="C32" s="190"/>
      <c r="D32" s="191"/>
      <c r="E32" s="192">
        <f t="shared" si="3"/>
        <v>3.4892199775420378</v>
      </c>
      <c r="F32" s="193"/>
      <c r="G32" s="194"/>
      <c r="H32" s="195"/>
      <c r="I32" s="193"/>
      <c r="J32" s="196"/>
      <c r="K32" s="198"/>
      <c r="L32" s="171"/>
      <c r="M32" s="171"/>
      <c r="N32" s="171"/>
      <c r="O32" s="171"/>
    </row>
    <row r="33" spans="1:15" s="172" customFormat="1" ht="15.95" customHeight="1">
      <c r="A33" s="188">
        <f t="shared" si="1"/>
        <v>41931</v>
      </c>
      <c r="B33" s="218">
        <v>0.375</v>
      </c>
      <c r="C33" s="190"/>
      <c r="D33" s="191"/>
      <c r="E33" s="192">
        <f t="shared" si="3"/>
        <v>3.4892199775420378</v>
      </c>
      <c r="F33" s="193"/>
      <c r="G33" s="194"/>
      <c r="H33" s="195"/>
      <c r="I33" s="193"/>
      <c r="J33" s="196"/>
      <c r="K33" s="198"/>
      <c r="L33" s="171"/>
      <c r="M33" s="171"/>
      <c r="N33" s="171"/>
      <c r="O33" s="171"/>
    </row>
    <row r="34" spans="1:15" s="172" customFormat="1" ht="15.95" customHeight="1">
      <c r="A34" s="188">
        <f t="shared" si="1"/>
        <v>41932</v>
      </c>
      <c r="B34" s="218">
        <v>0.375</v>
      </c>
      <c r="C34" s="190"/>
      <c r="D34" s="191"/>
      <c r="E34" s="192">
        <f t="shared" si="3"/>
        <v>3.4892199775420378</v>
      </c>
      <c r="F34" s="193"/>
      <c r="G34" s="194"/>
      <c r="H34" s="195"/>
      <c r="I34" s="193"/>
      <c r="J34" s="196"/>
      <c r="K34" s="198"/>
      <c r="L34" s="171"/>
      <c r="M34" s="171"/>
      <c r="N34" s="171"/>
      <c r="O34" s="171"/>
    </row>
    <row r="35" spans="1:15" s="172" customFormat="1" ht="15.95" customHeight="1">
      <c r="A35" s="188">
        <f t="shared" si="1"/>
        <v>41933</v>
      </c>
      <c r="B35" s="218">
        <v>0.375</v>
      </c>
      <c r="C35" s="190">
        <v>7195</v>
      </c>
      <c r="D35" s="191"/>
      <c r="E35" s="192">
        <f t="shared" si="3"/>
        <v>3.4892199775420378</v>
      </c>
      <c r="F35" s="193"/>
      <c r="G35" s="194"/>
      <c r="H35" s="195">
        <v>5.5</v>
      </c>
      <c r="I35" s="193"/>
      <c r="J35" s="196"/>
      <c r="K35" s="198"/>
      <c r="L35" s="171"/>
      <c r="M35" s="171"/>
      <c r="N35" s="171"/>
      <c r="O35" s="171"/>
    </row>
    <row r="36" spans="1:15" s="172" customFormat="1" ht="15.95" customHeight="1">
      <c r="A36" s="188">
        <f t="shared" si="1"/>
        <v>41934</v>
      </c>
      <c r="B36" s="218">
        <v>0.375</v>
      </c>
      <c r="C36" s="190"/>
      <c r="D36" s="191"/>
      <c r="E36" s="192">
        <f>($C$42-$C$35)*$M$15/7</f>
        <v>1.3956879910168152</v>
      </c>
      <c r="F36" s="193"/>
      <c r="G36" s="194"/>
      <c r="H36" s="195"/>
      <c r="I36" s="193"/>
      <c r="J36" s="196"/>
      <c r="K36" s="198"/>
      <c r="L36" s="171"/>
      <c r="M36" s="171"/>
      <c r="N36" s="171"/>
      <c r="O36" s="171"/>
    </row>
    <row r="37" spans="1:15" s="172" customFormat="1" ht="15.95" customHeight="1">
      <c r="A37" s="188">
        <f t="shared" si="1"/>
        <v>41935</v>
      </c>
      <c r="B37" s="218">
        <v>0.375</v>
      </c>
      <c r="C37" s="190"/>
      <c r="D37" s="191"/>
      <c r="E37" s="192">
        <f t="shared" ref="E37:E42" si="4">($C$42-$C$35)*$M$15/7</f>
        <v>1.3956879910168152</v>
      </c>
      <c r="F37" s="193"/>
      <c r="G37" s="194"/>
      <c r="H37" s="195"/>
      <c r="I37" s="193"/>
      <c r="J37" s="196"/>
      <c r="K37" s="198"/>
      <c r="L37" s="171"/>
      <c r="M37" s="171"/>
      <c r="N37" s="171"/>
      <c r="O37" s="171"/>
    </row>
    <row r="38" spans="1:15" s="172" customFormat="1" ht="15.95" customHeight="1">
      <c r="A38" s="188">
        <f t="shared" si="1"/>
        <v>41936</v>
      </c>
      <c r="B38" s="218">
        <v>0.375</v>
      </c>
      <c r="C38" s="190"/>
      <c r="D38" s="191"/>
      <c r="E38" s="192">
        <f t="shared" si="4"/>
        <v>1.3956879910168152</v>
      </c>
      <c r="F38" s="193"/>
      <c r="G38" s="194"/>
      <c r="H38" s="195"/>
      <c r="I38" s="193"/>
      <c r="J38" s="196"/>
      <c r="K38" s="198"/>
      <c r="L38" s="171"/>
      <c r="M38" s="171"/>
      <c r="N38" s="171"/>
      <c r="O38" s="171"/>
    </row>
    <row r="39" spans="1:15" s="172" customFormat="1" ht="15.95" customHeight="1">
      <c r="A39" s="188">
        <f t="shared" si="1"/>
        <v>41937</v>
      </c>
      <c r="B39" s="218">
        <v>0.375</v>
      </c>
      <c r="C39" s="190"/>
      <c r="D39" s="191"/>
      <c r="E39" s="192">
        <f t="shared" si="4"/>
        <v>1.3956879910168152</v>
      </c>
      <c r="F39" s="193"/>
      <c r="G39" s="194"/>
      <c r="H39" s="195"/>
      <c r="I39" s="193"/>
      <c r="J39" s="196"/>
      <c r="K39" s="198"/>
      <c r="L39" s="171"/>
      <c r="M39" s="171"/>
      <c r="N39" s="171"/>
      <c r="O39" s="171"/>
    </row>
    <row r="40" spans="1:15" s="172" customFormat="1" ht="15.95" customHeight="1">
      <c r="A40" s="188">
        <f t="shared" si="1"/>
        <v>41938</v>
      </c>
      <c r="B40" s="218">
        <v>0.375</v>
      </c>
      <c r="C40" s="190"/>
      <c r="D40" s="191"/>
      <c r="E40" s="192">
        <f t="shared" si="4"/>
        <v>1.3956879910168152</v>
      </c>
      <c r="F40" s="193"/>
      <c r="G40" s="194"/>
      <c r="H40" s="195"/>
      <c r="I40" s="193"/>
      <c r="J40" s="196"/>
      <c r="K40" s="198"/>
      <c r="L40" s="171"/>
      <c r="M40" s="171"/>
      <c r="N40" s="171"/>
      <c r="O40" s="171"/>
    </row>
    <row r="41" spans="1:15" s="172" customFormat="1" ht="15.95" customHeight="1">
      <c r="A41" s="188">
        <f t="shared" si="1"/>
        <v>41939</v>
      </c>
      <c r="B41" s="218">
        <v>0.375</v>
      </c>
      <c r="C41" s="190"/>
      <c r="D41" s="191"/>
      <c r="E41" s="192">
        <f t="shared" si="4"/>
        <v>1.3956879910168152</v>
      </c>
      <c r="F41" s="193"/>
      <c r="G41" s="194"/>
      <c r="H41" s="195"/>
      <c r="I41" s="193"/>
      <c r="J41" s="196"/>
      <c r="K41" s="198"/>
      <c r="L41" s="171"/>
      <c r="M41" s="171"/>
      <c r="N41" s="171"/>
      <c r="O41" s="171"/>
    </row>
    <row r="42" spans="1:15" s="172" customFormat="1" ht="15.95" customHeight="1">
      <c r="A42" s="188">
        <f t="shared" si="1"/>
        <v>41940</v>
      </c>
      <c r="B42" s="218">
        <v>0.375</v>
      </c>
      <c r="C42" s="190">
        <v>7203</v>
      </c>
      <c r="D42" s="191"/>
      <c r="E42" s="192">
        <f t="shared" si="4"/>
        <v>1.3956879910168152</v>
      </c>
      <c r="F42" s="193"/>
      <c r="G42" s="194"/>
      <c r="H42" s="195">
        <v>5.5</v>
      </c>
      <c r="I42" s="193"/>
      <c r="J42" s="196"/>
      <c r="K42" s="198"/>
      <c r="L42" s="171"/>
      <c r="M42" s="171"/>
      <c r="N42" s="171"/>
      <c r="O42" s="171"/>
    </row>
    <row r="43" spans="1:15" s="172" customFormat="1" ht="15.95" customHeight="1">
      <c r="A43" s="188">
        <f t="shared" si="1"/>
        <v>41941</v>
      </c>
      <c r="B43" s="218">
        <v>0.375</v>
      </c>
      <c r="C43" s="190"/>
      <c r="D43" s="191"/>
      <c r="E43" s="192">
        <f>($C$45-$C$42)*$M$15/3</f>
        <v>2.4424539842794264</v>
      </c>
      <c r="F43" s="193"/>
      <c r="G43" s="194"/>
      <c r="H43" s="195"/>
      <c r="I43" s="193"/>
      <c r="J43" s="196"/>
      <c r="K43" s="198"/>
      <c r="L43" s="171"/>
      <c r="M43" s="171"/>
      <c r="N43" s="171"/>
      <c r="O43" s="171"/>
    </row>
    <row r="44" spans="1:15" s="172" customFormat="1" ht="15.95" customHeight="1">
      <c r="A44" s="188">
        <f t="shared" si="1"/>
        <v>41942</v>
      </c>
      <c r="B44" s="218">
        <v>0.375</v>
      </c>
      <c r="C44" s="190"/>
      <c r="D44" s="191"/>
      <c r="E44" s="192">
        <f>($C$45-$C$42)*$M$15/3</f>
        <v>2.4424539842794264</v>
      </c>
      <c r="F44" s="193"/>
      <c r="G44" s="194"/>
      <c r="H44" s="195"/>
      <c r="I44" s="193"/>
      <c r="J44" s="196"/>
      <c r="K44" s="198"/>
      <c r="L44" s="171"/>
      <c r="M44" s="171"/>
      <c r="N44" s="171"/>
      <c r="O44" s="171"/>
    </row>
    <row r="45" spans="1:15" s="172" customFormat="1" ht="15.95" customHeight="1">
      <c r="A45" s="188">
        <f t="shared" si="1"/>
        <v>41943</v>
      </c>
      <c r="B45" s="218">
        <v>0.375</v>
      </c>
      <c r="C45" s="190">
        <v>7209</v>
      </c>
      <c r="D45" s="191"/>
      <c r="E45" s="192">
        <f>($C$45-$C$42)*$M$15/3</f>
        <v>2.4424539842794264</v>
      </c>
      <c r="F45" s="193"/>
      <c r="G45" s="194"/>
      <c r="H45" s="195">
        <v>5.5</v>
      </c>
      <c r="I45" s="193"/>
      <c r="J45" s="196"/>
      <c r="K45" s="198"/>
      <c r="L45" s="171"/>
      <c r="M45" s="171"/>
      <c r="N45" s="171"/>
      <c r="O45" s="171"/>
    </row>
    <row r="46" spans="1:15" s="172" customFormat="1" ht="15.95" customHeight="1">
      <c r="A46" s="188"/>
      <c r="B46" s="218"/>
      <c r="C46" s="220"/>
      <c r="D46" s="191"/>
      <c r="E46" s="192"/>
      <c r="F46" s="193"/>
      <c r="G46" s="194"/>
      <c r="H46" s="195"/>
      <c r="I46" s="193"/>
      <c r="J46" s="196"/>
      <c r="K46" s="198"/>
      <c r="L46" s="171"/>
      <c r="M46" s="171"/>
      <c r="N46" s="171"/>
      <c r="O46" s="171"/>
    </row>
    <row r="47" spans="1:15" s="172" customFormat="1" ht="15.95" customHeight="1">
      <c r="A47" s="188"/>
      <c r="B47" s="221"/>
      <c r="C47" s="200"/>
      <c r="D47" s="191"/>
      <c r="E47" s="192"/>
      <c r="F47" s="193"/>
      <c r="G47" s="194"/>
      <c r="H47" s="195"/>
      <c r="I47" s="193"/>
      <c r="J47" s="196"/>
      <c r="K47" s="198"/>
      <c r="L47" s="171"/>
      <c r="M47" s="171"/>
      <c r="N47" s="171"/>
      <c r="O47" s="171"/>
    </row>
    <row r="48" spans="1:15" s="172" customFormat="1" ht="15.95" customHeight="1">
      <c r="A48" s="188"/>
      <c r="B48" s="189"/>
      <c r="C48" s="190"/>
      <c r="D48" s="197"/>
      <c r="E48" s="192"/>
      <c r="F48" s="193"/>
      <c r="G48" s="194"/>
      <c r="H48" s="195"/>
      <c r="I48" s="193"/>
      <c r="J48" s="196"/>
      <c r="K48" s="198"/>
      <c r="L48" s="171"/>
      <c r="M48" s="171"/>
      <c r="N48" s="171"/>
      <c r="O48" s="171"/>
    </row>
    <row r="49" spans="1:15" s="172" customFormat="1" ht="15.95" customHeight="1">
      <c r="A49" s="188"/>
      <c r="B49" s="189"/>
      <c r="C49" s="190"/>
      <c r="D49" s="197"/>
      <c r="E49" s="192"/>
      <c r="F49" s="193"/>
      <c r="G49" s="194"/>
      <c r="H49" s="195"/>
      <c r="I49" s="193"/>
      <c r="J49" s="196"/>
      <c r="K49" s="171"/>
      <c r="L49" s="171"/>
      <c r="M49" s="171"/>
      <c r="N49" s="171"/>
      <c r="O49" s="171"/>
    </row>
    <row r="50" spans="1:15" s="172" customFormat="1" ht="15.95" customHeight="1">
      <c r="A50" s="188"/>
      <c r="B50" s="218"/>
      <c r="C50" s="190"/>
      <c r="D50" s="197"/>
      <c r="E50" s="192"/>
      <c r="F50" s="193"/>
      <c r="G50" s="194"/>
      <c r="H50" s="195"/>
      <c r="I50" s="193"/>
      <c r="J50" s="196"/>
      <c r="K50" s="171"/>
      <c r="L50" s="171"/>
      <c r="M50" s="171"/>
      <c r="N50" s="171"/>
      <c r="O50" s="171"/>
    </row>
    <row r="51" spans="1:15" s="172" customFormat="1">
      <c r="A51" s="188"/>
      <c r="B51" s="218"/>
      <c r="C51" s="190"/>
      <c r="D51" s="197"/>
      <c r="E51" s="192"/>
      <c r="F51" s="193"/>
      <c r="G51" s="194"/>
      <c r="H51" s="195"/>
      <c r="I51" s="193"/>
      <c r="J51" s="196"/>
      <c r="K51" s="171"/>
      <c r="L51" s="171"/>
      <c r="M51" s="171"/>
      <c r="N51" s="171"/>
      <c r="O51" s="171"/>
    </row>
    <row r="52" spans="1:15" s="202" customFormat="1" ht="15.95" customHeight="1">
      <c r="A52" s="201"/>
      <c r="B52" s="201"/>
      <c r="C52" s="201"/>
      <c r="D52" s="201"/>
      <c r="E52" s="201"/>
      <c r="F52" s="201"/>
      <c r="G52" s="201"/>
      <c r="H52" s="201"/>
      <c r="I52" s="201"/>
      <c r="K52" s="203"/>
      <c r="L52" s="203"/>
      <c r="M52" s="203"/>
      <c r="N52" s="203"/>
      <c r="O52" s="203"/>
    </row>
    <row r="53" spans="1:15" s="202" customFormat="1" ht="15">
      <c r="A53" s="207" t="s">
        <v>696</v>
      </c>
      <c r="B53"/>
      <c r="C53"/>
      <c r="D53"/>
      <c r="E53"/>
      <c r="F53" s="208" t="s">
        <v>697</v>
      </c>
      <c r="G53"/>
      <c r="K53" s="203"/>
      <c r="L53" s="203"/>
      <c r="M53" s="203"/>
      <c r="N53" s="203"/>
      <c r="O53" s="203"/>
    </row>
    <row r="54" spans="1:15" s="202" customFormat="1" ht="15">
      <c r="A54" s="207" t="s">
        <v>698</v>
      </c>
      <c r="B54"/>
      <c r="C54"/>
      <c r="D54"/>
      <c r="E54"/>
      <c r="F54" s="208" t="s">
        <v>699</v>
      </c>
      <c r="G54"/>
      <c r="K54" s="203"/>
      <c r="L54" s="203"/>
      <c r="M54" s="203"/>
      <c r="N54" s="203"/>
      <c r="O54" s="203"/>
    </row>
    <row r="55" spans="1:15" s="202" customFormat="1" ht="15">
      <c r="A55" s="207" t="s">
        <v>700</v>
      </c>
      <c r="B55"/>
      <c r="C55"/>
      <c r="D55"/>
      <c r="E55"/>
      <c r="F55" s="208" t="s">
        <v>701</v>
      </c>
      <c r="G55"/>
      <c r="K55" s="203"/>
      <c r="L55" s="203"/>
      <c r="M55" s="203"/>
      <c r="N55" s="203"/>
      <c r="O55" s="203"/>
    </row>
    <row r="56" spans="1:15" s="202" customFormat="1" ht="15">
      <c r="A56" s="207" t="s">
        <v>702</v>
      </c>
      <c r="B56"/>
      <c r="C56"/>
      <c r="D56"/>
      <c r="E56"/>
      <c r="F56" s="208" t="s">
        <v>703</v>
      </c>
      <c r="G56"/>
      <c r="K56" s="203"/>
      <c r="L56" s="203"/>
      <c r="M56" s="203"/>
      <c r="N56" s="203"/>
      <c r="O56" s="203"/>
    </row>
    <row r="57" spans="1:15" s="202" customFormat="1" ht="15">
      <c r="A57" s="207" t="s">
        <v>704</v>
      </c>
      <c r="B57"/>
      <c r="C57"/>
      <c r="D57"/>
      <c r="E57"/>
      <c r="F57" s="208" t="s">
        <v>705</v>
      </c>
      <c r="G57"/>
      <c r="K57" s="203"/>
      <c r="L57" s="203"/>
      <c r="M57" s="203"/>
      <c r="N57" s="203"/>
      <c r="O57" s="203"/>
    </row>
    <row r="58" spans="1:15" s="202" customFormat="1" ht="15.75" thickBot="1">
      <c r="B58"/>
      <c r="C58"/>
      <c r="D58"/>
      <c r="E58"/>
      <c r="F58"/>
      <c r="G58"/>
      <c r="H58"/>
      <c r="K58" s="203"/>
      <c r="L58" s="203"/>
      <c r="M58" s="203"/>
      <c r="N58" s="203"/>
      <c r="O58" s="203"/>
    </row>
    <row r="59" spans="1:15" s="202" customFormat="1" ht="15">
      <c r="A59" s="209" t="s">
        <v>706</v>
      </c>
      <c r="B59" s="210"/>
      <c r="C59" s="211" t="s">
        <v>707</v>
      </c>
      <c r="D59" s="210"/>
      <c r="E59" s="210"/>
      <c r="F59" s="210"/>
      <c r="G59" s="210"/>
      <c r="H59" s="212"/>
      <c r="K59" s="203"/>
      <c r="L59" s="203"/>
      <c r="M59" s="203"/>
      <c r="N59" s="203"/>
      <c r="O59" s="203"/>
    </row>
    <row r="60" spans="1:15" s="202" customFormat="1" ht="15">
      <c r="A60" s="213"/>
      <c r="B60" s="214" t="s">
        <v>708</v>
      </c>
      <c r="C60" s="215" t="s">
        <v>709</v>
      </c>
      <c r="D60" s="214"/>
      <c r="E60" s="214"/>
      <c r="F60" s="214"/>
      <c r="G60" s="214"/>
      <c r="H60" s="216"/>
      <c r="K60" s="203"/>
      <c r="L60" s="203"/>
      <c r="M60" s="203"/>
      <c r="N60" s="203"/>
      <c r="O60" s="203"/>
    </row>
    <row r="61" spans="1:15" s="202" customFormat="1">
      <c r="K61" s="203"/>
      <c r="L61" s="203"/>
      <c r="M61" s="203"/>
      <c r="N61" s="203"/>
      <c r="O61" s="203"/>
    </row>
    <row r="62" spans="1:15" s="202" customFormat="1">
      <c r="K62" s="203"/>
      <c r="L62" s="203"/>
      <c r="M62" s="203"/>
      <c r="N62" s="203"/>
      <c r="O62" s="203"/>
    </row>
    <row r="63" spans="1:15" s="202" customFormat="1">
      <c r="K63" s="203"/>
      <c r="L63" s="203"/>
      <c r="M63" s="203"/>
      <c r="N63" s="203"/>
      <c r="O63" s="203"/>
    </row>
    <row r="64" spans="1:15" s="202" customFormat="1">
      <c r="K64" s="203"/>
      <c r="L64" s="203"/>
      <c r="M64" s="203"/>
      <c r="N64" s="203"/>
      <c r="O64" s="203"/>
    </row>
    <row r="65" spans="11:15" s="202" customFormat="1">
      <c r="K65" s="203"/>
      <c r="L65" s="203"/>
      <c r="M65" s="203"/>
      <c r="N65" s="203"/>
      <c r="O65" s="203"/>
    </row>
    <row r="66" spans="11:15" s="202" customFormat="1">
      <c r="K66" s="203"/>
      <c r="L66" s="203"/>
      <c r="M66" s="203"/>
      <c r="N66" s="203"/>
      <c r="O66" s="203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6866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6866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5" sqref="B5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B6" t="s">
        <v>716</v>
      </c>
      <c r="C6" t="s">
        <v>13</v>
      </c>
      <c r="D6">
        <v>85017</v>
      </c>
      <c r="E6">
        <v>429252</v>
      </c>
      <c r="F6">
        <v>7.1343779999999999</v>
      </c>
      <c r="G6">
        <v>7</v>
      </c>
      <c r="H6">
        <v>86.641999999999996</v>
      </c>
      <c r="I6">
        <v>19.399999999999999</v>
      </c>
      <c r="J6">
        <v>29.6</v>
      </c>
      <c r="K6">
        <v>64.8</v>
      </c>
      <c r="L6">
        <v>1.0132000000000001</v>
      </c>
      <c r="M6">
        <v>82.078999999999994</v>
      </c>
      <c r="N6">
        <v>90.153000000000006</v>
      </c>
      <c r="O6">
        <v>87.856999999999999</v>
      </c>
      <c r="P6">
        <v>16.5</v>
      </c>
      <c r="Q6">
        <v>21.6</v>
      </c>
      <c r="R6">
        <v>18.8</v>
      </c>
      <c r="S6">
        <v>5.31</v>
      </c>
      <c r="T6" s="22">
        <v>31</v>
      </c>
      <c r="U6" s="23">
        <f>D6-D7</f>
        <v>695</v>
      </c>
      <c r="V6" s="24">
        <v>1</v>
      </c>
      <c r="W6" s="100"/>
      <c r="X6" s="100"/>
      <c r="Y6" s="105"/>
    </row>
    <row r="7" spans="1:25">
      <c r="A7" s="16">
        <v>31</v>
      </c>
      <c r="B7" t="s">
        <v>717</v>
      </c>
      <c r="C7" t="s">
        <v>13</v>
      </c>
      <c r="D7">
        <v>84322</v>
      </c>
      <c r="E7">
        <v>429153</v>
      </c>
      <c r="F7">
        <v>7.1260070000000004</v>
      </c>
      <c r="G7">
        <v>7</v>
      </c>
      <c r="H7">
        <v>87.253</v>
      </c>
      <c r="I7">
        <v>19.3</v>
      </c>
      <c r="J7">
        <v>26.4</v>
      </c>
      <c r="K7">
        <v>60.4</v>
      </c>
      <c r="L7">
        <v>1.0132000000000001</v>
      </c>
      <c r="M7">
        <v>83.950999999999993</v>
      </c>
      <c r="N7">
        <v>90.231999999999999</v>
      </c>
      <c r="O7">
        <v>87.826999999999998</v>
      </c>
      <c r="P7">
        <v>15.5</v>
      </c>
      <c r="Q7">
        <v>22.3</v>
      </c>
      <c r="R7">
        <v>19</v>
      </c>
      <c r="S7">
        <v>5.31</v>
      </c>
      <c r="T7" s="16">
        <v>30</v>
      </c>
      <c r="U7" s="23">
        <f>D7-D8</f>
        <v>615</v>
      </c>
      <c r="V7" s="4"/>
      <c r="W7" s="100"/>
      <c r="X7" s="100"/>
      <c r="Y7" s="105"/>
    </row>
    <row r="8" spans="1:25">
      <c r="A8" s="16">
        <v>30</v>
      </c>
      <c r="B8" t="s">
        <v>244</v>
      </c>
      <c r="C8" t="s">
        <v>13</v>
      </c>
      <c r="D8">
        <v>83707</v>
      </c>
      <c r="E8">
        <v>429066</v>
      </c>
      <c r="F8">
        <v>7.1034249999999997</v>
      </c>
      <c r="G8">
        <v>7</v>
      </c>
      <c r="H8">
        <v>86.995999999999995</v>
      </c>
      <c r="I8">
        <v>19.7</v>
      </c>
      <c r="J8">
        <v>28.9</v>
      </c>
      <c r="K8">
        <v>65.2</v>
      </c>
      <c r="L8">
        <v>1.0129999999999999</v>
      </c>
      <c r="M8">
        <v>83.308000000000007</v>
      </c>
      <c r="N8">
        <v>91.358000000000004</v>
      </c>
      <c r="O8">
        <v>87.722999999999999</v>
      </c>
      <c r="P8">
        <v>16.2</v>
      </c>
      <c r="Q8">
        <v>22</v>
      </c>
      <c r="R8">
        <v>19.600000000000001</v>
      </c>
      <c r="S8">
        <v>5.31</v>
      </c>
      <c r="T8" s="16">
        <v>29</v>
      </c>
      <c r="U8" s="23">
        <f>D8-D9</f>
        <v>680</v>
      </c>
      <c r="V8" s="4"/>
      <c r="W8" s="100"/>
      <c r="X8" s="100"/>
      <c r="Y8" s="105"/>
    </row>
    <row r="9" spans="1:25" s="25" customFormat="1">
      <c r="A9" s="21">
        <v>29</v>
      </c>
      <c r="B9" t="s">
        <v>245</v>
      </c>
      <c r="C9" t="s">
        <v>13</v>
      </c>
      <c r="D9">
        <v>83027</v>
      </c>
      <c r="E9">
        <v>428969</v>
      </c>
      <c r="F9">
        <v>7.0733199999999998</v>
      </c>
      <c r="G9">
        <v>7</v>
      </c>
      <c r="H9">
        <v>87.768000000000001</v>
      </c>
      <c r="I9">
        <v>20.2</v>
      </c>
      <c r="J9">
        <v>27.3</v>
      </c>
      <c r="K9">
        <v>67.400000000000006</v>
      </c>
      <c r="L9">
        <v>1.0132000000000001</v>
      </c>
      <c r="M9">
        <v>84.795000000000002</v>
      </c>
      <c r="N9">
        <v>89.793000000000006</v>
      </c>
      <c r="O9">
        <v>86.831999999999994</v>
      </c>
      <c r="P9">
        <v>15.9</v>
      </c>
      <c r="Q9">
        <v>23</v>
      </c>
      <c r="R9">
        <v>18.2</v>
      </c>
      <c r="S9">
        <v>5.31</v>
      </c>
      <c r="T9" s="22">
        <v>28</v>
      </c>
      <c r="U9" s="23">
        <f t="shared" ref="U9:U36" si="0">D9-D10</f>
        <v>640</v>
      </c>
      <c r="V9" s="24">
        <v>29</v>
      </c>
      <c r="W9" s="101"/>
      <c r="X9" s="101"/>
      <c r="Y9" s="105"/>
    </row>
    <row r="10" spans="1:25">
      <c r="A10" s="16">
        <v>28</v>
      </c>
      <c r="B10" t="s">
        <v>246</v>
      </c>
      <c r="C10" t="s">
        <v>13</v>
      </c>
      <c r="D10">
        <v>82387</v>
      </c>
      <c r="E10">
        <v>428879</v>
      </c>
      <c r="F10">
        <v>7.1056879999999998</v>
      </c>
      <c r="G10">
        <v>7</v>
      </c>
      <c r="H10">
        <v>87.748999999999995</v>
      </c>
      <c r="I10">
        <v>20.100000000000001</v>
      </c>
      <c r="J10">
        <v>25.4</v>
      </c>
      <c r="K10">
        <v>70.3</v>
      </c>
      <c r="L10">
        <v>1.0129999999999999</v>
      </c>
      <c r="M10">
        <v>85.212000000000003</v>
      </c>
      <c r="N10">
        <v>90.793000000000006</v>
      </c>
      <c r="O10">
        <v>87.954999999999998</v>
      </c>
      <c r="P10">
        <v>17.100000000000001</v>
      </c>
      <c r="Q10">
        <v>22.4</v>
      </c>
      <c r="R10">
        <v>20.2</v>
      </c>
      <c r="S10">
        <v>5.32</v>
      </c>
      <c r="T10" s="16">
        <v>27</v>
      </c>
      <c r="U10" s="23">
        <f t="shared" si="0"/>
        <v>595</v>
      </c>
      <c r="V10" s="16"/>
      <c r="W10" s="100"/>
      <c r="X10" s="100"/>
      <c r="Y10" s="105"/>
    </row>
    <row r="11" spans="1:25">
      <c r="A11" s="16">
        <v>27</v>
      </c>
      <c r="B11" t="s">
        <v>247</v>
      </c>
      <c r="C11" t="s">
        <v>13</v>
      </c>
      <c r="D11">
        <v>81792</v>
      </c>
      <c r="E11">
        <v>428795</v>
      </c>
      <c r="F11">
        <v>7.1497109999999999</v>
      </c>
      <c r="G11">
        <v>7</v>
      </c>
      <c r="H11">
        <v>91.483999999999995</v>
      </c>
      <c r="I11">
        <v>18.5</v>
      </c>
      <c r="J11">
        <v>16.7</v>
      </c>
      <c r="K11">
        <v>60.7</v>
      </c>
      <c r="L11">
        <v>1.0133000000000001</v>
      </c>
      <c r="M11">
        <v>86.346000000000004</v>
      </c>
      <c r="N11">
        <v>93.748999999999995</v>
      </c>
      <c r="O11">
        <v>88.022000000000006</v>
      </c>
      <c r="P11">
        <v>15.4</v>
      </c>
      <c r="Q11">
        <v>21.3</v>
      </c>
      <c r="R11">
        <v>18.600000000000001</v>
      </c>
      <c r="S11">
        <v>5.32</v>
      </c>
      <c r="T11" s="16">
        <v>26</v>
      </c>
      <c r="U11" s="23">
        <f t="shared" si="0"/>
        <v>382</v>
      </c>
      <c r="V11" s="16"/>
      <c r="W11" s="100"/>
      <c r="X11" s="100"/>
      <c r="Y11" s="105"/>
    </row>
    <row r="12" spans="1:25">
      <c r="A12" s="16">
        <v>26</v>
      </c>
      <c r="B12" t="s">
        <v>248</v>
      </c>
      <c r="C12" t="s">
        <v>13</v>
      </c>
      <c r="D12">
        <v>81410</v>
      </c>
      <c r="E12">
        <v>428743</v>
      </c>
      <c r="F12">
        <v>7.4177210000000002</v>
      </c>
      <c r="G12">
        <v>7</v>
      </c>
      <c r="H12">
        <v>90.084000000000003</v>
      </c>
      <c r="I12">
        <v>19</v>
      </c>
      <c r="J12">
        <v>19.100000000000001</v>
      </c>
      <c r="K12">
        <v>59.3</v>
      </c>
      <c r="L12">
        <v>1.0141</v>
      </c>
      <c r="M12">
        <v>88.423000000000002</v>
      </c>
      <c r="N12">
        <v>92.447999999999993</v>
      </c>
      <c r="O12">
        <v>90.983999999999995</v>
      </c>
      <c r="P12">
        <v>14.8</v>
      </c>
      <c r="Q12">
        <v>22.2</v>
      </c>
      <c r="R12">
        <v>16.7</v>
      </c>
      <c r="S12">
        <v>5.32</v>
      </c>
      <c r="T12" s="16">
        <v>25</v>
      </c>
      <c r="U12" s="23">
        <f t="shared" si="0"/>
        <v>439</v>
      </c>
      <c r="V12" s="16"/>
      <c r="W12" s="109"/>
      <c r="X12" s="109"/>
      <c r="Y12" s="105"/>
    </row>
    <row r="13" spans="1:25">
      <c r="A13" s="16">
        <v>25</v>
      </c>
      <c r="B13" t="s">
        <v>249</v>
      </c>
      <c r="C13" t="s">
        <v>13</v>
      </c>
      <c r="D13">
        <v>80971</v>
      </c>
      <c r="E13">
        <v>428682</v>
      </c>
      <c r="F13">
        <v>7.273466</v>
      </c>
      <c r="G13">
        <v>7</v>
      </c>
      <c r="H13">
        <v>88.183999999999997</v>
      </c>
      <c r="I13">
        <v>20.399999999999999</v>
      </c>
      <c r="J13">
        <v>27.1</v>
      </c>
      <c r="K13">
        <v>73.8</v>
      </c>
      <c r="L13">
        <v>1.0135000000000001</v>
      </c>
      <c r="M13">
        <v>85.908000000000001</v>
      </c>
      <c r="N13">
        <v>90.525000000000006</v>
      </c>
      <c r="O13">
        <v>89.825999999999993</v>
      </c>
      <c r="P13">
        <v>16.7</v>
      </c>
      <c r="Q13">
        <v>22.4</v>
      </c>
      <c r="R13">
        <v>18.899999999999999</v>
      </c>
      <c r="S13">
        <v>5.33</v>
      </c>
      <c r="T13" s="16">
        <v>24</v>
      </c>
      <c r="U13" s="23">
        <f t="shared" si="0"/>
        <v>660</v>
      </c>
      <c r="V13" s="16"/>
      <c r="W13" s="103"/>
      <c r="X13" s="103"/>
      <c r="Y13" s="108"/>
    </row>
    <row r="14" spans="1:25">
      <c r="A14" s="16">
        <v>24</v>
      </c>
      <c r="B14" t="s">
        <v>250</v>
      </c>
      <c r="C14" t="s">
        <v>13</v>
      </c>
      <c r="D14">
        <v>80311</v>
      </c>
      <c r="E14">
        <v>428590</v>
      </c>
      <c r="F14">
        <v>7.0137859999999996</v>
      </c>
      <c r="G14">
        <v>7</v>
      </c>
      <c r="H14">
        <v>88.382999999999996</v>
      </c>
      <c r="I14">
        <v>20.8</v>
      </c>
      <c r="J14">
        <v>27.7</v>
      </c>
      <c r="K14">
        <v>63.5</v>
      </c>
      <c r="L14">
        <v>1.0128999999999999</v>
      </c>
      <c r="M14">
        <v>85.614999999999995</v>
      </c>
      <c r="N14">
        <v>91.144999999999996</v>
      </c>
      <c r="O14">
        <v>86.370999999999995</v>
      </c>
      <c r="P14">
        <v>18.2</v>
      </c>
      <c r="Q14">
        <v>22.8</v>
      </c>
      <c r="R14">
        <v>19.3</v>
      </c>
      <c r="S14">
        <v>5.33</v>
      </c>
      <c r="T14" s="16">
        <v>23</v>
      </c>
      <c r="U14" s="23">
        <f t="shared" si="0"/>
        <v>645</v>
      </c>
      <c r="V14" s="16"/>
      <c r="W14" s="103"/>
      <c r="X14" s="103"/>
      <c r="Y14" s="108"/>
    </row>
    <row r="15" spans="1:25">
      <c r="A15" s="16">
        <v>23</v>
      </c>
      <c r="B15" t="s">
        <v>251</v>
      </c>
      <c r="C15" t="s">
        <v>13</v>
      </c>
      <c r="D15">
        <v>79666</v>
      </c>
      <c r="E15">
        <v>428499</v>
      </c>
      <c r="F15">
        <v>6.9547619999999997</v>
      </c>
      <c r="G15">
        <v>7</v>
      </c>
      <c r="H15">
        <v>88.566999999999993</v>
      </c>
      <c r="I15">
        <v>21.4</v>
      </c>
      <c r="J15">
        <v>32.200000000000003</v>
      </c>
      <c r="K15">
        <v>67.3</v>
      </c>
      <c r="L15">
        <v>1.0126999999999999</v>
      </c>
      <c r="M15">
        <v>85.724000000000004</v>
      </c>
      <c r="N15">
        <v>91.692999999999998</v>
      </c>
      <c r="O15">
        <v>85.775000000000006</v>
      </c>
      <c r="P15">
        <v>18.899999999999999</v>
      </c>
      <c r="Q15">
        <v>23.2</v>
      </c>
      <c r="R15">
        <v>19.899999999999999</v>
      </c>
      <c r="S15">
        <v>5.34</v>
      </c>
      <c r="T15" s="16">
        <v>22</v>
      </c>
      <c r="U15" s="23">
        <f t="shared" si="0"/>
        <v>757</v>
      </c>
      <c r="V15" s="16"/>
      <c r="W15" s="103"/>
      <c r="X15" s="103"/>
      <c r="Y15" s="108"/>
    </row>
    <row r="16" spans="1:25" s="25" customFormat="1">
      <c r="A16" s="21">
        <v>22</v>
      </c>
      <c r="B16" t="s">
        <v>252</v>
      </c>
      <c r="C16" t="s">
        <v>13</v>
      </c>
      <c r="D16">
        <v>78909</v>
      </c>
      <c r="E16">
        <v>428392</v>
      </c>
      <c r="F16">
        <v>7.0801540000000003</v>
      </c>
      <c r="G16">
        <v>7</v>
      </c>
      <c r="H16">
        <v>88.489000000000004</v>
      </c>
      <c r="I16">
        <v>21.3</v>
      </c>
      <c r="J16">
        <v>32.799999999999997</v>
      </c>
      <c r="K16">
        <v>69.3</v>
      </c>
      <c r="L16">
        <v>1.0128999999999999</v>
      </c>
      <c r="M16">
        <v>85.644999999999996</v>
      </c>
      <c r="N16">
        <v>91.031999999999996</v>
      </c>
      <c r="O16">
        <v>87.686000000000007</v>
      </c>
      <c r="P16">
        <v>18.899999999999999</v>
      </c>
      <c r="Q16">
        <v>22.7</v>
      </c>
      <c r="R16">
        <v>20.399999999999999</v>
      </c>
      <c r="S16">
        <v>5.34</v>
      </c>
      <c r="T16" s="22">
        <v>21</v>
      </c>
      <c r="U16" s="23">
        <f t="shared" si="0"/>
        <v>773</v>
      </c>
      <c r="V16" s="24">
        <v>22</v>
      </c>
      <c r="W16" s="103"/>
      <c r="X16" s="103"/>
      <c r="Y16" s="108"/>
    </row>
    <row r="17" spans="1:25">
      <c r="A17" s="16">
        <v>21</v>
      </c>
      <c r="B17" t="s">
        <v>253</v>
      </c>
      <c r="C17" t="s">
        <v>13</v>
      </c>
      <c r="D17">
        <v>78136</v>
      </c>
      <c r="E17">
        <v>428284</v>
      </c>
      <c r="F17">
        <v>7.1741440000000001</v>
      </c>
      <c r="G17">
        <v>7</v>
      </c>
      <c r="H17">
        <v>88.233000000000004</v>
      </c>
      <c r="I17">
        <v>21.1</v>
      </c>
      <c r="J17">
        <v>33.299999999999997</v>
      </c>
      <c r="K17">
        <v>68.8</v>
      </c>
      <c r="L17">
        <v>1.0129999999999999</v>
      </c>
      <c r="M17">
        <v>85.144999999999996</v>
      </c>
      <c r="N17">
        <v>90.814999999999998</v>
      </c>
      <c r="O17">
        <v>89.111999999999995</v>
      </c>
      <c r="P17">
        <v>19.2</v>
      </c>
      <c r="Q17">
        <v>22.5</v>
      </c>
      <c r="R17">
        <v>20.7</v>
      </c>
      <c r="S17">
        <v>5.34</v>
      </c>
      <c r="T17" s="16">
        <v>20</v>
      </c>
      <c r="U17" s="23">
        <f t="shared" si="0"/>
        <v>788</v>
      </c>
      <c r="V17" s="16"/>
      <c r="W17" s="103"/>
      <c r="X17" s="103"/>
      <c r="Y17" s="108"/>
    </row>
    <row r="18" spans="1:25">
      <c r="A18" s="16">
        <v>20</v>
      </c>
      <c r="B18" t="s">
        <v>254</v>
      </c>
      <c r="C18" t="s">
        <v>13</v>
      </c>
      <c r="D18">
        <v>77348</v>
      </c>
      <c r="E18">
        <v>428173</v>
      </c>
      <c r="F18">
        <v>6.898962</v>
      </c>
      <c r="G18">
        <v>7</v>
      </c>
      <c r="H18">
        <v>91.344999999999999</v>
      </c>
      <c r="I18">
        <v>20.100000000000001</v>
      </c>
      <c r="J18">
        <v>15.6</v>
      </c>
      <c r="K18">
        <v>61.6</v>
      </c>
      <c r="L18">
        <v>1.0124</v>
      </c>
      <c r="M18">
        <v>84.950999999999993</v>
      </c>
      <c r="N18">
        <v>93.35</v>
      </c>
      <c r="O18">
        <v>85.257000000000005</v>
      </c>
      <c r="P18">
        <v>18.5</v>
      </c>
      <c r="Q18">
        <v>21.9</v>
      </c>
      <c r="R18">
        <v>20.6</v>
      </c>
      <c r="S18">
        <v>5.34</v>
      </c>
      <c r="T18" s="16">
        <v>19</v>
      </c>
      <c r="U18" s="23">
        <f t="shared" si="0"/>
        <v>354</v>
      </c>
      <c r="V18" s="16"/>
      <c r="W18" s="103"/>
      <c r="X18" s="103"/>
      <c r="Y18" s="108"/>
    </row>
    <row r="19" spans="1:25">
      <c r="A19" s="16">
        <v>19</v>
      </c>
      <c r="B19" t="s">
        <v>255</v>
      </c>
      <c r="C19" t="s">
        <v>13</v>
      </c>
      <c r="D19">
        <v>76994</v>
      </c>
      <c r="E19">
        <v>428124</v>
      </c>
      <c r="F19">
        <v>7.4492180000000001</v>
      </c>
      <c r="G19">
        <v>7</v>
      </c>
      <c r="H19">
        <v>90.832999999999998</v>
      </c>
      <c r="I19">
        <v>20.7</v>
      </c>
      <c r="J19">
        <v>18.2</v>
      </c>
      <c r="K19">
        <v>61.3</v>
      </c>
      <c r="L19">
        <v>1.0137</v>
      </c>
      <c r="M19">
        <v>87.879000000000005</v>
      </c>
      <c r="N19">
        <v>93.497</v>
      </c>
      <c r="O19">
        <v>92.552000000000007</v>
      </c>
      <c r="P19">
        <v>19</v>
      </c>
      <c r="Q19">
        <v>22.9</v>
      </c>
      <c r="R19">
        <v>19.7</v>
      </c>
      <c r="S19">
        <v>5.34</v>
      </c>
      <c r="T19" s="16">
        <v>18</v>
      </c>
      <c r="U19" s="23">
        <f t="shared" si="0"/>
        <v>421</v>
      </c>
      <c r="V19" s="16"/>
      <c r="W19" s="103"/>
      <c r="X19" s="103"/>
      <c r="Y19" s="108"/>
    </row>
    <row r="20" spans="1:25">
      <c r="A20" s="16">
        <v>18</v>
      </c>
      <c r="B20" t="s">
        <v>256</v>
      </c>
      <c r="C20" t="s">
        <v>13</v>
      </c>
      <c r="D20">
        <v>76573</v>
      </c>
      <c r="E20">
        <v>428066</v>
      </c>
      <c r="F20">
        <v>7.0992420000000003</v>
      </c>
      <c r="G20">
        <v>7</v>
      </c>
      <c r="H20">
        <v>89.89</v>
      </c>
      <c r="I20">
        <v>21.4</v>
      </c>
      <c r="J20">
        <v>34.4</v>
      </c>
      <c r="K20">
        <v>70</v>
      </c>
      <c r="L20">
        <v>1.0127999999999999</v>
      </c>
      <c r="M20">
        <v>88.028000000000006</v>
      </c>
      <c r="N20">
        <v>91.980999999999995</v>
      </c>
      <c r="O20">
        <v>88.180999999999997</v>
      </c>
      <c r="P20">
        <v>18.8</v>
      </c>
      <c r="Q20">
        <v>23.4</v>
      </c>
      <c r="R20">
        <v>21</v>
      </c>
      <c r="S20">
        <v>5.34</v>
      </c>
      <c r="T20" s="16">
        <v>17</v>
      </c>
      <c r="U20" s="23">
        <f t="shared" si="0"/>
        <v>816</v>
      </c>
      <c r="V20" s="16"/>
      <c r="W20" s="107"/>
      <c r="X20" s="107"/>
      <c r="Y20" s="105"/>
    </row>
    <row r="21" spans="1:25">
      <c r="A21" s="16">
        <v>17</v>
      </c>
      <c r="B21" t="s">
        <v>257</v>
      </c>
      <c r="C21" t="s">
        <v>13</v>
      </c>
      <c r="D21">
        <v>75757</v>
      </c>
      <c r="E21">
        <v>427953</v>
      </c>
      <c r="F21">
        <v>7.2612560000000004</v>
      </c>
      <c r="G21">
        <v>7</v>
      </c>
      <c r="H21">
        <v>89.659000000000006</v>
      </c>
      <c r="I21">
        <v>20.8</v>
      </c>
      <c r="J21">
        <v>29.5</v>
      </c>
      <c r="K21">
        <v>70.3</v>
      </c>
      <c r="L21">
        <v>1.0134000000000001</v>
      </c>
      <c r="M21">
        <v>87.474000000000004</v>
      </c>
      <c r="N21">
        <v>92.087999999999994</v>
      </c>
      <c r="O21">
        <v>89.8</v>
      </c>
      <c r="P21">
        <v>17</v>
      </c>
      <c r="Q21">
        <v>23</v>
      </c>
      <c r="R21">
        <v>19.3</v>
      </c>
      <c r="S21">
        <v>5.33</v>
      </c>
      <c r="T21" s="16">
        <v>16</v>
      </c>
      <c r="U21" s="23">
        <f t="shared" si="0"/>
        <v>693</v>
      </c>
      <c r="V21" s="16"/>
      <c r="W21" s="102"/>
      <c r="X21" s="102"/>
      <c r="Y21" s="105"/>
    </row>
    <row r="22" spans="1:25">
      <c r="A22" s="16">
        <v>16</v>
      </c>
      <c r="B22" t="s">
        <v>258</v>
      </c>
      <c r="C22" t="s">
        <v>13</v>
      </c>
      <c r="D22">
        <v>75064</v>
      </c>
      <c r="E22">
        <v>427857</v>
      </c>
      <c r="F22">
        <v>7.1736839999999997</v>
      </c>
      <c r="G22">
        <v>7</v>
      </c>
      <c r="H22">
        <v>89.230999999999995</v>
      </c>
      <c r="I22">
        <v>20.5</v>
      </c>
      <c r="J22">
        <v>30.9</v>
      </c>
      <c r="K22">
        <v>68.099999999999994</v>
      </c>
      <c r="L22">
        <v>1.0129999999999999</v>
      </c>
      <c r="M22">
        <v>86.024000000000001</v>
      </c>
      <c r="N22">
        <v>92.483000000000004</v>
      </c>
      <c r="O22">
        <v>89.028000000000006</v>
      </c>
      <c r="P22">
        <v>17.3</v>
      </c>
      <c r="Q22">
        <v>22.8</v>
      </c>
      <c r="R22">
        <v>20.5</v>
      </c>
      <c r="S22">
        <v>5.33</v>
      </c>
      <c r="T22" s="16">
        <v>15</v>
      </c>
      <c r="U22" s="23">
        <f t="shared" si="0"/>
        <v>727</v>
      </c>
      <c r="V22" s="16"/>
      <c r="W22" s="102"/>
      <c r="X22" s="102"/>
      <c r="Y22" s="105"/>
    </row>
    <row r="23" spans="1:25" s="25" customFormat="1">
      <c r="A23" s="21">
        <v>15</v>
      </c>
      <c r="B23" t="s">
        <v>149</v>
      </c>
      <c r="C23" t="s">
        <v>13</v>
      </c>
      <c r="D23">
        <v>74337</v>
      </c>
      <c r="E23">
        <v>427756</v>
      </c>
      <c r="F23">
        <v>6.9892640000000004</v>
      </c>
      <c r="G23">
        <v>7</v>
      </c>
      <c r="H23">
        <v>88.6</v>
      </c>
      <c r="I23">
        <v>20.8</v>
      </c>
      <c r="J23">
        <v>30.7</v>
      </c>
      <c r="K23">
        <v>68.2</v>
      </c>
      <c r="L23">
        <v>1.0127999999999999</v>
      </c>
      <c r="M23">
        <v>85.349000000000004</v>
      </c>
      <c r="N23">
        <v>91.16</v>
      </c>
      <c r="O23">
        <v>86.183999999999997</v>
      </c>
      <c r="P23">
        <v>16.8</v>
      </c>
      <c r="Q23">
        <v>22.8</v>
      </c>
      <c r="R23">
        <v>19.7</v>
      </c>
      <c r="S23">
        <v>5.33</v>
      </c>
      <c r="T23" s="22">
        <v>14</v>
      </c>
      <c r="U23" s="23">
        <f t="shared" si="0"/>
        <v>724</v>
      </c>
      <c r="V23" s="24">
        <v>15</v>
      </c>
      <c r="W23" s="102"/>
      <c r="X23" s="102"/>
      <c r="Y23" s="105"/>
    </row>
    <row r="24" spans="1:25">
      <c r="A24" s="16">
        <v>14</v>
      </c>
      <c r="B24" t="s">
        <v>150</v>
      </c>
      <c r="C24" t="s">
        <v>13</v>
      </c>
      <c r="D24">
        <v>73613</v>
      </c>
      <c r="E24">
        <v>427654</v>
      </c>
      <c r="F24">
        <v>7.222893</v>
      </c>
      <c r="G24">
        <v>7</v>
      </c>
      <c r="H24">
        <v>88.572999999999993</v>
      </c>
      <c r="I24">
        <v>21.8</v>
      </c>
      <c r="J24">
        <v>32.799999999999997</v>
      </c>
      <c r="K24">
        <v>69.7</v>
      </c>
      <c r="L24">
        <v>1.0130999999999999</v>
      </c>
      <c r="M24">
        <v>85.525000000000006</v>
      </c>
      <c r="N24">
        <v>92.168000000000006</v>
      </c>
      <c r="O24">
        <v>89.826999999999998</v>
      </c>
      <c r="P24">
        <v>18.8</v>
      </c>
      <c r="Q24">
        <v>23.7</v>
      </c>
      <c r="R24">
        <v>20.9</v>
      </c>
      <c r="S24">
        <v>5.35</v>
      </c>
      <c r="T24" s="16">
        <v>13</v>
      </c>
      <c r="U24" s="23">
        <f>D24-D25</f>
        <v>776</v>
      </c>
      <c r="V24" s="16"/>
      <c r="W24" s="102"/>
      <c r="X24" s="102"/>
      <c r="Y24" s="105"/>
    </row>
    <row r="25" spans="1:25">
      <c r="A25" s="16">
        <v>13</v>
      </c>
      <c r="B25" t="s">
        <v>151</v>
      </c>
      <c r="C25" t="s">
        <v>13</v>
      </c>
      <c r="D25">
        <v>72837</v>
      </c>
      <c r="E25">
        <v>427545</v>
      </c>
      <c r="F25">
        <v>7.0160210000000003</v>
      </c>
      <c r="G25">
        <v>7</v>
      </c>
      <c r="H25">
        <v>91.712000000000003</v>
      </c>
      <c r="I25">
        <v>21.2</v>
      </c>
      <c r="J25">
        <v>19.5</v>
      </c>
      <c r="K25">
        <v>70.3</v>
      </c>
      <c r="L25">
        <v>1.0126999999999999</v>
      </c>
      <c r="M25">
        <v>86.602000000000004</v>
      </c>
      <c r="N25">
        <v>93.73</v>
      </c>
      <c r="O25">
        <v>86.843000000000004</v>
      </c>
      <c r="P25">
        <v>18.5</v>
      </c>
      <c r="Q25">
        <v>23</v>
      </c>
      <c r="R25">
        <v>20.5</v>
      </c>
      <c r="S25">
        <v>5.35</v>
      </c>
      <c r="T25" s="16">
        <v>12</v>
      </c>
      <c r="U25" s="23">
        <f>D25-D26</f>
        <v>450</v>
      </c>
      <c r="V25" s="16"/>
      <c r="W25" s="102"/>
      <c r="X25" s="102"/>
      <c r="Y25" s="105"/>
    </row>
    <row r="26" spans="1:25">
      <c r="A26" s="16">
        <v>12</v>
      </c>
      <c r="B26" t="s">
        <v>152</v>
      </c>
      <c r="C26" t="s">
        <v>13</v>
      </c>
      <c r="D26">
        <v>72387</v>
      </c>
      <c r="E26">
        <v>427484</v>
      </c>
      <c r="F26">
        <v>7.4503250000000003</v>
      </c>
      <c r="G26">
        <v>7</v>
      </c>
      <c r="H26">
        <v>91.66</v>
      </c>
      <c r="I26">
        <v>20</v>
      </c>
      <c r="J26">
        <v>12.3</v>
      </c>
      <c r="K26">
        <v>54.8</v>
      </c>
      <c r="L26">
        <v>1.0139</v>
      </c>
      <c r="M26">
        <v>88.641000000000005</v>
      </c>
      <c r="N26">
        <v>93.843999999999994</v>
      </c>
      <c r="O26">
        <v>92.058000000000007</v>
      </c>
      <c r="P26">
        <v>17.8</v>
      </c>
      <c r="Q26">
        <v>23.1</v>
      </c>
      <c r="R26">
        <v>18.399999999999999</v>
      </c>
      <c r="S26">
        <v>5.35</v>
      </c>
      <c r="T26" s="16">
        <v>11</v>
      </c>
      <c r="U26" s="23">
        <f t="shared" si="0"/>
        <v>272</v>
      </c>
      <c r="V26" s="16"/>
      <c r="W26" s="106"/>
      <c r="X26" s="102"/>
      <c r="Y26" s="105"/>
    </row>
    <row r="27" spans="1:25">
      <c r="A27" s="16">
        <v>11</v>
      </c>
      <c r="B27" t="s">
        <v>153</v>
      </c>
      <c r="C27" t="s">
        <v>13</v>
      </c>
      <c r="D27">
        <v>72115</v>
      </c>
      <c r="E27">
        <v>427446</v>
      </c>
      <c r="F27">
        <v>7.2960539999999998</v>
      </c>
      <c r="G27">
        <v>7</v>
      </c>
      <c r="H27">
        <v>89.706999999999994</v>
      </c>
      <c r="I27">
        <v>21.5</v>
      </c>
      <c r="J27">
        <v>29.6</v>
      </c>
      <c r="K27">
        <v>69.2</v>
      </c>
      <c r="L27">
        <v>1.0134000000000001</v>
      </c>
      <c r="M27">
        <v>85.852999999999994</v>
      </c>
      <c r="N27">
        <v>93.066000000000003</v>
      </c>
      <c r="O27">
        <v>90.43</v>
      </c>
      <c r="P27">
        <v>18.8</v>
      </c>
      <c r="Q27">
        <v>23.2</v>
      </c>
      <c r="R27">
        <v>19.7</v>
      </c>
      <c r="S27">
        <v>5.35</v>
      </c>
      <c r="T27" s="16">
        <v>10</v>
      </c>
      <c r="U27" s="23">
        <f t="shared" si="0"/>
        <v>697</v>
      </c>
      <c r="V27" s="16"/>
      <c r="W27" s="106"/>
      <c r="X27" s="102"/>
      <c r="Y27" s="105"/>
    </row>
    <row r="28" spans="1:25">
      <c r="A28" s="16">
        <v>10</v>
      </c>
      <c r="B28" t="s">
        <v>154</v>
      </c>
      <c r="C28" t="s">
        <v>13</v>
      </c>
      <c r="D28">
        <v>71418</v>
      </c>
      <c r="E28">
        <v>427349</v>
      </c>
      <c r="F28">
        <v>7.0474459999999999</v>
      </c>
      <c r="G28">
        <v>7</v>
      </c>
      <c r="H28">
        <v>89.198999999999998</v>
      </c>
      <c r="I28">
        <v>21.5</v>
      </c>
      <c r="J28">
        <v>31</v>
      </c>
      <c r="K28">
        <v>65.400000000000006</v>
      </c>
      <c r="L28">
        <v>1.0126999999999999</v>
      </c>
      <c r="M28">
        <v>86.665000000000006</v>
      </c>
      <c r="N28">
        <v>92.165000000000006</v>
      </c>
      <c r="O28">
        <v>87.37</v>
      </c>
      <c r="P28">
        <v>18.899999999999999</v>
      </c>
      <c r="Q28">
        <v>23.7</v>
      </c>
      <c r="R28">
        <v>20.8</v>
      </c>
      <c r="S28">
        <v>5.35</v>
      </c>
      <c r="T28" s="16">
        <v>9</v>
      </c>
      <c r="U28" s="23">
        <f t="shared" si="0"/>
        <v>733</v>
      </c>
      <c r="V28" s="16"/>
      <c r="W28" s="106"/>
      <c r="X28" s="102"/>
      <c r="Y28" s="105"/>
    </row>
    <row r="29" spans="1:25">
      <c r="A29" s="16">
        <v>9</v>
      </c>
      <c r="B29" t="s">
        <v>155</v>
      </c>
      <c r="C29" t="s">
        <v>13</v>
      </c>
      <c r="D29">
        <v>70685</v>
      </c>
      <c r="E29">
        <v>427247</v>
      </c>
      <c r="F29">
        <v>7.0360670000000001</v>
      </c>
      <c r="G29">
        <v>7</v>
      </c>
      <c r="H29">
        <v>88.822999999999993</v>
      </c>
      <c r="I29">
        <v>21.1</v>
      </c>
      <c r="J29">
        <v>30.5</v>
      </c>
      <c r="K29">
        <v>66.3</v>
      </c>
      <c r="L29">
        <v>1.0126999999999999</v>
      </c>
      <c r="M29">
        <v>86.575999999999993</v>
      </c>
      <c r="N29">
        <v>90.917000000000002</v>
      </c>
      <c r="O29">
        <v>87.281000000000006</v>
      </c>
      <c r="P29">
        <v>18.600000000000001</v>
      </c>
      <c r="Q29">
        <v>23</v>
      </c>
      <c r="R29">
        <v>21</v>
      </c>
      <c r="S29">
        <v>5.35</v>
      </c>
      <c r="T29" s="16">
        <v>8</v>
      </c>
      <c r="U29" s="23">
        <f t="shared" si="0"/>
        <v>714</v>
      </c>
      <c r="V29" s="16"/>
      <c r="W29" s="110"/>
      <c r="X29" s="110"/>
      <c r="Y29" s="105"/>
    </row>
    <row r="30" spans="1:25" s="25" customFormat="1">
      <c r="A30" s="21">
        <v>8</v>
      </c>
      <c r="B30" t="s">
        <v>156</v>
      </c>
      <c r="C30" t="s">
        <v>13</v>
      </c>
      <c r="D30">
        <v>69971</v>
      </c>
      <c r="E30">
        <v>427147</v>
      </c>
      <c r="F30">
        <v>7.2536329999999998</v>
      </c>
      <c r="G30">
        <v>7</v>
      </c>
      <c r="H30">
        <v>89.783000000000001</v>
      </c>
      <c r="I30">
        <v>21.2</v>
      </c>
      <c r="J30">
        <v>30.2</v>
      </c>
      <c r="K30">
        <v>64.599999999999994</v>
      </c>
      <c r="L30">
        <v>1.0132000000000001</v>
      </c>
      <c r="M30">
        <v>86.981999999999999</v>
      </c>
      <c r="N30">
        <v>92.025000000000006</v>
      </c>
      <c r="O30">
        <v>90.159000000000006</v>
      </c>
      <c r="P30">
        <v>18</v>
      </c>
      <c r="Q30">
        <v>23.2</v>
      </c>
      <c r="R30">
        <v>20.6</v>
      </c>
      <c r="S30">
        <v>5.35</v>
      </c>
      <c r="T30" s="22">
        <v>7</v>
      </c>
      <c r="U30" s="23">
        <f t="shared" si="0"/>
        <v>710</v>
      </c>
      <c r="V30" s="24">
        <v>8</v>
      </c>
      <c r="W30" s="110"/>
      <c r="X30" s="110"/>
      <c r="Y30" s="105"/>
    </row>
    <row r="31" spans="1:25">
      <c r="A31" s="16">
        <v>7</v>
      </c>
      <c r="B31" t="s">
        <v>157</v>
      </c>
      <c r="C31" t="s">
        <v>13</v>
      </c>
      <c r="D31">
        <v>69261</v>
      </c>
      <c r="E31">
        <v>427048</v>
      </c>
      <c r="F31">
        <v>7.0618509999999999</v>
      </c>
      <c r="G31">
        <v>7</v>
      </c>
      <c r="H31">
        <v>89.141000000000005</v>
      </c>
      <c r="I31">
        <v>21</v>
      </c>
      <c r="J31">
        <v>26.6</v>
      </c>
      <c r="K31">
        <v>63.6</v>
      </c>
      <c r="L31">
        <v>1.0127999999999999</v>
      </c>
      <c r="M31">
        <v>86.262</v>
      </c>
      <c r="N31">
        <v>92.323999999999998</v>
      </c>
      <c r="O31">
        <v>87.546999999999997</v>
      </c>
      <c r="P31">
        <v>18.7</v>
      </c>
      <c r="Q31">
        <v>23.7</v>
      </c>
      <c r="R31">
        <v>20.7</v>
      </c>
      <c r="S31">
        <v>5.35</v>
      </c>
      <c r="T31" s="16">
        <v>6</v>
      </c>
      <c r="U31" s="23">
        <f t="shared" si="0"/>
        <v>627</v>
      </c>
      <c r="V31" s="5"/>
      <c r="W31" s="110"/>
      <c r="X31" s="110"/>
      <c r="Y31" s="105"/>
    </row>
    <row r="32" spans="1:25">
      <c r="A32" s="16">
        <v>6</v>
      </c>
      <c r="B32" t="s">
        <v>158</v>
      </c>
      <c r="C32" t="s">
        <v>13</v>
      </c>
      <c r="D32">
        <v>68634</v>
      </c>
      <c r="E32">
        <v>426961</v>
      </c>
      <c r="F32">
        <v>7.0370660000000003</v>
      </c>
      <c r="G32">
        <v>7</v>
      </c>
      <c r="H32">
        <v>91.99</v>
      </c>
      <c r="I32">
        <v>20.7</v>
      </c>
      <c r="J32">
        <v>12.5</v>
      </c>
      <c r="K32">
        <v>49.1</v>
      </c>
      <c r="L32">
        <v>1.0126999999999999</v>
      </c>
      <c r="M32">
        <v>86.429000000000002</v>
      </c>
      <c r="N32">
        <v>94.254999999999995</v>
      </c>
      <c r="O32">
        <v>87.173000000000002</v>
      </c>
      <c r="P32">
        <v>19.399999999999999</v>
      </c>
      <c r="Q32">
        <v>22.5</v>
      </c>
      <c r="R32">
        <v>20.6</v>
      </c>
      <c r="S32">
        <v>5.36</v>
      </c>
      <c r="T32" s="16">
        <v>5</v>
      </c>
      <c r="U32" s="23">
        <f t="shared" si="0"/>
        <v>267</v>
      </c>
      <c r="V32" s="5"/>
      <c r="W32" s="110"/>
      <c r="X32" s="110"/>
      <c r="Y32" s="105"/>
    </row>
    <row r="33" spans="1:25">
      <c r="A33" s="16">
        <v>5</v>
      </c>
      <c r="B33" t="s">
        <v>159</v>
      </c>
      <c r="C33" t="s">
        <v>13</v>
      </c>
      <c r="D33">
        <v>68367</v>
      </c>
      <c r="E33">
        <v>426924</v>
      </c>
      <c r="F33">
        <v>7.4833090000000002</v>
      </c>
      <c r="G33">
        <v>7</v>
      </c>
      <c r="H33">
        <v>91.881</v>
      </c>
      <c r="I33">
        <v>20.8</v>
      </c>
      <c r="J33">
        <v>18.600000000000001</v>
      </c>
      <c r="K33">
        <v>72.5</v>
      </c>
      <c r="L33">
        <v>1.0139</v>
      </c>
      <c r="M33">
        <v>89.902000000000001</v>
      </c>
      <c r="N33">
        <v>93.822999999999993</v>
      </c>
      <c r="O33">
        <v>92.917000000000002</v>
      </c>
      <c r="P33">
        <v>18.899999999999999</v>
      </c>
      <c r="Q33">
        <v>22.8</v>
      </c>
      <c r="R33">
        <v>19.5</v>
      </c>
      <c r="S33">
        <v>5.36</v>
      </c>
      <c r="T33" s="16">
        <v>4</v>
      </c>
      <c r="U33" s="23">
        <f t="shared" si="0"/>
        <v>420</v>
      </c>
      <c r="V33" s="5"/>
      <c r="W33" s="110"/>
      <c r="X33" s="110"/>
      <c r="Y33" s="105"/>
    </row>
    <row r="34" spans="1:25">
      <c r="A34" s="16">
        <v>4</v>
      </c>
      <c r="B34" t="s">
        <v>160</v>
      </c>
      <c r="C34" t="s">
        <v>13</v>
      </c>
      <c r="D34">
        <v>67947</v>
      </c>
      <c r="E34">
        <v>426867</v>
      </c>
      <c r="F34">
        <v>7.4062710000000003</v>
      </c>
      <c r="G34">
        <v>7</v>
      </c>
      <c r="H34">
        <v>91.08</v>
      </c>
      <c r="I34">
        <v>21.6</v>
      </c>
      <c r="J34">
        <v>29.4</v>
      </c>
      <c r="K34">
        <v>64.099999999999994</v>
      </c>
      <c r="L34">
        <v>1.0136000000000001</v>
      </c>
      <c r="M34">
        <v>87.725999999999999</v>
      </c>
      <c r="N34">
        <v>93.841999999999999</v>
      </c>
      <c r="O34">
        <v>92.024000000000001</v>
      </c>
      <c r="P34">
        <v>19.5</v>
      </c>
      <c r="Q34">
        <v>23.2</v>
      </c>
      <c r="R34">
        <v>19.899999999999999</v>
      </c>
      <c r="S34">
        <v>5.36</v>
      </c>
      <c r="T34" s="16">
        <v>3</v>
      </c>
      <c r="U34" s="23">
        <f t="shared" si="0"/>
        <v>692</v>
      </c>
      <c r="V34" s="5"/>
      <c r="W34" s="106"/>
      <c r="X34" s="102"/>
      <c r="Y34" s="105"/>
    </row>
    <row r="35" spans="1:25">
      <c r="A35" s="16">
        <v>3</v>
      </c>
      <c r="B35" t="s">
        <v>161</v>
      </c>
      <c r="C35" t="s">
        <v>13</v>
      </c>
      <c r="D35">
        <v>67255</v>
      </c>
      <c r="E35">
        <v>426772</v>
      </c>
      <c r="F35">
        <v>7.1873969999999998</v>
      </c>
      <c r="G35">
        <v>7</v>
      </c>
      <c r="H35">
        <v>90.85</v>
      </c>
      <c r="I35">
        <v>22.3</v>
      </c>
      <c r="J35">
        <v>29.9</v>
      </c>
      <c r="K35">
        <v>70.400000000000006</v>
      </c>
      <c r="L35">
        <v>1.0128999999999999</v>
      </c>
      <c r="M35">
        <v>88.778000000000006</v>
      </c>
      <c r="N35">
        <v>92.316999999999993</v>
      </c>
      <c r="O35">
        <v>89.698999999999998</v>
      </c>
      <c r="P35">
        <v>19.399999999999999</v>
      </c>
      <c r="Q35">
        <v>24.8</v>
      </c>
      <c r="R35">
        <v>21.9</v>
      </c>
      <c r="S35">
        <v>5.36</v>
      </c>
      <c r="T35" s="16">
        <v>2</v>
      </c>
      <c r="U35" s="23">
        <f t="shared" si="0"/>
        <v>706</v>
      </c>
      <c r="V35" s="5"/>
      <c r="W35" s="106"/>
      <c r="X35" s="102"/>
      <c r="Y35" s="105"/>
    </row>
    <row r="36" spans="1:25">
      <c r="A36" s="16">
        <v>2</v>
      </c>
      <c r="B36" t="s">
        <v>162</v>
      </c>
      <c r="C36" t="s">
        <v>13</v>
      </c>
      <c r="D36">
        <v>66549</v>
      </c>
      <c r="E36">
        <v>426675</v>
      </c>
      <c r="F36">
        <v>7.2793039999999998</v>
      </c>
      <c r="G36">
        <v>7</v>
      </c>
      <c r="H36">
        <v>90.828000000000003</v>
      </c>
      <c r="I36">
        <v>22.3</v>
      </c>
      <c r="J36">
        <v>27.2</v>
      </c>
      <c r="K36">
        <v>66.8</v>
      </c>
      <c r="L36">
        <v>1.0130999999999999</v>
      </c>
      <c r="M36">
        <v>87.762</v>
      </c>
      <c r="N36">
        <v>93.27</v>
      </c>
      <c r="O36">
        <v>90.971000000000004</v>
      </c>
      <c r="P36">
        <v>20.3</v>
      </c>
      <c r="Q36">
        <v>24.2</v>
      </c>
      <c r="R36">
        <v>21.9</v>
      </c>
      <c r="S36">
        <v>5.36</v>
      </c>
      <c r="T36" s="16">
        <v>1</v>
      </c>
      <c r="U36" s="23">
        <f t="shared" si="0"/>
        <v>639</v>
      </c>
      <c r="V36" s="5"/>
      <c r="W36" s="106"/>
      <c r="X36" s="102"/>
      <c r="Y36" s="105"/>
    </row>
    <row r="37" spans="1:25">
      <c r="A37" s="16">
        <v>1</v>
      </c>
      <c r="B37" t="s">
        <v>163</v>
      </c>
      <c r="C37" t="s">
        <v>13</v>
      </c>
      <c r="D37">
        <v>65910</v>
      </c>
      <c r="E37">
        <v>426587</v>
      </c>
      <c r="F37">
        <v>7.2442659999999997</v>
      </c>
      <c r="G37">
        <v>7</v>
      </c>
      <c r="H37">
        <v>89.302000000000007</v>
      </c>
      <c r="I37">
        <v>22.1</v>
      </c>
      <c r="J37">
        <v>26.1</v>
      </c>
      <c r="K37">
        <v>64.2</v>
      </c>
      <c r="L37">
        <v>1.0130999999999999</v>
      </c>
      <c r="M37">
        <v>86.668000000000006</v>
      </c>
      <c r="N37">
        <v>92.534000000000006</v>
      </c>
      <c r="O37">
        <v>90.241</v>
      </c>
      <c r="P37">
        <v>20</v>
      </c>
      <c r="Q37">
        <v>25</v>
      </c>
      <c r="R37">
        <v>21.2</v>
      </c>
      <c r="S37">
        <v>5.36</v>
      </c>
      <c r="T37" s="1"/>
      <c r="U37" s="26"/>
      <c r="V37" s="5"/>
      <c r="W37" s="106"/>
      <c r="X37" s="102"/>
      <c r="Y37" s="105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3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18.42578125" bestFit="1" customWidth="1"/>
    <col min="24" max="24" width="11.8554687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974453</v>
      </c>
      <c r="T6" s="22">
        <v>31</v>
      </c>
      <c r="U6" s="23">
        <f>D6-D7</f>
        <v>1366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973087</v>
      </c>
      <c r="T7" s="16">
        <v>30</v>
      </c>
      <c r="U7" s="23">
        <f>D7-D8</f>
        <v>1510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971577</v>
      </c>
      <c r="T8" s="16">
        <v>29</v>
      </c>
      <c r="U8" s="23">
        <f>D8-D9</f>
        <v>1379</v>
      </c>
      <c r="V8" s="4"/>
      <c r="W8" s="103" t="s">
        <v>637</v>
      </c>
      <c r="X8" s="103">
        <v>971577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970198</v>
      </c>
      <c r="E9">
        <v>414159</v>
      </c>
      <c r="F9">
        <v>6.9306450000000002</v>
      </c>
      <c r="G9">
        <v>0</v>
      </c>
      <c r="H9">
        <v>87.278999999999996</v>
      </c>
      <c r="I9">
        <v>21.2</v>
      </c>
      <c r="J9">
        <v>41.2</v>
      </c>
      <c r="K9">
        <v>107.8</v>
      </c>
      <c r="L9">
        <v>1.0123</v>
      </c>
      <c r="M9">
        <v>84.204999999999998</v>
      </c>
      <c r="N9">
        <v>89.341999999999999</v>
      </c>
      <c r="O9">
        <v>86.24</v>
      </c>
      <c r="P9">
        <v>9.5</v>
      </c>
      <c r="Q9">
        <v>35.4</v>
      </c>
      <c r="R9">
        <v>22.2</v>
      </c>
      <c r="S9">
        <v>4.74</v>
      </c>
      <c r="T9" s="22">
        <v>28</v>
      </c>
      <c r="U9" s="23">
        <f t="shared" ref="U9:U36" si="1">D9-D10</f>
        <v>897</v>
      </c>
      <c r="V9" s="24">
        <v>29</v>
      </c>
      <c r="W9" s="103" t="s">
        <v>638</v>
      </c>
      <c r="X9" s="103">
        <v>970199</v>
      </c>
      <c r="Y9" s="108">
        <f t="shared" si="0"/>
        <v>1.0307174412105269E-4</v>
      </c>
    </row>
    <row r="10" spans="1:25">
      <c r="A10" s="16">
        <v>28</v>
      </c>
      <c r="B10" t="s">
        <v>246</v>
      </c>
      <c r="C10" t="s">
        <v>13</v>
      </c>
      <c r="D10">
        <v>969301</v>
      </c>
      <c r="E10">
        <v>414032</v>
      </c>
      <c r="F10">
        <v>6.9985879999999998</v>
      </c>
      <c r="G10">
        <v>0</v>
      </c>
      <c r="H10">
        <v>87.307000000000002</v>
      </c>
      <c r="I10">
        <v>21.6</v>
      </c>
      <c r="J10">
        <v>55.3</v>
      </c>
      <c r="K10">
        <v>106.7</v>
      </c>
      <c r="L10">
        <v>1.0123</v>
      </c>
      <c r="M10">
        <v>84.649000000000001</v>
      </c>
      <c r="N10">
        <v>90.56</v>
      </c>
      <c r="O10">
        <v>87.52</v>
      </c>
      <c r="P10">
        <v>13</v>
      </c>
      <c r="Q10">
        <v>31.8</v>
      </c>
      <c r="R10">
        <v>23.2</v>
      </c>
      <c r="S10">
        <v>4.74</v>
      </c>
      <c r="T10" s="16">
        <v>27</v>
      </c>
      <c r="U10" s="23">
        <f t="shared" si="1"/>
        <v>1225</v>
      </c>
      <c r="V10" s="16"/>
      <c r="W10" s="103" t="s">
        <v>639</v>
      </c>
      <c r="X10" s="103">
        <v>969301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968076</v>
      </c>
      <c r="E11">
        <v>413857</v>
      </c>
      <c r="F11">
        <v>7.0087190000000001</v>
      </c>
      <c r="G11">
        <v>0</v>
      </c>
      <c r="H11">
        <v>91.174999999999997</v>
      </c>
      <c r="I11">
        <v>21</v>
      </c>
      <c r="J11">
        <v>66.400000000000006</v>
      </c>
      <c r="K11">
        <v>142.30000000000001</v>
      </c>
      <c r="L11">
        <v>1.0124</v>
      </c>
      <c r="M11">
        <v>85.688999999999993</v>
      </c>
      <c r="N11">
        <v>93.507000000000005</v>
      </c>
      <c r="O11">
        <v>87.53</v>
      </c>
      <c r="P11">
        <v>14.1</v>
      </c>
      <c r="Q11">
        <v>29.6</v>
      </c>
      <c r="R11">
        <v>22.8</v>
      </c>
      <c r="S11">
        <v>4.74</v>
      </c>
      <c r="T11" s="16">
        <v>26</v>
      </c>
      <c r="U11" s="23">
        <f t="shared" si="1"/>
        <v>1481</v>
      </c>
      <c r="V11" s="16"/>
      <c r="W11" s="103" t="s">
        <v>640</v>
      </c>
      <c r="X11" s="103">
        <v>968077</v>
      </c>
      <c r="Y11" s="108">
        <f t="shared" si="0"/>
        <v>1.0329767498262754E-4</v>
      </c>
    </row>
    <row r="12" spans="1:25">
      <c r="A12" s="16">
        <v>26</v>
      </c>
      <c r="B12" t="s">
        <v>248</v>
      </c>
      <c r="C12" t="s">
        <v>13</v>
      </c>
      <c r="D12">
        <v>966595</v>
      </c>
      <c r="E12">
        <v>413655</v>
      </c>
      <c r="F12">
        <v>7.2384120000000003</v>
      </c>
      <c r="G12">
        <v>0</v>
      </c>
      <c r="H12">
        <v>89.671999999999997</v>
      </c>
      <c r="I12">
        <v>20.6</v>
      </c>
      <c r="J12">
        <v>60.4</v>
      </c>
      <c r="K12">
        <v>263.7</v>
      </c>
      <c r="L12">
        <v>1.0128999999999999</v>
      </c>
      <c r="M12">
        <v>87.787999999999997</v>
      </c>
      <c r="N12">
        <v>92.103999999999999</v>
      </c>
      <c r="O12">
        <v>90.587999999999994</v>
      </c>
      <c r="P12">
        <v>12.8</v>
      </c>
      <c r="Q12">
        <v>29.5</v>
      </c>
      <c r="R12">
        <v>22.4</v>
      </c>
      <c r="S12">
        <v>4.74</v>
      </c>
      <c r="T12" s="16">
        <v>25</v>
      </c>
      <c r="U12" s="23">
        <f t="shared" si="1"/>
        <v>1339</v>
      </c>
      <c r="V12" s="16"/>
      <c r="W12" s="143" t="s">
        <v>506</v>
      </c>
      <c r="X12" s="143">
        <v>966595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965256</v>
      </c>
      <c r="E13">
        <v>413469</v>
      </c>
      <c r="F13">
        <v>7.1316569999999997</v>
      </c>
      <c r="G13">
        <v>0</v>
      </c>
      <c r="H13">
        <v>87.706000000000003</v>
      </c>
      <c r="I13">
        <v>19.899999999999999</v>
      </c>
      <c r="J13">
        <v>31</v>
      </c>
      <c r="K13">
        <v>171.4</v>
      </c>
      <c r="L13">
        <v>1.0125999999999999</v>
      </c>
      <c r="M13">
        <v>85.344999999999999</v>
      </c>
      <c r="N13">
        <v>90.230999999999995</v>
      </c>
      <c r="O13">
        <v>89.414000000000001</v>
      </c>
      <c r="P13">
        <v>11.9</v>
      </c>
      <c r="Q13">
        <v>27.9</v>
      </c>
      <c r="R13">
        <v>23.3</v>
      </c>
      <c r="S13">
        <v>4.74</v>
      </c>
      <c r="T13" s="16">
        <v>24</v>
      </c>
      <c r="U13" s="23">
        <f t="shared" si="1"/>
        <v>664</v>
      </c>
      <c r="V13" s="16"/>
      <c r="W13" s="103" t="s">
        <v>507</v>
      </c>
      <c r="X13" s="103">
        <v>965256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964592</v>
      </c>
      <c r="E14">
        <v>413375</v>
      </c>
      <c r="F14">
        <v>7.0341750000000003</v>
      </c>
      <c r="G14">
        <v>0</v>
      </c>
      <c r="H14">
        <v>87.905000000000001</v>
      </c>
      <c r="I14">
        <v>20.7</v>
      </c>
      <c r="J14">
        <v>47.6</v>
      </c>
      <c r="K14">
        <v>182.9</v>
      </c>
      <c r="L14">
        <v>1.0134000000000001</v>
      </c>
      <c r="M14">
        <v>85.022999999999996</v>
      </c>
      <c r="N14">
        <v>90.861000000000004</v>
      </c>
      <c r="O14">
        <v>85.584999999999994</v>
      </c>
      <c r="P14">
        <v>13.8</v>
      </c>
      <c r="Q14">
        <v>29.6</v>
      </c>
      <c r="R14">
        <v>16.2</v>
      </c>
      <c r="S14">
        <v>4.71</v>
      </c>
      <c r="T14" s="16">
        <v>23</v>
      </c>
      <c r="U14" s="23">
        <f t="shared" si="1"/>
        <v>1034</v>
      </c>
      <c r="V14" s="16"/>
      <c r="W14" s="103" t="s">
        <v>508</v>
      </c>
      <c r="X14" s="103">
        <v>964592</v>
      </c>
      <c r="Y14" s="108">
        <f t="shared" si="0"/>
        <v>0</v>
      </c>
    </row>
    <row r="15" spans="1:25">
      <c r="A15" s="16">
        <v>23</v>
      </c>
      <c r="B15" t="s">
        <v>251</v>
      </c>
      <c r="C15" t="s">
        <v>13</v>
      </c>
      <c r="D15">
        <v>963558</v>
      </c>
      <c r="E15">
        <v>413229</v>
      </c>
      <c r="F15">
        <v>6.9053959999999996</v>
      </c>
      <c r="G15">
        <v>0</v>
      </c>
      <c r="H15">
        <v>88.051000000000002</v>
      </c>
      <c r="I15">
        <v>21.7</v>
      </c>
      <c r="J15">
        <v>66.599999999999994</v>
      </c>
      <c r="K15">
        <v>109.4</v>
      </c>
      <c r="L15">
        <v>1.0125</v>
      </c>
      <c r="M15">
        <v>85.088999999999999</v>
      </c>
      <c r="N15">
        <v>91.346999999999994</v>
      </c>
      <c r="O15">
        <v>85.29</v>
      </c>
      <c r="P15">
        <v>17.600000000000001</v>
      </c>
      <c r="Q15">
        <v>27.3</v>
      </c>
      <c r="R15">
        <v>20.5</v>
      </c>
      <c r="S15">
        <v>4.72</v>
      </c>
      <c r="T15" s="16">
        <v>22</v>
      </c>
      <c r="U15" s="23">
        <f t="shared" si="1"/>
        <v>1479</v>
      </c>
      <c r="V15" s="16"/>
      <c r="W15" s="103" t="s">
        <v>509</v>
      </c>
      <c r="X15" s="103">
        <v>963558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962079</v>
      </c>
      <c r="E16">
        <v>413019</v>
      </c>
      <c r="F16">
        <v>7.0396340000000004</v>
      </c>
      <c r="G16">
        <v>0</v>
      </c>
      <c r="H16">
        <v>87.962000000000003</v>
      </c>
      <c r="I16">
        <v>21.5</v>
      </c>
      <c r="J16">
        <v>63</v>
      </c>
      <c r="K16">
        <v>110.2</v>
      </c>
      <c r="L16">
        <v>1.0127999999999999</v>
      </c>
      <c r="M16">
        <v>84.960999999999999</v>
      </c>
      <c r="N16">
        <v>90.673000000000002</v>
      </c>
      <c r="O16">
        <v>87.034000000000006</v>
      </c>
      <c r="P16">
        <v>18.3</v>
      </c>
      <c r="Q16">
        <v>26.5</v>
      </c>
      <c r="R16">
        <v>20.100000000000001</v>
      </c>
      <c r="S16">
        <v>4.72</v>
      </c>
      <c r="T16" s="22">
        <v>21</v>
      </c>
      <c r="U16" s="23">
        <f t="shared" si="1"/>
        <v>1412</v>
      </c>
      <c r="V16" s="24">
        <v>22</v>
      </c>
      <c r="W16" s="103" t="s">
        <v>510</v>
      </c>
      <c r="X16" s="103">
        <v>962080</v>
      </c>
      <c r="Y16" s="108">
        <f t="shared" si="0"/>
        <v>1.0394156821291745E-4</v>
      </c>
    </row>
    <row r="17" spans="1:25">
      <c r="A17" s="16">
        <v>21</v>
      </c>
      <c r="B17" t="s">
        <v>253</v>
      </c>
      <c r="C17" t="s">
        <v>13</v>
      </c>
      <c r="D17">
        <v>960667</v>
      </c>
      <c r="E17">
        <v>412820</v>
      </c>
      <c r="F17">
        <v>7.1832529999999997</v>
      </c>
      <c r="G17">
        <v>0</v>
      </c>
      <c r="H17">
        <v>87.725999999999999</v>
      </c>
      <c r="I17">
        <v>19.8</v>
      </c>
      <c r="J17">
        <v>24.9</v>
      </c>
      <c r="K17">
        <v>271.8</v>
      </c>
      <c r="L17">
        <v>1.0130999999999999</v>
      </c>
      <c r="M17">
        <v>84.588999999999999</v>
      </c>
      <c r="N17">
        <v>90.54</v>
      </c>
      <c r="O17">
        <v>89.052999999999997</v>
      </c>
      <c r="P17">
        <v>13.6</v>
      </c>
      <c r="Q17">
        <v>26.2</v>
      </c>
      <c r="R17">
        <v>20.2</v>
      </c>
      <c r="S17">
        <v>4.72</v>
      </c>
      <c r="T17" s="16">
        <v>20</v>
      </c>
      <c r="U17" s="23">
        <f t="shared" si="1"/>
        <v>530</v>
      </c>
      <c r="V17" s="16"/>
      <c r="W17" s="103" t="s">
        <v>511</v>
      </c>
      <c r="X17" s="103">
        <v>960667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960137</v>
      </c>
      <c r="E18">
        <v>412744</v>
      </c>
      <c r="F18">
        <v>6.8624299999999998</v>
      </c>
      <c r="G18">
        <v>0</v>
      </c>
      <c r="H18">
        <v>90.876999999999995</v>
      </c>
      <c r="I18">
        <v>20.8</v>
      </c>
      <c r="J18">
        <v>61.6</v>
      </c>
      <c r="K18">
        <v>117</v>
      </c>
      <c r="L18">
        <v>1.0125</v>
      </c>
      <c r="M18">
        <v>84.27</v>
      </c>
      <c r="N18">
        <v>93.03</v>
      </c>
      <c r="O18">
        <v>84.488</v>
      </c>
      <c r="P18">
        <v>18.2</v>
      </c>
      <c r="Q18">
        <v>24.8</v>
      </c>
      <c r="R18">
        <v>19.899999999999999</v>
      </c>
      <c r="S18">
        <v>4.72</v>
      </c>
      <c r="T18" s="16">
        <v>19</v>
      </c>
      <c r="U18" s="23">
        <f t="shared" si="1"/>
        <v>1336</v>
      </c>
      <c r="V18" s="16"/>
      <c r="W18" s="103" t="s">
        <v>512</v>
      </c>
      <c r="X18" s="103">
        <v>960137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958801</v>
      </c>
      <c r="E19">
        <v>412560</v>
      </c>
      <c r="F19">
        <v>7.4050039999999999</v>
      </c>
      <c r="G19">
        <v>0</v>
      </c>
      <c r="H19">
        <v>90.379000000000005</v>
      </c>
      <c r="I19">
        <v>21.7</v>
      </c>
      <c r="J19">
        <v>72.3</v>
      </c>
      <c r="K19">
        <v>137.30000000000001</v>
      </c>
      <c r="L19">
        <v>1.0136000000000001</v>
      </c>
      <c r="M19">
        <v>87.292000000000002</v>
      </c>
      <c r="N19">
        <v>93.192999999999998</v>
      </c>
      <c r="O19">
        <v>92.144999999999996</v>
      </c>
      <c r="P19">
        <v>17.899999999999999</v>
      </c>
      <c r="Q19">
        <v>26.8</v>
      </c>
      <c r="R19">
        <v>20.3</v>
      </c>
      <c r="S19">
        <v>4.72</v>
      </c>
      <c r="T19" s="16">
        <v>18</v>
      </c>
      <c r="U19" s="23">
        <f t="shared" si="1"/>
        <v>1604</v>
      </c>
      <c r="V19" s="16"/>
      <c r="W19" s="103" t="s">
        <v>513</v>
      </c>
      <c r="X19" s="103">
        <v>958802</v>
      </c>
      <c r="Y19" s="108">
        <f t="shared" si="0"/>
        <v>1.0429692918023648E-4</v>
      </c>
    </row>
    <row r="20" spans="1:25">
      <c r="A20" s="16">
        <v>18</v>
      </c>
      <c r="B20" t="s">
        <v>256</v>
      </c>
      <c r="C20" t="s">
        <v>13</v>
      </c>
      <c r="D20">
        <v>957197</v>
      </c>
      <c r="E20">
        <v>412338</v>
      </c>
      <c r="F20">
        <v>7.1019829999999997</v>
      </c>
      <c r="G20">
        <v>0</v>
      </c>
      <c r="H20">
        <v>89.468999999999994</v>
      </c>
      <c r="I20">
        <v>22.7</v>
      </c>
      <c r="J20">
        <v>70.5</v>
      </c>
      <c r="K20">
        <v>137.69999999999999</v>
      </c>
      <c r="L20">
        <v>1.0129999999999999</v>
      </c>
      <c r="M20">
        <v>87.484999999999999</v>
      </c>
      <c r="N20">
        <v>91.646000000000001</v>
      </c>
      <c r="O20">
        <v>87.650999999999996</v>
      </c>
      <c r="P20">
        <v>17.5</v>
      </c>
      <c r="Q20">
        <v>30.5</v>
      </c>
      <c r="R20">
        <v>19.399999999999999</v>
      </c>
      <c r="S20">
        <v>4.72</v>
      </c>
      <c r="T20" s="16">
        <v>17</v>
      </c>
      <c r="U20" s="23">
        <f t="shared" si="1"/>
        <v>1533</v>
      </c>
      <c r="V20" s="16"/>
      <c r="W20" s="103" t="s">
        <v>334</v>
      </c>
      <c r="X20" s="103">
        <v>957197</v>
      </c>
      <c r="Y20" s="108">
        <f t="shared" si="0"/>
        <v>0</v>
      </c>
    </row>
    <row r="21" spans="1:25">
      <c r="A21" s="16">
        <v>17</v>
      </c>
      <c r="B21" t="s">
        <v>257</v>
      </c>
      <c r="C21" t="s">
        <v>13</v>
      </c>
      <c r="D21">
        <v>955664</v>
      </c>
      <c r="E21">
        <v>412124</v>
      </c>
      <c r="F21">
        <v>7.2298799999999996</v>
      </c>
      <c r="G21">
        <v>0</v>
      </c>
      <c r="H21">
        <v>89.296999999999997</v>
      </c>
      <c r="I21">
        <v>21.9</v>
      </c>
      <c r="J21">
        <v>62.6</v>
      </c>
      <c r="K21">
        <v>139.4</v>
      </c>
      <c r="L21">
        <v>1.0133000000000001</v>
      </c>
      <c r="M21">
        <v>86.799000000000007</v>
      </c>
      <c r="N21">
        <v>91.808999999999997</v>
      </c>
      <c r="O21">
        <v>89.36</v>
      </c>
      <c r="P21">
        <v>15.4</v>
      </c>
      <c r="Q21">
        <v>31.6</v>
      </c>
      <c r="R21">
        <v>19.3</v>
      </c>
      <c r="S21">
        <v>4.72</v>
      </c>
      <c r="T21" s="16">
        <v>16</v>
      </c>
      <c r="U21" s="23">
        <f t="shared" si="1"/>
        <v>1328</v>
      </c>
      <c r="V21" s="16"/>
      <c r="W21" s="103" t="s">
        <v>514</v>
      </c>
      <c r="X21" s="103">
        <v>955664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954336</v>
      </c>
      <c r="E22">
        <v>411938</v>
      </c>
      <c r="F22">
        <v>7.2082540000000002</v>
      </c>
      <c r="G22">
        <v>0</v>
      </c>
      <c r="H22">
        <v>88.81</v>
      </c>
      <c r="I22">
        <v>20.8</v>
      </c>
      <c r="J22">
        <v>62.9</v>
      </c>
      <c r="K22">
        <v>140.6</v>
      </c>
      <c r="L22">
        <v>1.0135000000000001</v>
      </c>
      <c r="M22">
        <v>85.397000000000006</v>
      </c>
      <c r="N22">
        <v>92.234999999999999</v>
      </c>
      <c r="O22">
        <v>88.635000000000005</v>
      </c>
      <c r="P22">
        <v>12.4</v>
      </c>
      <c r="Q22">
        <v>29.3</v>
      </c>
      <c r="R22">
        <v>18.100000000000001</v>
      </c>
      <c r="S22">
        <v>4.72</v>
      </c>
      <c r="T22" s="16">
        <v>15</v>
      </c>
      <c r="U22" s="23">
        <f t="shared" si="1"/>
        <v>1343</v>
      </c>
      <c r="V22" s="16"/>
      <c r="W22" s="143" t="s">
        <v>263</v>
      </c>
      <c r="X22" s="143">
        <v>954336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952993</v>
      </c>
      <c r="E23">
        <v>411750</v>
      </c>
      <c r="F23">
        <v>6.9717190000000002</v>
      </c>
      <c r="G23">
        <v>0</v>
      </c>
      <c r="H23">
        <v>88.081999999999994</v>
      </c>
      <c r="I23">
        <v>20.7</v>
      </c>
      <c r="J23">
        <v>63.5</v>
      </c>
      <c r="K23">
        <v>139.80000000000001</v>
      </c>
      <c r="L23">
        <v>1.0128999999999999</v>
      </c>
      <c r="M23">
        <v>84.861000000000004</v>
      </c>
      <c r="N23">
        <v>90.850999999999999</v>
      </c>
      <c r="O23">
        <v>85.503</v>
      </c>
      <c r="P23">
        <v>14.7</v>
      </c>
      <c r="Q23">
        <v>27.8</v>
      </c>
      <c r="R23">
        <v>18.399999999999999</v>
      </c>
      <c r="S23">
        <v>4.72</v>
      </c>
      <c r="T23" s="22">
        <v>14</v>
      </c>
      <c r="U23" s="23">
        <f t="shared" si="1"/>
        <v>1354</v>
      </c>
      <c r="V23" s="24">
        <v>15</v>
      </c>
      <c r="W23" s="103" t="s">
        <v>264</v>
      </c>
      <c r="X23" s="103">
        <v>952993</v>
      </c>
      <c r="Y23" s="108">
        <f t="shared" si="0"/>
        <v>0</v>
      </c>
    </row>
    <row r="24" spans="1:25">
      <c r="A24" s="16">
        <v>14</v>
      </c>
      <c r="B24" t="s">
        <v>150</v>
      </c>
      <c r="C24" t="s">
        <v>13</v>
      </c>
      <c r="D24">
        <v>951639</v>
      </c>
      <c r="E24">
        <v>411559</v>
      </c>
      <c r="F24">
        <v>7.2507229999999998</v>
      </c>
      <c r="G24">
        <v>0</v>
      </c>
      <c r="H24">
        <v>88.061999999999998</v>
      </c>
      <c r="I24">
        <v>22.8</v>
      </c>
      <c r="J24">
        <v>65.599999999999994</v>
      </c>
      <c r="K24">
        <v>139</v>
      </c>
      <c r="L24">
        <v>1.0134000000000001</v>
      </c>
      <c r="M24">
        <v>84.873000000000005</v>
      </c>
      <c r="N24">
        <v>91.822999999999993</v>
      </c>
      <c r="O24">
        <v>89.501000000000005</v>
      </c>
      <c r="P24">
        <v>17.899999999999999</v>
      </c>
      <c r="Q24">
        <v>30</v>
      </c>
      <c r="R24">
        <v>18.899999999999999</v>
      </c>
      <c r="S24">
        <v>4.72</v>
      </c>
      <c r="T24" s="16">
        <v>13</v>
      </c>
      <c r="U24" s="23">
        <f t="shared" si="1"/>
        <v>1399</v>
      </c>
      <c r="V24" s="16"/>
      <c r="W24" s="103" t="s">
        <v>265</v>
      </c>
      <c r="X24" s="103">
        <v>951639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950240</v>
      </c>
      <c r="E25">
        <v>411360</v>
      </c>
      <c r="F25">
        <v>6.9694830000000003</v>
      </c>
      <c r="G25">
        <v>0</v>
      </c>
      <c r="H25">
        <v>91.266999999999996</v>
      </c>
      <c r="I25">
        <v>22.8</v>
      </c>
      <c r="J25">
        <v>70.900000000000006</v>
      </c>
      <c r="K25">
        <v>138.1</v>
      </c>
      <c r="L25">
        <v>1.0125999999999999</v>
      </c>
      <c r="M25">
        <v>86.025000000000006</v>
      </c>
      <c r="N25">
        <v>93.498999999999995</v>
      </c>
      <c r="O25">
        <v>86.302999999999997</v>
      </c>
      <c r="P25">
        <v>17.8</v>
      </c>
      <c r="Q25">
        <v>30.7</v>
      </c>
      <c r="R25">
        <v>20.8</v>
      </c>
      <c r="S25">
        <v>4.72</v>
      </c>
      <c r="T25" s="16">
        <v>12</v>
      </c>
      <c r="U25" s="23">
        <f t="shared" si="1"/>
        <v>1558</v>
      </c>
      <c r="V25" s="16"/>
      <c r="W25" s="103" t="s">
        <v>181</v>
      </c>
      <c r="X25" s="103">
        <v>950240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948682</v>
      </c>
      <c r="E26">
        <v>411146</v>
      </c>
      <c r="F26">
        <v>7.3419930000000004</v>
      </c>
      <c r="G26">
        <v>0</v>
      </c>
      <c r="H26">
        <v>91.281999999999996</v>
      </c>
      <c r="I26">
        <v>21.8</v>
      </c>
      <c r="J26">
        <v>60.1</v>
      </c>
      <c r="K26">
        <v>101.2</v>
      </c>
      <c r="L26">
        <v>1.0134000000000001</v>
      </c>
      <c r="M26">
        <v>88.141000000000005</v>
      </c>
      <c r="N26">
        <v>93.628</v>
      </c>
      <c r="O26">
        <v>91.438000000000002</v>
      </c>
      <c r="P26">
        <v>18.3</v>
      </c>
      <c r="Q26">
        <v>30</v>
      </c>
      <c r="R26">
        <v>20.7</v>
      </c>
      <c r="S26">
        <v>4.72</v>
      </c>
      <c r="T26" s="16">
        <v>11</v>
      </c>
      <c r="U26" s="23">
        <f t="shared" si="1"/>
        <v>1322</v>
      </c>
      <c r="V26" s="16"/>
      <c r="W26" s="104">
        <v>41983.386250000003</v>
      </c>
      <c r="X26" s="103">
        <v>948682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947360</v>
      </c>
      <c r="E27">
        <v>410965</v>
      </c>
      <c r="F27">
        <v>7.2410670000000001</v>
      </c>
      <c r="G27">
        <v>0</v>
      </c>
      <c r="H27">
        <v>89.213999999999999</v>
      </c>
      <c r="I27">
        <v>22.4</v>
      </c>
      <c r="J27">
        <v>60.7</v>
      </c>
      <c r="K27">
        <v>101.7</v>
      </c>
      <c r="L27">
        <v>1.0132000000000001</v>
      </c>
      <c r="M27">
        <v>85.167000000000002</v>
      </c>
      <c r="N27">
        <v>92.83</v>
      </c>
      <c r="O27">
        <v>89.991</v>
      </c>
      <c r="P27">
        <v>17.600000000000001</v>
      </c>
      <c r="Q27">
        <v>31.6</v>
      </c>
      <c r="R27">
        <v>20.6</v>
      </c>
      <c r="S27">
        <v>4.72</v>
      </c>
      <c r="T27" s="16">
        <v>10</v>
      </c>
      <c r="U27" s="23">
        <f t="shared" si="1"/>
        <v>1344</v>
      </c>
      <c r="V27" s="16"/>
      <c r="W27" s="104">
        <v>41953.396817129629</v>
      </c>
      <c r="X27" s="103">
        <v>947360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946016</v>
      </c>
      <c r="E28">
        <v>410777</v>
      </c>
      <c r="F28">
        <v>7.0126419999999996</v>
      </c>
      <c r="G28">
        <v>0</v>
      </c>
      <c r="H28">
        <v>88.7</v>
      </c>
      <c r="I28">
        <v>22.7</v>
      </c>
      <c r="J28">
        <v>78.099999999999994</v>
      </c>
      <c r="K28">
        <v>256.5</v>
      </c>
      <c r="L28">
        <v>1.0126999999999999</v>
      </c>
      <c r="M28">
        <v>86.039000000000001</v>
      </c>
      <c r="N28">
        <v>91.834000000000003</v>
      </c>
      <c r="O28">
        <v>86.745999999999995</v>
      </c>
      <c r="P28">
        <v>17.899999999999999</v>
      </c>
      <c r="Q28">
        <v>29.6</v>
      </c>
      <c r="R28">
        <v>20.399999999999999</v>
      </c>
      <c r="S28">
        <v>4.72</v>
      </c>
      <c r="T28" s="16">
        <v>9</v>
      </c>
      <c r="U28" s="23">
        <f t="shared" si="1"/>
        <v>1789</v>
      </c>
      <c r="V28" s="16"/>
      <c r="W28" s="104">
        <v>41922.395925925928</v>
      </c>
      <c r="X28" s="103">
        <v>946017</v>
      </c>
      <c r="Y28" s="108">
        <f t="shared" si="0"/>
        <v>1.0570645738994244E-4</v>
      </c>
    </row>
    <row r="29" spans="1:25">
      <c r="A29" s="16">
        <v>9</v>
      </c>
      <c r="B29" t="s">
        <v>155</v>
      </c>
      <c r="C29" t="s">
        <v>13</v>
      </c>
      <c r="D29">
        <v>944227</v>
      </c>
      <c r="E29">
        <v>410524</v>
      </c>
      <c r="F29">
        <v>6.9924650000000002</v>
      </c>
      <c r="G29">
        <v>0</v>
      </c>
      <c r="H29">
        <v>88.287999999999997</v>
      </c>
      <c r="I29">
        <v>22.5</v>
      </c>
      <c r="J29">
        <v>71.099999999999994</v>
      </c>
      <c r="K29">
        <v>132.30000000000001</v>
      </c>
      <c r="L29">
        <v>1.0125999999999999</v>
      </c>
      <c r="M29">
        <v>85.96</v>
      </c>
      <c r="N29">
        <v>90.484999999999999</v>
      </c>
      <c r="O29">
        <v>86.7</v>
      </c>
      <c r="P29">
        <v>17.399999999999999</v>
      </c>
      <c r="Q29">
        <v>30.2</v>
      </c>
      <c r="R29">
        <v>21.1</v>
      </c>
      <c r="S29">
        <v>4.72</v>
      </c>
      <c r="T29" s="16">
        <v>8</v>
      </c>
      <c r="U29" s="23">
        <f t="shared" si="1"/>
        <v>1554</v>
      </c>
      <c r="V29" s="16"/>
      <c r="W29" s="104">
        <v>41892.395416666666</v>
      </c>
      <c r="X29" s="103">
        <v>944228</v>
      </c>
      <c r="Y29" s="108">
        <f t="shared" si="0"/>
        <v>1.0590673640820114E-4</v>
      </c>
    </row>
    <row r="30" spans="1:25" s="25" customFormat="1">
      <c r="A30" s="21">
        <v>8</v>
      </c>
      <c r="B30" t="s">
        <v>156</v>
      </c>
      <c r="C30" t="s">
        <v>13</v>
      </c>
      <c r="D30">
        <v>942673</v>
      </c>
      <c r="E30">
        <v>410304</v>
      </c>
      <c r="F30">
        <v>7.2606320000000002</v>
      </c>
      <c r="G30">
        <v>0</v>
      </c>
      <c r="H30">
        <v>89.352999999999994</v>
      </c>
      <c r="I30">
        <v>22</v>
      </c>
      <c r="J30">
        <v>57.4</v>
      </c>
      <c r="K30">
        <v>134.69999999999999</v>
      </c>
      <c r="L30">
        <v>1.0135000000000001</v>
      </c>
      <c r="M30">
        <v>86.311000000000007</v>
      </c>
      <c r="N30">
        <v>91.813000000000002</v>
      </c>
      <c r="O30">
        <v>89.646000000000001</v>
      </c>
      <c r="P30">
        <v>14</v>
      </c>
      <c r="Q30">
        <v>31.2</v>
      </c>
      <c r="R30">
        <v>18.899999999999999</v>
      </c>
      <c r="S30">
        <v>4.72</v>
      </c>
      <c r="T30" s="22">
        <v>7</v>
      </c>
      <c r="U30" s="23">
        <f t="shared" si="1"/>
        <v>1240</v>
      </c>
      <c r="V30" s="24">
        <v>8</v>
      </c>
      <c r="W30" s="104">
        <v>41861.405543981484</v>
      </c>
      <c r="X30" s="103">
        <v>942674</v>
      </c>
      <c r="Y30" s="108">
        <f t="shared" si="0"/>
        <v>1.0608132406275672E-4</v>
      </c>
    </row>
    <row r="31" spans="1:25">
      <c r="A31" s="16">
        <v>7</v>
      </c>
      <c r="B31" t="s">
        <v>157</v>
      </c>
      <c r="C31" t="s">
        <v>13</v>
      </c>
      <c r="D31">
        <v>941433</v>
      </c>
      <c r="E31">
        <v>410131</v>
      </c>
      <c r="F31">
        <v>7.0223250000000004</v>
      </c>
      <c r="G31">
        <v>0</v>
      </c>
      <c r="H31">
        <v>88.659000000000006</v>
      </c>
      <c r="I31">
        <v>21.8</v>
      </c>
      <c r="J31">
        <v>61.8</v>
      </c>
      <c r="K31">
        <v>132.69999999999999</v>
      </c>
      <c r="L31">
        <v>1.0126999999999999</v>
      </c>
      <c r="M31">
        <v>85.619</v>
      </c>
      <c r="N31">
        <v>91.957999999999998</v>
      </c>
      <c r="O31">
        <v>86.918999999999997</v>
      </c>
      <c r="P31">
        <v>18.2</v>
      </c>
      <c r="Q31">
        <v>28.5</v>
      </c>
      <c r="R31">
        <v>20.5</v>
      </c>
      <c r="S31">
        <v>4.72</v>
      </c>
      <c r="T31" s="16">
        <v>6</v>
      </c>
      <c r="U31" s="23">
        <f t="shared" si="1"/>
        <v>1337</v>
      </c>
      <c r="V31" s="5"/>
      <c r="W31" s="104">
        <v>41830.397615740738</v>
      </c>
      <c r="X31" s="103">
        <v>941433</v>
      </c>
      <c r="Y31" s="108">
        <f t="shared" si="0"/>
        <v>0</v>
      </c>
    </row>
    <row r="32" spans="1:25">
      <c r="A32" s="16">
        <v>6</v>
      </c>
      <c r="B32" t="s">
        <v>158</v>
      </c>
      <c r="C32" t="s">
        <v>13</v>
      </c>
      <c r="D32">
        <v>940096</v>
      </c>
      <c r="E32">
        <v>409944</v>
      </c>
      <c r="F32">
        <v>6.9853670000000001</v>
      </c>
      <c r="G32">
        <v>0</v>
      </c>
      <c r="H32">
        <v>91.531000000000006</v>
      </c>
      <c r="I32">
        <v>21.9</v>
      </c>
      <c r="J32">
        <v>76.599999999999994</v>
      </c>
      <c r="K32">
        <v>144.80000000000001</v>
      </c>
      <c r="L32">
        <v>1.0125</v>
      </c>
      <c r="M32">
        <v>85.762</v>
      </c>
      <c r="N32">
        <v>94.012</v>
      </c>
      <c r="O32">
        <v>86.679000000000002</v>
      </c>
      <c r="P32">
        <v>19.7</v>
      </c>
      <c r="Q32">
        <v>27</v>
      </c>
      <c r="R32">
        <v>21.3</v>
      </c>
      <c r="S32">
        <v>4.72</v>
      </c>
      <c r="T32" s="16">
        <v>5</v>
      </c>
      <c r="U32" s="23">
        <f t="shared" si="1"/>
        <v>1695</v>
      </c>
      <c r="V32" s="5"/>
      <c r="W32" s="104">
        <v>41800.390196759261</v>
      </c>
      <c r="X32" s="103">
        <v>940096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938401</v>
      </c>
      <c r="E33">
        <v>409712</v>
      </c>
      <c r="F33">
        <v>7.4093299999999997</v>
      </c>
      <c r="G33">
        <v>0</v>
      </c>
      <c r="H33">
        <v>91.519000000000005</v>
      </c>
      <c r="I33">
        <v>20.3</v>
      </c>
      <c r="J33">
        <v>31.8</v>
      </c>
      <c r="K33">
        <v>120.9</v>
      </c>
      <c r="L33">
        <v>1.0134000000000001</v>
      </c>
      <c r="M33">
        <v>89.453000000000003</v>
      </c>
      <c r="N33">
        <v>93.543999999999997</v>
      </c>
      <c r="O33">
        <v>92.552000000000007</v>
      </c>
      <c r="P33">
        <v>17.7</v>
      </c>
      <c r="Q33">
        <v>24.6</v>
      </c>
      <c r="R33">
        <v>21.2</v>
      </c>
      <c r="S33">
        <v>4.72</v>
      </c>
      <c r="T33" s="16">
        <v>4</v>
      </c>
      <c r="U33" s="23">
        <f t="shared" si="1"/>
        <v>672</v>
      </c>
      <c r="V33" s="5"/>
      <c r="W33" s="104">
        <v>41769.389780092592</v>
      </c>
      <c r="X33" s="103">
        <v>938401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937729</v>
      </c>
      <c r="E34">
        <v>409621</v>
      </c>
      <c r="F34">
        <v>7.4460620000000004</v>
      </c>
      <c r="G34">
        <v>0</v>
      </c>
      <c r="H34">
        <v>90.724000000000004</v>
      </c>
      <c r="I34">
        <v>21.6</v>
      </c>
      <c r="J34">
        <v>46.9</v>
      </c>
      <c r="K34">
        <v>139.19999999999999</v>
      </c>
      <c r="L34">
        <v>1.014</v>
      </c>
      <c r="M34">
        <v>87.093999999999994</v>
      </c>
      <c r="N34">
        <v>93.608000000000004</v>
      </c>
      <c r="O34">
        <v>91.855999999999995</v>
      </c>
      <c r="P34">
        <v>17.7</v>
      </c>
      <c r="Q34">
        <v>30.1</v>
      </c>
      <c r="R34">
        <v>18</v>
      </c>
      <c r="S34">
        <v>4.7300000000000004</v>
      </c>
      <c r="T34" s="16">
        <v>3</v>
      </c>
      <c r="U34" s="23">
        <f t="shared" si="1"/>
        <v>984</v>
      </c>
      <c r="V34" s="5"/>
      <c r="W34" s="104">
        <v>41739.393043981479</v>
      </c>
      <c r="X34" s="103">
        <v>937729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936745</v>
      </c>
      <c r="E35">
        <v>409484</v>
      </c>
      <c r="F35">
        <v>7.1887259999999999</v>
      </c>
      <c r="G35">
        <v>0</v>
      </c>
      <c r="H35">
        <v>90.51</v>
      </c>
      <c r="I35">
        <v>23.1</v>
      </c>
      <c r="J35">
        <v>73.2</v>
      </c>
      <c r="K35">
        <v>139.9</v>
      </c>
      <c r="L35">
        <v>1.0129999999999999</v>
      </c>
      <c r="M35">
        <v>88.188000000000002</v>
      </c>
      <c r="N35">
        <v>92.021000000000001</v>
      </c>
      <c r="O35">
        <v>89.456999999999994</v>
      </c>
      <c r="P35">
        <v>18.7</v>
      </c>
      <c r="Q35">
        <v>30.5</v>
      </c>
      <c r="R35">
        <v>21.1</v>
      </c>
      <c r="S35">
        <v>4.74</v>
      </c>
      <c r="T35" s="16">
        <v>2</v>
      </c>
      <c r="U35" s="23">
        <f t="shared" si="1"/>
        <v>1657</v>
      </c>
      <c r="V35" s="5"/>
      <c r="W35" s="104">
        <v>41708.391122685185</v>
      </c>
      <c r="X35" s="103">
        <v>936745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935088</v>
      </c>
      <c r="E36">
        <v>409254</v>
      </c>
      <c r="F36">
        <v>7.274489</v>
      </c>
      <c r="G36">
        <v>0</v>
      </c>
      <c r="H36">
        <v>90.456000000000003</v>
      </c>
      <c r="I36">
        <v>23.6</v>
      </c>
      <c r="J36">
        <v>64.400000000000006</v>
      </c>
      <c r="K36">
        <v>106.8</v>
      </c>
      <c r="L36">
        <v>1.0130999999999999</v>
      </c>
      <c r="M36">
        <v>87.12</v>
      </c>
      <c r="N36">
        <v>92.994</v>
      </c>
      <c r="O36">
        <v>90.728999999999999</v>
      </c>
      <c r="P36">
        <v>19.399999999999999</v>
      </c>
      <c r="Q36">
        <v>31.8</v>
      </c>
      <c r="R36">
        <v>21.4</v>
      </c>
      <c r="S36">
        <v>4.7300000000000004</v>
      </c>
      <c r="T36" s="16">
        <v>1</v>
      </c>
      <c r="U36" s="23">
        <f t="shared" si="1"/>
        <v>1444</v>
      </c>
      <c r="V36" s="5"/>
      <c r="W36" s="104">
        <v>41680.387060185189</v>
      </c>
      <c r="X36" s="103">
        <v>935088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933644</v>
      </c>
      <c r="E37">
        <v>409053</v>
      </c>
      <c r="F37">
        <v>7.1906829999999999</v>
      </c>
      <c r="G37">
        <v>0</v>
      </c>
      <c r="H37">
        <v>88.753</v>
      </c>
      <c r="I37">
        <v>22.9</v>
      </c>
      <c r="J37">
        <v>69.900000000000006</v>
      </c>
      <c r="K37">
        <v>138</v>
      </c>
      <c r="L37">
        <v>1.0128999999999999</v>
      </c>
      <c r="M37">
        <v>86.042000000000002</v>
      </c>
      <c r="N37">
        <v>92.259</v>
      </c>
      <c r="O37">
        <v>89.802999999999997</v>
      </c>
      <c r="P37">
        <v>18.8</v>
      </c>
      <c r="Q37">
        <v>29.8</v>
      </c>
      <c r="R37">
        <v>22</v>
      </c>
      <c r="S37">
        <v>4.74</v>
      </c>
      <c r="T37" s="1"/>
      <c r="U37" s="26"/>
      <c r="V37" s="5"/>
      <c r="W37" s="104">
        <v>41649.393842592595</v>
      </c>
      <c r="X37" s="103">
        <v>933644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5" sqref="B5"/>
    </sheetView>
  </sheetViews>
  <sheetFormatPr baseColWidth="10" defaultColWidth="11.42578125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B6" t="s">
        <v>716</v>
      </c>
      <c r="C6" t="s">
        <v>13</v>
      </c>
      <c r="D6">
        <v>879451</v>
      </c>
      <c r="E6">
        <v>4812718</v>
      </c>
      <c r="F6">
        <v>6.9186680000000003</v>
      </c>
      <c r="G6">
        <v>0</v>
      </c>
      <c r="H6">
        <v>83.07</v>
      </c>
      <c r="I6">
        <v>18.8</v>
      </c>
      <c r="J6">
        <v>1088.9000000000001</v>
      </c>
      <c r="K6">
        <v>1384.4</v>
      </c>
      <c r="L6">
        <v>1.0129999999999999</v>
      </c>
      <c r="M6">
        <v>77.471000000000004</v>
      </c>
      <c r="N6">
        <v>88.212999999999994</v>
      </c>
      <c r="O6">
        <v>84.867999999999995</v>
      </c>
      <c r="P6">
        <v>18.399999999999999</v>
      </c>
      <c r="Q6">
        <v>19.2</v>
      </c>
      <c r="R6">
        <v>18.8</v>
      </c>
      <c r="S6">
        <v>5.23</v>
      </c>
      <c r="T6" s="22">
        <v>31</v>
      </c>
      <c r="U6" s="23">
        <f>D6-D7</f>
        <v>26124</v>
      </c>
      <c r="V6" s="24">
        <v>1</v>
      </c>
      <c r="W6" s="100"/>
      <c r="X6" s="100"/>
      <c r="Y6" s="105"/>
    </row>
    <row r="7" spans="1:25">
      <c r="A7" s="16">
        <v>31</v>
      </c>
      <c r="B7" t="s">
        <v>717</v>
      </c>
      <c r="C7" t="s">
        <v>13</v>
      </c>
      <c r="D7">
        <v>853327</v>
      </c>
      <c r="E7">
        <v>4808866</v>
      </c>
      <c r="F7">
        <v>6.8853039999999996</v>
      </c>
      <c r="G7">
        <v>0</v>
      </c>
      <c r="H7">
        <v>83.802999999999997</v>
      </c>
      <c r="I7">
        <v>18.899999999999999</v>
      </c>
      <c r="J7">
        <v>1075.2</v>
      </c>
      <c r="K7">
        <v>1389.9</v>
      </c>
      <c r="L7">
        <v>1.0129999999999999</v>
      </c>
      <c r="M7">
        <v>78.694000000000003</v>
      </c>
      <c r="N7">
        <v>87.995999999999995</v>
      </c>
      <c r="O7">
        <v>84.363</v>
      </c>
      <c r="P7">
        <v>18.399999999999999</v>
      </c>
      <c r="Q7">
        <v>19.7</v>
      </c>
      <c r="R7">
        <v>18.7</v>
      </c>
      <c r="S7">
        <v>5.23</v>
      </c>
      <c r="T7" s="16">
        <v>30</v>
      </c>
      <c r="U7" s="23">
        <f>D7-D8</f>
        <v>25795</v>
      </c>
      <c r="V7" s="4"/>
      <c r="W7" s="100"/>
      <c r="X7" s="100"/>
      <c r="Y7" s="105"/>
    </row>
    <row r="8" spans="1:25">
      <c r="A8" s="16">
        <v>30</v>
      </c>
      <c r="B8" t="s">
        <v>244</v>
      </c>
      <c r="C8" t="s">
        <v>13</v>
      </c>
      <c r="D8">
        <v>827532</v>
      </c>
      <c r="E8">
        <v>4805090</v>
      </c>
      <c r="F8">
        <v>6.8561459999999999</v>
      </c>
      <c r="G8">
        <v>0</v>
      </c>
      <c r="H8">
        <v>83.837999999999994</v>
      </c>
      <c r="I8">
        <v>19</v>
      </c>
      <c r="J8">
        <v>1031</v>
      </c>
      <c r="K8">
        <v>1358.5</v>
      </c>
      <c r="L8">
        <v>1.0128999999999999</v>
      </c>
      <c r="M8">
        <v>79.424000000000007</v>
      </c>
      <c r="N8">
        <v>89.007000000000005</v>
      </c>
      <c r="O8">
        <v>83.962000000000003</v>
      </c>
      <c r="P8">
        <v>18.399999999999999</v>
      </c>
      <c r="Q8">
        <v>19.7</v>
      </c>
      <c r="R8">
        <v>18.7</v>
      </c>
      <c r="S8">
        <v>5.24</v>
      </c>
      <c r="T8" s="16">
        <v>29</v>
      </c>
      <c r="U8" s="23">
        <f>D8-D9</f>
        <v>24731</v>
      </c>
      <c r="V8" s="4"/>
      <c r="W8" s="100"/>
      <c r="X8" s="100"/>
      <c r="Y8" s="105"/>
    </row>
    <row r="9" spans="1:25" s="25" customFormat="1">
      <c r="A9" s="21">
        <v>29</v>
      </c>
      <c r="B9" t="s">
        <v>245</v>
      </c>
      <c r="C9" t="s">
        <v>13</v>
      </c>
      <c r="D9">
        <v>802801</v>
      </c>
      <c r="E9">
        <v>4801468</v>
      </c>
      <c r="F9">
        <v>6.8709889999999998</v>
      </c>
      <c r="G9">
        <v>0</v>
      </c>
      <c r="H9">
        <v>84.635999999999996</v>
      </c>
      <c r="I9">
        <v>19.3</v>
      </c>
      <c r="J9">
        <v>1028.4000000000001</v>
      </c>
      <c r="K9">
        <v>1367.6</v>
      </c>
      <c r="L9">
        <v>1.0128999999999999</v>
      </c>
      <c r="M9">
        <v>80.622</v>
      </c>
      <c r="N9">
        <v>87.736000000000004</v>
      </c>
      <c r="O9">
        <v>84.27</v>
      </c>
      <c r="P9">
        <v>18.600000000000001</v>
      </c>
      <c r="Q9">
        <v>20.100000000000001</v>
      </c>
      <c r="R9">
        <v>19</v>
      </c>
      <c r="S9">
        <v>5.24</v>
      </c>
      <c r="T9" s="22">
        <v>28</v>
      </c>
      <c r="U9" s="23">
        <f t="shared" ref="U9:U36" si="0">D9-D10</f>
        <v>24672</v>
      </c>
      <c r="V9" s="24">
        <v>29</v>
      </c>
      <c r="W9" s="101"/>
      <c r="X9" s="101"/>
      <c r="Y9" s="105"/>
    </row>
    <row r="10" spans="1:25">
      <c r="A10" s="16">
        <v>28</v>
      </c>
      <c r="B10" t="s">
        <v>246</v>
      </c>
      <c r="C10" t="s">
        <v>13</v>
      </c>
      <c r="D10">
        <v>778129</v>
      </c>
      <c r="E10">
        <v>4797883</v>
      </c>
      <c r="F10">
        <v>6.8793449999999998</v>
      </c>
      <c r="G10">
        <v>0</v>
      </c>
      <c r="H10">
        <v>84.22</v>
      </c>
      <c r="I10">
        <v>19.7</v>
      </c>
      <c r="J10">
        <v>1089.9000000000001</v>
      </c>
      <c r="K10">
        <v>1410.3</v>
      </c>
      <c r="L10">
        <v>1.0128999999999999</v>
      </c>
      <c r="M10">
        <v>79.370999999999995</v>
      </c>
      <c r="N10">
        <v>88.606999999999999</v>
      </c>
      <c r="O10">
        <v>84.49</v>
      </c>
      <c r="P10">
        <v>19</v>
      </c>
      <c r="Q10">
        <v>20.5</v>
      </c>
      <c r="R10">
        <v>19.3</v>
      </c>
      <c r="S10">
        <v>5.24</v>
      </c>
      <c r="T10" s="16">
        <v>27</v>
      </c>
      <c r="U10" s="23">
        <f t="shared" si="0"/>
        <v>26138</v>
      </c>
      <c r="V10" s="16"/>
      <c r="W10" s="100"/>
      <c r="X10" s="100"/>
      <c r="Y10" s="105"/>
    </row>
    <row r="11" spans="1:25">
      <c r="A11" s="16">
        <v>27</v>
      </c>
      <c r="B11" t="s">
        <v>247</v>
      </c>
      <c r="C11" t="s">
        <v>13</v>
      </c>
      <c r="D11">
        <v>751991</v>
      </c>
      <c r="E11">
        <v>4794061</v>
      </c>
      <c r="F11">
        <v>6.975956</v>
      </c>
      <c r="G11">
        <v>0</v>
      </c>
      <c r="H11">
        <v>88.552000000000007</v>
      </c>
      <c r="I11">
        <v>20</v>
      </c>
      <c r="J11">
        <v>1019.8</v>
      </c>
      <c r="K11">
        <v>1303.5999999999999</v>
      </c>
      <c r="L11">
        <v>1.0129999999999999</v>
      </c>
      <c r="M11">
        <v>82.896000000000001</v>
      </c>
      <c r="N11">
        <v>91.888999999999996</v>
      </c>
      <c r="O11">
        <v>86.004000000000005</v>
      </c>
      <c r="P11">
        <v>19.5</v>
      </c>
      <c r="Q11">
        <v>20.6</v>
      </c>
      <c r="R11">
        <v>19.8</v>
      </c>
      <c r="S11">
        <v>5.24</v>
      </c>
      <c r="T11" s="16">
        <v>26</v>
      </c>
      <c r="U11" s="23">
        <f t="shared" si="0"/>
        <v>24463</v>
      </c>
      <c r="V11" s="16"/>
      <c r="W11" s="100"/>
      <c r="X11" s="100"/>
      <c r="Y11" s="105"/>
    </row>
    <row r="12" spans="1:25">
      <c r="A12" s="16">
        <v>26</v>
      </c>
      <c r="B12" t="s">
        <v>248</v>
      </c>
      <c r="C12" t="s">
        <v>13</v>
      </c>
      <c r="D12">
        <v>727528</v>
      </c>
      <c r="E12">
        <v>4790639</v>
      </c>
      <c r="F12">
        <v>7.1124179999999999</v>
      </c>
      <c r="G12">
        <v>0</v>
      </c>
      <c r="H12">
        <v>87.174999999999997</v>
      </c>
      <c r="I12">
        <v>19.600000000000001</v>
      </c>
      <c r="J12">
        <v>1011.3</v>
      </c>
      <c r="K12">
        <v>1292.8</v>
      </c>
      <c r="L12">
        <v>1.0133000000000001</v>
      </c>
      <c r="M12">
        <v>84.052999999999997</v>
      </c>
      <c r="N12">
        <v>91.073999999999998</v>
      </c>
      <c r="O12">
        <v>87.805000000000007</v>
      </c>
      <c r="P12">
        <v>19.2</v>
      </c>
      <c r="Q12">
        <v>20.100000000000001</v>
      </c>
      <c r="R12">
        <v>19.5</v>
      </c>
      <c r="S12">
        <v>5.24</v>
      </c>
      <c r="T12" s="16">
        <v>25</v>
      </c>
      <c r="U12" s="23">
        <f t="shared" si="0"/>
        <v>24257</v>
      </c>
      <c r="V12" s="16"/>
      <c r="W12" s="100"/>
      <c r="X12" s="100"/>
      <c r="Y12" s="105"/>
    </row>
    <row r="13" spans="1:25">
      <c r="A13" s="16">
        <v>25</v>
      </c>
      <c r="B13" t="s">
        <v>249</v>
      </c>
      <c r="C13" t="s">
        <v>13</v>
      </c>
      <c r="D13">
        <v>703271</v>
      </c>
      <c r="E13">
        <v>4787203</v>
      </c>
      <c r="F13">
        <v>7.1467919999999996</v>
      </c>
      <c r="G13">
        <v>0</v>
      </c>
      <c r="H13">
        <v>85.090999999999994</v>
      </c>
      <c r="I13">
        <v>19.399999999999999</v>
      </c>
      <c r="J13">
        <v>1033.9000000000001</v>
      </c>
      <c r="K13">
        <v>1318.9</v>
      </c>
      <c r="L13">
        <v>1.0134000000000001</v>
      </c>
      <c r="M13">
        <v>81.944000000000003</v>
      </c>
      <c r="N13">
        <v>88.287000000000006</v>
      </c>
      <c r="O13">
        <v>88.287000000000006</v>
      </c>
      <c r="P13">
        <v>19.100000000000001</v>
      </c>
      <c r="Q13">
        <v>19.7</v>
      </c>
      <c r="R13">
        <v>19.600000000000001</v>
      </c>
      <c r="S13">
        <v>5.24</v>
      </c>
      <c r="T13" s="16">
        <v>24</v>
      </c>
      <c r="U13" s="23">
        <f t="shared" si="0"/>
        <v>25864</v>
      </c>
      <c r="V13" s="16"/>
      <c r="W13" s="103"/>
      <c r="X13" s="103"/>
      <c r="Y13" s="105"/>
    </row>
    <row r="14" spans="1:25">
      <c r="A14" s="16">
        <v>24</v>
      </c>
      <c r="B14" t="s">
        <v>250</v>
      </c>
      <c r="C14" t="s">
        <v>13</v>
      </c>
      <c r="D14">
        <v>677407</v>
      </c>
      <c r="E14">
        <v>4783463</v>
      </c>
      <c r="F14">
        <v>6.7495820000000002</v>
      </c>
      <c r="G14">
        <v>0</v>
      </c>
      <c r="H14">
        <v>85.460999999999999</v>
      </c>
      <c r="I14">
        <v>19.5</v>
      </c>
      <c r="J14">
        <v>1002</v>
      </c>
      <c r="K14">
        <v>1302.3</v>
      </c>
      <c r="L14">
        <v>1.0125999999999999</v>
      </c>
      <c r="M14">
        <v>81.256</v>
      </c>
      <c r="N14">
        <v>90.078000000000003</v>
      </c>
      <c r="O14">
        <v>82.683999999999997</v>
      </c>
      <c r="P14">
        <v>19.100000000000001</v>
      </c>
      <c r="Q14">
        <v>19.899999999999999</v>
      </c>
      <c r="R14">
        <v>19.2</v>
      </c>
      <c r="S14">
        <v>5.24</v>
      </c>
      <c r="T14" s="16">
        <v>23</v>
      </c>
      <c r="U14" s="23">
        <f t="shared" si="0"/>
        <v>24034</v>
      </c>
      <c r="V14" s="16"/>
      <c r="W14" s="103"/>
      <c r="X14" s="103"/>
      <c r="Y14" s="105"/>
    </row>
    <row r="15" spans="1:25">
      <c r="A15" s="16">
        <v>23</v>
      </c>
      <c r="B15" t="s">
        <v>251</v>
      </c>
      <c r="C15" t="s">
        <v>13</v>
      </c>
      <c r="D15">
        <v>653373</v>
      </c>
      <c r="E15">
        <v>4779997</v>
      </c>
      <c r="F15">
        <v>6.6412310000000003</v>
      </c>
      <c r="G15">
        <v>0</v>
      </c>
      <c r="H15">
        <v>85.569000000000003</v>
      </c>
      <c r="I15">
        <v>19.600000000000001</v>
      </c>
      <c r="J15">
        <v>1012</v>
      </c>
      <c r="K15">
        <v>1313.5</v>
      </c>
      <c r="L15">
        <v>1.0123</v>
      </c>
      <c r="M15">
        <v>81.201999999999998</v>
      </c>
      <c r="N15">
        <v>89.426000000000002</v>
      </c>
      <c r="O15">
        <v>81.201999999999998</v>
      </c>
      <c r="P15">
        <v>19.2</v>
      </c>
      <c r="Q15">
        <v>20.100000000000001</v>
      </c>
      <c r="R15">
        <v>19.3</v>
      </c>
      <c r="S15">
        <v>5.24</v>
      </c>
      <c r="T15" s="16">
        <v>22</v>
      </c>
      <c r="U15" s="23">
        <f t="shared" si="0"/>
        <v>24278</v>
      </c>
      <c r="V15" s="16"/>
      <c r="W15" s="103"/>
      <c r="X15" s="103"/>
      <c r="Y15" s="105"/>
    </row>
    <row r="16" spans="1:25" s="25" customFormat="1">
      <c r="A16" s="21">
        <v>22</v>
      </c>
      <c r="B16" t="s">
        <v>252</v>
      </c>
      <c r="C16" t="s">
        <v>13</v>
      </c>
      <c r="D16">
        <v>629095</v>
      </c>
      <c r="E16">
        <v>4776499</v>
      </c>
      <c r="F16">
        <v>6.8969310000000004</v>
      </c>
      <c r="G16">
        <v>0</v>
      </c>
      <c r="H16">
        <v>85.82</v>
      </c>
      <c r="I16">
        <v>19.7</v>
      </c>
      <c r="J16">
        <v>961.7</v>
      </c>
      <c r="K16">
        <v>1245.5999999999999</v>
      </c>
      <c r="L16">
        <v>1.0128999999999999</v>
      </c>
      <c r="M16">
        <v>81.811000000000007</v>
      </c>
      <c r="N16">
        <v>89.341999999999999</v>
      </c>
      <c r="O16">
        <v>84.807000000000002</v>
      </c>
      <c r="P16">
        <v>19.399999999999999</v>
      </c>
      <c r="Q16">
        <v>20.100000000000001</v>
      </c>
      <c r="R16">
        <v>19.5</v>
      </c>
      <c r="S16">
        <v>5.24</v>
      </c>
      <c r="T16" s="22">
        <v>21</v>
      </c>
      <c r="U16" s="23">
        <f t="shared" si="0"/>
        <v>23071</v>
      </c>
      <c r="V16" s="24">
        <v>22</v>
      </c>
      <c r="W16" s="103"/>
      <c r="X16" s="103"/>
      <c r="Y16" s="105"/>
    </row>
    <row r="17" spans="1:25">
      <c r="A17" s="16">
        <v>21</v>
      </c>
      <c r="B17" t="s">
        <v>253</v>
      </c>
      <c r="C17" t="s">
        <v>13</v>
      </c>
      <c r="D17">
        <v>606024</v>
      </c>
      <c r="E17">
        <v>4773184</v>
      </c>
      <c r="F17">
        <v>6.9309919999999998</v>
      </c>
      <c r="G17">
        <v>0</v>
      </c>
      <c r="H17">
        <v>85.617999999999995</v>
      </c>
      <c r="I17">
        <v>19.899999999999999</v>
      </c>
      <c r="J17">
        <v>948.1</v>
      </c>
      <c r="K17">
        <v>1263</v>
      </c>
      <c r="L17">
        <v>1.0128999999999999</v>
      </c>
      <c r="M17">
        <v>81.17</v>
      </c>
      <c r="N17">
        <v>89.572000000000003</v>
      </c>
      <c r="O17">
        <v>85.308000000000007</v>
      </c>
      <c r="P17">
        <v>19.5</v>
      </c>
      <c r="Q17">
        <v>20.3</v>
      </c>
      <c r="R17">
        <v>19.600000000000001</v>
      </c>
      <c r="S17">
        <v>5.24</v>
      </c>
      <c r="T17" s="16">
        <v>20</v>
      </c>
      <c r="U17" s="23">
        <f t="shared" si="0"/>
        <v>22743</v>
      </c>
      <c r="V17" s="16"/>
      <c r="W17" s="103"/>
      <c r="X17" s="103"/>
      <c r="Y17" s="105"/>
    </row>
    <row r="18" spans="1:25">
      <c r="A18" s="16">
        <v>20</v>
      </c>
      <c r="B18" t="s">
        <v>254</v>
      </c>
      <c r="C18" t="s">
        <v>13</v>
      </c>
      <c r="D18">
        <v>583281</v>
      </c>
      <c r="E18">
        <v>4769904</v>
      </c>
      <c r="F18">
        <v>6.6492199999999997</v>
      </c>
      <c r="G18">
        <v>0</v>
      </c>
      <c r="H18">
        <v>88.781000000000006</v>
      </c>
      <c r="I18">
        <v>20.2</v>
      </c>
      <c r="J18">
        <v>952.6</v>
      </c>
      <c r="K18">
        <v>1225.7</v>
      </c>
      <c r="L18">
        <v>1.0123</v>
      </c>
      <c r="M18">
        <v>81.332999999999998</v>
      </c>
      <c r="N18">
        <v>92.474000000000004</v>
      </c>
      <c r="O18">
        <v>81.513999999999996</v>
      </c>
      <c r="P18">
        <v>19.8</v>
      </c>
      <c r="Q18">
        <v>20.6</v>
      </c>
      <c r="R18">
        <v>19.899999999999999</v>
      </c>
      <c r="S18">
        <v>5.24</v>
      </c>
      <c r="T18" s="16">
        <v>19</v>
      </c>
      <c r="U18" s="23">
        <f t="shared" si="0"/>
        <v>22851</v>
      </c>
      <c r="V18" s="16"/>
      <c r="W18" s="103"/>
      <c r="X18" s="103"/>
      <c r="Y18" s="105"/>
    </row>
    <row r="19" spans="1:25">
      <c r="A19" s="16">
        <v>19</v>
      </c>
      <c r="B19" t="s">
        <v>255</v>
      </c>
      <c r="C19" t="s">
        <v>13</v>
      </c>
      <c r="D19">
        <v>560430</v>
      </c>
      <c r="E19">
        <v>4766711</v>
      </c>
      <c r="F19">
        <v>7.2607559999999998</v>
      </c>
      <c r="G19">
        <v>0</v>
      </c>
      <c r="H19">
        <v>88.343000000000004</v>
      </c>
      <c r="I19">
        <v>20.100000000000001</v>
      </c>
      <c r="J19">
        <v>938.1</v>
      </c>
      <c r="K19">
        <v>1248.5</v>
      </c>
      <c r="L19">
        <v>1.0136000000000001</v>
      </c>
      <c r="M19">
        <v>84.325000000000003</v>
      </c>
      <c r="N19">
        <v>91.930999999999997</v>
      </c>
      <c r="O19">
        <v>90.063999999999993</v>
      </c>
      <c r="P19">
        <v>19.7</v>
      </c>
      <c r="Q19">
        <v>20.399999999999999</v>
      </c>
      <c r="R19">
        <v>20.100000000000001</v>
      </c>
      <c r="S19">
        <v>5.24</v>
      </c>
      <c r="T19" s="16">
        <v>18</v>
      </c>
      <c r="U19" s="23">
        <f t="shared" si="0"/>
        <v>22503</v>
      </c>
      <c r="V19" s="16"/>
      <c r="W19" s="103"/>
      <c r="X19" s="103"/>
      <c r="Y19" s="105"/>
    </row>
    <row r="20" spans="1:25">
      <c r="A20" s="16">
        <v>18</v>
      </c>
      <c r="B20" t="s">
        <v>256</v>
      </c>
      <c r="C20" t="s">
        <v>13</v>
      </c>
      <c r="D20">
        <v>537927</v>
      </c>
      <c r="E20">
        <v>4763554</v>
      </c>
      <c r="F20">
        <v>6.919422</v>
      </c>
      <c r="G20">
        <v>0</v>
      </c>
      <c r="H20">
        <v>87.658000000000001</v>
      </c>
      <c r="I20">
        <v>20.2</v>
      </c>
      <c r="J20">
        <v>883.6</v>
      </c>
      <c r="K20">
        <v>1194.3</v>
      </c>
      <c r="L20">
        <v>1.0128999999999999</v>
      </c>
      <c r="M20">
        <v>84.462999999999994</v>
      </c>
      <c r="N20">
        <v>91.228999999999999</v>
      </c>
      <c r="O20">
        <v>85.2</v>
      </c>
      <c r="P20">
        <v>19.600000000000001</v>
      </c>
      <c r="Q20">
        <v>20.9</v>
      </c>
      <c r="R20">
        <v>19.7</v>
      </c>
      <c r="S20">
        <v>5.24</v>
      </c>
      <c r="T20" s="16">
        <v>17</v>
      </c>
      <c r="U20" s="23">
        <f t="shared" si="0"/>
        <v>21206</v>
      </c>
      <c r="V20" s="16"/>
      <c r="W20" s="103"/>
      <c r="X20" s="103"/>
      <c r="Y20" s="105"/>
    </row>
    <row r="21" spans="1:25">
      <c r="A21" s="16">
        <v>17</v>
      </c>
      <c r="B21" t="s">
        <v>257</v>
      </c>
      <c r="C21" t="s">
        <v>13</v>
      </c>
      <c r="D21">
        <v>516721</v>
      </c>
      <c r="E21">
        <v>4760557</v>
      </c>
      <c r="F21">
        <v>7.0756629999999996</v>
      </c>
      <c r="G21">
        <v>0</v>
      </c>
      <c r="H21">
        <v>87.02</v>
      </c>
      <c r="I21">
        <v>20</v>
      </c>
      <c r="J21">
        <v>951.9</v>
      </c>
      <c r="K21">
        <v>1277</v>
      </c>
      <c r="L21">
        <v>1.0132000000000001</v>
      </c>
      <c r="M21">
        <v>83.543000000000006</v>
      </c>
      <c r="N21">
        <v>90.972999999999999</v>
      </c>
      <c r="O21">
        <v>87.382000000000005</v>
      </c>
      <c r="P21">
        <v>19.5</v>
      </c>
      <c r="Q21">
        <v>20.7</v>
      </c>
      <c r="R21">
        <v>19.8</v>
      </c>
      <c r="S21">
        <v>5.24</v>
      </c>
      <c r="T21" s="16">
        <v>16</v>
      </c>
      <c r="U21" s="23">
        <f t="shared" si="0"/>
        <v>22839</v>
      </c>
      <c r="V21" s="16"/>
      <c r="W21" s="102"/>
      <c r="X21" s="102"/>
      <c r="Y21" s="105"/>
    </row>
    <row r="22" spans="1:25">
      <c r="A22" s="16">
        <v>16</v>
      </c>
      <c r="B22" t="s">
        <v>258</v>
      </c>
      <c r="C22" t="s">
        <v>13</v>
      </c>
      <c r="D22">
        <v>493882</v>
      </c>
      <c r="E22">
        <v>4757310</v>
      </c>
      <c r="F22">
        <v>7.0100360000000004</v>
      </c>
      <c r="G22">
        <v>0</v>
      </c>
      <c r="H22">
        <v>86.346000000000004</v>
      </c>
      <c r="I22">
        <v>19.7</v>
      </c>
      <c r="J22">
        <v>999</v>
      </c>
      <c r="K22">
        <v>1322.4</v>
      </c>
      <c r="L22">
        <v>1.0130999999999999</v>
      </c>
      <c r="M22">
        <v>81.763000000000005</v>
      </c>
      <c r="N22">
        <v>91.427999999999997</v>
      </c>
      <c r="O22">
        <v>86.399000000000001</v>
      </c>
      <c r="P22">
        <v>19.2</v>
      </c>
      <c r="Q22">
        <v>20.2</v>
      </c>
      <c r="R22">
        <v>19.600000000000001</v>
      </c>
      <c r="S22">
        <v>5.24</v>
      </c>
      <c r="T22" s="16">
        <v>15</v>
      </c>
      <c r="U22" s="23">
        <f t="shared" si="0"/>
        <v>23964</v>
      </c>
      <c r="V22" s="16"/>
      <c r="W22" s="102"/>
      <c r="X22" s="102"/>
      <c r="Y22" s="105"/>
    </row>
    <row r="23" spans="1:25" s="25" customFormat="1">
      <c r="A23" s="21">
        <v>15</v>
      </c>
      <c r="B23" t="s">
        <v>149</v>
      </c>
      <c r="C23" t="s">
        <v>13</v>
      </c>
      <c r="D23">
        <v>469918</v>
      </c>
      <c r="E23">
        <v>4753884</v>
      </c>
      <c r="F23">
        <v>6.7659750000000001</v>
      </c>
      <c r="G23">
        <v>0</v>
      </c>
      <c r="H23">
        <v>85.545000000000002</v>
      </c>
      <c r="I23">
        <v>19.8</v>
      </c>
      <c r="J23">
        <v>1020</v>
      </c>
      <c r="K23">
        <v>1402.5</v>
      </c>
      <c r="L23">
        <v>1.0125999999999999</v>
      </c>
      <c r="M23">
        <v>80.22</v>
      </c>
      <c r="N23">
        <v>89.521000000000001</v>
      </c>
      <c r="O23">
        <v>82.918000000000006</v>
      </c>
      <c r="P23">
        <v>19.2</v>
      </c>
      <c r="Q23">
        <v>20.8</v>
      </c>
      <c r="R23">
        <v>19.2</v>
      </c>
      <c r="S23">
        <v>5.24</v>
      </c>
      <c r="T23" s="22">
        <v>14</v>
      </c>
      <c r="U23" s="23">
        <f t="shared" si="0"/>
        <v>24469</v>
      </c>
      <c r="V23" s="24">
        <v>15</v>
      </c>
      <c r="W23" s="102"/>
      <c r="X23" s="102"/>
      <c r="Y23" s="105"/>
    </row>
    <row r="24" spans="1:25">
      <c r="A24" s="16">
        <v>14</v>
      </c>
      <c r="B24" t="s">
        <v>150</v>
      </c>
      <c r="C24" t="s">
        <v>13</v>
      </c>
      <c r="D24">
        <v>445449</v>
      </c>
      <c r="E24">
        <v>4750352</v>
      </c>
      <c r="F24">
        <v>7.0566300000000002</v>
      </c>
      <c r="G24">
        <v>0</v>
      </c>
      <c r="H24">
        <v>85.497</v>
      </c>
      <c r="I24">
        <v>20.2</v>
      </c>
      <c r="J24">
        <v>1029.5999999999999</v>
      </c>
      <c r="K24">
        <v>1320.3</v>
      </c>
      <c r="L24">
        <v>1.0132000000000001</v>
      </c>
      <c r="M24">
        <v>81.138999999999996</v>
      </c>
      <c r="N24">
        <v>90.234999999999999</v>
      </c>
      <c r="O24">
        <v>87.126999999999995</v>
      </c>
      <c r="P24">
        <v>19.7</v>
      </c>
      <c r="Q24">
        <v>20.7</v>
      </c>
      <c r="R24">
        <v>19.8</v>
      </c>
      <c r="S24">
        <v>5.24</v>
      </c>
      <c r="T24" s="16">
        <v>13</v>
      </c>
      <c r="U24" s="23">
        <f t="shared" si="0"/>
        <v>24699</v>
      </c>
      <c r="V24" s="16"/>
      <c r="W24" s="102"/>
      <c r="X24" s="102"/>
      <c r="Y24" s="105"/>
    </row>
    <row r="25" spans="1:25">
      <c r="A25" s="16">
        <v>13</v>
      </c>
      <c r="B25" t="s">
        <v>151</v>
      </c>
      <c r="C25" t="s">
        <v>13</v>
      </c>
      <c r="D25">
        <v>420750</v>
      </c>
      <c r="E25">
        <v>4746783</v>
      </c>
      <c r="F25">
        <v>6.794035</v>
      </c>
      <c r="G25">
        <v>0</v>
      </c>
      <c r="H25">
        <v>88.884</v>
      </c>
      <c r="I25">
        <v>20.5</v>
      </c>
      <c r="J25">
        <v>1002.3</v>
      </c>
      <c r="K25">
        <v>1268.3</v>
      </c>
      <c r="L25">
        <v>1.0125999999999999</v>
      </c>
      <c r="M25">
        <v>82.537999999999997</v>
      </c>
      <c r="N25">
        <v>91.4</v>
      </c>
      <c r="O25">
        <v>83.614000000000004</v>
      </c>
      <c r="P25">
        <v>20</v>
      </c>
      <c r="Q25">
        <v>21.1</v>
      </c>
      <c r="R25">
        <v>20.2</v>
      </c>
      <c r="S25">
        <v>5.24</v>
      </c>
      <c r="T25" s="16">
        <v>12</v>
      </c>
      <c r="U25" s="23">
        <f t="shared" si="0"/>
        <v>24055</v>
      </c>
      <c r="V25" s="16"/>
      <c r="W25" s="102"/>
      <c r="X25" s="102"/>
      <c r="Y25" s="105"/>
    </row>
    <row r="26" spans="1:25">
      <c r="A26" s="16">
        <v>12</v>
      </c>
      <c r="B26" t="s">
        <v>152</v>
      </c>
      <c r="C26" t="s">
        <v>13</v>
      </c>
      <c r="D26">
        <v>396695</v>
      </c>
      <c r="E26">
        <v>4743423</v>
      </c>
      <c r="F26">
        <v>7.1958260000000003</v>
      </c>
      <c r="G26">
        <v>0</v>
      </c>
      <c r="H26">
        <v>88.878</v>
      </c>
      <c r="I26">
        <v>20.3</v>
      </c>
      <c r="J26">
        <v>991.9</v>
      </c>
      <c r="K26">
        <v>1271.2</v>
      </c>
      <c r="L26">
        <v>1.0134000000000001</v>
      </c>
      <c r="M26">
        <v>84.308999999999997</v>
      </c>
      <c r="N26">
        <v>92.387</v>
      </c>
      <c r="O26">
        <v>89.228999999999999</v>
      </c>
      <c r="P26">
        <v>19.899999999999999</v>
      </c>
      <c r="Q26">
        <v>20.7</v>
      </c>
      <c r="R26">
        <v>20.3</v>
      </c>
      <c r="S26">
        <v>5.24</v>
      </c>
      <c r="T26" s="16">
        <v>11</v>
      </c>
      <c r="U26" s="23">
        <f t="shared" si="0"/>
        <v>23789</v>
      </c>
      <c r="V26" s="16"/>
      <c r="W26" s="106"/>
      <c r="X26" s="102"/>
      <c r="Y26" s="105"/>
    </row>
    <row r="27" spans="1:25">
      <c r="A27" s="16">
        <v>11</v>
      </c>
      <c r="B27" t="s">
        <v>153</v>
      </c>
      <c r="C27" t="s">
        <v>13</v>
      </c>
      <c r="D27">
        <v>372906</v>
      </c>
      <c r="E27">
        <v>4740101</v>
      </c>
      <c r="F27">
        <v>7.03695</v>
      </c>
      <c r="G27">
        <v>0</v>
      </c>
      <c r="H27">
        <v>86.691999999999993</v>
      </c>
      <c r="I27">
        <v>20.100000000000001</v>
      </c>
      <c r="J27">
        <v>1024.3</v>
      </c>
      <c r="K27">
        <v>1345.6</v>
      </c>
      <c r="L27">
        <v>1.0130999999999999</v>
      </c>
      <c r="M27">
        <v>80.269000000000005</v>
      </c>
      <c r="N27">
        <v>91.504999999999995</v>
      </c>
      <c r="O27">
        <v>86.915999999999997</v>
      </c>
      <c r="P27">
        <v>19.7</v>
      </c>
      <c r="Q27">
        <v>20.6</v>
      </c>
      <c r="R27">
        <v>20</v>
      </c>
      <c r="S27">
        <v>5.25</v>
      </c>
      <c r="T27" s="16">
        <v>10</v>
      </c>
      <c r="U27" s="23">
        <f t="shared" si="0"/>
        <v>24582</v>
      </c>
      <c r="V27" s="16"/>
      <c r="W27" s="106"/>
      <c r="X27" s="102"/>
      <c r="Y27" s="105"/>
    </row>
    <row r="28" spans="1:25">
      <c r="A28" s="16">
        <v>10</v>
      </c>
      <c r="B28" t="s">
        <v>154</v>
      </c>
      <c r="C28" t="s">
        <v>13</v>
      </c>
      <c r="D28">
        <v>348324</v>
      </c>
      <c r="E28">
        <v>4736593</v>
      </c>
      <c r="F28">
        <v>6.7779860000000003</v>
      </c>
      <c r="G28">
        <v>0</v>
      </c>
      <c r="H28">
        <v>85.873999999999995</v>
      </c>
      <c r="I28">
        <v>20.100000000000001</v>
      </c>
      <c r="J28">
        <v>1069.7</v>
      </c>
      <c r="K28">
        <v>1386.8</v>
      </c>
      <c r="L28">
        <v>1.0125999999999999</v>
      </c>
      <c r="M28">
        <v>82.328000000000003</v>
      </c>
      <c r="N28">
        <v>90.567999999999998</v>
      </c>
      <c r="O28">
        <v>83.26</v>
      </c>
      <c r="P28">
        <v>19.7</v>
      </c>
      <c r="Q28">
        <v>20.8</v>
      </c>
      <c r="R28">
        <v>19.8</v>
      </c>
      <c r="S28">
        <v>5.25</v>
      </c>
      <c r="T28" s="16">
        <v>9</v>
      </c>
      <c r="U28" s="23">
        <f t="shared" si="0"/>
        <v>25651</v>
      </c>
      <c r="V28" s="16"/>
      <c r="W28" s="106"/>
      <c r="X28" s="102"/>
      <c r="Y28" s="105"/>
    </row>
    <row r="29" spans="1:25">
      <c r="A29" s="16">
        <v>9</v>
      </c>
      <c r="B29" t="s">
        <v>155</v>
      </c>
      <c r="C29" t="s">
        <v>13</v>
      </c>
      <c r="D29">
        <v>322673</v>
      </c>
      <c r="E29">
        <v>4732902</v>
      </c>
      <c r="F29">
        <v>6.801755</v>
      </c>
      <c r="G29">
        <v>0</v>
      </c>
      <c r="H29">
        <v>86.147999999999996</v>
      </c>
      <c r="I29">
        <v>20.3</v>
      </c>
      <c r="J29">
        <v>951.9</v>
      </c>
      <c r="K29">
        <v>1432.9</v>
      </c>
      <c r="L29">
        <v>1.0125999999999999</v>
      </c>
      <c r="M29">
        <v>82.128</v>
      </c>
      <c r="N29">
        <v>90.066000000000003</v>
      </c>
      <c r="O29">
        <v>83.602999999999994</v>
      </c>
      <c r="P29">
        <v>19.8</v>
      </c>
      <c r="Q29">
        <v>21</v>
      </c>
      <c r="R29">
        <v>19.8</v>
      </c>
      <c r="S29">
        <v>5.24</v>
      </c>
      <c r="T29" s="16">
        <v>8</v>
      </c>
      <c r="U29" s="23">
        <f t="shared" si="0"/>
        <v>22837</v>
      </c>
      <c r="V29" s="16"/>
      <c r="W29" s="106"/>
      <c r="X29" s="102"/>
      <c r="Y29" s="105"/>
    </row>
    <row r="30" spans="1:25" s="25" customFormat="1">
      <c r="A30" s="21">
        <v>8</v>
      </c>
      <c r="B30" t="s">
        <v>156</v>
      </c>
      <c r="C30" t="s">
        <v>13</v>
      </c>
      <c r="D30">
        <v>299836</v>
      </c>
      <c r="E30">
        <v>4729619</v>
      </c>
      <c r="F30">
        <v>7.0860789999999998</v>
      </c>
      <c r="G30">
        <v>0</v>
      </c>
      <c r="H30">
        <v>87.543000000000006</v>
      </c>
      <c r="I30">
        <v>20.5</v>
      </c>
      <c r="J30">
        <v>889.8</v>
      </c>
      <c r="K30">
        <v>1214.5999999999999</v>
      </c>
      <c r="L30">
        <v>1.0132000000000001</v>
      </c>
      <c r="M30">
        <v>82.789000000000001</v>
      </c>
      <c r="N30">
        <v>90.712999999999994</v>
      </c>
      <c r="O30">
        <v>87.649000000000001</v>
      </c>
      <c r="P30">
        <v>19.899999999999999</v>
      </c>
      <c r="Q30">
        <v>21</v>
      </c>
      <c r="R30">
        <v>20.100000000000001</v>
      </c>
      <c r="S30">
        <v>5.24</v>
      </c>
      <c r="T30" s="22">
        <v>7</v>
      </c>
      <c r="U30" s="23">
        <f t="shared" si="0"/>
        <v>21342</v>
      </c>
      <c r="V30" s="24">
        <v>8</v>
      </c>
      <c r="W30" s="106"/>
      <c r="X30" s="102"/>
      <c r="Y30" s="105"/>
    </row>
    <row r="31" spans="1:25">
      <c r="A31" s="16">
        <v>7</v>
      </c>
      <c r="B31" t="s">
        <v>157</v>
      </c>
      <c r="C31" t="s">
        <v>13</v>
      </c>
      <c r="D31">
        <v>278494</v>
      </c>
      <c r="E31">
        <v>4726596</v>
      </c>
      <c r="F31">
        <v>6.8502109999999998</v>
      </c>
      <c r="G31">
        <v>0</v>
      </c>
      <c r="H31">
        <v>86.685000000000002</v>
      </c>
      <c r="I31">
        <v>20.7</v>
      </c>
      <c r="J31">
        <v>927.7</v>
      </c>
      <c r="K31">
        <v>1195.3</v>
      </c>
      <c r="L31">
        <v>1.0125999999999999</v>
      </c>
      <c r="M31">
        <v>82.593999999999994</v>
      </c>
      <c r="N31">
        <v>90.84</v>
      </c>
      <c r="O31">
        <v>84.459000000000003</v>
      </c>
      <c r="P31">
        <v>20.3</v>
      </c>
      <c r="Q31">
        <v>21.2</v>
      </c>
      <c r="R31">
        <v>20.399999999999999</v>
      </c>
      <c r="S31">
        <v>5.24</v>
      </c>
      <c r="T31" s="16">
        <v>6</v>
      </c>
      <c r="U31" s="23">
        <f t="shared" si="0"/>
        <v>22258</v>
      </c>
      <c r="V31" s="5"/>
      <c r="W31" s="106"/>
      <c r="X31" s="102"/>
      <c r="Y31" s="105"/>
    </row>
    <row r="32" spans="1:25">
      <c r="A32" s="16">
        <v>6</v>
      </c>
      <c r="B32" t="s">
        <v>158</v>
      </c>
      <c r="C32" t="s">
        <v>13</v>
      </c>
      <c r="D32">
        <v>256236</v>
      </c>
      <c r="E32">
        <v>4723413</v>
      </c>
      <c r="F32">
        <v>6.8588950000000004</v>
      </c>
      <c r="G32">
        <v>0</v>
      </c>
      <c r="H32">
        <v>89.564999999999998</v>
      </c>
      <c r="I32">
        <v>21.1</v>
      </c>
      <c r="J32">
        <v>932.4</v>
      </c>
      <c r="K32">
        <v>1250.5999999999999</v>
      </c>
      <c r="L32">
        <v>1.0125999999999999</v>
      </c>
      <c r="M32">
        <v>82.900999999999996</v>
      </c>
      <c r="N32">
        <v>92.784999999999997</v>
      </c>
      <c r="O32">
        <v>84.78</v>
      </c>
      <c r="P32">
        <v>20.9</v>
      </c>
      <c r="Q32">
        <v>21.4</v>
      </c>
      <c r="R32">
        <v>20.9</v>
      </c>
      <c r="S32">
        <v>5.23</v>
      </c>
      <c r="T32" s="16">
        <v>5</v>
      </c>
      <c r="U32" s="23">
        <f t="shared" si="0"/>
        <v>22356</v>
      </c>
      <c r="V32" s="5"/>
      <c r="W32" s="106"/>
      <c r="X32" s="102"/>
      <c r="Y32" s="105"/>
    </row>
    <row r="33" spans="1:25">
      <c r="A33" s="16">
        <v>5</v>
      </c>
      <c r="B33" t="s">
        <v>159</v>
      </c>
      <c r="C33" t="s">
        <v>13</v>
      </c>
      <c r="D33">
        <v>233880</v>
      </c>
      <c r="E33">
        <v>4720305</v>
      </c>
      <c r="F33">
        <v>7.3516440000000003</v>
      </c>
      <c r="G33">
        <v>0</v>
      </c>
      <c r="H33">
        <v>89.581000000000003</v>
      </c>
      <c r="I33">
        <v>21.1</v>
      </c>
      <c r="J33">
        <v>915.6</v>
      </c>
      <c r="K33">
        <v>1147.9000000000001</v>
      </c>
      <c r="L33">
        <v>1.0136000000000001</v>
      </c>
      <c r="M33">
        <v>87.171000000000006</v>
      </c>
      <c r="N33">
        <v>93.105999999999995</v>
      </c>
      <c r="O33">
        <v>91.638999999999996</v>
      </c>
      <c r="P33">
        <v>21</v>
      </c>
      <c r="Q33">
        <v>21.3</v>
      </c>
      <c r="R33">
        <v>21</v>
      </c>
      <c r="S33">
        <v>5.24</v>
      </c>
      <c r="T33" s="16">
        <v>4</v>
      </c>
      <c r="U33" s="23">
        <f t="shared" si="0"/>
        <v>21954</v>
      </c>
      <c r="V33" s="5"/>
      <c r="W33" s="106"/>
      <c r="X33" s="102"/>
      <c r="Y33" s="105"/>
    </row>
    <row r="34" spans="1:25">
      <c r="A34" s="16">
        <v>4</v>
      </c>
      <c r="B34" t="s">
        <v>160</v>
      </c>
      <c r="C34" t="s">
        <v>13</v>
      </c>
      <c r="D34">
        <v>211926</v>
      </c>
      <c r="E34">
        <v>4717254</v>
      </c>
      <c r="F34">
        <v>7.2018870000000001</v>
      </c>
      <c r="G34">
        <v>0</v>
      </c>
      <c r="H34">
        <v>88.606999999999999</v>
      </c>
      <c r="I34">
        <v>21</v>
      </c>
      <c r="J34">
        <v>941.2</v>
      </c>
      <c r="K34">
        <v>1243</v>
      </c>
      <c r="L34">
        <v>1.0133000000000001</v>
      </c>
      <c r="M34">
        <v>84.971000000000004</v>
      </c>
      <c r="N34">
        <v>92.222999999999999</v>
      </c>
      <c r="O34">
        <v>89.546999999999997</v>
      </c>
      <c r="P34">
        <v>20.8</v>
      </c>
      <c r="Q34">
        <v>21.3</v>
      </c>
      <c r="R34">
        <v>21</v>
      </c>
      <c r="S34">
        <v>5.24</v>
      </c>
      <c r="T34" s="16">
        <v>3</v>
      </c>
      <c r="U34" s="23">
        <f t="shared" si="0"/>
        <v>22571</v>
      </c>
      <c r="V34" s="5"/>
      <c r="W34" s="106"/>
      <c r="X34" s="102"/>
      <c r="Y34" s="105"/>
    </row>
    <row r="35" spans="1:25">
      <c r="A35" s="16">
        <v>3</v>
      </c>
      <c r="B35" t="s">
        <v>161</v>
      </c>
      <c r="C35" t="s">
        <v>13</v>
      </c>
      <c r="D35">
        <v>189355</v>
      </c>
      <c r="E35">
        <v>4714087</v>
      </c>
      <c r="F35">
        <v>7.0794259999999998</v>
      </c>
      <c r="G35">
        <v>0</v>
      </c>
      <c r="H35">
        <v>88.402000000000001</v>
      </c>
      <c r="I35">
        <v>21.2</v>
      </c>
      <c r="J35">
        <v>932</v>
      </c>
      <c r="K35">
        <v>1273.9000000000001</v>
      </c>
      <c r="L35">
        <v>1.0130999999999999</v>
      </c>
      <c r="M35">
        <v>85.135000000000005</v>
      </c>
      <c r="N35">
        <v>91.05</v>
      </c>
      <c r="O35">
        <v>87.787000000000006</v>
      </c>
      <c r="P35">
        <v>20.7</v>
      </c>
      <c r="Q35">
        <v>21.7</v>
      </c>
      <c r="R35">
        <v>20.8</v>
      </c>
      <c r="S35">
        <v>5.24</v>
      </c>
      <c r="T35" s="16">
        <v>2</v>
      </c>
      <c r="U35" s="23">
        <f t="shared" si="0"/>
        <v>22355</v>
      </c>
      <c r="V35" s="5"/>
      <c r="W35" s="106"/>
      <c r="X35" s="102"/>
      <c r="Y35" s="105"/>
    </row>
    <row r="36" spans="1:25">
      <c r="A36" s="16">
        <v>2</v>
      </c>
      <c r="B36" t="s">
        <v>162</v>
      </c>
      <c r="C36" t="s">
        <v>13</v>
      </c>
      <c r="D36">
        <v>167000</v>
      </c>
      <c r="E36">
        <v>4710941</v>
      </c>
      <c r="F36">
        <v>7.1457249999999997</v>
      </c>
      <c r="G36">
        <v>0</v>
      </c>
      <c r="H36">
        <v>89.004999999999995</v>
      </c>
      <c r="I36">
        <v>21.1</v>
      </c>
      <c r="J36">
        <v>809.7</v>
      </c>
      <c r="K36">
        <v>1109.3</v>
      </c>
      <c r="L36">
        <v>1.0132000000000001</v>
      </c>
      <c r="M36">
        <v>85.995000000000005</v>
      </c>
      <c r="N36">
        <v>91.867000000000004</v>
      </c>
      <c r="O36">
        <v>88.807000000000002</v>
      </c>
      <c r="P36">
        <v>20.7</v>
      </c>
      <c r="Q36">
        <v>21.6</v>
      </c>
      <c r="R36">
        <v>21.1</v>
      </c>
      <c r="S36">
        <v>5.25</v>
      </c>
      <c r="T36" s="16">
        <v>1</v>
      </c>
      <c r="U36" s="23">
        <f t="shared" si="0"/>
        <v>19422</v>
      </c>
      <c r="V36" s="5"/>
      <c r="W36" s="106"/>
      <c r="X36" s="102"/>
      <c r="Y36" s="105"/>
    </row>
    <row r="37" spans="1:25">
      <c r="A37" s="16">
        <v>1</v>
      </c>
      <c r="B37" t="s">
        <v>163</v>
      </c>
      <c r="C37" t="s">
        <v>13</v>
      </c>
      <c r="D37">
        <v>147578</v>
      </c>
      <c r="E37">
        <v>4708227</v>
      </c>
      <c r="F37">
        <v>7.1714989999999998</v>
      </c>
      <c r="G37">
        <v>0</v>
      </c>
      <c r="H37">
        <v>86.965999999999994</v>
      </c>
      <c r="I37">
        <v>20.9</v>
      </c>
      <c r="J37">
        <v>904</v>
      </c>
      <c r="K37">
        <v>1245.8</v>
      </c>
      <c r="L37">
        <v>1.0133000000000001</v>
      </c>
      <c r="M37">
        <v>83.26</v>
      </c>
      <c r="N37">
        <v>90.834000000000003</v>
      </c>
      <c r="O37">
        <v>89.055999999999997</v>
      </c>
      <c r="P37">
        <v>20.6</v>
      </c>
      <c r="Q37">
        <v>21.4</v>
      </c>
      <c r="R37">
        <v>20.8</v>
      </c>
      <c r="S37">
        <v>5.25</v>
      </c>
      <c r="T37" s="1"/>
      <c r="U37" s="26"/>
      <c r="V37" s="5"/>
      <c r="W37" s="106"/>
      <c r="X37" s="102"/>
      <c r="Y37" s="105"/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4"/>
      <c r="X38" s="304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881990</v>
      </c>
      <c r="T6" s="22">
        <v>31</v>
      </c>
      <c r="U6" s="23">
        <f>D6-D7</f>
        <v>15048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866942</v>
      </c>
      <c r="T7" s="16">
        <v>30</v>
      </c>
      <c r="U7" s="23">
        <f>D7-D8</f>
        <v>17182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849760</v>
      </c>
      <c r="T8" s="16">
        <v>29</v>
      </c>
      <c r="U8" s="23">
        <f>D8-D9</f>
        <v>17308</v>
      </c>
      <c r="V8" s="4"/>
      <c r="W8" s="103" t="s">
        <v>641</v>
      </c>
      <c r="X8" s="103">
        <v>849760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832452</v>
      </c>
      <c r="E9">
        <v>3507728</v>
      </c>
      <c r="F9">
        <v>6.6597619999999997</v>
      </c>
      <c r="G9">
        <v>0</v>
      </c>
      <c r="H9">
        <v>83.498000000000005</v>
      </c>
      <c r="I9">
        <v>21.7</v>
      </c>
      <c r="J9">
        <v>527.29999999999995</v>
      </c>
      <c r="K9">
        <v>1249.5</v>
      </c>
      <c r="L9">
        <v>1.0103</v>
      </c>
      <c r="M9">
        <v>58.447000000000003</v>
      </c>
      <c r="N9">
        <v>90.340999999999994</v>
      </c>
      <c r="O9">
        <v>82.509</v>
      </c>
      <c r="P9">
        <v>16.600000000000001</v>
      </c>
      <c r="Q9">
        <v>25.3</v>
      </c>
      <c r="R9">
        <v>22</v>
      </c>
      <c r="S9">
        <v>4.9800000000000004</v>
      </c>
      <c r="T9" s="22">
        <v>28</v>
      </c>
      <c r="U9" s="23">
        <f t="shared" ref="U9:U36" si="1">D9-D10</f>
        <v>12624</v>
      </c>
      <c r="V9" s="24">
        <v>29</v>
      </c>
      <c r="W9" s="103" t="s">
        <v>642</v>
      </c>
      <c r="X9" s="103">
        <v>832460</v>
      </c>
      <c r="Y9" s="108">
        <f t="shared" si="0"/>
        <v>9.6101637090839631E-4</v>
      </c>
    </row>
    <row r="10" spans="1:25">
      <c r="A10" s="16">
        <v>28</v>
      </c>
      <c r="B10" t="s">
        <v>246</v>
      </c>
      <c r="C10" t="s">
        <v>13</v>
      </c>
      <c r="D10">
        <v>819828</v>
      </c>
      <c r="E10">
        <v>3505812</v>
      </c>
      <c r="F10">
        <v>6.9167199999999998</v>
      </c>
      <c r="G10">
        <v>0</v>
      </c>
      <c r="H10">
        <v>80.161000000000001</v>
      </c>
      <c r="I10">
        <v>21.7</v>
      </c>
      <c r="J10">
        <v>704.5</v>
      </c>
      <c r="K10">
        <v>1122.3</v>
      </c>
      <c r="L10">
        <v>1.0106999999999999</v>
      </c>
      <c r="M10">
        <v>69.933999999999997</v>
      </c>
      <c r="N10">
        <v>90.641000000000005</v>
      </c>
      <c r="O10">
        <v>86.358000000000004</v>
      </c>
      <c r="P10">
        <v>20.3</v>
      </c>
      <c r="Q10">
        <v>23.9</v>
      </c>
      <c r="R10">
        <v>22.7</v>
      </c>
      <c r="S10">
        <v>4.9800000000000004</v>
      </c>
      <c r="T10" s="16">
        <v>27</v>
      </c>
      <c r="U10" s="23">
        <f t="shared" si="1"/>
        <v>16890</v>
      </c>
      <c r="V10" s="16"/>
      <c r="W10" s="103" t="s">
        <v>643</v>
      </c>
      <c r="X10" s="103">
        <v>819829</v>
      </c>
      <c r="Y10" s="108">
        <f t="shared" si="0"/>
        <v>1.2197680489123286E-4</v>
      </c>
    </row>
    <row r="11" spans="1:25">
      <c r="A11" s="16">
        <v>27</v>
      </c>
      <c r="B11" t="s">
        <v>247</v>
      </c>
      <c r="C11" t="s">
        <v>13</v>
      </c>
      <c r="D11">
        <v>802938</v>
      </c>
      <c r="E11">
        <v>3503180</v>
      </c>
      <c r="F11">
        <v>6.7433990000000001</v>
      </c>
      <c r="G11">
        <v>0</v>
      </c>
      <c r="H11">
        <v>91.602999999999994</v>
      </c>
      <c r="I11">
        <v>18.3</v>
      </c>
      <c r="J11">
        <v>79.900000000000006</v>
      </c>
      <c r="K11">
        <v>614.9</v>
      </c>
      <c r="L11">
        <v>1.0104</v>
      </c>
      <c r="M11">
        <v>82.790999999999997</v>
      </c>
      <c r="N11">
        <v>94.081999999999994</v>
      </c>
      <c r="O11">
        <v>83.962000000000003</v>
      </c>
      <c r="P11">
        <v>8.3000000000000007</v>
      </c>
      <c r="Q11">
        <v>26</v>
      </c>
      <c r="R11">
        <v>22.8</v>
      </c>
      <c r="S11">
        <v>4.97</v>
      </c>
      <c r="T11" s="16">
        <v>26</v>
      </c>
      <c r="U11" s="23">
        <f t="shared" si="1"/>
        <v>1876</v>
      </c>
      <c r="V11" s="16"/>
      <c r="W11" s="103" t="s">
        <v>644</v>
      </c>
      <c r="X11" s="103">
        <v>802946</v>
      </c>
      <c r="Y11" s="108">
        <f t="shared" si="0"/>
        <v>9.9634093790257339E-4</v>
      </c>
    </row>
    <row r="12" spans="1:25">
      <c r="A12" s="16">
        <v>26</v>
      </c>
      <c r="B12" t="s">
        <v>248</v>
      </c>
      <c r="C12" t="s">
        <v>13</v>
      </c>
      <c r="D12">
        <v>801062</v>
      </c>
      <c r="E12">
        <v>3502917</v>
      </c>
      <c r="F12">
        <v>7.1725349999999999</v>
      </c>
      <c r="G12">
        <v>0</v>
      </c>
      <c r="H12">
        <v>88.488</v>
      </c>
      <c r="I12">
        <v>21.3</v>
      </c>
      <c r="J12">
        <v>375.1</v>
      </c>
      <c r="K12">
        <v>579.6</v>
      </c>
      <c r="L12">
        <v>1.0112000000000001</v>
      </c>
      <c r="M12">
        <v>84.361999999999995</v>
      </c>
      <c r="N12">
        <v>92.554000000000002</v>
      </c>
      <c r="O12">
        <v>89.828000000000003</v>
      </c>
      <c r="P12">
        <v>17.8</v>
      </c>
      <c r="Q12">
        <v>23.6</v>
      </c>
      <c r="R12">
        <v>22.4</v>
      </c>
      <c r="S12">
        <v>4.97</v>
      </c>
      <c r="T12" s="16">
        <v>25</v>
      </c>
      <c r="U12" s="23">
        <f t="shared" si="1"/>
        <v>8976</v>
      </c>
      <c r="V12" s="16"/>
      <c r="W12" s="143" t="s">
        <v>515</v>
      </c>
      <c r="X12" s="143">
        <v>801062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792086</v>
      </c>
      <c r="E13">
        <v>3501650</v>
      </c>
      <c r="F13">
        <v>6.9464079999999999</v>
      </c>
      <c r="G13">
        <v>0</v>
      </c>
      <c r="H13">
        <v>83.367000000000004</v>
      </c>
      <c r="I13">
        <v>21.2</v>
      </c>
      <c r="J13">
        <v>579.6</v>
      </c>
      <c r="K13">
        <v>1140.8</v>
      </c>
      <c r="L13">
        <v>1.0107999999999999</v>
      </c>
      <c r="M13">
        <v>64.540000000000006</v>
      </c>
      <c r="N13">
        <v>89.584000000000003</v>
      </c>
      <c r="O13">
        <v>86.655000000000001</v>
      </c>
      <c r="P13">
        <v>19.899999999999999</v>
      </c>
      <c r="Q13">
        <v>22.4</v>
      </c>
      <c r="R13">
        <v>22.3</v>
      </c>
      <c r="S13">
        <v>4.9800000000000004</v>
      </c>
      <c r="T13" s="16">
        <v>24</v>
      </c>
      <c r="U13" s="23">
        <f t="shared" si="1"/>
        <v>14504</v>
      </c>
      <c r="V13" s="16"/>
      <c r="W13" s="103" t="s">
        <v>516</v>
      </c>
      <c r="X13" s="103">
        <v>792087</v>
      </c>
      <c r="Y13" s="108">
        <f t="shared" si="0"/>
        <v>1.2624891741097599E-4</v>
      </c>
    </row>
    <row r="14" spans="1:25">
      <c r="A14" s="16">
        <v>24</v>
      </c>
      <c r="B14" t="s">
        <v>250</v>
      </c>
      <c r="C14" t="s">
        <v>13</v>
      </c>
      <c r="D14">
        <v>777582</v>
      </c>
      <c r="E14">
        <v>3499478</v>
      </c>
      <c r="F14">
        <v>5.461881</v>
      </c>
      <c r="G14">
        <v>0</v>
      </c>
      <c r="H14">
        <v>81.801000000000002</v>
      </c>
      <c r="I14">
        <v>21.1</v>
      </c>
      <c r="J14">
        <v>667.8</v>
      </c>
      <c r="K14">
        <v>1088.5999999999999</v>
      </c>
      <c r="L14">
        <v>1.0082</v>
      </c>
      <c r="M14">
        <v>65.403000000000006</v>
      </c>
      <c r="N14">
        <v>88.03</v>
      </c>
      <c r="O14">
        <v>65.403000000000006</v>
      </c>
      <c r="P14">
        <v>20.3</v>
      </c>
      <c r="Q14">
        <v>22.2</v>
      </c>
      <c r="R14">
        <v>20.8</v>
      </c>
      <c r="S14">
        <v>4.97</v>
      </c>
      <c r="T14" s="16">
        <v>23</v>
      </c>
      <c r="U14" s="23">
        <f t="shared" si="1"/>
        <v>16016</v>
      </c>
      <c r="V14" s="16"/>
      <c r="W14" s="103" t="s">
        <v>517</v>
      </c>
      <c r="X14" s="103">
        <v>777599</v>
      </c>
      <c r="Y14" s="108">
        <f t="shared" si="0"/>
        <v>2.1862645997430263E-3</v>
      </c>
    </row>
    <row r="15" spans="1:25">
      <c r="A15" s="16">
        <v>23</v>
      </c>
      <c r="B15" t="s">
        <v>251</v>
      </c>
      <c r="C15" t="s">
        <v>13</v>
      </c>
      <c r="D15">
        <v>761566</v>
      </c>
      <c r="E15">
        <v>3497036</v>
      </c>
      <c r="F15">
        <v>6.0664319999999998</v>
      </c>
      <c r="G15">
        <v>0</v>
      </c>
      <c r="H15">
        <v>80.367999999999995</v>
      </c>
      <c r="I15">
        <v>21.2</v>
      </c>
      <c r="J15">
        <v>743.4</v>
      </c>
      <c r="K15">
        <v>1165.7</v>
      </c>
      <c r="L15">
        <v>1.0094000000000001</v>
      </c>
      <c r="M15">
        <v>66.066000000000003</v>
      </c>
      <c r="N15">
        <v>88.608999999999995</v>
      </c>
      <c r="O15">
        <v>73.861000000000004</v>
      </c>
      <c r="P15">
        <v>20.3</v>
      </c>
      <c r="Q15">
        <v>22</v>
      </c>
      <c r="R15">
        <v>20.8</v>
      </c>
      <c r="S15">
        <v>4.97</v>
      </c>
      <c r="T15" s="16">
        <v>22</v>
      </c>
      <c r="U15" s="23">
        <f t="shared" si="1"/>
        <v>17823</v>
      </c>
      <c r="V15" s="16"/>
      <c r="W15" s="103" t="s">
        <v>518</v>
      </c>
      <c r="X15" s="103">
        <v>761579</v>
      </c>
      <c r="Y15" s="108">
        <f t="shared" si="0"/>
        <v>1.7070089788688847E-3</v>
      </c>
    </row>
    <row r="16" spans="1:25" s="25" customFormat="1">
      <c r="A16" s="21">
        <v>22</v>
      </c>
      <c r="B16" t="s">
        <v>252</v>
      </c>
      <c r="C16" t="s">
        <v>13</v>
      </c>
      <c r="D16">
        <v>743743</v>
      </c>
      <c r="E16">
        <v>3494281</v>
      </c>
      <c r="F16">
        <v>6.2869460000000004</v>
      </c>
      <c r="G16">
        <v>0</v>
      </c>
      <c r="H16">
        <v>81.772000000000006</v>
      </c>
      <c r="I16">
        <v>21.5</v>
      </c>
      <c r="J16">
        <v>670.4</v>
      </c>
      <c r="K16">
        <v>1096.5</v>
      </c>
      <c r="L16">
        <v>1.0097</v>
      </c>
      <c r="M16">
        <v>67.442999999999998</v>
      </c>
      <c r="N16">
        <v>88.209000000000003</v>
      </c>
      <c r="O16">
        <v>76.989000000000004</v>
      </c>
      <c r="P16">
        <v>20.8</v>
      </c>
      <c r="Q16">
        <v>22.8</v>
      </c>
      <c r="R16">
        <v>21</v>
      </c>
      <c r="S16">
        <v>4.97</v>
      </c>
      <c r="T16" s="22">
        <v>21</v>
      </c>
      <c r="U16" s="23">
        <f t="shared" si="1"/>
        <v>16086</v>
      </c>
      <c r="V16" s="24">
        <v>22</v>
      </c>
      <c r="W16" s="103" t="s">
        <v>519</v>
      </c>
      <c r="X16" s="103">
        <v>743757</v>
      </c>
      <c r="Y16" s="108">
        <f t="shared" si="0"/>
        <v>1.8823706576114319E-3</v>
      </c>
    </row>
    <row r="17" spans="1:25">
      <c r="A17" s="16">
        <v>21</v>
      </c>
      <c r="B17" t="s">
        <v>253</v>
      </c>
      <c r="C17" t="s">
        <v>13</v>
      </c>
      <c r="D17">
        <v>727657</v>
      </c>
      <c r="E17">
        <v>3491810</v>
      </c>
      <c r="F17">
        <v>6.8207449999999996</v>
      </c>
      <c r="G17">
        <v>0</v>
      </c>
      <c r="H17">
        <v>79.259</v>
      </c>
      <c r="I17">
        <v>21.4</v>
      </c>
      <c r="J17">
        <v>759.9</v>
      </c>
      <c r="K17">
        <v>1143.8</v>
      </c>
      <c r="L17">
        <v>1.0106999999999999</v>
      </c>
      <c r="M17">
        <v>64.977000000000004</v>
      </c>
      <c r="N17">
        <v>90.4</v>
      </c>
      <c r="O17">
        <v>84.572000000000003</v>
      </c>
      <c r="P17">
        <v>20.5</v>
      </c>
      <c r="Q17">
        <v>22.9</v>
      </c>
      <c r="R17">
        <v>21.4</v>
      </c>
      <c r="S17">
        <v>4.97</v>
      </c>
      <c r="T17" s="16">
        <v>20</v>
      </c>
      <c r="U17" s="23">
        <f t="shared" si="1"/>
        <v>18217</v>
      </c>
      <c r="V17" s="16"/>
      <c r="W17" s="103" t="s">
        <v>520</v>
      </c>
      <c r="X17" s="103">
        <v>727664</v>
      </c>
      <c r="Y17" s="108">
        <f t="shared" si="0"/>
        <v>9.6199170762645281E-4</v>
      </c>
    </row>
    <row r="18" spans="1:25">
      <c r="A18" s="16">
        <v>20</v>
      </c>
      <c r="B18" t="s">
        <v>254</v>
      </c>
      <c r="C18" t="s">
        <v>13</v>
      </c>
      <c r="D18">
        <v>709440</v>
      </c>
      <c r="E18">
        <v>3488928</v>
      </c>
      <c r="F18">
        <v>5.5227269999999997</v>
      </c>
      <c r="G18">
        <v>0</v>
      </c>
      <c r="H18">
        <v>90.863</v>
      </c>
      <c r="I18">
        <v>19.899999999999999</v>
      </c>
      <c r="J18">
        <v>137.9</v>
      </c>
      <c r="K18">
        <v>1220.5</v>
      </c>
      <c r="L18">
        <v>1.0083</v>
      </c>
      <c r="M18">
        <v>60.293999999999997</v>
      </c>
      <c r="N18">
        <v>93.674999999999997</v>
      </c>
      <c r="O18">
        <v>66.545000000000002</v>
      </c>
      <c r="P18">
        <v>14.7</v>
      </c>
      <c r="Q18">
        <v>23.6</v>
      </c>
      <c r="R18">
        <v>21.9</v>
      </c>
      <c r="S18">
        <v>4.97</v>
      </c>
      <c r="T18" s="16">
        <v>19</v>
      </c>
      <c r="U18" s="23">
        <f t="shared" si="1"/>
        <v>3243</v>
      </c>
      <c r="V18" s="16"/>
      <c r="W18" s="103" t="s">
        <v>521</v>
      </c>
      <c r="X18" s="103">
        <v>709457</v>
      </c>
      <c r="Y18" s="108">
        <f t="shared" si="0"/>
        <v>2.3962562020756195E-3</v>
      </c>
    </row>
    <row r="19" spans="1:25">
      <c r="A19" s="16">
        <v>19</v>
      </c>
      <c r="B19" t="s">
        <v>255</v>
      </c>
      <c r="C19" t="s">
        <v>13</v>
      </c>
      <c r="D19">
        <v>706197</v>
      </c>
      <c r="E19">
        <v>3488445</v>
      </c>
      <c r="F19">
        <v>7.3697439999999999</v>
      </c>
      <c r="G19">
        <v>0</v>
      </c>
      <c r="H19">
        <v>86.418000000000006</v>
      </c>
      <c r="I19">
        <v>21.4</v>
      </c>
      <c r="J19">
        <v>555</v>
      </c>
      <c r="K19">
        <v>982.4</v>
      </c>
      <c r="L19">
        <v>1.0117</v>
      </c>
      <c r="M19">
        <v>73.965000000000003</v>
      </c>
      <c r="N19">
        <v>92.372</v>
      </c>
      <c r="O19">
        <v>92.143000000000001</v>
      </c>
      <c r="P19">
        <v>20.6</v>
      </c>
      <c r="Q19">
        <v>22.3</v>
      </c>
      <c r="R19">
        <v>21.2</v>
      </c>
      <c r="S19">
        <v>4.97</v>
      </c>
      <c r="T19" s="16">
        <v>18</v>
      </c>
      <c r="U19" s="23">
        <f t="shared" si="1"/>
        <v>13300</v>
      </c>
      <c r="V19" s="16"/>
      <c r="W19" s="103" t="s">
        <v>522</v>
      </c>
      <c r="X19" s="103">
        <v>706198</v>
      </c>
      <c r="Y19" s="108">
        <f t="shared" si="0"/>
        <v>1.4160354687930976E-4</v>
      </c>
    </row>
    <row r="20" spans="1:25">
      <c r="A20" s="16">
        <v>18</v>
      </c>
      <c r="B20" t="s">
        <v>256</v>
      </c>
      <c r="C20" t="s">
        <v>13</v>
      </c>
      <c r="D20">
        <v>692897</v>
      </c>
      <c r="E20">
        <v>3486514</v>
      </c>
      <c r="F20">
        <v>6.0720330000000002</v>
      </c>
      <c r="G20">
        <v>0</v>
      </c>
      <c r="H20">
        <v>82.34</v>
      </c>
      <c r="I20">
        <v>21.4</v>
      </c>
      <c r="J20">
        <v>714</v>
      </c>
      <c r="K20">
        <v>1137.5999999999999</v>
      </c>
      <c r="L20">
        <v>1.0094000000000001</v>
      </c>
      <c r="M20">
        <v>69</v>
      </c>
      <c r="N20">
        <v>88.620999999999995</v>
      </c>
      <c r="O20">
        <v>73.881</v>
      </c>
      <c r="P20">
        <v>20.399999999999999</v>
      </c>
      <c r="Q20">
        <v>23.1</v>
      </c>
      <c r="R20">
        <v>20.7</v>
      </c>
      <c r="S20">
        <v>4.97</v>
      </c>
      <c r="T20" s="16">
        <v>17</v>
      </c>
      <c r="U20" s="23">
        <f t="shared" si="1"/>
        <v>17128</v>
      </c>
      <c r="V20" s="16"/>
      <c r="W20" s="103" t="s">
        <v>523</v>
      </c>
      <c r="X20" s="103">
        <v>692903</v>
      </c>
      <c r="Y20" s="108">
        <f t="shared" si="0"/>
        <v>8.6592956817810318E-4</v>
      </c>
    </row>
    <row r="21" spans="1:25">
      <c r="A21" s="16">
        <v>17</v>
      </c>
      <c r="B21" t="s">
        <v>257</v>
      </c>
      <c r="C21" t="s">
        <v>13</v>
      </c>
      <c r="D21">
        <v>675769</v>
      </c>
      <c r="E21">
        <v>3483926</v>
      </c>
      <c r="F21">
        <v>6.5794899999999998</v>
      </c>
      <c r="G21">
        <v>0</v>
      </c>
      <c r="H21">
        <v>81.69</v>
      </c>
      <c r="I21">
        <v>21.3</v>
      </c>
      <c r="J21">
        <v>726</v>
      </c>
      <c r="K21">
        <v>1152.0999999999999</v>
      </c>
      <c r="L21">
        <v>1.0103</v>
      </c>
      <c r="M21">
        <v>66.903000000000006</v>
      </c>
      <c r="N21">
        <v>91.468000000000004</v>
      </c>
      <c r="O21">
        <v>81.031999999999996</v>
      </c>
      <c r="P21">
        <v>20.2</v>
      </c>
      <c r="Q21">
        <v>23.2</v>
      </c>
      <c r="R21">
        <v>20.9</v>
      </c>
      <c r="S21">
        <v>4.97</v>
      </c>
      <c r="T21" s="16">
        <v>16</v>
      </c>
      <c r="U21" s="23">
        <f t="shared" si="1"/>
        <v>17417</v>
      </c>
      <c r="V21" s="16"/>
      <c r="W21" s="103" t="s">
        <v>524</v>
      </c>
      <c r="X21" s="103">
        <v>675776</v>
      </c>
      <c r="Y21" s="108">
        <f t="shared" si="0"/>
        <v>1.0358569274444562E-3</v>
      </c>
    </row>
    <row r="22" spans="1:25">
      <c r="A22" s="16">
        <v>16</v>
      </c>
      <c r="B22" t="s">
        <v>258</v>
      </c>
      <c r="C22" t="s">
        <v>13</v>
      </c>
      <c r="D22">
        <v>658352</v>
      </c>
      <c r="E22">
        <v>3481268</v>
      </c>
      <c r="F22">
        <v>6.5062009999999999</v>
      </c>
      <c r="G22">
        <v>0</v>
      </c>
      <c r="H22">
        <v>82.061999999999998</v>
      </c>
      <c r="I22">
        <v>21.2</v>
      </c>
      <c r="J22">
        <v>693</v>
      </c>
      <c r="K22">
        <v>1131.4000000000001</v>
      </c>
      <c r="L22">
        <v>1.0102</v>
      </c>
      <c r="M22">
        <v>65.483999999999995</v>
      </c>
      <c r="N22">
        <v>89.507000000000005</v>
      </c>
      <c r="O22">
        <v>79.974000000000004</v>
      </c>
      <c r="P22">
        <v>19.899999999999999</v>
      </c>
      <c r="Q22">
        <v>23</v>
      </c>
      <c r="R22">
        <v>20.8</v>
      </c>
      <c r="S22">
        <v>4.97</v>
      </c>
      <c r="T22" s="16">
        <v>15</v>
      </c>
      <c r="U22" s="23">
        <f t="shared" si="1"/>
        <v>16616</v>
      </c>
      <c r="V22" s="16"/>
      <c r="W22" s="143" t="s">
        <v>266</v>
      </c>
      <c r="X22" s="143">
        <v>658359</v>
      </c>
      <c r="Y22" s="108">
        <f t="shared" si="0"/>
        <v>1.063260991074344E-3</v>
      </c>
    </row>
    <row r="23" spans="1:25" s="25" customFormat="1">
      <c r="A23" s="21">
        <v>15</v>
      </c>
      <c r="B23" t="s">
        <v>149</v>
      </c>
      <c r="C23" t="s">
        <v>13</v>
      </c>
      <c r="D23">
        <v>641736</v>
      </c>
      <c r="E23">
        <v>3478735</v>
      </c>
      <c r="F23">
        <v>5.821453</v>
      </c>
      <c r="G23">
        <v>0</v>
      </c>
      <c r="H23">
        <v>80.331999999999994</v>
      </c>
      <c r="I23">
        <v>21.3</v>
      </c>
      <c r="J23">
        <v>752.6</v>
      </c>
      <c r="K23">
        <v>1173.2</v>
      </c>
      <c r="L23">
        <v>1.0088999999999999</v>
      </c>
      <c r="M23">
        <v>64.25</v>
      </c>
      <c r="N23">
        <v>87.421000000000006</v>
      </c>
      <c r="O23">
        <v>70.361000000000004</v>
      </c>
      <c r="P23">
        <v>20.2</v>
      </c>
      <c r="Q23">
        <v>22.9</v>
      </c>
      <c r="R23">
        <v>20.6</v>
      </c>
      <c r="S23">
        <v>4.97</v>
      </c>
      <c r="T23" s="22">
        <v>14</v>
      </c>
      <c r="U23" s="23">
        <f t="shared" si="1"/>
        <v>18055</v>
      </c>
      <c r="V23" s="24">
        <v>15</v>
      </c>
      <c r="W23" s="103" t="s">
        <v>267</v>
      </c>
      <c r="X23" s="103">
        <v>641742</v>
      </c>
      <c r="Y23" s="108">
        <f t="shared" si="0"/>
        <v>9.3496391039593618E-4</v>
      </c>
    </row>
    <row r="24" spans="1:25">
      <c r="A24" s="16">
        <v>14</v>
      </c>
      <c r="B24" t="s">
        <v>150</v>
      </c>
      <c r="C24" t="s">
        <v>13</v>
      </c>
      <c r="D24">
        <v>623681</v>
      </c>
      <c r="E24">
        <v>3475948</v>
      </c>
      <c r="F24">
        <v>6.4307059999999998</v>
      </c>
      <c r="G24">
        <v>0</v>
      </c>
      <c r="H24">
        <v>80.665999999999997</v>
      </c>
      <c r="I24">
        <v>22.2</v>
      </c>
      <c r="J24">
        <v>735</v>
      </c>
      <c r="K24">
        <v>1148.4000000000001</v>
      </c>
      <c r="L24">
        <v>1.01</v>
      </c>
      <c r="M24">
        <v>64.747</v>
      </c>
      <c r="N24">
        <v>88.594999999999999</v>
      </c>
      <c r="O24">
        <v>79.114000000000004</v>
      </c>
      <c r="P24">
        <v>21</v>
      </c>
      <c r="Q24">
        <v>23.9</v>
      </c>
      <c r="R24">
        <v>21.4</v>
      </c>
      <c r="S24">
        <v>4.9800000000000004</v>
      </c>
      <c r="T24" s="16">
        <v>13</v>
      </c>
      <c r="U24" s="23">
        <f t="shared" si="1"/>
        <v>17636</v>
      </c>
      <c r="V24" s="16"/>
      <c r="W24" s="103" t="s">
        <v>268</v>
      </c>
      <c r="X24" s="103">
        <v>623682</v>
      </c>
      <c r="Y24" s="108">
        <f t="shared" si="0"/>
        <v>1.6033837810880414E-4</v>
      </c>
    </row>
    <row r="25" spans="1:25">
      <c r="A25" s="16">
        <v>13</v>
      </c>
      <c r="B25" t="s">
        <v>151</v>
      </c>
      <c r="C25" t="s">
        <v>13</v>
      </c>
      <c r="D25">
        <v>606045</v>
      </c>
      <c r="E25">
        <v>3473216</v>
      </c>
      <c r="F25">
        <v>6.5148640000000002</v>
      </c>
      <c r="G25">
        <v>0</v>
      </c>
      <c r="H25">
        <v>91.817999999999998</v>
      </c>
      <c r="I25">
        <v>21.9</v>
      </c>
      <c r="J25">
        <v>76.3</v>
      </c>
      <c r="K25">
        <v>1061.3</v>
      </c>
      <c r="L25">
        <v>1.01</v>
      </c>
      <c r="M25">
        <v>73.73</v>
      </c>
      <c r="N25">
        <v>94.126999999999995</v>
      </c>
      <c r="O25">
        <v>80.570999999999998</v>
      </c>
      <c r="P25">
        <v>14.6</v>
      </c>
      <c r="Q25">
        <v>28.1</v>
      </c>
      <c r="R25">
        <v>22.2</v>
      </c>
      <c r="S25">
        <v>4.9800000000000004</v>
      </c>
      <c r="T25" s="16">
        <v>12</v>
      </c>
      <c r="U25" s="23">
        <f t="shared" si="1"/>
        <v>1728</v>
      </c>
      <c r="V25" s="16"/>
      <c r="W25" s="103" t="s">
        <v>269</v>
      </c>
      <c r="X25" s="103">
        <v>606045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604317</v>
      </c>
      <c r="E26">
        <v>3472969</v>
      </c>
      <c r="F26">
        <v>7.3427249999999997</v>
      </c>
      <c r="G26">
        <v>0</v>
      </c>
      <c r="H26">
        <v>89.134</v>
      </c>
      <c r="I26">
        <v>21.9</v>
      </c>
      <c r="J26">
        <v>442.9</v>
      </c>
      <c r="K26">
        <v>805</v>
      </c>
      <c r="L26">
        <v>1.0117</v>
      </c>
      <c r="M26">
        <v>80.932000000000002</v>
      </c>
      <c r="N26">
        <v>93.085999999999999</v>
      </c>
      <c r="O26">
        <v>91.766999999999996</v>
      </c>
      <c r="P26">
        <v>20.8</v>
      </c>
      <c r="Q26">
        <v>24.5</v>
      </c>
      <c r="R26">
        <v>21.2</v>
      </c>
      <c r="S26">
        <v>4.9800000000000004</v>
      </c>
      <c r="T26" s="16">
        <v>11</v>
      </c>
      <c r="U26" s="23">
        <f t="shared" si="1"/>
        <v>10603</v>
      </c>
      <c r="V26" s="16"/>
      <c r="W26" s="104">
        <v>41983.385347222225</v>
      </c>
      <c r="X26" s="103">
        <v>604318</v>
      </c>
      <c r="Y26" s="108">
        <f t="shared" si="0"/>
        <v>1.6547606637118406E-4</v>
      </c>
    </row>
    <row r="27" spans="1:25">
      <c r="A27" s="16">
        <v>11</v>
      </c>
      <c r="B27" t="s">
        <v>153</v>
      </c>
      <c r="C27" t="s">
        <v>13</v>
      </c>
      <c r="D27">
        <v>593714</v>
      </c>
      <c r="E27">
        <v>3471476</v>
      </c>
      <c r="F27">
        <v>6.7847489999999997</v>
      </c>
      <c r="G27">
        <v>0</v>
      </c>
      <c r="H27">
        <v>83.076999999999998</v>
      </c>
      <c r="I27">
        <v>21.6</v>
      </c>
      <c r="J27">
        <v>672.3</v>
      </c>
      <c r="K27">
        <v>1141.0999999999999</v>
      </c>
      <c r="L27">
        <v>1.0105999999999999</v>
      </c>
      <c r="M27">
        <v>65.537000000000006</v>
      </c>
      <c r="N27">
        <v>90.396000000000001</v>
      </c>
      <c r="O27">
        <v>84.069000000000003</v>
      </c>
      <c r="P27">
        <v>20.7</v>
      </c>
      <c r="Q27">
        <v>23.5</v>
      </c>
      <c r="R27">
        <v>21.4</v>
      </c>
      <c r="S27">
        <v>4.9800000000000004</v>
      </c>
      <c r="T27" s="16">
        <v>10</v>
      </c>
      <c r="U27" s="23">
        <f t="shared" si="1"/>
        <v>16128</v>
      </c>
      <c r="V27" s="16"/>
      <c r="W27" s="104">
        <v>41953.400370370371</v>
      </c>
      <c r="X27" s="103">
        <v>593715</v>
      </c>
      <c r="Y27" s="108">
        <f t="shared" si="0"/>
        <v>1.6843126488197413E-4</v>
      </c>
    </row>
    <row r="28" spans="1:25">
      <c r="A28" s="16">
        <v>10</v>
      </c>
      <c r="B28" t="s">
        <v>154</v>
      </c>
      <c r="C28" t="s">
        <v>13</v>
      </c>
      <c r="D28">
        <v>577586</v>
      </c>
      <c r="E28">
        <v>3469041</v>
      </c>
      <c r="F28">
        <v>6.0350960000000002</v>
      </c>
      <c r="G28">
        <v>0</v>
      </c>
      <c r="H28">
        <v>83.424000000000007</v>
      </c>
      <c r="I28">
        <v>21.8</v>
      </c>
      <c r="J28">
        <v>640.6</v>
      </c>
      <c r="K28">
        <v>1007.3</v>
      </c>
      <c r="L28">
        <v>1.0093000000000001</v>
      </c>
      <c r="M28">
        <v>71.734999999999999</v>
      </c>
      <c r="N28">
        <v>89.77</v>
      </c>
      <c r="O28">
        <v>73.507999999999996</v>
      </c>
      <c r="P28">
        <v>20.8</v>
      </c>
      <c r="Q28">
        <v>23.5</v>
      </c>
      <c r="R28">
        <v>21.1</v>
      </c>
      <c r="S28">
        <v>4.9800000000000004</v>
      </c>
      <c r="T28" s="16">
        <v>9</v>
      </c>
      <c r="U28" s="23">
        <f t="shared" si="1"/>
        <v>15378</v>
      </c>
      <c r="V28" s="16"/>
      <c r="W28" s="104">
        <v>41922.553530092591</v>
      </c>
      <c r="X28" s="103">
        <v>577587</v>
      </c>
      <c r="Y28" s="108">
        <f t="shared" si="0"/>
        <v>1.7313439037991429E-4</v>
      </c>
    </row>
    <row r="29" spans="1:25">
      <c r="A29" s="16">
        <v>9</v>
      </c>
      <c r="B29" t="s">
        <v>155</v>
      </c>
      <c r="C29" t="s">
        <v>13</v>
      </c>
      <c r="D29">
        <v>562208</v>
      </c>
      <c r="E29">
        <v>3466740</v>
      </c>
      <c r="F29">
        <v>6.3123889999999996</v>
      </c>
      <c r="G29">
        <v>0</v>
      </c>
      <c r="H29">
        <v>80.850999999999999</v>
      </c>
      <c r="I29">
        <v>21.7</v>
      </c>
      <c r="J29">
        <v>739.5</v>
      </c>
      <c r="K29">
        <v>1112.0999999999999</v>
      </c>
      <c r="L29">
        <v>1.0098</v>
      </c>
      <c r="M29">
        <v>67.003</v>
      </c>
      <c r="N29">
        <v>87.796000000000006</v>
      </c>
      <c r="O29">
        <v>77.290000000000006</v>
      </c>
      <c r="P29">
        <v>20.5</v>
      </c>
      <c r="Q29">
        <v>23.6</v>
      </c>
      <c r="R29">
        <v>20.8</v>
      </c>
      <c r="S29">
        <v>4.9800000000000004</v>
      </c>
      <c r="T29" s="16">
        <v>8</v>
      </c>
      <c r="U29" s="23">
        <f t="shared" si="1"/>
        <v>17739</v>
      </c>
      <c r="V29" s="16"/>
      <c r="W29" s="104">
        <v>41892.439722222225</v>
      </c>
      <c r="X29" s="103">
        <v>562214</v>
      </c>
      <c r="Y29" s="108">
        <f t="shared" si="0"/>
        <v>1.0672206727804223E-3</v>
      </c>
    </row>
    <row r="30" spans="1:25" s="25" customFormat="1">
      <c r="A30" s="21">
        <v>8</v>
      </c>
      <c r="B30" t="s">
        <v>156</v>
      </c>
      <c r="C30" t="s">
        <v>13</v>
      </c>
      <c r="D30">
        <v>544469</v>
      </c>
      <c r="E30">
        <v>3464015</v>
      </c>
      <c r="F30">
        <v>6.81013</v>
      </c>
      <c r="G30">
        <v>0</v>
      </c>
      <c r="H30">
        <v>82.388999999999996</v>
      </c>
      <c r="I30">
        <v>21.8</v>
      </c>
      <c r="J30">
        <v>717.2</v>
      </c>
      <c r="K30">
        <v>1108.4000000000001</v>
      </c>
      <c r="L30">
        <v>1.0106999999999999</v>
      </c>
      <c r="M30">
        <v>70.628</v>
      </c>
      <c r="N30">
        <v>88.394000000000005</v>
      </c>
      <c r="O30">
        <v>84.254999999999995</v>
      </c>
      <c r="P30">
        <v>20.399999999999999</v>
      </c>
      <c r="Q30">
        <v>24.2</v>
      </c>
      <c r="R30">
        <v>20.9</v>
      </c>
      <c r="S30">
        <v>4.9800000000000004</v>
      </c>
      <c r="T30" s="22">
        <v>7</v>
      </c>
      <c r="U30" s="23">
        <f t="shared" si="1"/>
        <v>17205</v>
      </c>
      <c r="V30" s="24">
        <v>8</v>
      </c>
      <c r="W30" s="104">
        <v>41861.424756944441</v>
      </c>
      <c r="X30" s="103">
        <v>544476</v>
      </c>
      <c r="Y30" s="108">
        <f t="shared" si="0"/>
        <v>1.2856562999843391E-3</v>
      </c>
    </row>
    <row r="31" spans="1:25">
      <c r="A31" s="16">
        <v>7</v>
      </c>
      <c r="B31" t="s">
        <v>157</v>
      </c>
      <c r="C31" t="s">
        <v>13</v>
      </c>
      <c r="D31">
        <v>527264</v>
      </c>
      <c r="E31">
        <v>3461415</v>
      </c>
      <c r="F31">
        <v>6.524159</v>
      </c>
      <c r="G31">
        <v>0</v>
      </c>
      <c r="H31">
        <v>80.557000000000002</v>
      </c>
      <c r="I31">
        <v>22</v>
      </c>
      <c r="J31">
        <v>764.1</v>
      </c>
      <c r="K31">
        <v>1170.2</v>
      </c>
      <c r="L31">
        <v>1.0101</v>
      </c>
      <c r="M31">
        <v>65.394000000000005</v>
      </c>
      <c r="N31">
        <v>90.094999999999999</v>
      </c>
      <c r="O31">
        <v>80.47</v>
      </c>
      <c r="P31">
        <v>21.2</v>
      </c>
      <c r="Q31">
        <v>24.1</v>
      </c>
      <c r="R31">
        <v>21.5</v>
      </c>
      <c r="S31">
        <v>4.9800000000000004</v>
      </c>
      <c r="T31" s="16">
        <v>6</v>
      </c>
      <c r="U31" s="23">
        <f t="shared" si="1"/>
        <v>18323</v>
      </c>
      <c r="V31" s="5"/>
      <c r="W31" s="104">
        <v>41830.385393518518</v>
      </c>
      <c r="X31" s="103">
        <v>527270</v>
      </c>
      <c r="Y31" s="108">
        <f t="shared" si="0"/>
        <v>1.1379498695163193E-3</v>
      </c>
    </row>
    <row r="32" spans="1:25">
      <c r="A32" s="16">
        <v>6</v>
      </c>
      <c r="B32" t="s">
        <v>158</v>
      </c>
      <c r="C32" t="s">
        <v>13</v>
      </c>
      <c r="D32">
        <v>508941</v>
      </c>
      <c r="E32">
        <v>3458580</v>
      </c>
      <c r="F32">
        <v>5.8945189999999998</v>
      </c>
      <c r="G32">
        <v>0</v>
      </c>
      <c r="H32">
        <v>91.805000000000007</v>
      </c>
      <c r="I32">
        <v>20.3</v>
      </c>
      <c r="J32">
        <v>72</v>
      </c>
      <c r="K32">
        <v>1125.8</v>
      </c>
      <c r="L32">
        <v>1.0088999999999999</v>
      </c>
      <c r="M32">
        <v>68.998999999999995</v>
      </c>
      <c r="N32">
        <v>94.597999999999999</v>
      </c>
      <c r="O32">
        <v>71.962999999999994</v>
      </c>
      <c r="P32">
        <v>16.3</v>
      </c>
      <c r="Q32">
        <v>24.6</v>
      </c>
      <c r="R32">
        <v>22.6</v>
      </c>
      <c r="S32">
        <v>4.99</v>
      </c>
      <c r="T32" s="16">
        <v>5</v>
      </c>
      <c r="U32" s="23">
        <f t="shared" si="1"/>
        <v>1714</v>
      </c>
      <c r="V32" s="5"/>
      <c r="W32" s="104">
        <v>41800.442476851851</v>
      </c>
      <c r="X32" s="103">
        <v>508947</v>
      </c>
      <c r="Y32" s="108">
        <f t="shared" si="0"/>
        <v>1.1789185779917943E-3</v>
      </c>
    </row>
    <row r="33" spans="1:25">
      <c r="A33" s="16">
        <v>5</v>
      </c>
      <c r="B33" t="s">
        <v>159</v>
      </c>
      <c r="C33" t="s">
        <v>13</v>
      </c>
      <c r="D33">
        <v>507227</v>
      </c>
      <c r="E33">
        <v>3458317</v>
      </c>
      <c r="F33">
        <v>7.5554249999999996</v>
      </c>
      <c r="G33">
        <v>0</v>
      </c>
      <c r="H33">
        <v>86.881</v>
      </c>
      <c r="I33">
        <v>21.5</v>
      </c>
      <c r="J33">
        <v>550.79999999999995</v>
      </c>
      <c r="K33">
        <v>1082.5999999999999</v>
      </c>
      <c r="L33">
        <v>1.0125</v>
      </c>
      <c r="M33">
        <v>73.501999999999995</v>
      </c>
      <c r="N33">
        <v>93.864000000000004</v>
      </c>
      <c r="O33">
        <v>93.444999999999993</v>
      </c>
      <c r="P33">
        <v>17.7</v>
      </c>
      <c r="Q33">
        <v>22.3</v>
      </c>
      <c r="R33">
        <v>17.7</v>
      </c>
      <c r="S33">
        <v>4.99</v>
      </c>
      <c r="T33" s="16">
        <v>4</v>
      </c>
      <c r="U33" s="23">
        <f t="shared" si="1"/>
        <v>13168</v>
      </c>
      <c r="V33" s="5"/>
      <c r="W33" s="104">
        <v>41769.389398148145</v>
      </c>
      <c r="X33" s="103">
        <v>507227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494059</v>
      </c>
      <c r="E34">
        <v>3456390</v>
      </c>
      <c r="F34">
        <v>6.858663</v>
      </c>
      <c r="G34">
        <v>0</v>
      </c>
      <c r="H34">
        <v>83.832999999999998</v>
      </c>
      <c r="I34">
        <v>21.8</v>
      </c>
      <c r="J34">
        <v>701.4</v>
      </c>
      <c r="K34">
        <v>1065.2</v>
      </c>
      <c r="L34">
        <v>1.0107999999999999</v>
      </c>
      <c r="M34">
        <v>72.905000000000001</v>
      </c>
      <c r="N34">
        <v>91.846000000000004</v>
      </c>
      <c r="O34">
        <v>85.057000000000002</v>
      </c>
      <c r="P34">
        <v>21</v>
      </c>
      <c r="Q34">
        <v>23.5</v>
      </c>
      <c r="R34">
        <v>21.3</v>
      </c>
      <c r="S34">
        <v>5</v>
      </c>
      <c r="T34" s="16">
        <v>3</v>
      </c>
      <c r="U34" s="23">
        <f t="shared" si="1"/>
        <v>16823</v>
      </c>
      <c r="V34" s="5"/>
      <c r="W34" s="104">
        <v>41739.384988425925</v>
      </c>
      <c r="X34" s="103">
        <v>494059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477236</v>
      </c>
      <c r="E35">
        <v>3453875</v>
      </c>
      <c r="F35">
        <v>6.0047709999999999</v>
      </c>
      <c r="G35">
        <v>0</v>
      </c>
      <c r="H35">
        <v>84.061000000000007</v>
      </c>
      <c r="I35">
        <v>22</v>
      </c>
      <c r="J35">
        <v>679.2</v>
      </c>
      <c r="K35">
        <v>1238.2</v>
      </c>
      <c r="L35">
        <v>1.0092000000000001</v>
      </c>
      <c r="M35">
        <v>69.557000000000002</v>
      </c>
      <c r="N35">
        <v>90.066000000000003</v>
      </c>
      <c r="O35">
        <v>73.173000000000002</v>
      </c>
      <c r="P35">
        <v>20.8</v>
      </c>
      <c r="Q35">
        <v>23.6</v>
      </c>
      <c r="R35">
        <v>21.4</v>
      </c>
      <c r="S35">
        <v>5</v>
      </c>
      <c r="T35" s="16">
        <v>2</v>
      </c>
      <c r="U35" s="23">
        <f t="shared" si="1"/>
        <v>16288</v>
      </c>
      <c r="V35" s="5"/>
      <c r="W35" s="104">
        <v>41708.436238425929</v>
      </c>
      <c r="X35" s="103">
        <v>477236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460948</v>
      </c>
      <c r="E36">
        <v>3451442</v>
      </c>
      <c r="F36">
        <v>6.3076299999999996</v>
      </c>
      <c r="G36">
        <v>0</v>
      </c>
      <c r="H36">
        <v>83.52</v>
      </c>
      <c r="I36">
        <v>22.2</v>
      </c>
      <c r="J36">
        <v>703.6</v>
      </c>
      <c r="K36">
        <v>1150.8</v>
      </c>
      <c r="L36">
        <v>1.0097</v>
      </c>
      <c r="M36">
        <v>68.793999999999997</v>
      </c>
      <c r="N36">
        <v>91.492000000000004</v>
      </c>
      <c r="O36">
        <v>77.474000000000004</v>
      </c>
      <c r="P36">
        <v>21.3</v>
      </c>
      <c r="Q36">
        <v>23.7</v>
      </c>
      <c r="R36">
        <v>21.6</v>
      </c>
      <c r="S36">
        <v>5</v>
      </c>
      <c r="T36" s="16">
        <v>1</v>
      </c>
      <c r="U36" s="23">
        <f t="shared" si="1"/>
        <v>16869</v>
      </c>
      <c r="V36" s="5"/>
      <c r="W36" s="106"/>
      <c r="X36" s="102"/>
      <c r="Y36" s="108">
        <f t="shared" ref="Y36:Y37" si="2">((X36*100)/D36)-100</f>
        <v>-100</v>
      </c>
    </row>
    <row r="37" spans="1:25">
      <c r="A37" s="16">
        <v>1</v>
      </c>
      <c r="B37" t="s">
        <v>163</v>
      </c>
      <c r="C37" t="s">
        <v>13</v>
      </c>
      <c r="D37">
        <v>444079</v>
      </c>
      <c r="E37">
        <v>3448907</v>
      </c>
      <c r="F37">
        <v>6.5628640000000003</v>
      </c>
      <c r="G37">
        <v>0</v>
      </c>
      <c r="H37">
        <v>82.509</v>
      </c>
      <c r="I37">
        <v>22.3</v>
      </c>
      <c r="J37">
        <v>686.3</v>
      </c>
      <c r="K37">
        <v>1062.0999999999999</v>
      </c>
      <c r="L37">
        <v>1.0102</v>
      </c>
      <c r="M37">
        <v>69.343999999999994</v>
      </c>
      <c r="N37">
        <v>90.370999999999995</v>
      </c>
      <c r="O37">
        <v>81.138000000000005</v>
      </c>
      <c r="P37">
        <v>21.3</v>
      </c>
      <c r="Q37">
        <v>23.8</v>
      </c>
      <c r="R37">
        <v>21.9</v>
      </c>
      <c r="S37">
        <v>5</v>
      </c>
      <c r="T37" s="1"/>
      <c r="U37" s="26"/>
      <c r="V37" s="5"/>
      <c r="W37" s="104">
        <v>41649.393506944441</v>
      </c>
      <c r="X37" s="103">
        <v>444079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76952</v>
      </c>
      <c r="T6" s="22">
        <v>31</v>
      </c>
      <c r="U6" s="23">
        <f>D6-D7</f>
        <v>1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76951</v>
      </c>
      <c r="T7" s="16">
        <v>30</v>
      </c>
      <c r="U7" s="23">
        <f>D7-D8</f>
        <v>1311</v>
      </c>
      <c r="V7" s="4"/>
      <c r="W7" s="126"/>
      <c r="X7" s="126"/>
      <c r="Y7" s="105">
        <f t="shared" si="0"/>
        <v>-100</v>
      </c>
    </row>
    <row r="8" spans="1:25">
      <c r="A8" s="16">
        <v>30</v>
      </c>
      <c r="D8">
        <v>75640</v>
      </c>
      <c r="T8" s="16">
        <v>29</v>
      </c>
      <c r="U8" s="23">
        <f>D8-D9</f>
        <v>1830</v>
      </c>
      <c r="V8" s="4"/>
      <c r="W8" s="103" t="s">
        <v>645</v>
      </c>
      <c r="X8" s="103">
        <v>75640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73810</v>
      </c>
      <c r="E9">
        <v>152319</v>
      </c>
      <c r="F9">
        <v>6.8852270000000004</v>
      </c>
      <c r="G9">
        <v>0</v>
      </c>
      <c r="H9">
        <v>87.037000000000006</v>
      </c>
      <c r="I9">
        <v>22.9</v>
      </c>
      <c r="J9">
        <v>66.099999999999994</v>
      </c>
      <c r="K9">
        <v>305.8</v>
      </c>
      <c r="L9">
        <v>1.0121</v>
      </c>
      <c r="M9">
        <v>83.757000000000005</v>
      </c>
      <c r="N9">
        <v>89.242999999999995</v>
      </c>
      <c r="O9">
        <v>86.025000000000006</v>
      </c>
      <c r="P9">
        <v>14.3</v>
      </c>
      <c r="Q9">
        <v>31.2</v>
      </c>
      <c r="R9">
        <v>23.4</v>
      </c>
      <c r="S9">
        <v>4.8099999999999996</v>
      </c>
      <c r="T9" s="22">
        <v>28</v>
      </c>
      <c r="U9" s="23">
        <f t="shared" ref="U9:U36" si="1">D9-D10</f>
        <v>1494</v>
      </c>
      <c r="V9" s="24">
        <v>29</v>
      </c>
      <c r="W9" s="103" t="s">
        <v>646</v>
      </c>
      <c r="X9" s="103">
        <v>73810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72316</v>
      </c>
      <c r="E10">
        <v>152104</v>
      </c>
      <c r="F10">
        <v>6.9553190000000003</v>
      </c>
      <c r="G10">
        <v>0</v>
      </c>
      <c r="H10">
        <v>87.102999999999994</v>
      </c>
      <c r="I10">
        <v>22.3</v>
      </c>
      <c r="J10">
        <v>52.1</v>
      </c>
      <c r="K10">
        <v>310.39999999999998</v>
      </c>
      <c r="L10">
        <v>1.0121</v>
      </c>
      <c r="M10">
        <v>84.087999999999994</v>
      </c>
      <c r="N10">
        <v>90.471999999999994</v>
      </c>
      <c r="O10">
        <v>87.344999999999999</v>
      </c>
      <c r="P10">
        <v>14</v>
      </c>
      <c r="Q10">
        <v>30.8</v>
      </c>
      <c r="R10">
        <v>24.4</v>
      </c>
      <c r="S10">
        <v>4.82</v>
      </c>
      <c r="T10" s="16">
        <v>27</v>
      </c>
      <c r="U10" s="23">
        <f t="shared" si="1"/>
        <v>1160</v>
      </c>
      <c r="V10" s="16"/>
      <c r="W10" s="103" t="s">
        <v>647</v>
      </c>
      <c r="X10" s="103">
        <v>72316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71156</v>
      </c>
      <c r="E11">
        <v>151937</v>
      </c>
      <c r="F11">
        <v>6.948906</v>
      </c>
      <c r="G11">
        <v>0</v>
      </c>
      <c r="H11">
        <v>91.116</v>
      </c>
      <c r="I11">
        <v>18.100000000000001</v>
      </c>
      <c r="J11">
        <v>9.1999999999999993</v>
      </c>
      <c r="K11">
        <v>253.2</v>
      </c>
      <c r="L11">
        <v>1.0121</v>
      </c>
      <c r="M11">
        <v>85.129000000000005</v>
      </c>
      <c r="N11">
        <v>93.498000000000005</v>
      </c>
      <c r="O11">
        <v>87.34</v>
      </c>
      <c r="P11">
        <v>5.6</v>
      </c>
      <c r="Q11">
        <v>32.1</v>
      </c>
      <c r="R11">
        <v>24.7</v>
      </c>
      <c r="S11">
        <v>4.8099999999999996</v>
      </c>
      <c r="T11" s="16">
        <v>26</v>
      </c>
      <c r="U11" s="23">
        <f t="shared" si="1"/>
        <v>225</v>
      </c>
      <c r="V11" s="16"/>
      <c r="W11" s="103" t="s">
        <v>648</v>
      </c>
      <c r="X11" s="103">
        <v>71156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70931</v>
      </c>
      <c r="E12">
        <v>151905</v>
      </c>
      <c r="F12">
        <v>7.4406330000000001</v>
      </c>
      <c r="G12">
        <v>0</v>
      </c>
      <c r="H12">
        <v>89.587999999999994</v>
      </c>
      <c r="I12">
        <v>17.5</v>
      </c>
      <c r="J12">
        <v>0</v>
      </c>
      <c r="K12">
        <v>0.9</v>
      </c>
      <c r="L12">
        <v>1.0145</v>
      </c>
      <c r="M12">
        <v>87.869</v>
      </c>
      <c r="N12">
        <v>92.046999999999997</v>
      </c>
      <c r="O12">
        <v>90.52</v>
      </c>
      <c r="P12">
        <v>4.5999999999999996</v>
      </c>
      <c r="Q12">
        <v>31.6</v>
      </c>
      <c r="R12">
        <v>14.6</v>
      </c>
      <c r="S12">
        <v>4.8099999999999996</v>
      </c>
      <c r="T12" s="16">
        <v>25</v>
      </c>
      <c r="U12" s="23">
        <f t="shared" si="1"/>
        <v>2</v>
      </c>
      <c r="V12" s="16"/>
      <c r="W12" s="143" t="s">
        <v>525</v>
      </c>
      <c r="X12" s="143">
        <v>70931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70929</v>
      </c>
      <c r="E13">
        <v>151904</v>
      </c>
      <c r="F13">
        <v>7.1088680000000002</v>
      </c>
      <c r="G13">
        <v>0</v>
      </c>
      <c r="H13">
        <v>87.474000000000004</v>
      </c>
      <c r="I13">
        <v>22</v>
      </c>
      <c r="J13">
        <v>62.4</v>
      </c>
      <c r="K13">
        <v>302.10000000000002</v>
      </c>
      <c r="L13">
        <v>1.0125</v>
      </c>
      <c r="M13">
        <v>84.778999999999996</v>
      </c>
      <c r="N13">
        <v>90.126999999999995</v>
      </c>
      <c r="O13">
        <v>89.245000000000005</v>
      </c>
      <c r="P13">
        <v>14.5</v>
      </c>
      <c r="Q13">
        <v>26.3</v>
      </c>
      <c r="R13">
        <v>23.7</v>
      </c>
      <c r="S13">
        <v>4.82</v>
      </c>
      <c r="T13" s="16">
        <v>24</v>
      </c>
      <c r="U13" s="23">
        <f t="shared" si="1"/>
        <v>1480</v>
      </c>
      <c r="V13" s="16"/>
      <c r="W13" s="103" t="s">
        <v>526</v>
      </c>
      <c r="X13" s="103">
        <v>70929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69449</v>
      </c>
      <c r="E14">
        <v>151693</v>
      </c>
      <c r="F14">
        <v>6.9190449999999997</v>
      </c>
      <c r="G14">
        <v>0</v>
      </c>
      <c r="H14">
        <v>87.697000000000003</v>
      </c>
      <c r="I14">
        <v>22.4</v>
      </c>
      <c r="J14">
        <v>52.4</v>
      </c>
      <c r="K14">
        <v>306.2</v>
      </c>
      <c r="L14">
        <v>1.0125</v>
      </c>
      <c r="M14">
        <v>84.242999999999995</v>
      </c>
      <c r="N14">
        <v>90.777000000000001</v>
      </c>
      <c r="O14">
        <v>85.457999999999998</v>
      </c>
      <c r="P14">
        <v>16.600000000000001</v>
      </c>
      <c r="Q14">
        <v>28.3</v>
      </c>
      <c r="R14">
        <v>20.399999999999999</v>
      </c>
      <c r="S14">
        <v>4.82</v>
      </c>
      <c r="T14" s="16">
        <v>23</v>
      </c>
      <c r="U14" s="23">
        <f t="shared" si="1"/>
        <v>1151</v>
      </c>
      <c r="V14" s="16"/>
      <c r="W14" s="103" t="s">
        <v>527</v>
      </c>
      <c r="X14" s="103">
        <v>69450</v>
      </c>
      <c r="Y14" s="108">
        <f t="shared" si="0"/>
        <v>1.4399055421989715E-3</v>
      </c>
    </row>
    <row r="15" spans="1:25">
      <c r="A15" s="16">
        <v>23</v>
      </c>
      <c r="B15" t="s">
        <v>251</v>
      </c>
      <c r="C15" t="s">
        <v>13</v>
      </c>
      <c r="D15">
        <v>68298</v>
      </c>
      <c r="E15">
        <v>151528</v>
      </c>
      <c r="F15">
        <v>6.8292060000000001</v>
      </c>
      <c r="G15">
        <v>0</v>
      </c>
      <c r="H15">
        <v>87.888000000000005</v>
      </c>
      <c r="I15">
        <v>20.6</v>
      </c>
      <c r="J15">
        <v>12.5</v>
      </c>
      <c r="K15">
        <v>302.39999999999998</v>
      </c>
      <c r="L15">
        <v>1.0121</v>
      </c>
      <c r="M15">
        <v>84.805999999999997</v>
      </c>
      <c r="N15">
        <v>91.334999999999994</v>
      </c>
      <c r="O15">
        <v>84.847999999999999</v>
      </c>
      <c r="P15">
        <v>13.5</v>
      </c>
      <c r="Q15">
        <v>30.1</v>
      </c>
      <c r="R15">
        <v>22.3</v>
      </c>
      <c r="S15">
        <v>4.82</v>
      </c>
      <c r="T15" s="16">
        <v>22</v>
      </c>
      <c r="U15" s="23">
        <f t="shared" si="1"/>
        <v>304</v>
      </c>
      <c r="V15" s="16"/>
      <c r="W15" s="103" t="s">
        <v>528</v>
      </c>
      <c r="X15" s="103">
        <v>68298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67994</v>
      </c>
      <c r="E16">
        <v>151485</v>
      </c>
      <c r="F16">
        <v>7.1243210000000001</v>
      </c>
      <c r="G16">
        <v>0</v>
      </c>
      <c r="H16">
        <v>87.775000000000006</v>
      </c>
      <c r="I16">
        <v>21.1</v>
      </c>
      <c r="J16">
        <v>37.9</v>
      </c>
      <c r="K16">
        <v>242</v>
      </c>
      <c r="L16">
        <v>1.0135000000000001</v>
      </c>
      <c r="M16">
        <v>84.784000000000006</v>
      </c>
      <c r="N16">
        <v>90.596999999999994</v>
      </c>
      <c r="O16">
        <v>86.864000000000004</v>
      </c>
      <c r="P16">
        <v>14.7</v>
      </c>
      <c r="Q16">
        <v>26.2</v>
      </c>
      <c r="R16">
        <v>16.399999999999999</v>
      </c>
      <c r="S16">
        <v>4.82</v>
      </c>
      <c r="T16" s="22">
        <v>21</v>
      </c>
      <c r="U16" s="23">
        <f t="shared" si="1"/>
        <v>855</v>
      </c>
      <c r="V16" s="24">
        <v>22</v>
      </c>
      <c r="W16" s="103" t="s">
        <v>529</v>
      </c>
      <c r="X16" s="103">
        <v>67994</v>
      </c>
      <c r="Y16" s="108">
        <f t="shared" si="0"/>
        <v>0</v>
      </c>
    </row>
    <row r="17" spans="1:25">
      <c r="A17" s="16">
        <v>21</v>
      </c>
      <c r="B17" t="s">
        <v>253</v>
      </c>
      <c r="C17" t="s">
        <v>13</v>
      </c>
      <c r="D17">
        <v>67139</v>
      </c>
      <c r="E17">
        <v>151362</v>
      </c>
      <c r="F17">
        <v>7.126449</v>
      </c>
      <c r="G17">
        <v>0</v>
      </c>
      <c r="H17">
        <v>87.5</v>
      </c>
      <c r="I17">
        <v>21.4</v>
      </c>
      <c r="J17">
        <v>47.1</v>
      </c>
      <c r="K17">
        <v>296.60000000000002</v>
      </c>
      <c r="L17">
        <v>1.0127999999999999</v>
      </c>
      <c r="M17">
        <v>83.683000000000007</v>
      </c>
      <c r="N17">
        <v>90.436000000000007</v>
      </c>
      <c r="O17">
        <v>88.680999999999997</v>
      </c>
      <c r="P17">
        <v>15</v>
      </c>
      <c r="Q17">
        <v>26.5</v>
      </c>
      <c r="R17">
        <v>21.4</v>
      </c>
      <c r="S17">
        <v>4.83</v>
      </c>
      <c r="T17" s="16">
        <v>20</v>
      </c>
      <c r="U17" s="23">
        <f t="shared" si="1"/>
        <v>1067</v>
      </c>
      <c r="V17" s="16"/>
      <c r="W17" s="103" t="s">
        <v>530</v>
      </c>
      <c r="X17" s="103">
        <v>67140</v>
      </c>
      <c r="Y17" s="108">
        <f t="shared" si="0"/>
        <v>1.4894472661239888E-3</v>
      </c>
    </row>
    <row r="18" spans="1:25">
      <c r="A18" s="16">
        <v>20</v>
      </c>
      <c r="B18" t="s">
        <v>254</v>
      </c>
      <c r="C18" t="s">
        <v>13</v>
      </c>
      <c r="D18">
        <v>66072</v>
      </c>
      <c r="E18">
        <v>151210</v>
      </c>
      <c r="F18">
        <v>6.7114219999999998</v>
      </c>
      <c r="G18">
        <v>0</v>
      </c>
      <c r="H18">
        <v>90.793000000000006</v>
      </c>
      <c r="I18">
        <v>18.7</v>
      </c>
      <c r="J18">
        <v>9.1</v>
      </c>
      <c r="K18">
        <v>297.8</v>
      </c>
      <c r="L18">
        <v>1.0117</v>
      </c>
      <c r="M18">
        <v>83.713999999999999</v>
      </c>
      <c r="N18">
        <v>93.033000000000001</v>
      </c>
      <c r="O18">
        <v>83.713999999999999</v>
      </c>
      <c r="P18">
        <v>14.2</v>
      </c>
      <c r="Q18">
        <v>23.8</v>
      </c>
      <c r="R18">
        <v>23.8</v>
      </c>
      <c r="S18">
        <v>4.83</v>
      </c>
      <c r="T18" s="16">
        <v>19</v>
      </c>
      <c r="U18" s="23">
        <f t="shared" si="1"/>
        <v>220</v>
      </c>
      <c r="V18" s="16"/>
      <c r="W18" s="103" t="s">
        <v>531</v>
      </c>
      <c r="X18" s="103">
        <v>66075</v>
      </c>
      <c r="Y18" s="108">
        <f t="shared" si="0"/>
        <v>4.5405012713359838E-3</v>
      </c>
    </row>
    <row r="19" spans="1:25">
      <c r="A19" s="16">
        <v>19</v>
      </c>
      <c r="B19" t="s">
        <v>255</v>
      </c>
      <c r="C19" t="s">
        <v>13</v>
      </c>
      <c r="D19">
        <v>65852</v>
      </c>
      <c r="E19">
        <v>151178</v>
      </c>
      <c r="F19">
        <v>7.5138030000000002</v>
      </c>
      <c r="G19">
        <v>0</v>
      </c>
      <c r="H19">
        <v>90.316000000000003</v>
      </c>
      <c r="I19">
        <v>19.600000000000001</v>
      </c>
      <c r="J19">
        <v>1.8</v>
      </c>
      <c r="K19">
        <v>55.9</v>
      </c>
      <c r="L19">
        <v>1.0144</v>
      </c>
      <c r="M19">
        <v>87.221000000000004</v>
      </c>
      <c r="N19">
        <v>93.215999999999994</v>
      </c>
      <c r="O19">
        <v>92.207999999999998</v>
      </c>
      <c r="P19">
        <v>14</v>
      </c>
      <c r="Q19">
        <v>28.1</v>
      </c>
      <c r="R19">
        <v>16.399999999999999</v>
      </c>
      <c r="S19">
        <v>4.83</v>
      </c>
      <c r="T19" s="16">
        <v>18</v>
      </c>
      <c r="U19" s="23">
        <f t="shared" si="1"/>
        <v>26</v>
      </c>
      <c r="V19" s="16"/>
      <c r="W19" s="103" t="s">
        <v>532</v>
      </c>
      <c r="X19" s="103">
        <v>65852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65826</v>
      </c>
      <c r="E20">
        <v>151174</v>
      </c>
      <c r="F20">
        <v>7.2367629999999998</v>
      </c>
      <c r="G20">
        <v>0</v>
      </c>
      <c r="H20">
        <v>89.346999999999994</v>
      </c>
      <c r="I20">
        <v>21.1</v>
      </c>
      <c r="J20">
        <v>22.7</v>
      </c>
      <c r="K20">
        <v>230.7</v>
      </c>
      <c r="L20">
        <v>1.0141</v>
      </c>
      <c r="M20">
        <v>87.402000000000001</v>
      </c>
      <c r="N20">
        <v>91.528000000000006</v>
      </c>
      <c r="O20">
        <v>87.501000000000005</v>
      </c>
      <c r="P20">
        <v>13.3</v>
      </c>
      <c r="Q20">
        <v>29.9</v>
      </c>
      <c r="R20">
        <v>13.9</v>
      </c>
      <c r="S20">
        <v>4.83</v>
      </c>
      <c r="T20" s="16">
        <v>17</v>
      </c>
      <c r="U20" s="23">
        <f t="shared" si="1"/>
        <v>433</v>
      </c>
      <c r="V20" s="16"/>
      <c r="W20" s="103" t="s">
        <v>533</v>
      </c>
      <c r="X20" s="103">
        <v>65827</v>
      </c>
      <c r="Y20" s="108">
        <f t="shared" si="0"/>
        <v>1.5191565642709293E-3</v>
      </c>
    </row>
    <row r="21" spans="1:25">
      <c r="A21" s="16">
        <v>17</v>
      </c>
      <c r="B21" t="s">
        <v>257</v>
      </c>
      <c r="C21" t="s">
        <v>13</v>
      </c>
      <c r="D21">
        <v>65393</v>
      </c>
      <c r="E21">
        <v>151113</v>
      </c>
      <c r="F21">
        <v>7.1578080000000002</v>
      </c>
      <c r="G21">
        <v>0</v>
      </c>
      <c r="H21">
        <v>89.153999999999996</v>
      </c>
      <c r="I21">
        <v>22.7</v>
      </c>
      <c r="J21">
        <v>50</v>
      </c>
      <c r="K21">
        <v>241.6</v>
      </c>
      <c r="L21">
        <v>1.0127999999999999</v>
      </c>
      <c r="M21">
        <v>86.572000000000003</v>
      </c>
      <c r="N21">
        <v>91.701999999999998</v>
      </c>
      <c r="O21">
        <v>89.251000000000005</v>
      </c>
      <c r="P21">
        <v>17.899999999999999</v>
      </c>
      <c r="Q21">
        <v>30.2</v>
      </c>
      <c r="R21">
        <v>21.8</v>
      </c>
      <c r="S21">
        <v>4.83</v>
      </c>
      <c r="T21" s="16">
        <v>16</v>
      </c>
      <c r="U21" s="23">
        <f t="shared" si="1"/>
        <v>1063</v>
      </c>
      <c r="V21" s="16"/>
      <c r="W21" s="103" t="s">
        <v>534</v>
      </c>
      <c r="X21" s="103">
        <v>65394</v>
      </c>
      <c r="Y21" s="108">
        <f t="shared" si="0"/>
        <v>1.5292156652861877E-3</v>
      </c>
    </row>
    <row r="22" spans="1:25">
      <c r="A22" s="16">
        <v>16</v>
      </c>
      <c r="B22" t="s">
        <v>258</v>
      </c>
      <c r="C22" t="s">
        <v>13</v>
      </c>
      <c r="D22">
        <v>64330</v>
      </c>
      <c r="E22">
        <v>150964</v>
      </c>
      <c r="F22">
        <v>7.1632170000000004</v>
      </c>
      <c r="G22">
        <v>0</v>
      </c>
      <c r="H22">
        <v>88.63</v>
      </c>
      <c r="I22">
        <v>22</v>
      </c>
      <c r="J22">
        <v>51.3</v>
      </c>
      <c r="K22">
        <v>249.1</v>
      </c>
      <c r="L22">
        <v>1.0130999999999999</v>
      </c>
      <c r="M22">
        <v>85.040999999999997</v>
      </c>
      <c r="N22">
        <v>92.108000000000004</v>
      </c>
      <c r="O22">
        <v>88.561999999999998</v>
      </c>
      <c r="P22">
        <v>16.899999999999999</v>
      </c>
      <c r="Q22">
        <v>29.1</v>
      </c>
      <c r="R22">
        <v>19.600000000000001</v>
      </c>
      <c r="S22">
        <v>4.82</v>
      </c>
      <c r="T22" s="16">
        <v>15</v>
      </c>
      <c r="U22" s="23">
        <f t="shared" si="1"/>
        <v>1092</v>
      </c>
      <c r="V22" s="16"/>
      <c r="W22" s="143" t="s">
        <v>270</v>
      </c>
      <c r="X22" s="143">
        <v>64329</v>
      </c>
      <c r="Y22" s="108">
        <f t="shared" si="0"/>
        <v>-1.5544846883273067E-3</v>
      </c>
    </row>
    <row r="23" spans="1:25" s="25" customFormat="1">
      <c r="A23" s="21">
        <v>15</v>
      </c>
      <c r="B23" t="s">
        <v>149</v>
      </c>
      <c r="C23" t="s">
        <v>13</v>
      </c>
      <c r="D23">
        <v>63238</v>
      </c>
      <c r="E23">
        <v>150811</v>
      </c>
      <c r="F23">
        <v>6.8913770000000003</v>
      </c>
      <c r="G23">
        <v>0</v>
      </c>
      <c r="H23">
        <v>87.885000000000005</v>
      </c>
      <c r="I23">
        <v>21.9</v>
      </c>
      <c r="J23">
        <v>51.1</v>
      </c>
      <c r="K23">
        <v>261</v>
      </c>
      <c r="L23">
        <v>1.0124</v>
      </c>
      <c r="M23">
        <v>84.462000000000003</v>
      </c>
      <c r="N23">
        <v>90.677999999999997</v>
      </c>
      <c r="O23">
        <v>85.128</v>
      </c>
      <c r="P23">
        <v>17.100000000000001</v>
      </c>
      <c r="Q23">
        <v>28.2</v>
      </c>
      <c r="R23">
        <v>20.6</v>
      </c>
      <c r="S23">
        <v>4.82</v>
      </c>
      <c r="T23" s="22">
        <v>14</v>
      </c>
      <c r="U23" s="23">
        <f t="shared" si="1"/>
        <v>1103</v>
      </c>
      <c r="V23" s="24">
        <v>15</v>
      </c>
      <c r="W23" s="103" t="s">
        <v>271</v>
      </c>
      <c r="X23" s="103">
        <v>63237</v>
      </c>
      <c r="Y23" s="108">
        <f t="shared" si="0"/>
        <v>-1.5813276827287837E-3</v>
      </c>
    </row>
    <row r="24" spans="1:25">
      <c r="A24" s="16">
        <v>14</v>
      </c>
      <c r="B24" t="s">
        <v>150</v>
      </c>
      <c r="C24" t="s">
        <v>13</v>
      </c>
      <c r="D24">
        <v>62135</v>
      </c>
      <c r="E24">
        <v>150654</v>
      </c>
      <c r="F24">
        <v>7.2236000000000002</v>
      </c>
      <c r="G24">
        <v>0</v>
      </c>
      <c r="H24">
        <v>87.878</v>
      </c>
      <c r="I24">
        <v>23.7</v>
      </c>
      <c r="J24">
        <v>51.9</v>
      </c>
      <c r="K24">
        <v>299.39999999999998</v>
      </c>
      <c r="L24">
        <v>1.0133000000000001</v>
      </c>
      <c r="M24">
        <v>84.533000000000001</v>
      </c>
      <c r="N24">
        <v>91.728999999999999</v>
      </c>
      <c r="O24">
        <v>89.427999999999997</v>
      </c>
      <c r="P24">
        <v>19</v>
      </c>
      <c r="Q24">
        <v>29.2</v>
      </c>
      <c r="R24">
        <v>19.7</v>
      </c>
      <c r="S24">
        <v>4.84</v>
      </c>
      <c r="T24" s="16">
        <v>13</v>
      </c>
      <c r="U24" s="23">
        <f t="shared" si="1"/>
        <v>1161</v>
      </c>
      <c r="V24" s="16"/>
      <c r="W24" s="103" t="s">
        <v>272</v>
      </c>
      <c r="X24" s="103">
        <v>62135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60974</v>
      </c>
      <c r="E25">
        <v>150488</v>
      </c>
      <c r="F25">
        <v>6.8302370000000003</v>
      </c>
      <c r="G25">
        <v>0</v>
      </c>
      <c r="H25">
        <v>91.194999999999993</v>
      </c>
      <c r="I25">
        <v>22</v>
      </c>
      <c r="J25">
        <v>8.6</v>
      </c>
      <c r="K25">
        <v>262</v>
      </c>
      <c r="L25">
        <v>1.0118</v>
      </c>
      <c r="M25">
        <v>85.388000000000005</v>
      </c>
      <c r="N25">
        <v>93.456999999999994</v>
      </c>
      <c r="O25">
        <v>85.698999999999998</v>
      </c>
      <c r="P25">
        <v>12.2</v>
      </c>
      <c r="Q25">
        <v>32.299999999999997</v>
      </c>
      <c r="R25">
        <v>24.8</v>
      </c>
      <c r="S25">
        <v>4.83</v>
      </c>
      <c r="T25" s="16">
        <v>12</v>
      </c>
      <c r="U25" s="23">
        <f t="shared" si="1"/>
        <v>206</v>
      </c>
      <c r="V25" s="16"/>
      <c r="W25" s="103" t="s">
        <v>177</v>
      </c>
      <c r="X25" s="103">
        <v>60975</v>
      </c>
      <c r="Y25" s="108">
        <f t="shared" si="0"/>
        <v>1.640043297143734E-3</v>
      </c>
    </row>
    <row r="26" spans="1:25">
      <c r="A26" s="16">
        <v>12</v>
      </c>
      <c r="B26" t="s">
        <v>152</v>
      </c>
      <c r="C26" t="s">
        <v>13</v>
      </c>
      <c r="D26">
        <v>60768</v>
      </c>
      <c r="E26">
        <v>150459</v>
      </c>
      <c r="F26">
        <v>7.4972989999999999</v>
      </c>
      <c r="G26">
        <v>0</v>
      </c>
      <c r="H26">
        <v>91.221999999999994</v>
      </c>
      <c r="I26">
        <v>20.100000000000001</v>
      </c>
      <c r="J26">
        <v>0</v>
      </c>
      <c r="K26">
        <v>0</v>
      </c>
      <c r="L26">
        <v>1.0145</v>
      </c>
      <c r="M26">
        <v>88.019000000000005</v>
      </c>
      <c r="N26">
        <v>93.56</v>
      </c>
      <c r="O26">
        <v>91.462999999999994</v>
      </c>
      <c r="P26">
        <v>14.1</v>
      </c>
      <c r="Q26">
        <v>32</v>
      </c>
      <c r="R26">
        <v>15.1</v>
      </c>
      <c r="S26">
        <v>4.84</v>
      </c>
      <c r="T26" s="16">
        <v>11</v>
      </c>
      <c r="U26" s="23">
        <f t="shared" si="1"/>
        <v>2</v>
      </c>
      <c r="V26" s="16"/>
      <c r="W26" s="104">
        <v>41983.386990740742</v>
      </c>
      <c r="X26" s="103">
        <v>60767</v>
      </c>
      <c r="Y26" s="108">
        <f t="shared" si="0"/>
        <v>-1.6456029489262392E-3</v>
      </c>
    </row>
    <row r="27" spans="1:25">
      <c r="A27" s="16">
        <v>11</v>
      </c>
      <c r="B27" t="s">
        <v>153</v>
      </c>
      <c r="C27" t="s">
        <v>13</v>
      </c>
      <c r="D27">
        <v>60766</v>
      </c>
      <c r="E27">
        <v>150458</v>
      </c>
      <c r="F27">
        <v>7.3730270000000004</v>
      </c>
      <c r="G27">
        <v>0</v>
      </c>
      <c r="H27">
        <v>89.033000000000001</v>
      </c>
      <c r="I27">
        <v>22.7</v>
      </c>
      <c r="J27">
        <v>46.5</v>
      </c>
      <c r="K27">
        <v>240.1</v>
      </c>
      <c r="L27">
        <v>1.0142</v>
      </c>
      <c r="M27">
        <v>84.792000000000002</v>
      </c>
      <c r="N27">
        <v>92.763000000000005</v>
      </c>
      <c r="O27">
        <v>89.968000000000004</v>
      </c>
      <c r="P27">
        <v>14.2</v>
      </c>
      <c r="Q27">
        <v>29.1</v>
      </c>
      <c r="R27">
        <v>15.6</v>
      </c>
      <c r="S27">
        <v>4.84</v>
      </c>
      <c r="T27" s="16">
        <v>10</v>
      </c>
      <c r="U27" s="23">
        <f t="shared" si="1"/>
        <v>1091</v>
      </c>
      <c r="V27" s="16"/>
      <c r="W27" s="104">
        <v>41953.404733796298</v>
      </c>
      <c r="X27" s="103">
        <v>60766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59675</v>
      </c>
      <c r="E28">
        <v>150304</v>
      </c>
      <c r="F28">
        <v>6.9883800000000003</v>
      </c>
      <c r="G28">
        <v>0</v>
      </c>
      <c r="H28">
        <v>88.537999999999997</v>
      </c>
      <c r="I28">
        <v>23.4</v>
      </c>
      <c r="J28">
        <v>46.5</v>
      </c>
      <c r="K28">
        <v>301</v>
      </c>
      <c r="L28">
        <v>1.0125999999999999</v>
      </c>
      <c r="M28">
        <v>85.754000000000005</v>
      </c>
      <c r="N28">
        <v>91.792000000000002</v>
      </c>
      <c r="O28">
        <v>86.622</v>
      </c>
      <c r="P28">
        <v>17</v>
      </c>
      <c r="Q28">
        <v>30.9</v>
      </c>
      <c r="R28">
        <v>21</v>
      </c>
      <c r="S28">
        <v>4.84</v>
      </c>
      <c r="T28" s="16">
        <v>9</v>
      </c>
      <c r="U28" s="23">
        <f t="shared" si="1"/>
        <v>987</v>
      </c>
      <c r="V28" s="16"/>
      <c r="W28" s="104">
        <v>41922.400555555556</v>
      </c>
      <c r="X28" s="103">
        <v>59675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58688</v>
      </c>
      <c r="E29">
        <v>150164</v>
      </c>
      <c r="F29">
        <v>6.9841610000000003</v>
      </c>
      <c r="G29">
        <v>0</v>
      </c>
      <c r="H29">
        <v>88.117000000000004</v>
      </c>
      <c r="I29">
        <v>23.2</v>
      </c>
      <c r="J29">
        <v>48.8</v>
      </c>
      <c r="K29">
        <v>299.7</v>
      </c>
      <c r="L29">
        <v>1.0125</v>
      </c>
      <c r="M29">
        <v>85.709000000000003</v>
      </c>
      <c r="N29">
        <v>90.355999999999995</v>
      </c>
      <c r="O29">
        <v>86.701999999999998</v>
      </c>
      <c r="P29">
        <v>17.3</v>
      </c>
      <c r="Q29">
        <v>29.8</v>
      </c>
      <c r="R29">
        <v>21.4</v>
      </c>
      <c r="S29">
        <v>4.84</v>
      </c>
      <c r="T29" s="16">
        <v>8</v>
      </c>
      <c r="U29" s="23">
        <f t="shared" si="1"/>
        <v>1058</v>
      </c>
      <c r="V29" s="16"/>
      <c r="W29" s="104">
        <v>41892.408460648148</v>
      </c>
      <c r="X29" s="103">
        <v>58688</v>
      </c>
      <c r="Y29" s="108">
        <f t="shared" si="0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57630</v>
      </c>
      <c r="E30">
        <v>150014</v>
      </c>
      <c r="F30">
        <v>7.2051489999999996</v>
      </c>
      <c r="G30">
        <v>0</v>
      </c>
      <c r="H30">
        <v>89.174000000000007</v>
      </c>
      <c r="I30">
        <v>22.8</v>
      </c>
      <c r="J30">
        <v>50.6</v>
      </c>
      <c r="K30">
        <v>305.39999999999998</v>
      </c>
      <c r="L30">
        <v>1.0129999999999999</v>
      </c>
      <c r="M30">
        <v>86.042000000000002</v>
      </c>
      <c r="N30">
        <v>91.701999999999998</v>
      </c>
      <c r="O30">
        <v>89.703000000000003</v>
      </c>
      <c r="P30">
        <v>15</v>
      </c>
      <c r="Q30">
        <v>29.9</v>
      </c>
      <c r="R30">
        <v>21.2</v>
      </c>
      <c r="S30">
        <v>4.83</v>
      </c>
      <c r="T30" s="22">
        <v>7</v>
      </c>
      <c r="U30" s="23">
        <f t="shared" si="1"/>
        <v>1160</v>
      </c>
      <c r="V30" s="24">
        <v>8</v>
      </c>
      <c r="W30" s="104">
        <v>41861.39744212963</v>
      </c>
      <c r="X30" s="103">
        <v>57631</v>
      </c>
      <c r="Y30" s="108">
        <f t="shared" si="0"/>
        <v>1.7352073572851623E-3</v>
      </c>
    </row>
    <row r="31" spans="1:25">
      <c r="A31" s="16">
        <v>7</v>
      </c>
      <c r="B31" t="s">
        <v>157</v>
      </c>
      <c r="C31" t="s">
        <v>13</v>
      </c>
      <c r="D31">
        <v>56470</v>
      </c>
      <c r="E31">
        <v>149851</v>
      </c>
      <c r="F31">
        <v>6.9687340000000004</v>
      </c>
      <c r="G31">
        <v>0</v>
      </c>
      <c r="H31">
        <v>88.463999999999999</v>
      </c>
      <c r="I31">
        <v>23</v>
      </c>
      <c r="J31">
        <v>71.599999999999994</v>
      </c>
      <c r="K31">
        <v>299.10000000000002</v>
      </c>
      <c r="L31">
        <v>1.0123</v>
      </c>
      <c r="M31">
        <v>85.132999999999996</v>
      </c>
      <c r="N31">
        <v>91.945999999999998</v>
      </c>
      <c r="O31">
        <v>87.003</v>
      </c>
      <c r="P31">
        <v>17.5</v>
      </c>
      <c r="Q31">
        <v>28</v>
      </c>
      <c r="R31">
        <v>22.9</v>
      </c>
      <c r="S31">
        <v>4.84</v>
      </c>
      <c r="T31" s="16">
        <v>6</v>
      </c>
      <c r="U31" s="23">
        <f t="shared" si="1"/>
        <v>1685</v>
      </c>
      <c r="V31" s="5"/>
      <c r="W31" s="104">
        <v>41830.387291666666</v>
      </c>
      <c r="X31" s="103">
        <v>56471</v>
      </c>
      <c r="Y31" s="108">
        <f t="shared" si="0"/>
        <v>1.7708517797103696E-3</v>
      </c>
    </row>
    <row r="32" spans="1:25">
      <c r="A32" s="16">
        <v>6</v>
      </c>
      <c r="B32" t="s">
        <v>158</v>
      </c>
      <c r="C32" t="s">
        <v>13</v>
      </c>
      <c r="D32">
        <v>54785</v>
      </c>
      <c r="E32">
        <v>149611</v>
      </c>
      <c r="F32">
        <v>6.8637389999999998</v>
      </c>
      <c r="G32">
        <v>0</v>
      </c>
      <c r="H32">
        <v>91.486999999999995</v>
      </c>
      <c r="I32">
        <v>19.7</v>
      </c>
      <c r="J32">
        <v>5.4</v>
      </c>
      <c r="K32">
        <v>218.9</v>
      </c>
      <c r="L32">
        <v>1.012</v>
      </c>
      <c r="M32">
        <v>85.363</v>
      </c>
      <c r="N32">
        <v>93.997</v>
      </c>
      <c r="O32">
        <v>85.959000000000003</v>
      </c>
      <c r="P32">
        <v>16.2</v>
      </c>
      <c r="Q32">
        <v>26.1</v>
      </c>
      <c r="R32">
        <v>24.1</v>
      </c>
      <c r="S32">
        <v>4.84</v>
      </c>
      <c r="T32" s="16">
        <v>5</v>
      </c>
      <c r="U32" s="23">
        <f t="shared" si="1"/>
        <v>132</v>
      </c>
      <c r="V32" s="5"/>
      <c r="W32" s="104">
        <v>41800.420856481483</v>
      </c>
      <c r="X32" s="103">
        <v>54786</v>
      </c>
      <c r="Y32" s="108">
        <f t="shared" si="0"/>
        <v>1.8253171488566977E-3</v>
      </c>
    </row>
    <row r="33" spans="1:25">
      <c r="A33" s="16">
        <v>5</v>
      </c>
      <c r="B33" t="s">
        <v>159</v>
      </c>
      <c r="C33" t="s">
        <v>13</v>
      </c>
      <c r="D33">
        <v>54653</v>
      </c>
      <c r="E33">
        <v>149592</v>
      </c>
      <c r="F33">
        <v>7.5149730000000003</v>
      </c>
      <c r="G33">
        <v>0</v>
      </c>
      <c r="H33">
        <v>91.453999999999994</v>
      </c>
      <c r="I33">
        <v>18.8</v>
      </c>
      <c r="J33">
        <v>0</v>
      </c>
      <c r="K33">
        <v>0</v>
      </c>
      <c r="L33">
        <v>1.0144</v>
      </c>
      <c r="M33">
        <v>89.328999999999994</v>
      </c>
      <c r="N33">
        <v>93.507999999999996</v>
      </c>
      <c r="O33">
        <v>92.266000000000005</v>
      </c>
      <c r="P33">
        <v>16</v>
      </c>
      <c r="Q33">
        <v>23.6</v>
      </c>
      <c r="R33">
        <v>16.600000000000001</v>
      </c>
      <c r="S33">
        <v>4.84</v>
      </c>
      <c r="T33" s="16">
        <v>4</v>
      </c>
      <c r="U33" s="23">
        <f t="shared" si="1"/>
        <v>1</v>
      </c>
      <c r="V33" s="5"/>
      <c r="W33" s="104">
        <v>41769.389537037037</v>
      </c>
      <c r="X33" s="103">
        <v>54652</v>
      </c>
      <c r="Y33" s="108">
        <f t="shared" si="0"/>
        <v>-1.8297257241073339E-3</v>
      </c>
    </row>
    <row r="34" spans="1:25">
      <c r="A34" s="16">
        <v>4</v>
      </c>
      <c r="B34" t="s">
        <v>160</v>
      </c>
      <c r="C34" t="s">
        <v>13</v>
      </c>
      <c r="D34">
        <v>54652</v>
      </c>
      <c r="E34">
        <v>149592</v>
      </c>
      <c r="F34">
        <v>7.4710570000000001</v>
      </c>
      <c r="G34">
        <v>0</v>
      </c>
      <c r="H34">
        <v>90.597999999999999</v>
      </c>
      <c r="I34">
        <v>22.6</v>
      </c>
      <c r="J34">
        <v>42.1</v>
      </c>
      <c r="K34">
        <v>68.599999999999994</v>
      </c>
      <c r="L34">
        <v>1.0143</v>
      </c>
      <c r="M34">
        <v>86.936999999999998</v>
      </c>
      <c r="N34">
        <v>93.567999999999998</v>
      </c>
      <c r="O34">
        <v>91.457999999999998</v>
      </c>
      <c r="P34">
        <v>16</v>
      </c>
      <c r="Q34">
        <v>29.3</v>
      </c>
      <c r="R34">
        <v>16</v>
      </c>
      <c r="S34">
        <v>4.84</v>
      </c>
      <c r="T34" s="16">
        <v>3</v>
      </c>
      <c r="U34" s="23">
        <f t="shared" si="1"/>
        <v>1003</v>
      </c>
      <c r="V34" s="5"/>
      <c r="W34" s="104">
        <v>41739.383657407408</v>
      </c>
      <c r="X34" s="103">
        <v>54652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53649</v>
      </c>
      <c r="E35">
        <v>149452</v>
      </c>
      <c r="F35">
        <v>7.1045090000000002</v>
      </c>
      <c r="G35">
        <v>0</v>
      </c>
      <c r="H35">
        <v>90.394999999999996</v>
      </c>
      <c r="I35">
        <v>24.4</v>
      </c>
      <c r="J35">
        <v>53.9</v>
      </c>
      <c r="K35">
        <v>74.8</v>
      </c>
      <c r="L35">
        <v>1.0125</v>
      </c>
      <c r="M35">
        <v>88.028999999999996</v>
      </c>
      <c r="N35">
        <v>91.861000000000004</v>
      </c>
      <c r="O35">
        <v>89.239000000000004</v>
      </c>
      <c r="P35">
        <v>21.3</v>
      </c>
      <c r="Q35">
        <v>30.7</v>
      </c>
      <c r="R35">
        <v>23.8</v>
      </c>
      <c r="S35">
        <v>4.84</v>
      </c>
      <c r="T35" s="16">
        <v>2</v>
      </c>
      <c r="U35" s="23">
        <f t="shared" si="1"/>
        <v>1290</v>
      </c>
      <c r="V35" s="5"/>
      <c r="W35" s="104">
        <v>41708.403831018521</v>
      </c>
      <c r="X35" s="103">
        <v>53649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52359</v>
      </c>
      <c r="E36">
        <v>149272</v>
      </c>
      <c r="F36">
        <v>7.2287080000000001</v>
      </c>
      <c r="G36">
        <v>0</v>
      </c>
      <c r="H36">
        <v>90.311999999999998</v>
      </c>
      <c r="I36">
        <v>24.3</v>
      </c>
      <c r="J36">
        <v>54.1</v>
      </c>
      <c r="K36">
        <v>255.3</v>
      </c>
      <c r="L36">
        <v>1.0128999999999999</v>
      </c>
      <c r="M36">
        <v>86.867000000000004</v>
      </c>
      <c r="N36">
        <v>92.924999999999997</v>
      </c>
      <c r="O36">
        <v>90.622</v>
      </c>
      <c r="P36">
        <v>20.7</v>
      </c>
      <c r="Q36">
        <v>30.7</v>
      </c>
      <c r="R36">
        <v>22.8</v>
      </c>
      <c r="S36">
        <v>4.84</v>
      </c>
      <c r="T36" s="16">
        <v>1</v>
      </c>
      <c r="U36" s="23">
        <f t="shared" si="1"/>
        <v>1257</v>
      </c>
      <c r="V36" s="5"/>
      <c r="W36" s="104">
        <v>41680.385763888888</v>
      </c>
      <c r="X36" s="103">
        <v>52358</v>
      </c>
      <c r="Y36" s="108">
        <f t="shared" ref="Y36:Y37" si="2">((X36*100)/D36)-100</f>
        <v>-1.9098913271875517E-3</v>
      </c>
    </row>
    <row r="37" spans="1:25">
      <c r="A37" s="16">
        <v>1</v>
      </c>
      <c r="B37" t="s">
        <v>163</v>
      </c>
      <c r="C37" t="s">
        <v>13</v>
      </c>
      <c r="D37">
        <v>51102</v>
      </c>
      <c r="E37">
        <v>149096</v>
      </c>
      <c r="F37">
        <v>7.1319039999999996</v>
      </c>
      <c r="G37">
        <v>0</v>
      </c>
      <c r="H37">
        <v>88.561000000000007</v>
      </c>
      <c r="I37">
        <v>24</v>
      </c>
      <c r="J37">
        <v>55.8</v>
      </c>
      <c r="K37">
        <v>253</v>
      </c>
      <c r="L37">
        <v>1.0125</v>
      </c>
      <c r="M37">
        <v>85.899000000000001</v>
      </c>
      <c r="N37">
        <v>92.183000000000007</v>
      </c>
      <c r="O37">
        <v>89.623000000000005</v>
      </c>
      <c r="P37">
        <v>20.2</v>
      </c>
      <c r="Q37">
        <v>30.1</v>
      </c>
      <c r="R37">
        <v>23.8</v>
      </c>
      <c r="S37">
        <v>4.84</v>
      </c>
      <c r="T37" s="1"/>
      <c r="U37" s="26"/>
      <c r="V37" s="5"/>
      <c r="W37" s="104">
        <v>41649.390810185185</v>
      </c>
      <c r="X37" s="103">
        <v>51102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1105711</v>
      </c>
      <c r="T6" s="22">
        <v>31</v>
      </c>
      <c r="U6" s="23">
        <f t="shared" ref="U6:U17" si="0">D6-D7</f>
        <v>7663</v>
      </c>
      <c r="V6" s="24">
        <v>1</v>
      </c>
      <c r="W6" s="112"/>
      <c r="X6" s="111"/>
      <c r="Y6" s="108">
        <f t="shared" ref="Y6:Y34" si="1">((X6*100)/D6)-100</f>
        <v>-100</v>
      </c>
    </row>
    <row r="7" spans="1:25">
      <c r="A7" s="16">
        <v>31</v>
      </c>
      <c r="D7">
        <v>1098048</v>
      </c>
      <c r="T7" s="16">
        <v>30</v>
      </c>
      <c r="U7" s="23">
        <f t="shared" si="0"/>
        <v>7698</v>
      </c>
      <c r="V7" s="4"/>
      <c r="W7" s="112"/>
      <c r="X7" s="111"/>
      <c r="Y7" s="108">
        <f t="shared" si="1"/>
        <v>-100</v>
      </c>
    </row>
    <row r="8" spans="1:25">
      <c r="A8" s="16">
        <v>30</v>
      </c>
      <c r="D8">
        <v>1090350</v>
      </c>
      <c r="T8" s="16">
        <v>29</v>
      </c>
      <c r="U8" s="23">
        <f t="shared" si="0"/>
        <v>7733</v>
      </c>
      <c r="V8" s="4"/>
      <c r="W8" s="148"/>
      <c r="X8" s="149"/>
      <c r="Y8" s="108">
        <f t="shared" si="1"/>
        <v>-100</v>
      </c>
    </row>
    <row r="9" spans="1:25" s="25" customFormat="1">
      <c r="A9" s="21">
        <v>29</v>
      </c>
      <c r="B9" t="s">
        <v>245</v>
      </c>
      <c r="C9" t="s">
        <v>13</v>
      </c>
      <c r="D9">
        <v>1082617</v>
      </c>
      <c r="E9">
        <v>1703467</v>
      </c>
      <c r="F9">
        <v>6.5473660000000002</v>
      </c>
      <c r="G9">
        <v>0</v>
      </c>
      <c r="H9">
        <v>83.072999999999993</v>
      </c>
      <c r="I9">
        <v>22.6</v>
      </c>
      <c r="J9">
        <v>343.4</v>
      </c>
      <c r="K9">
        <v>550.29999999999995</v>
      </c>
      <c r="L9">
        <v>1.01</v>
      </c>
      <c r="M9">
        <v>77.653000000000006</v>
      </c>
      <c r="N9">
        <v>88.918000000000006</v>
      </c>
      <c r="O9">
        <v>81.284000000000006</v>
      </c>
      <c r="P9">
        <v>18.8</v>
      </c>
      <c r="Q9">
        <v>26.2</v>
      </c>
      <c r="R9">
        <v>23.1</v>
      </c>
      <c r="S9">
        <v>5</v>
      </c>
      <c r="T9" s="22">
        <v>28</v>
      </c>
      <c r="U9" s="23">
        <f t="shared" si="0"/>
        <v>8174</v>
      </c>
      <c r="V9" s="24">
        <v>29</v>
      </c>
      <c r="W9" s="103" t="s">
        <v>650</v>
      </c>
      <c r="X9" s="103">
        <v>1082617</v>
      </c>
      <c r="Y9" s="108">
        <f t="shared" si="1"/>
        <v>0</v>
      </c>
    </row>
    <row r="10" spans="1:25">
      <c r="A10" s="16">
        <v>28</v>
      </c>
      <c r="B10" t="s">
        <v>246</v>
      </c>
      <c r="C10" t="s">
        <v>13</v>
      </c>
      <c r="D10">
        <v>1074443</v>
      </c>
      <c r="E10">
        <v>1702237</v>
      </c>
      <c r="F10">
        <v>6.571644</v>
      </c>
      <c r="G10">
        <v>0</v>
      </c>
      <c r="H10">
        <v>82.97</v>
      </c>
      <c r="I10">
        <v>22.7</v>
      </c>
      <c r="J10">
        <v>349</v>
      </c>
      <c r="K10">
        <v>521.29999999999995</v>
      </c>
      <c r="L10">
        <v>1.01</v>
      </c>
      <c r="M10">
        <v>78.352999999999994</v>
      </c>
      <c r="N10">
        <v>89.233000000000004</v>
      </c>
      <c r="O10">
        <v>81.816000000000003</v>
      </c>
      <c r="P10">
        <v>19.2</v>
      </c>
      <c r="Q10">
        <v>25.5</v>
      </c>
      <c r="R10">
        <v>23.7</v>
      </c>
      <c r="S10">
        <v>5</v>
      </c>
      <c r="T10" s="16">
        <v>27</v>
      </c>
      <c r="U10" s="23">
        <f t="shared" si="0"/>
        <v>8317</v>
      </c>
      <c r="V10" s="16"/>
      <c r="W10" s="106"/>
      <c r="X10" s="103"/>
      <c r="Y10" s="108">
        <f t="shared" si="1"/>
        <v>-100</v>
      </c>
    </row>
    <row r="11" spans="1:25">
      <c r="A11" s="16">
        <v>27</v>
      </c>
      <c r="B11" t="s">
        <v>247</v>
      </c>
      <c r="C11" t="s">
        <v>13</v>
      </c>
      <c r="D11">
        <v>1066126</v>
      </c>
      <c r="E11">
        <v>1700985</v>
      </c>
      <c r="F11">
        <v>6.6340529999999998</v>
      </c>
      <c r="G11">
        <v>0</v>
      </c>
      <c r="H11">
        <v>87.415999999999997</v>
      </c>
      <c r="I11">
        <v>22.3</v>
      </c>
      <c r="J11">
        <v>304.10000000000002</v>
      </c>
      <c r="K11">
        <v>504.5</v>
      </c>
      <c r="L11">
        <v>1.0102</v>
      </c>
      <c r="M11">
        <v>79.549000000000007</v>
      </c>
      <c r="N11">
        <v>92.802999999999997</v>
      </c>
      <c r="O11">
        <v>82.667000000000002</v>
      </c>
      <c r="P11">
        <v>17.399999999999999</v>
      </c>
      <c r="Q11">
        <v>25.8</v>
      </c>
      <c r="R11">
        <v>23.6</v>
      </c>
      <c r="S11">
        <v>5</v>
      </c>
      <c r="T11" s="16">
        <v>26</v>
      </c>
      <c r="U11" s="23">
        <f t="shared" si="0"/>
        <v>7251</v>
      </c>
      <c r="V11" s="16"/>
      <c r="W11" s="103" t="s">
        <v>649</v>
      </c>
      <c r="X11" s="103">
        <v>1066132</v>
      </c>
      <c r="Y11" s="108">
        <f t="shared" si="1"/>
        <v>5.6278526177777621E-4</v>
      </c>
    </row>
    <row r="12" spans="1:25">
      <c r="A12" s="16">
        <v>26</v>
      </c>
      <c r="B12" t="s">
        <v>248</v>
      </c>
      <c r="C12" t="s">
        <v>13</v>
      </c>
      <c r="D12">
        <v>1058875</v>
      </c>
      <c r="E12">
        <v>1699944</v>
      </c>
      <c r="F12">
        <v>7.0451569999999997</v>
      </c>
      <c r="G12">
        <v>0</v>
      </c>
      <c r="H12">
        <v>86.484999999999999</v>
      </c>
      <c r="I12">
        <v>22.1</v>
      </c>
      <c r="J12">
        <v>277.10000000000002</v>
      </c>
      <c r="K12">
        <v>493.4</v>
      </c>
      <c r="L12">
        <v>1.0108999999999999</v>
      </c>
      <c r="M12">
        <v>81.772999999999996</v>
      </c>
      <c r="N12">
        <v>91.793999999999997</v>
      </c>
      <c r="O12">
        <v>88.367999999999995</v>
      </c>
      <c r="P12">
        <v>18.399999999999999</v>
      </c>
      <c r="Q12">
        <v>25.6</v>
      </c>
      <c r="R12">
        <v>23.4</v>
      </c>
      <c r="S12">
        <v>5</v>
      </c>
      <c r="T12" s="16">
        <v>25</v>
      </c>
      <c r="U12" s="23">
        <f t="shared" si="0"/>
        <v>6597</v>
      </c>
      <c r="V12" s="16"/>
      <c r="W12" s="151"/>
      <c r="X12" s="143"/>
      <c r="Y12" s="108">
        <f t="shared" si="1"/>
        <v>-100</v>
      </c>
    </row>
    <row r="13" spans="1:25">
      <c r="A13" s="16">
        <v>25</v>
      </c>
      <c r="B13" t="s">
        <v>249</v>
      </c>
      <c r="C13" t="s">
        <v>13</v>
      </c>
      <c r="D13">
        <v>1052278</v>
      </c>
      <c r="E13">
        <v>1698989</v>
      </c>
      <c r="F13">
        <v>6.8202259999999999</v>
      </c>
      <c r="G13">
        <v>0</v>
      </c>
      <c r="H13">
        <v>84.144999999999996</v>
      </c>
      <c r="I13">
        <v>22.1</v>
      </c>
      <c r="J13">
        <v>302.60000000000002</v>
      </c>
      <c r="K13">
        <v>531</v>
      </c>
      <c r="L13">
        <v>1.0105</v>
      </c>
      <c r="M13">
        <v>78.727999999999994</v>
      </c>
      <c r="N13">
        <v>89.206999999999994</v>
      </c>
      <c r="O13">
        <v>85.39</v>
      </c>
      <c r="P13">
        <v>18.899999999999999</v>
      </c>
      <c r="Q13">
        <v>24</v>
      </c>
      <c r="R13">
        <v>23.9</v>
      </c>
      <c r="S13">
        <v>5</v>
      </c>
      <c r="T13" s="16">
        <v>24</v>
      </c>
      <c r="U13" s="23">
        <f t="shared" si="0"/>
        <v>7482</v>
      </c>
      <c r="V13" s="16"/>
      <c r="W13" s="152"/>
      <c r="X13" s="126"/>
      <c r="Y13" s="108">
        <f t="shared" si="1"/>
        <v>-100</v>
      </c>
    </row>
    <row r="14" spans="1:25">
      <c r="A14" s="16">
        <v>24</v>
      </c>
      <c r="B14" t="s">
        <v>250</v>
      </c>
      <c r="C14" t="s">
        <v>13</v>
      </c>
      <c r="D14">
        <v>1044796</v>
      </c>
      <c r="E14">
        <v>1697878</v>
      </c>
      <c r="F14">
        <v>6.470396</v>
      </c>
      <c r="G14">
        <v>0</v>
      </c>
      <c r="H14">
        <v>84.460999999999999</v>
      </c>
      <c r="I14">
        <v>22.4</v>
      </c>
      <c r="J14">
        <v>294.2</v>
      </c>
      <c r="K14">
        <v>524.4</v>
      </c>
      <c r="L14">
        <v>1.01</v>
      </c>
      <c r="M14">
        <v>79.302000000000007</v>
      </c>
      <c r="N14">
        <v>90.085999999999999</v>
      </c>
      <c r="O14">
        <v>80.013999999999996</v>
      </c>
      <c r="P14">
        <v>19.7</v>
      </c>
      <c r="Q14">
        <v>25.5</v>
      </c>
      <c r="R14">
        <v>22.5</v>
      </c>
      <c r="S14">
        <v>4.99</v>
      </c>
      <c r="T14" s="16">
        <v>23</v>
      </c>
      <c r="U14" s="23">
        <f t="shared" si="0"/>
        <v>6944</v>
      </c>
      <c r="V14" s="16"/>
      <c r="W14" s="103" t="s">
        <v>538</v>
      </c>
      <c r="X14" s="103">
        <v>1036091</v>
      </c>
      <c r="Y14" s="108">
        <f t="shared" si="1"/>
        <v>-0.83317700297475028</v>
      </c>
    </row>
    <row r="15" spans="1:25">
      <c r="A15" s="16">
        <v>23</v>
      </c>
      <c r="B15" t="s">
        <v>251</v>
      </c>
      <c r="C15" t="s">
        <v>13</v>
      </c>
      <c r="D15">
        <v>1037852</v>
      </c>
      <c r="E15">
        <v>1696848</v>
      </c>
      <c r="F15">
        <v>6.4401739999999998</v>
      </c>
      <c r="G15">
        <v>0</v>
      </c>
      <c r="H15">
        <v>84.835999999999999</v>
      </c>
      <c r="I15">
        <v>22.5</v>
      </c>
      <c r="J15">
        <v>278</v>
      </c>
      <c r="K15">
        <v>470.9</v>
      </c>
      <c r="L15">
        <v>1.0099</v>
      </c>
      <c r="M15">
        <v>79.346999999999994</v>
      </c>
      <c r="N15">
        <v>90.798000000000002</v>
      </c>
      <c r="O15">
        <v>79.756</v>
      </c>
      <c r="P15">
        <v>20.6</v>
      </c>
      <c r="Q15">
        <v>25</v>
      </c>
      <c r="R15">
        <v>23</v>
      </c>
      <c r="S15">
        <v>5</v>
      </c>
      <c r="T15" s="16">
        <v>22</v>
      </c>
      <c r="U15" s="23">
        <f t="shared" si="0"/>
        <v>6613</v>
      </c>
      <c r="V15" s="16"/>
      <c r="W15" s="106"/>
      <c r="X15" s="103"/>
      <c r="Y15" s="108">
        <f t="shared" si="1"/>
        <v>-100</v>
      </c>
    </row>
    <row r="16" spans="1:25" s="25" customFormat="1">
      <c r="A16" s="21">
        <v>22</v>
      </c>
      <c r="B16" t="s">
        <v>252</v>
      </c>
      <c r="C16" t="s">
        <v>13</v>
      </c>
      <c r="D16">
        <v>1031239</v>
      </c>
      <c r="E16">
        <v>1695871</v>
      </c>
      <c r="F16">
        <v>6.5576559999999997</v>
      </c>
      <c r="G16">
        <v>0</v>
      </c>
      <c r="H16">
        <v>84.073999999999998</v>
      </c>
      <c r="I16">
        <v>22.4</v>
      </c>
      <c r="J16">
        <v>322.39999999999998</v>
      </c>
      <c r="K16">
        <v>511</v>
      </c>
      <c r="L16">
        <v>1.0101</v>
      </c>
      <c r="M16">
        <v>79.192999999999998</v>
      </c>
      <c r="N16">
        <v>89.03</v>
      </c>
      <c r="O16">
        <v>81.295000000000002</v>
      </c>
      <c r="P16">
        <v>20.8</v>
      </c>
      <c r="Q16">
        <v>23.8</v>
      </c>
      <c r="R16">
        <v>22.7</v>
      </c>
      <c r="S16">
        <v>5</v>
      </c>
      <c r="T16" s="22">
        <v>21</v>
      </c>
      <c r="U16" s="23">
        <f t="shared" si="0"/>
        <v>7707</v>
      </c>
      <c r="V16" s="24">
        <v>22</v>
      </c>
      <c r="W16" s="106"/>
      <c r="X16" s="103"/>
      <c r="Y16" s="108">
        <f t="shared" si="1"/>
        <v>-100</v>
      </c>
    </row>
    <row r="17" spans="1:25">
      <c r="A17" s="16">
        <v>21</v>
      </c>
      <c r="B17" t="s">
        <v>253</v>
      </c>
      <c r="C17" t="s">
        <v>13</v>
      </c>
      <c r="D17">
        <v>1023532</v>
      </c>
      <c r="E17">
        <v>1694727</v>
      </c>
      <c r="F17">
        <v>6.9348530000000004</v>
      </c>
      <c r="G17">
        <v>0</v>
      </c>
      <c r="H17">
        <v>84.186000000000007</v>
      </c>
      <c r="I17">
        <v>22.6</v>
      </c>
      <c r="J17">
        <v>300.3</v>
      </c>
      <c r="K17">
        <v>481.2</v>
      </c>
      <c r="L17">
        <v>1.0107999999999999</v>
      </c>
      <c r="M17">
        <v>79.150000000000006</v>
      </c>
      <c r="N17">
        <v>89.091999999999999</v>
      </c>
      <c r="O17">
        <v>86.466999999999999</v>
      </c>
      <c r="P17">
        <v>20.9</v>
      </c>
      <c r="Q17">
        <v>25.1</v>
      </c>
      <c r="R17">
        <v>22.3</v>
      </c>
      <c r="S17">
        <v>5</v>
      </c>
      <c r="T17" s="16">
        <v>20</v>
      </c>
      <c r="U17" s="23">
        <f t="shared" si="0"/>
        <v>7169</v>
      </c>
      <c r="V17" s="16"/>
      <c r="W17" s="106"/>
      <c r="X17" s="103"/>
      <c r="Y17" s="108">
        <f t="shared" si="1"/>
        <v>-100</v>
      </c>
    </row>
    <row r="18" spans="1:25">
      <c r="A18" s="16">
        <v>20</v>
      </c>
      <c r="B18" t="s">
        <v>254</v>
      </c>
      <c r="C18" t="s">
        <v>13</v>
      </c>
      <c r="D18">
        <v>1016363</v>
      </c>
      <c r="E18">
        <v>1693662</v>
      </c>
      <c r="F18">
        <v>6.7317970000000003</v>
      </c>
      <c r="G18">
        <v>0</v>
      </c>
      <c r="H18">
        <v>87.540999999999997</v>
      </c>
      <c r="I18">
        <v>22.7</v>
      </c>
      <c r="J18">
        <v>289</v>
      </c>
      <c r="K18">
        <v>477</v>
      </c>
      <c r="L18">
        <v>1.0105</v>
      </c>
      <c r="M18">
        <v>79.501000000000005</v>
      </c>
      <c r="N18">
        <v>92.932000000000002</v>
      </c>
      <c r="O18">
        <v>83.513999999999996</v>
      </c>
      <c r="P18">
        <v>20.9</v>
      </c>
      <c r="Q18">
        <v>25.1</v>
      </c>
      <c r="R18">
        <v>22</v>
      </c>
      <c r="S18">
        <v>5</v>
      </c>
      <c r="T18" s="16">
        <v>19</v>
      </c>
      <c r="U18" s="23">
        <f t="shared" ref="U18:U36" si="2">D18-D19</f>
        <v>6886</v>
      </c>
      <c r="V18" s="16"/>
      <c r="W18" s="106"/>
      <c r="X18" s="103"/>
      <c r="Y18" s="108">
        <f t="shared" si="1"/>
        <v>-100</v>
      </c>
    </row>
    <row r="19" spans="1:25">
      <c r="A19" s="16">
        <v>19</v>
      </c>
      <c r="B19" t="s">
        <v>255</v>
      </c>
      <c r="C19" t="s">
        <v>13</v>
      </c>
      <c r="D19">
        <v>1009477</v>
      </c>
      <c r="E19">
        <v>1692674</v>
      </c>
      <c r="F19">
        <v>7.1513439999999999</v>
      </c>
      <c r="G19">
        <v>0</v>
      </c>
      <c r="H19">
        <v>87.227999999999994</v>
      </c>
      <c r="I19">
        <v>22.5</v>
      </c>
      <c r="J19">
        <v>273.5</v>
      </c>
      <c r="K19">
        <v>484.4</v>
      </c>
      <c r="L19">
        <v>1.0113000000000001</v>
      </c>
      <c r="M19">
        <v>81.453000000000003</v>
      </c>
      <c r="N19">
        <v>92.26</v>
      </c>
      <c r="O19">
        <v>89.427999999999997</v>
      </c>
      <c r="P19">
        <v>20.6</v>
      </c>
      <c r="Q19">
        <v>24.5</v>
      </c>
      <c r="R19">
        <v>22.1</v>
      </c>
      <c r="S19">
        <v>5.01</v>
      </c>
      <c r="T19" s="16">
        <v>18</v>
      </c>
      <c r="U19" s="23">
        <f t="shared" si="2"/>
        <v>6490</v>
      </c>
      <c r="V19" s="16"/>
      <c r="W19" s="103" t="s">
        <v>536</v>
      </c>
      <c r="X19" s="103">
        <v>1007496</v>
      </c>
      <c r="Y19" s="108">
        <f t="shared" si="1"/>
        <v>-0.19624023132770674</v>
      </c>
    </row>
    <row r="20" spans="1:25">
      <c r="A20" s="16">
        <v>18</v>
      </c>
      <c r="B20" t="s">
        <v>256</v>
      </c>
      <c r="C20" t="s">
        <v>13</v>
      </c>
      <c r="D20">
        <v>1002987</v>
      </c>
      <c r="E20">
        <v>1691739</v>
      </c>
      <c r="F20">
        <v>6.625508</v>
      </c>
      <c r="G20">
        <v>0</v>
      </c>
      <c r="H20">
        <v>85.317999999999998</v>
      </c>
      <c r="I20">
        <v>23.3</v>
      </c>
      <c r="J20">
        <v>326.5</v>
      </c>
      <c r="K20">
        <v>459</v>
      </c>
      <c r="L20">
        <v>1.0103</v>
      </c>
      <c r="M20">
        <v>81.463999999999999</v>
      </c>
      <c r="N20">
        <v>90.787999999999997</v>
      </c>
      <c r="O20">
        <v>82.055000000000007</v>
      </c>
      <c r="P20">
        <v>20.6</v>
      </c>
      <c r="Q20">
        <v>26.6</v>
      </c>
      <c r="R20">
        <v>22.1</v>
      </c>
      <c r="S20">
        <v>5.01</v>
      </c>
      <c r="T20" s="16">
        <v>17</v>
      </c>
      <c r="U20" s="23">
        <f t="shared" si="2"/>
        <v>7808</v>
      </c>
      <c r="V20" s="16"/>
      <c r="W20" s="103" t="s">
        <v>537</v>
      </c>
      <c r="X20" s="103">
        <v>1001018</v>
      </c>
      <c r="Y20" s="108">
        <f t="shared" si="1"/>
        <v>-0.19631361124321245</v>
      </c>
    </row>
    <row r="21" spans="1:25">
      <c r="A21" s="16">
        <v>17</v>
      </c>
      <c r="B21" t="s">
        <v>257</v>
      </c>
      <c r="C21" t="s">
        <v>13</v>
      </c>
      <c r="D21">
        <v>995179</v>
      </c>
      <c r="E21">
        <v>1690592</v>
      </c>
      <c r="F21">
        <v>6.9890359999999996</v>
      </c>
      <c r="G21">
        <v>0</v>
      </c>
      <c r="H21">
        <v>85.793999999999997</v>
      </c>
      <c r="I21">
        <v>23.1</v>
      </c>
      <c r="J21">
        <v>288</v>
      </c>
      <c r="K21">
        <v>484.2</v>
      </c>
      <c r="L21">
        <v>1.0108999999999999</v>
      </c>
      <c r="M21">
        <v>80.843000000000004</v>
      </c>
      <c r="N21">
        <v>91.353999999999999</v>
      </c>
      <c r="O21">
        <v>87.353999999999999</v>
      </c>
      <c r="P21">
        <v>20.3</v>
      </c>
      <c r="Q21">
        <v>27.6</v>
      </c>
      <c r="R21">
        <v>22.7</v>
      </c>
      <c r="S21">
        <v>5.01</v>
      </c>
      <c r="T21" s="16">
        <v>16</v>
      </c>
      <c r="U21" s="23">
        <f t="shared" si="2"/>
        <v>6844</v>
      </c>
      <c r="V21" s="16"/>
      <c r="W21" s="103" t="s">
        <v>535</v>
      </c>
      <c r="X21" s="103">
        <v>993590</v>
      </c>
      <c r="Y21" s="108">
        <f t="shared" si="1"/>
        <v>-0.15966976795129995</v>
      </c>
    </row>
    <row r="22" spans="1:25">
      <c r="A22" s="16">
        <v>16</v>
      </c>
      <c r="B22" t="s">
        <v>258</v>
      </c>
      <c r="C22" t="s">
        <v>13</v>
      </c>
      <c r="D22">
        <v>988335</v>
      </c>
      <c r="E22">
        <v>1689589</v>
      </c>
      <c r="F22">
        <v>6.7830110000000001</v>
      </c>
      <c r="G22">
        <v>0</v>
      </c>
      <c r="H22">
        <v>85.037999999999997</v>
      </c>
      <c r="I22">
        <v>22.6</v>
      </c>
      <c r="J22">
        <v>307.10000000000002</v>
      </c>
      <c r="K22">
        <v>495.2</v>
      </c>
      <c r="L22">
        <v>1.0105999999999999</v>
      </c>
      <c r="M22">
        <v>79.616</v>
      </c>
      <c r="N22">
        <v>91.682000000000002</v>
      </c>
      <c r="O22">
        <v>84.224000000000004</v>
      </c>
      <c r="P22">
        <v>18.8</v>
      </c>
      <c r="Q22">
        <v>25.8</v>
      </c>
      <c r="R22">
        <v>22</v>
      </c>
      <c r="S22">
        <v>5</v>
      </c>
      <c r="T22" s="16">
        <v>15</v>
      </c>
      <c r="U22" s="23">
        <f t="shared" si="2"/>
        <v>7315</v>
      </c>
      <c r="V22" s="16"/>
      <c r="W22" s="151"/>
      <c r="X22" s="143"/>
      <c r="Y22" s="108">
        <f t="shared" si="1"/>
        <v>-100</v>
      </c>
    </row>
    <row r="23" spans="1:25" s="25" customFormat="1">
      <c r="A23" s="21">
        <v>15</v>
      </c>
      <c r="B23" t="s">
        <v>149</v>
      </c>
      <c r="C23" t="s">
        <v>13</v>
      </c>
      <c r="D23">
        <v>981020</v>
      </c>
      <c r="E23">
        <v>1688512</v>
      </c>
      <c r="F23">
        <v>6.6700270000000002</v>
      </c>
      <c r="G23">
        <v>0</v>
      </c>
      <c r="H23">
        <v>84.438999999999993</v>
      </c>
      <c r="I23">
        <v>22.4</v>
      </c>
      <c r="J23">
        <v>309.3</v>
      </c>
      <c r="K23">
        <v>495.1</v>
      </c>
      <c r="L23">
        <v>1.0103</v>
      </c>
      <c r="M23">
        <v>78.233999999999995</v>
      </c>
      <c r="N23">
        <v>90.561000000000007</v>
      </c>
      <c r="O23">
        <v>82.8</v>
      </c>
      <c r="P23">
        <v>18.5</v>
      </c>
      <c r="Q23">
        <v>24.8</v>
      </c>
      <c r="R23">
        <v>22.5</v>
      </c>
      <c r="S23">
        <v>5</v>
      </c>
      <c r="T23" s="22">
        <v>14</v>
      </c>
      <c r="U23" s="23">
        <f t="shared" si="2"/>
        <v>7373</v>
      </c>
      <c r="V23" s="24">
        <v>15</v>
      </c>
      <c r="W23" s="106"/>
      <c r="X23" s="103"/>
      <c r="Y23" s="108">
        <f t="shared" si="1"/>
        <v>-100</v>
      </c>
    </row>
    <row r="24" spans="1:25">
      <c r="A24" s="16">
        <v>14</v>
      </c>
      <c r="B24" t="s">
        <v>150</v>
      </c>
      <c r="C24" t="s">
        <v>13</v>
      </c>
      <c r="D24">
        <v>973647</v>
      </c>
      <c r="E24">
        <v>1687420</v>
      </c>
      <c r="F24">
        <v>7.0602359999999997</v>
      </c>
      <c r="G24">
        <v>0</v>
      </c>
      <c r="H24">
        <v>84.29</v>
      </c>
      <c r="I24">
        <v>23.2</v>
      </c>
      <c r="J24">
        <v>314.2</v>
      </c>
      <c r="K24">
        <v>486.9</v>
      </c>
      <c r="L24">
        <v>1.0111000000000001</v>
      </c>
      <c r="M24">
        <v>78.974999999999994</v>
      </c>
      <c r="N24">
        <v>91.866</v>
      </c>
      <c r="O24">
        <v>88.108999999999995</v>
      </c>
      <c r="P24">
        <v>20.9</v>
      </c>
      <c r="Q24">
        <v>25.4</v>
      </c>
      <c r="R24">
        <v>22</v>
      </c>
      <c r="S24">
        <v>5.01</v>
      </c>
      <c r="T24" s="16">
        <v>13</v>
      </c>
      <c r="U24" s="23">
        <f t="shared" si="2"/>
        <v>7482</v>
      </c>
      <c r="V24" s="16"/>
      <c r="W24" s="106"/>
      <c r="X24" s="103"/>
      <c r="Y24" s="108">
        <f t="shared" si="1"/>
        <v>-100</v>
      </c>
    </row>
    <row r="25" spans="1:25">
      <c r="A25" s="16">
        <v>13</v>
      </c>
      <c r="B25" t="s">
        <v>151</v>
      </c>
      <c r="C25" t="s">
        <v>13</v>
      </c>
      <c r="D25">
        <v>966165</v>
      </c>
      <c r="E25">
        <v>1686307</v>
      </c>
      <c r="F25">
        <v>6.6583129999999997</v>
      </c>
      <c r="G25">
        <v>0</v>
      </c>
      <c r="H25">
        <v>87.977999999999994</v>
      </c>
      <c r="I25">
        <v>23.2</v>
      </c>
      <c r="J25">
        <v>281.10000000000002</v>
      </c>
      <c r="K25">
        <v>453.3</v>
      </c>
      <c r="L25">
        <v>1.0103</v>
      </c>
      <c r="M25">
        <v>81.998999999999995</v>
      </c>
      <c r="N25">
        <v>93.001000000000005</v>
      </c>
      <c r="O25">
        <v>82.721999999999994</v>
      </c>
      <c r="P25">
        <v>21</v>
      </c>
      <c r="Q25">
        <v>25.9</v>
      </c>
      <c r="R25">
        <v>22.7</v>
      </c>
      <c r="S25">
        <v>5.01</v>
      </c>
      <c r="T25" s="16">
        <v>12</v>
      </c>
      <c r="U25" s="23">
        <f t="shared" si="2"/>
        <v>6705</v>
      </c>
      <c r="V25" s="16"/>
      <c r="W25" s="103" t="s">
        <v>273</v>
      </c>
      <c r="X25" s="103">
        <v>966165</v>
      </c>
      <c r="Y25" s="108">
        <f t="shared" si="1"/>
        <v>0</v>
      </c>
    </row>
    <row r="26" spans="1:25">
      <c r="A26" s="16">
        <v>12</v>
      </c>
      <c r="B26" t="s">
        <v>152</v>
      </c>
      <c r="C26" t="s">
        <v>13</v>
      </c>
      <c r="D26">
        <v>959460</v>
      </c>
      <c r="E26">
        <v>1685348</v>
      </c>
      <c r="F26">
        <v>7.2906079999999998</v>
      </c>
      <c r="G26">
        <v>0</v>
      </c>
      <c r="H26">
        <v>88.263999999999996</v>
      </c>
      <c r="I26">
        <v>22.7</v>
      </c>
      <c r="J26">
        <v>264.2</v>
      </c>
      <c r="K26">
        <v>446.5</v>
      </c>
      <c r="L26">
        <v>1.0116000000000001</v>
      </c>
      <c r="M26">
        <v>81.962999999999994</v>
      </c>
      <c r="N26">
        <v>92.819000000000003</v>
      </c>
      <c r="O26">
        <v>91.093000000000004</v>
      </c>
      <c r="P26">
        <v>20.5</v>
      </c>
      <c r="Q26">
        <v>26.4</v>
      </c>
      <c r="R26">
        <v>21.4</v>
      </c>
      <c r="S26">
        <v>5.01</v>
      </c>
      <c r="T26" s="16">
        <v>11</v>
      </c>
      <c r="U26" s="23">
        <f t="shared" si="2"/>
        <v>6265</v>
      </c>
      <c r="V26" s="16"/>
      <c r="W26" s="104">
        <v>41983.388993055552</v>
      </c>
      <c r="X26" s="103">
        <v>959460</v>
      </c>
      <c r="Y26" s="108">
        <f t="shared" si="1"/>
        <v>0</v>
      </c>
    </row>
    <row r="27" spans="1:25">
      <c r="A27" s="16">
        <v>11</v>
      </c>
      <c r="B27" t="s">
        <v>153</v>
      </c>
      <c r="C27" t="s">
        <v>13</v>
      </c>
      <c r="D27">
        <v>953195</v>
      </c>
      <c r="E27">
        <v>1684455</v>
      </c>
      <c r="F27">
        <v>6.8845850000000004</v>
      </c>
      <c r="G27">
        <v>0</v>
      </c>
      <c r="H27">
        <v>85.903000000000006</v>
      </c>
      <c r="I27">
        <v>23</v>
      </c>
      <c r="J27">
        <v>285.60000000000002</v>
      </c>
      <c r="K27">
        <v>473.4</v>
      </c>
      <c r="L27">
        <v>1.0106999999999999</v>
      </c>
      <c r="M27">
        <v>79.528999999999996</v>
      </c>
      <c r="N27">
        <v>91.316000000000003</v>
      </c>
      <c r="O27">
        <v>85.83</v>
      </c>
      <c r="P27">
        <v>20.6</v>
      </c>
      <c r="Q27">
        <v>26</v>
      </c>
      <c r="R27">
        <v>22.5</v>
      </c>
      <c r="S27">
        <v>5.01</v>
      </c>
      <c r="T27" s="16">
        <v>10</v>
      </c>
      <c r="U27" s="23">
        <f t="shared" si="2"/>
        <v>6773</v>
      </c>
      <c r="V27" s="16"/>
      <c r="W27" s="140"/>
      <c r="X27" s="132"/>
      <c r="Y27" s="108">
        <f t="shared" si="1"/>
        <v>-100</v>
      </c>
    </row>
    <row r="28" spans="1:25">
      <c r="A28" s="16">
        <v>10</v>
      </c>
      <c r="B28" t="s">
        <v>154</v>
      </c>
      <c r="C28" t="s">
        <v>13</v>
      </c>
      <c r="D28">
        <v>946422</v>
      </c>
      <c r="E28">
        <v>1683466</v>
      </c>
      <c r="F28">
        <v>6.7285060000000003</v>
      </c>
      <c r="G28">
        <v>0</v>
      </c>
      <c r="H28">
        <v>85.42</v>
      </c>
      <c r="I28">
        <v>23.2</v>
      </c>
      <c r="J28">
        <v>280.89999999999998</v>
      </c>
      <c r="K28">
        <v>488.9</v>
      </c>
      <c r="L28">
        <v>1.0105</v>
      </c>
      <c r="M28">
        <v>80.760000000000005</v>
      </c>
      <c r="N28">
        <v>90.695999999999998</v>
      </c>
      <c r="O28">
        <v>83.49</v>
      </c>
      <c r="P28">
        <v>20.5</v>
      </c>
      <c r="Q28">
        <v>26.2</v>
      </c>
      <c r="R28">
        <v>22.1</v>
      </c>
      <c r="S28">
        <v>5.01</v>
      </c>
      <c r="T28" s="16">
        <v>9</v>
      </c>
      <c r="U28" s="23">
        <f t="shared" si="2"/>
        <v>6684</v>
      </c>
      <c r="V28" s="16"/>
      <c r="W28" s="140"/>
      <c r="X28" s="132"/>
      <c r="Y28" s="108">
        <f t="shared" si="1"/>
        <v>-100</v>
      </c>
    </row>
    <row r="29" spans="1:25">
      <c r="A29" s="16">
        <v>9</v>
      </c>
      <c r="B29" t="s">
        <v>155</v>
      </c>
      <c r="C29" t="s">
        <v>13</v>
      </c>
      <c r="D29">
        <v>939738</v>
      </c>
      <c r="E29">
        <v>1682484</v>
      </c>
      <c r="F29">
        <v>6.556101</v>
      </c>
      <c r="G29">
        <v>0</v>
      </c>
      <c r="H29">
        <v>84.99</v>
      </c>
      <c r="I29">
        <v>23.4</v>
      </c>
      <c r="J29">
        <v>285.7</v>
      </c>
      <c r="K29">
        <v>480.5</v>
      </c>
      <c r="L29">
        <v>1.0101</v>
      </c>
      <c r="M29">
        <v>80.650999999999996</v>
      </c>
      <c r="N29">
        <v>89.884</v>
      </c>
      <c r="O29">
        <v>81.393000000000001</v>
      </c>
      <c r="P29">
        <v>20.7</v>
      </c>
      <c r="Q29">
        <v>26.6</v>
      </c>
      <c r="R29">
        <v>23.1</v>
      </c>
      <c r="S29">
        <v>5</v>
      </c>
      <c r="T29" s="16">
        <v>8</v>
      </c>
      <c r="U29" s="23">
        <f t="shared" si="2"/>
        <v>6796</v>
      </c>
      <c r="V29" s="16"/>
      <c r="W29" s="140"/>
      <c r="X29" s="132"/>
      <c r="Y29" s="108">
        <f t="shared" si="1"/>
        <v>-100</v>
      </c>
    </row>
    <row r="30" spans="1:25" s="25" customFormat="1">
      <c r="A30" s="21">
        <v>8</v>
      </c>
      <c r="B30" t="s">
        <v>156</v>
      </c>
      <c r="C30" t="s">
        <v>13</v>
      </c>
      <c r="D30">
        <v>932942</v>
      </c>
      <c r="E30">
        <v>1681480</v>
      </c>
      <c r="F30">
        <v>6.7702999999999998</v>
      </c>
      <c r="G30">
        <v>0</v>
      </c>
      <c r="H30">
        <v>85.623000000000005</v>
      </c>
      <c r="I30">
        <v>23.2</v>
      </c>
      <c r="J30">
        <v>309.7</v>
      </c>
      <c r="K30">
        <v>480.1</v>
      </c>
      <c r="L30">
        <v>1.0105</v>
      </c>
      <c r="M30">
        <v>80.436999999999998</v>
      </c>
      <c r="N30">
        <v>90.971000000000004</v>
      </c>
      <c r="O30">
        <v>84.358999999999995</v>
      </c>
      <c r="P30">
        <v>20</v>
      </c>
      <c r="Q30">
        <v>25.9</v>
      </c>
      <c r="R30">
        <v>22.9</v>
      </c>
      <c r="S30">
        <v>5</v>
      </c>
      <c r="T30" s="22">
        <v>7</v>
      </c>
      <c r="U30" s="23">
        <f t="shared" si="2"/>
        <v>7374</v>
      </c>
      <c r="V30" s="24">
        <v>8</v>
      </c>
      <c r="W30" s="140"/>
      <c r="X30" s="132"/>
      <c r="Y30" s="108">
        <f t="shared" si="1"/>
        <v>-100</v>
      </c>
    </row>
    <row r="31" spans="1:25">
      <c r="A31" s="16">
        <v>7</v>
      </c>
      <c r="B31" t="s">
        <v>157</v>
      </c>
      <c r="C31" t="s">
        <v>13</v>
      </c>
      <c r="D31">
        <v>925568</v>
      </c>
      <c r="E31">
        <v>1680399</v>
      </c>
      <c r="F31">
        <v>6.7120199999999999</v>
      </c>
      <c r="G31">
        <v>0</v>
      </c>
      <c r="H31">
        <v>84.870999999999995</v>
      </c>
      <c r="I31">
        <v>22.9</v>
      </c>
      <c r="J31">
        <v>313.10000000000002</v>
      </c>
      <c r="K31">
        <v>461.8</v>
      </c>
      <c r="L31">
        <v>1.0103</v>
      </c>
      <c r="M31">
        <v>79.915999999999997</v>
      </c>
      <c r="N31">
        <v>91.137</v>
      </c>
      <c r="O31">
        <v>83.685000000000002</v>
      </c>
      <c r="P31">
        <v>20.7</v>
      </c>
      <c r="Q31">
        <v>25.6</v>
      </c>
      <c r="R31">
        <v>23.4</v>
      </c>
      <c r="S31">
        <v>5</v>
      </c>
      <c r="T31" s="16">
        <v>6</v>
      </c>
      <c r="U31" s="23">
        <f t="shared" si="2"/>
        <v>7447</v>
      </c>
      <c r="V31" s="5"/>
      <c r="W31" s="140"/>
      <c r="X31" s="132"/>
      <c r="Y31" s="108">
        <f t="shared" si="1"/>
        <v>-100</v>
      </c>
    </row>
    <row r="32" spans="1:25">
      <c r="A32" s="16">
        <v>6</v>
      </c>
      <c r="B32" t="s">
        <v>158</v>
      </c>
      <c r="C32" t="s">
        <v>13</v>
      </c>
      <c r="D32">
        <v>918121</v>
      </c>
      <c r="E32">
        <v>1679301</v>
      </c>
      <c r="F32">
        <v>6.5368830000000004</v>
      </c>
      <c r="G32">
        <v>0</v>
      </c>
      <c r="H32">
        <v>87.891999999999996</v>
      </c>
      <c r="I32">
        <v>22.9</v>
      </c>
      <c r="J32">
        <v>310</v>
      </c>
      <c r="K32">
        <v>475.2</v>
      </c>
      <c r="L32">
        <v>1.01</v>
      </c>
      <c r="M32">
        <v>79.790999999999997</v>
      </c>
      <c r="N32">
        <v>92.909000000000006</v>
      </c>
      <c r="O32">
        <v>81.108000000000004</v>
      </c>
      <c r="P32">
        <v>21.5</v>
      </c>
      <c r="Q32">
        <v>25.1</v>
      </c>
      <c r="R32">
        <v>23</v>
      </c>
      <c r="S32">
        <v>5</v>
      </c>
      <c r="T32" s="16">
        <v>5</v>
      </c>
      <c r="U32" s="23">
        <f t="shared" si="2"/>
        <v>7392</v>
      </c>
      <c r="V32" s="5"/>
      <c r="W32" s="140"/>
      <c r="X32" s="132"/>
      <c r="Y32" s="108">
        <f t="shared" si="1"/>
        <v>-100</v>
      </c>
    </row>
    <row r="33" spans="1:25">
      <c r="A33" s="16">
        <v>5</v>
      </c>
      <c r="B33" t="s">
        <v>159</v>
      </c>
      <c r="C33" t="s">
        <v>13</v>
      </c>
      <c r="D33">
        <v>910729</v>
      </c>
      <c r="E33">
        <v>1678243</v>
      </c>
      <c r="F33">
        <v>6.9411379999999996</v>
      </c>
      <c r="G33">
        <v>0</v>
      </c>
      <c r="H33">
        <v>87.828999999999994</v>
      </c>
      <c r="I33">
        <v>22.7</v>
      </c>
      <c r="J33">
        <v>307</v>
      </c>
      <c r="K33">
        <v>469.8</v>
      </c>
      <c r="L33">
        <v>1.0108999999999999</v>
      </c>
      <c r="M33">
        <v>83.466999999999999</v>
      </c>
      <c r="N33">
        <v>92.301000000000002</v>
      </c>
      <c r="O33">
        <v>86.518000000000001</v>
      </c>
      <c r="P33">
        <v>20.7</v>
      </c>
      <c r="Q33">
        <v>24.6</v>
      </c>
      <c r="R33">
        <v>22.2</v>
      </c>
      <c r="S33">
        <v>5.01</v>
      </c>
      <c r="T33" s="16">
        <v>4</v>
      </c>
      <c r="U33" s="23">
        <f t="shared" si="2"/>
        <v>7316</v>
      </c>
      <c r="V33" s="5"/>
      <c r="W33" s="140"/>
      <c r="X33" s="132"/>
      <c r="Y33" s="108">
        <f t="shared" si="1"/>
        <v>-100</v>
      </c>
    </row>
    <row r="34" spans="1:25">
      <c r="A34" s="16">
        <v>4</v>
      </c>
      <c r="B34" t="s">
        <v>160</v>
      </c>
      <c r="C34" t="s">
        <v>13</v>
      </c>
      <c r="D34">
        <v>903413</v>
      </c>
      <c r="E34">
        <v>1677197</v>
      </c>
      <c r="F34">
        <v>7.1080420000000002</v>
      </c>
      <c r="G34">
        <v>0</v>
      </c>
      <c r="H34">
        <v>87.894000000000005</v>
      </c>
      <c r="I34">
        <v>23</v>
      </c>
      <c r="J34">
        <v>252.7</v>
      </c>
      <c r="K34">
        <v>386.5</v>
      </c>
      <c r="L34">
        <v>1.0112000000000001</v>
      </c>
      <c r="M34">
        <v>82.602000000000004</v>
      </c>
      <c r="N34">
        <v>93.224000000000004</v>
      </c>
      <c r="O34">
        <v>88.647000000000006</v>
      </c>
      <c r="P34">
        <v>20.399999999999999</v>
      </c>
      <c r="Q34">
        <v>26.2</v>
      </c>
      <c r="R34">
        <v>21.7</v>
      </c>
      <c r="S34">
        <v>5.01</v>
      </c>
      <c r="T34" s="16">
        <v>3</v>
      </c>
      <c r="U34" s="23">
        <f t="shared" si="2"/>
        <v>5979</v>
      </c>
      <c r="V34" s="5"/>
      <c r="W34" s="123">
        <v>41739.494421296295</v>
      </c>
      <c r="X34" s="111">
        <v>903413</v>
      </c>
      <c r="Y34" s="108">
        <f t="shared" si="1"/>
        <v>0</v>
      </c>
    </row>
    <row r="35" spans="1:25">
      <c r="A35" s="16">
        <v>3</v>
      </c>
      <c r="B35" t="s">
        <v>161</v>
      </c>
      <c r="C35" t="s">
        <v>13</v>
      </c>
      <c r="D35">
        <v>897434</v>
      </c>
      <c r="E35">
        <v>1676341</v>
      </c>
      <c r="F35">
        <v>6.8286259999999999</v>
      </c>
      <c r="G35">
        <v>0</v>
      </c>
      <c r="H35">
        <v>87.331000000000003</v>
      </c>
      <c r="I35">
        <v>23.3</v>
      </c>
      <c r="J35">
        <v>269.7</v>
      </c>
      <c r="K35">
        <v>387.1</v>
      </c>
      <c r="L35">
        <v>1.0105</v>
      </c>
      <c r="M35">
        <v>83.558999999999997</v>
      </c>
      <c r="N35">
        <v>91.114000000000004</v>
      </c>
      <c r="O35">
        <v>85.295000000000002</v>
      </c>
      <c r="P35">
        <v>19.8</v>
      </c>
      <c r="Q35">
        <v>26.5</v>
      </c>
      <c r="R35">
        <v>23.3</v>
      </c>
      <c r="S35">
        <v>5.01</v>
      </c>
      <c r="T35" s="16">
        <v>2</v>
      </c>
      <c r="U35" s="23">
        <f t="shared" si="2"/>
        <v>6414</v>
      </c>
      <c r="V35" s="5"/>
      <c r="W35" s="140"/>
      <c r="X35" s="132"/>
      <c r="Y35" s="108">
        <f>((X35*100)/D35)-100</f>
        <v>-100</v>
      </c>
    </row>
    <row r="36" spans="1:25">
      <c r="A36" s="16">
        <v>2</v>
      </c>
      <c r="B36" t="s">
        <v>162</v>
      </c>
      <c r="C36" t="s">
        <v>13</v>
      </c>
      <c r="D36">
        <v>891020</v>
      </c>
      <c r="E36">
        <v>1675418</v>
      </c>
      <c r="F36">
        <v>6.9866700000000002</v>
      </c>
      <c r="G36">
        <v>0</v>
      </c>
      <c r="H36">
        <v>87.730999999999995</v>
      </c>
      <c r="I36">
        <v>23.5</v>
      </c>
      <c r="J36">
        <v>247.6</v>
      </c>
      <c r="K36">
        <v>391.2</v>
      </c>
      <c r="L36">
        <v>1.0108999999999999</v>
      </c>
      <c r="M36">
        <v>82.352000000000004</v>
      </c>
      <c r="N36">
        <v>92.364000000000004</v>
      </c>
      <c r="O36">
        <v>87.334999999999994</v>
      </c>
      <c r="P36">
        <v>20.9</v>
      </c>
      <c r="Q36">
        <v>27.1</v>
      </c>
      <c r="R36">
        <v>22.8</v>
      </c>
      <c r="S36">
        <v>5.01</v>
      </c>
      <c r="T36" s="16">
        <v>1</v>
      </c>
      <c r="U36" s="23">
        <f t="shared" si="2"/>
        <v>5840</v>
      </c>
      <c r="V36" s="5"/>
      <c r="W36" s="140"/>
      <c r="X36" s="132"/>
      <c r="Y36" s="108">
        <f t="shared" ref="Y36:Y37" si="3">((X36*100)/D36)-100</f>
        <v>-100</v>
      </c>
    </row>
    <row r="37" spans="1:25">
      <c r="A37" s="16">
        <v>1</v>
      </c>
      <c r="B37" t="s">
        <v>163</v>
      </c>
      <c r="C37" t="s">
        <v>13</v>
      </c>
      <c r="D37">
        <v>885180</v>
      </c>
      <c r="E37">
        <v>1674579</v>
      </c>
      <c r="F37">
        <v>6.8814710000000003</v>
      </c>
      <c r="G37">
        <v>0</v>
      </c>
      <c r="H37">
        <v>85.893000000000001</v>
      </c>
      <c r="I37">
        <v>23.2</v>
      </c>
      <c r="J37">
        <v>263.3</v>
      </c>
      <c r="K37">
        <v>443.9</v>
      </c>
      <c r="L37">
        <v>1.0105999999999999</v>
      </c>
      <c r="M37">
        <v>80.625</v>
      </c>
      <c r="N37">
        <v>91.465000000000003</v>
      </c>
      <c r="O37">
        <v>86.141999999999996</v>
      </c>
      <c r="P37">
        <v>20.2</v>
      </c>
      <c r="Q37">
        <v>26.7</v>
      </c>
      <c r="R37">
        <v>23.6</v>
      </c>
      <c r="S37">
        <v>5.01</v>
      </c>
      <c r="T37" s="1"/>
      <c r="U37" s="26"/>
      <c r="V37" s="5"/>
      <c r="W37" s="140"/>
      <c r="X37" s="132"/>
      <c r="Y37" s="108">
        <f t="shared" si="3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109655</v>
      </c>
      <c r="T6" s="22">
        <v>31</v>
      </c>
      <c r="U6" s="23">
        <f>D6-D7</f>
        <v>959</v>
      </c>
      <c r="V6" s="24">
        <v>1</v>
      </c>
      <c r="W6" s="128"/>
      <c r="X6" s="128"/>
      <c r="Y6" s="108">
        <f t="shared" ref="Y6:Y34" si="0">((X6*100)/D6)-100</f>
        <v>-100</v>
      </c>
    </row>
    <row r="7" spans="1:25">
      <c r="A7" s="16">
        <v>31</v>
      </c>
      <c r="D7">
        <v>108696</v>
      </c>
      <c r="T7" s="16">
        <v>30</v>
      </c>
      <c r="U7" s="23">
        <f>D7-D8</f>
        <v>1035</v>
      </c>
      <c r="V7" s="4"/>
      <c r="W7" s="141"/>
      <c r="X7" s="141"/>
      <c r="Y7" s="108">
        <f t="shared" si="0"/>
        <v>-100</v>
      </c>
    </row>
    <row r="8" spans="1:25">
      <c r="A8" s="16">
        <v>30</v>
      </c>
      <c r="D8">
        <v>107661</v>
      </c>
      <c r="T8" s="16">
        <v>29</v>
      </c>
      <c r="U8" s="23">
        <f>D8-D9</f>
        <v>1034</v>
      </c>
      <c r="V8" s="4"/>
      <c r="W8" s="103" t="s">
        <v>651</v>
      </c>
      <c r="X8" s="103">
        <v>107661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106627</v>
      </c>
      <c r="E9">
        <v>580448</v>
      </c>
      <c r="F9">
        <v>7.1595440000000004</v>
      </c>
      <c r="G9">
        <v>0</v>
      </c>
      <c r="H9">
        <v>87.953000000000003</v>
      </c>
      <c r="I9">
        <v>15.3</v>
      </c>
      <c r="J9">
        <v>42.2</v>
      </c>
      <c r="K9">
        <v>94</v>
      </c>
      <c r="L9">
        <v>1.0137</v>
      </c>
      <c r="M9">
        <v>85.019000000000005</v>
      </c>
      <c r="N9">
        <v>89.923000000000002</v>
      </c>
      <c r="O9">
        <v>87.006</v>
      </c>
      <c r="P9">
        <v>5.4</v>
      </c>
      <c r="Q9">
        <v>23.8</v>
      </c>
      <c r="R9">
        <v>15.4</v>
      </c>
      <c r="S9">
        <v>5.42</v>
      </c>
      <c r="T9" s="22">
        <v>28</v>
      </c>
      <c r="U9" s="23">
        <f t="shared" ref="U9:U36" si="1">D9-D10</f>
        <v>1010</v>
      </c>
      <c r="V9" s="24">
        <v>29</v>
      </c>
      <c r="W9" s="103" t="s">
        <v>652</v>
      </c>
      <c r="X9" s="103">
        <v>106627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105617</v>
      </c>
      <c r="E10">
        <v>580307</v>
      </c>
      <c r="F10">
        <v>7.2030099999999999</v>
      </c>
      <c r="G10">
        <v>0</v>
      </c>
      <c r="H10">
        <v>87.917000000000002</v>
      </c>
      <c r="I10">
        <v>15.5</v>
      </c>
      <c r="J10">
        <v>44.3</v>
      </c>
      <c r="K10">
        <v>95.5</v>
      </c>
      <c r="L10">
        <v>1.0137</v>
      </c>
      <c r="M10">
        <v>85.459000000000003</v>
      </c>
      <c r="N10">
        <v>90.888999999999996</v>
      </c>
      <c r="O10">
        <v>88.055999999999997</v>
      </c>
      <c r="P10">
        <v>7.8</v>
      </c>
      <c r="Q10">
        <v>23.8</v>
      </c>
      <c r="R10">
        <v>16.7</v>
      </c>
      <c r="S10">
        <v>5.44</v>
      </c>
      <c r="T10" s="16">
        <v>27</v>
      </c>
      <c r="U10" s="23">
        <f t="shared" si="1"/>
        <v>1061</v>
      </c>
      <c r="V10" s="16"/>
      <c r="W10" s="103" t="s">
        <v>653</v>
      </c>
      <c r="X10" s="103">
        <v>105617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104556</v>
      </c>
      <c r="E11">
        <v>580159</v>
      </c>
      <c r="F11">
        <v>7.212459</v>
      </c>
      <c r="G11">
        <v>0</v>
      </c>
      <c r="H11">
        <v>91.584999999999994</v>
      </c>
      <c r="I11">
        <v>18</v>
      </c>
      <c r="J11">
        <v>7.7</v>
      </c>
      <c r="K11">
        <v>97.1</v>
      </c>
      <c r="L11">
        <v>1.0137</v>
      </c>
      <c r="M11">
        <v>86.622</v>
      </c>
      <c r="N11">
        <v>93.814999999999998</v>
      </c>
      <c r="O11">
        <v>88.177999999999997</v>
      </c>
      <c r="P11">
        <v>5.9</v>
      </c>
      <c r="Q11">
        <v>32.5</v>
      </c>
      <c r="R11">
        <v>16.7</v>
      </c>
      <c r="S11">
        <v>5.43</v>
      </c>
      <c r="T11" s="16">
        <v>26</v>
      </c>
      <c r="U11" s="23">
        <f t="shared" si="1"/>
        <v>185</v>
      </c>
      <c r="V11" s="16"/>
      <c r="W11" s="103" t="s">
        <v>654</v>
      </c>
      <c r="X11" s="103">
        <v>104556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104371</v>
      </c>
      <c r="E12">
        <v>580134</v>
      </c>
      <c r="F12">
        <v>7.5374759999999998</v>
      </c>
      <c r="G12">
        <v>0</v>
      </c>
      <c r="H12">
        <v>90.215999999999994</v>
      </c>
      <c r="I12">
        <v>17.3</v>
      </c>
      <c r="J12">
        <v>3.6</v>
      </c>
      <c r="K12">
        <v>6.2</v>
      </c>
      <c r="L12">
        <v>1.0149999999999999</v>
      </c>
      <c r="M12">
        <v>88.632999999999996</v>
      </c>
      <c r="N12">
        <v>92.537999999999997</v>
      </c>
      <c r="O12">
        <v>91.09</v>
      </c>
      <c r="P12">
        <v>4.9000000000000004</v>
      </c>
      <c r="Q12">
        <v>31.6</v>
      </c>
      <c r="R12">
        <v>12.6</v>
      </c>
      <c r="S12">
        <v>5.43</v>
      </c>
      <c r="T12" s="16">
        <v>25</v>
      </c>
      <c r="U12" s="23">
        <f t="shared" si="1"/>
        <v>85</v>
      </c>
      <c r="V12" s="16"/>
      <c r="W12" s="143" t="s">
        <v>539</v>
      </c>
      <c r="X12" s="143">
        <v>104371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104286</v>
      </c>
      <c r="E13">
        <v>580123</v>
      </c>
      <c r="F13">
        <v>7.3627849999999997</v>
      </c>
      <c r="G13">
        <v>0</v>
      </c>
      <c r="H13">
        <v>88.340999999999994</v>
      </c>
      <c r="I13">
        <v>14.5</v>
      </c>
      <c r="J13">
        <v>33.5</v>
      </c>
      <c r="K13">
        <v>77.3</v>
      </c>
      <c r="L13">
        <v>1.0141</v>
      </c>
      <c r="M13">
        <v>86.135000000000005</v>
      </c>
      <c r="N13">
        <v>90.625</v>
      </c>
      <c r="O13">
        <v>89.927000000000007</v>
      </c>
      <c r="P13">
        <v>9</v>
      </c>
      <c r="Q13">
        <v>19.600000000000001</v>
      </c>
      <c r="R13">
        <v>15.8</v>
      </c>
      <c r="S13">
        <v>5.44</v>
      </c>
      <c r="T13" s="16">
        <v>24</v>
      </c>
      <c r="U13" s="23">
        <f t="shared" si="1"/>
        <v>835</v>
      </c>
      <c r="V13" s="16"/>
      <c r="W13" s="103" t="s">
        <v>540</v>
      </c>
      <c r="X13" s="103">
        <v>104286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103451</v>
      </c>
      <c r="E14">
        <v>580007</v>
      </c>
      <c r="F14">
        <v>7.1295380000000002</v>
      </c>
      <c r="G14">
        <v>0</v>
      </c>
      <c r="H14">
        <v>88.534999999999997</v>
      </c>
      <c r="I14">
        <v>15.7</v>
      </c>
      <c r="J14">
        <v>46.1</v>
      </c>
      <c r="K14">
        <v>95.6</v>
      </c>
      <c r="L14">
        <v>1.0138</v>
      </c>
      <c r="M14">
        <v>85.826999999999998</v>
      </c>
      <c r="N14">
        <v>91.207999999999998</v>
      </c>
      <c r="O14">
        <v>86.206000000000003</v>
      </c>
      <c r="P14">
        <v>10.6</v>
      </c>
      <c r="Q14">
        <v>21.6</v>
      </c>
      <c r="R14">
        <v>14.3</v>
      </c>
      <c r="S14">
        <v>5.42</v>
      </c>
      <c r="T14" s="16">
        <v>23</v>
      </c>
      <c r="U14" s="23">
        <f t="shared" si="1"/>
        <v>1103</v>
      </c>
      <c r="V14" s="16"/>
      <c r="W14" s="103" t="s">
        <v>541</v>
      </c>
      <c r="X14" s="103">
        <v>103451</v>
      </c>
      <c r="Y14" s="108">
        <f t="shared" si="0"/>
        <v>0</v>
      </c>
    </row>
    <row r="15" spans="1:25">
      <c r="A15" s="16">
        <v>23</v>
      </c>
      <c r="B15" t="s">
        <v>251</v>
      </c>
      <c r="C15" t="s">
        <v>13</v>
      </c>
      <c r="D15">
        <v>102348</v>
      </c>
      <c r="E15">
        <v>579855</v>
      </c>
      <c r="F15">
        <v>7.1121290000000004</v>
      </c>
      <c r="G15">
        <v>0</v>
      </c>
      <c r="H15">
        <v>88.724000000000004</v>
      </c>
      <c r="I15">
        <v>17</v>
      </c>
      <c r="J15">
        <v>45.5</v>
      </c>
      <c r="K15">
        <v>96.9</v>
      </c>
      <c r="L15">
        <v>1.0137</v>
      </c>
      <c r="M15">
        <v>85.929000000000002</v>
      </c>
      <c r="N15">
        <v>91.771000000000001</v>
      </c>
      <c r="O15">
        <v>86.123999999999995</v>
      </c>
      <c r="P15">
        <v>13.3</v>
      </c>
      <c r="Q15">
        <v>23.2</v>
      </c>
      <c r="R15">
        <v>14.7</v>
      </c>
      <c r="S15">
        <v>5.42</v>
      </c>
      <c r="T15" s="16">
        <v>22</v>
      </c>
      <c r="U15" s="23">
        <f t="shared" si="1"/>
        <v>1091</v>
      </c>
      <c r="V15" s="16"/>
      <c r="W15" s="103" t="s">
        <v>542</v>
      </c>
      <c r="X15" s="103">
        <v>102347</v>
      </c>
      <c r="Y15" s="108">
        <f t="shared" si="0"/>
        <v>-9.7705866259900631E-4</v>
      </c>
    </row>
    <row r="16" spans="1:25" s="25" customFormat="1">
      <c r="A16" s="21">
        <v>22</v>
      </c>
      <c r="B16" t="s">
        <v>252</v>
      </c>
      <c r="C16" t="s">
        <v>13</v>
      </c>
      <c r="D16">
        <v>101257</v>
      </c>
      <c r="E16">
        <v>579703</v>
      </c>
      <c r="F16">
        <v>7.2220750000000002</v>
      </c>
      <c r="G16">
        <v>0</v>
      </c>
      <c r="H16">
        <v>88.653999999999996</v>
      </c>
      <c r="I16">
        <v>16.600000000000001</v>
      </c>
      <c r="J16">
        <v>47.4</v>
      </c>
      <c r="K16">
        <v>97.1</v>
      </c>
      <c r="L16">
        <v>1.0139</v>
      </c>
      <c r="M16">
        <v>85.822000000000003</v>
      </c>
      <c r="N16">
        <v>91.179000000000002</v>
      </c>
      <c r="O16">
        <v>87.903000000000006</v>
      </c>
      <c r="P16">
        <v>14.4</v>
      </c>
      <c r="Q16">
        <v>20.3</v>
      </c>
      <c r="R16">
        <v>15.5</v>
      </c>
      <c r="S16">
        <v>5.43</v>
      </c>
      <c r="T16" s="22">
        <v>21</v>
      </c>
      <c r="U16" s="23">
        <f t="shared" si="1"/>
        <v>1136</v>
      </c>
      <c r="V16" s="24">
        <v>22</v>
      </c>
      <c r="W16" s="103" t="s">
        <v>330</v>
      </c>
      <c r="X16" s="103">
        <v>101256</v>
      </c>
      <c r="Y16" s="108">
        <f t="shared" si="0"/>
        <v>-9.8758604343629486E-4</v>
      </c>
    </row>
    <row r="17" spans="1:25">
      <c r="A17" s="16">
        <v>21</v>
      </c>
      <c r="B17" t="s">
        <v>253</v>
      </c>
      <c r="C17" t="s">
        <v>13</v>
      </c>
      <c r="D17">
        <v>100121</v>
      </c>
      <c r="E17">
        <v>579546</v>
      </c>
      <c r="F17">
        <v>7.3503579999999999</v>
      </c>
      <c r="G17">
        <v>0</v>
      </c>
      <c r="H17">
        <v>88.403999999999996</v>
      </c>
      <c r="I17">
        <v>16.399999999999999</v>
      </c>
      <c r="J17">
        <v>46.8</v>
      </c>
      <c r="K17">
        <v>97.6</v>
      </c>
      <c r="L17">
        <v>1.0142</v>
      </c>
      <c r="M17">
        <v>85.569000000000003</v>
      </c>
      <c r="N17">
        <v>90.909000000000006</v>
      </c>
      <c r="O17">
        <v>89.52</v>
      </c>
      <c r="P17">
        <v>13.3</v>
      </c>
      <c r="Q17">
        <v>20.3</v>
      </c>
      <c r="R17">
        <v>15.2</v>
      </c>
      <c r="S17">
        <v>5.43</v>
      </c>
      <c r="T17" s="16">
        <v>20</v>
      </c>
      <c r="U17" s="23">
        <f t="shared" si="1"/>
        <v>1122</v>
      </c>
      <c r="V17" s="16"/>
      <c r="W17" s="103" t="s">
        <v>543</v>
      </c>
      <c r="X17" s="103">
        <v>100121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98999</v>
      </c>
      <c r="E18">
        <v>579390</v>
      </c>
      <c r="F18">
        <v>7.0350380000000001</v>
      </c>
      <c r="G18">
        <v>0</v>
      </c>
      <c r="H18">
        <v>91.453999999999994</v>
      </c>
      <c r="I18">
        <v>18.600000000000001</v>
      </c>
      <c r="J18">
        <v>9.8000000000000007</v>
      </c>
      <c r="K18">
        <v>96.4</v>
      </c>
      <c r="L18">
        <v>1.0134000000000001</v>
      </c>
      <c r="M18">
        <v>85.188000000000002</v>
      </c>
      <c r="N18">
        <v>93.367999999999995</v>
      </c>
      <c r="O18">
        <v>85.465000000000003</v>
      </c>
      <c r="P18">
        <v>13.8</v>
      </c>
      <c r="Q18">
        <v>24.4</v>
      </c>
      <c r="R18">
        <v>15.8</v>
      </c>
      <c r="S18">
        <v>5.43</v>
      </c>
      <c r="T18" s="16">
        <v>19</v>
      </c>
      <c r="U18" s="23">
        <f t="shared" si="1"/>
        <v>233</v>
      </c>
      <c r="V18" s="16"/>
      <c r="W18" s="103" t="s">
        <v>544</v>
      </c>
      <c r="X18" s="103">
        <v>98999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98766</v>
      </c>
      <c r="E19">
        <v>579358</v>
      </c>
      <c r="F19">
        <v>7.5607470000000001</v>
      </c>
      <c r="G19">
        <v>0</v>
      </c>
      <c r="H19">
        <v>90.953000000000003</v>
      </c>
      <c r="I19">
        <v>18.5</v>
      </c>
      <c r="J19">
        <v>12</v>
      </c>
      <c r="K19">
        <v>57.8</v>
      </c>
      <c r="L19">
        <v>1.0145999999999999</v>
      </c>
      <c r="M19">
        <v>88.09</v>
      </c>
      <c r="N19">
        <v>93.552999999999997</v>
      </c>
      <c r="O19">
        <v>92.57</v>
      </c>
      <c r="P19">
        <v>14.2</v>
      </c>
      <c r="Q19">
        <v>26</v>
      </c>
      <c r="R19">
        <v>15.7</v>
      </c>
      <c r="S19">
        <v>5.44</v>
      </c>
      <c r="T19" s="16">
        <v>18</v>
      </c>
      <c r="U19" s="23">
        <f t="shared" si="1"/>
        <v>286</v>
      </c>
      <c r="V19" s="16"/>
      <c r="W19" s="103" t="s">
        <v>545</v>
      </c>
      <c r="X19" s="103">
        <v>98766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98480</v>
      </c>
      <c r="E20">
        <v>579319</v>
      </c>
      <c r="F20">
        <v>7.2854970000000003</v>
      </c>
      <c r="G20">
        <v>0</v>
      </c>
      <c r="H20">
        <v>90.022000000000006</v>
      </c>
      <c r="I20">
        <v>17.399999999999999</v>
      </c>
      <c r="J20">
        <v>40.4</v>
      </c>
      <c r="K20">
        <v>112.4</v>
      </c>
      <c r="L20">
        <v>1.0142</v>
      </c>
      <c r="M20">
        <v>88.239000000000004</v>
      </c>
      <c r="N20">
        <v>92.093000000000004</v>
      </c>
      <c r="O20">
        <v>88.278000000000006</v>
      </c>
      <c r="P20">
        <v>11.8</v>
      </c>
      <c r="Q20">
        <v>24</v>
      </c>
      <c r="R20">
        <v>14.2</v>
      </c>
      <c r="S20">
        <v>5.43</v>
      </c>
      <c r="T20" s="16">
        <v>17</v>
      </c>
      <c r="U20" s="23">
        <f t="shared" si="1"/>
        <v>966</v>
      </c>
      <c r="V20" s="16"/>
      <c r="W20" s="103" t="s">
        <v>344</v>
      </c>
      <c r="X20" s="103">
        <v>98480</v>
      </c>
      <c r="Y20" s="108">
        <f t="shared" si="0"/>
        <v>0</v>
      </c>
    </row>
    <row r="21" spans="1:25">
      <c r="A21" s="16">
        <v>17</v>
      </c>
      <c r="B21" t="s">
        <v>257</v>
      </c>
      <c r="C21" t="s">
        <v>13</v>
      </c>
      <c r="D21">
        <v>97514</v>
      </c>
      <c r="E21">
        <v>579186</v>
      </c>
      <c r="F21">
        <v>7.3892239999999996</v>
      </c>
      <c r="G21">
        <v>0</v>
      </c>
      <c r="H21">
        <v>89.783000000000001</v>
      </c>
      <c r="I21">
        <v>16.399999999999999</v>
      </c>
      <c r="J21">
        <v>43.8</v>
      </c>
      <c r="K21">
        <v>98.3</v>
      </c>
      <c r="L21">
        <v>1.0144</v>
      </c>
      <c r="M21">
        <v>87.692999999999998</v>
      </c>
      <c r="N21">
        <v>92.194999999999993</v>
      </c>
      <c r="O21">
        <v>89.703999999999994</v>
      </c>
      <c r="P21">
        <v>9.4</v>
      </c>
      <c r="Q21">
        <v>23.6</v>
      </c>
      <c r="R21">
        <v>14.3</v>
      </c>
      <c r="S21">
        <v>5.42</v>
      </c>
      <c r="T21" s="16">
        <v>16</v>
      </c>
      <c r="U21" s="23">
        <f t="shared" si="1"/>
        <v>1049</v>
      </c>
      <c r="V21" s="16"/>
      <c r="W21" s="103" t="s">
        <v>546</v>
      </c>
      <c r="X21" s="103">
        <v>97514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96465</v>
      </c>
      <c r="E22">
        <v>579043</v>
      </c>
      <c r="F22">
        <v>7.3651020000000003</v>
      </c>
      <c r="G22">
        <v>0</v>
      </c>
      <c r="H22">
        <v>89.385999999999996</v>
      </c>
      <c r="I22">
        <v>15.1</v>
      </c>
      <c r="J22">
        <v>42.1</v>
      </c>
      <c r="K22">
        <v>118.2</v>
      </c>
      <c r="L22">
        <v>1.0145</v>
      </c>
      <c r="M22">
        <v>86.251000000000005</v>
      </c>
      <c r="N22">
        <v>92.569000000000003</v>
      </c>
      <c r="O22">
        <v>89.091999999999999</v>
      </c>
      <c r="P22">
        <v>7.2</v>
      </c>
      <c r="Q22">
        <v>22.3</v>
      </c>
      <c r="R22">
        <v>13.5</v>
      </c>
      <c r="S22">
        <v>5.41</v>
      </c>
      <c r="T22" s="16">
        <v>15</v>
      </c>
      <c r="U22" s="23">
        <f t="shared" si="1"/>
        <v>1010</v>
      </c>
      <c r="V22" s="16"/>
      <c r="W22" s="143" t="s">
        <v>274</v>
      </c>
      <c r="X22" s="143">
        <v>96465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95455</v>
      </c>
      <c r="E23">
        <v>578903</v>
      </c>
      <c r="F23">
        <v>7.1752409999999998</v>
      </c>
      <c r="G23">
        <v>0</v>
      </c>
      <c r="H23">
        <v>88.774000000000001</v>
      </c>
      <c r="I23">
        <v>15.6</v>
      </c>
      <c r="J23">
        <v>43.7</v>
      </c>
      <c r="K23">
        <v>98.3</v>
      </c>
      <c r="L23">
        <v>1.0141</v>
      </c>
      <c r="M23">
        <v>85.622</v>
      </c>
      <c r="N23">
        <v>91.32</v>
      </c>
      <c r="O23">
        <v>86.406999999999996</v>
      </c>
      <c r="P23">
        <v>8</v>
      </c>
      <c r="Q23">
        <v>21.5</v>
      </c>
      <c r="R23">
        <v>13.1</v>
      </c>
      <c r="S23">
        <v>5.41</v>
      </c>
      <c r="T23" s="22">
        <v>14</v>
      </c>
      <c r="U23" s="23">
        <f t="shared" si="1"/>
        <v>1047</v>
      </c>
      <c r="V23" s="24">
        <v>15</v>
      </c>
      <c r="W23" s="103" t="s">
        <v>275</v>
      </c>
      <c r="X23" s="103">
        <v>95455</v>
      </c>
      <c r="Y23" s="108">
        <f t="shared" si="0"/>
        <v>0</v>
      </c>
    </row>
    <row r="24" spans="1:25">
      <c r="A24" s="16">
        <v>14</v>
      </c>
      <c r="B24" t="s">
        <v>150</v>
      </c>
      <c r="C24" t="s">
        <v>13</v>
      </c>
      <c r="D24">
        <v>94408</v>
      </c>
      <c r="E24">
        <v>578758</v>
      </c>
      <c r="F24">
        <v>7.3929220000000004</v>
      </c>
      <c r="G24">
        <v>0</v>
      </c>
      <c r="H24">
        <v>88.744</v>
      </c>
      <c r="I24">
        <v>18.100000000000001</v>
      </c>
      <c r="J24">
        <v>40.9</v>
      </c>
      <c r="K24">
        <v>97.6</v>
      </c>
      <c r="L24">
        <v>1.0144</v>
      </c>
      <c r="M24">
        <v>85.759</v>
      </c>
      <c r="N24">
        <v>92.265000000000001</v>
      </c>
      <c r="O24">
        <v>89.89</v>
      </c>
      <c r="P24">
        <v>14</v>
      </c>
      <c r="Q24">
        <v>24.3</v>
      </c>
      <c r="R24">
        <v>14.6</v>
      </c>
      <c r="S24">
        <v>5.42</v>
      </c>
      <c r="T24" s="16">
        <v>13</v>
      </c>
      <c r="U24" s="23">
        <f t="shared" si="1"/>
        <v>980</v>
      </c>
      <c r="V24" s="16"/>
      <c r="W24" s="103" t="s">
        <v>276</v>
      </c>
      <c r="X24" s="103">
        <v>94408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93428</v>
      </c>
      <c r="E25">
        <v>578621</v>
      </c>
      <c r="F25">
        <v>7.1577089999999997</v>
      </c>
      <c r="G25">
        <v>0</v>
      </c>
      <c r="H25">
        <v>91.825999999999993</v>
      </c>
      <c r="I25">
        <v>21.6</v>
      </c>
      <c r="J25">
        <v>7.5</v>
      </c>
      <c r="K25">
        <v>99.2</v>
      </c>
      <c r="L25">
        <v>1.0137</v>
      </c>
      <c r="M25">
        <v>86.825999999999993</v>
      </c>
      <c r="N25">
        <v>93.813000000000002</v>
      </c>
      <c r="O25">
        <v>87.073999999999998</v>
      </c>
      <c r="P25">
        <v>12.5</v>
      </c>
      <c r="Q25">
        <v>33.1</v>
      </c>
      <c r="R25">
        <v>15.7</v>
      </c>
      <c r="S25">
        <v>5.43</v>
      </c>
      <c r="T25" s="16">
        <v>12</v>
      </c>
      <c r="U25" s="23">
        <f t="shared" si="1"/>
        <v>180</v>
      </c>
      <c r="V25" s="16"/>
      <c r="W25" s="103" t="s">
        <v>277</v>
      </c>
      <c r="X25" s="103">
        <v>93428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93248</v>
      </c>
      <c r="E26">
        <v>578596</v>
      </c>
      <c r="F26">
        <v>7.5571910000000004</v>
      </c>
      <c r="G26">
        <v>0</v>
      </c>
      <c r="H26">
        <v>91.76</v>
      </c>
      <c r="I26">
        <v>18.899999999999999</v>
      </c>
      <c r="J26">
        <v>11.1</v>
      </c>
      <c r="K26">
        <v>58.2</v>
      </c>
      <c r="L26">
        <v>1.0146999999999999</v>
      </c>
      <c r="M26">
        <v>88.802000000000007</v>
      </c>
      <c r="N26">
        <v>93.894000000000005</v>
      </c>
      <c r="O26">
        <v>92.096999999999994</v>
      </c>
      <c r="P26">
        <v>13.7</v>
      </c>
      <c r="Q26">
        <v>30.1</v>
      </c>
      <c r="R26">
        <v>14.6</v>
      </c>
      <c r="S26">
        <v>5.43</v>
      </c>
      <c r="T26" s="16">
        <v>11</v>
      </c>
      <c r="U26" s="23">
        <f>D26-D27</f>
        <v>262</v>
      </c>
      <c r="V26" s="16"/>
      <c r="W26" s="104">
        <v>41983.386319444442</v>
      </c>
      <c r="X26" s="103">
        <v>93248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92986</v>
      </c>
      <c r="E27">
        <v>578561</v>
      </c>
      <c r="F27">
        <v>7.4170959999999999</v>
      </c>
      <c r="G27">
        <v>0</v>
      </c>
      <c r="H27">
        <v>89.850999999999999</v>
      </c>
      <c r="I27">
        <v>17.399999999999999</v>
      </c>
      <c r="J27">
        <v>42</v>
      </c>
      <c r="K27">
        <v>95.7</v>
      </c>
      <c r="L27">
        <v>1.0143</v>
      </c>
      <c r="M27">
        <v>86.054000000000002</v>
      </c>
      <c r="N27">
        <v>93.132999999999996</v>
      </c>
      <c r="O27">
        <v>90.506</v>
      </c>
      <c r="P27">
        <v>13</v>
      </c>
      <c r="Q27">
        <v>23.9</v>
      </c>
      <c r="R27">
        <v>15.4</v>
      </c>
      <c r="S27">
        <v>5.42</v>
      </c>
      <c r="T27" s="16">
        <v>10</v>
      </c>
      <c r="U27" s="23">
        <f>D27-D28</f>
        <v>1006</v>
      </c>
      <c r="V27" s="16"/>
      <c r="W27" s="104">
        <v>41953.386944444443</v>
      </c>
      <c r="X27" s="103">
        <v>92986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91980</v>
      </c>
      <c r="E28">
        <v>578422</v>
      </c>
      <c r="F28">
        <v>7.217562</v>
      </c>
      <c r="G28">
        <v>0</v>
      </c>
      <c r="H28">
        <v>89.36</v>
      </c>
      <c r="I28">
        <v>17.2</v>
      </c>
      <c r="J28">
        <v>46.2</v>
      </c>
      <c r="K28">
        <v>96.2</v>
      </c>
      <c r="L28">
        <v>1.014</v>
      </c>
      <c r="M28">
        <v>86.853999999999999</v>
      </c>
      <c r="N28">
        <v>92.210999999999999</v>
      </c>
      <c r="O28">
        <v>87.53</v>
      </c>
      <c r="P28">
        <v>11.8</v>
      </c>
      <c r="Q28">
        <v>24.9</v>
      </c>
      <c r="R28">
        <v>14.7</v>
      </c>
      <c r="S28">
        <v>5.43</v>
      </c>
      <c r="T28" s="16">
        <v>9</v>
      </c>
      <c r="U28" s="23">
        <f>D28-D29</f>
        <v>1106</v>
      </c>
      <c r="V28" s="16"/>
      <c r="W28" s="104">
        <v>41922.422847222224</v>
      </c>
      <c r="X28" s="103">
        <v>91980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90874</v>
      </c>
      <c r="E29">
        <v>578269</v>
      </c>
      <c r="F29">
        <v>7.2286270000000004</v>
      </c>
      <c r="G29">
        <v>0</v>
      </c>
      <c r="H29">
        <v>88.981999999999999</v>
      </c>
      <c r="I29">
        <v>16.899999999999999</v>
      </c>
      <c r="J29">
        <v>45.4</v>
      </c>
      <c r="K29">
        <v>97.6</v>
      </c>
      <c r="L29">
        <v>1.014</v>
      </c>
      <c r="M29">
        <v>86.802000000000007</v>
      </c>
      <c r="N29">
        <v>90.983000000000004</v>
      </c>
      <c r="O29">
        <v>87.789000000000001</v>
      </c>
      <c r="P29">
        <v>11.5</v>
      </c>
      <c r="Q29">
        <v>23.7</v>
      </c>
      <c r="R29">
        <v>15</v>
      </c>
      <c r="S29">
        <v>5.43</v>
      </c>
      <c r="T29" s="16">
        <v>8</v>
      </c>
      <c r="U29" s="23">
        <f t="shared" si="1"/>
        <v>1089</v>
      </c>
      <c r="V29" s="16"/>
      <c r="W29" s="104">
        <v>41892.398009259261</v>
      </c>
      <c r="X29" s="103">
        <v>90874</v>
      </c>
      <c r="Y29" s="108">
        <f t="shared" si="0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89785</v>
      </c>
      <c r="E30">
        <v>578119</v>
      </c>
      <c r="F30">
        <v>7.4116039999999996</v>
      </c>
      <c r="G30">
        <v>0</v>
      </c>
      <c r="H30">
        <v>89.936000000000007</v>
      </c>
      <c r="I30">
        <v>16.3</v>
      </c>
      <c r="J30">
        <v>44.7</v>
      </c>
      <c r="K30">
        <v>101.2</v>
      </c>
      <c r="L30">
        <v>1.0145</v>
      </c>
      <c r="M30">
        <v>87.194000000000003</v>
      </c>
      <c r="N30">
        <v>92.165999999999997</v>
      </c>
      <c r="O30">
        <v>89.894999999999996</v>
      </c>
      <c r="P30">
        <v>7.8</v>
      </c>
      <c r="Q30">
        <v>23.5</v>
      </c>
      <c r="R30">
        <v>14</v>
      </c>
      <c r="S30">
        <v>5.43</v>
      </c>
      <c r="T30" s="22">
        <v>7</v>
      </c>
      <c r="U30" s="23">
        <f t="shared" si="1"/>
        <v>1072</v>
      </c>
      <c r="V30" s="24">
        <v>8</v>
      </c>
      <c r="W30" s="104">
        <v>41861.397187499999</v>
      </c>
      <c r="X30" s="103">
        <v>89784</v>
      </c>
      <c r="Y30" s="108">
        <f t="shared" si="0"/>
        <v>-1.1137717881553044E-3</v>
      </c>
    </row>
    <row r="31" spans="1:25">
      <c r="A31" s="16">
        <v>7</v>
      </c>
      <c r="B31" t="s">
        <v>157</v>
      </c>
      <c r="C31" t="s">
        <v>13</v>
      </c>
      <c r="D31">
        <v>88713</v>
      </c>
      <c r="E31">
        <v>577971</v>
      </c>
      <c r="F31">
        <v>7.1908320000000003</v>
      </c>
      <c r="G31">
        <v>0</v>
      </c>
      <c r="H31">
        <v>89.293999999999997</v>
      </c>
      <c r="I31">
        <v>17.100000000000001</v>
      </c>
      <c r="J31">
        <v>43.8</v>
      </c>
      <c r="K31">
        <v>98.1</v>
      </c>
      <c r="L31">
        <v>1.0138</v>
      </c>
      <c r="M31">
        <v>86.403999999999996</v>
      </c>
      <c r="N31">
        <v>92.411000000000001</v>
      </c>
      <c r="O31">
        <v>87.54</v>
      </c>
      <c r="P31">
        <v>13.7</v>
      </c>
      <c r="Q31">
        <v>23</v>
      </c>
      <c r="R31">
        <v>15.7</v>
      </c>
      <c r="S31">
        <v>5.44</v>
      </c>
      <c r="T31" s="16">
        <v>6</v>
      </c>
      <c r="U31" s="23">
        <f t="shared" si="1"/>
        <v>1049</v>
      </c>
      <c r="V31" s="5"/>
      <c r="W31" s="104">
        <v>41830.416643518518</v>
      </c>
      <c r="X31" s="103">
        <v>88713</v>
      </c>
      <c r="Y31" s="108">
        <f t="shared" si="0"/>
        <v>0</v>
      </c>
    </row>
    <row r="32" spans="1:25">
      <c r="A32" s="16">
        <v>6</v>
      </c>
      <c r="B32" t="s">
        <v>158</v>
      </c>
      <c r="C32" t="s">
        <v>13</v>
      </c>
      <c r="D32">
        <v>87664</v>
      </c>
      <c r="E32">
        <v>577826</v>
      </c>
      <c r="F32">
        <v>7.1201689999999997</v>
      </c>
      <c r="G32">
        <v>0</v>
      </c>
      <c r="H32">
        <v>92.084000000000003</v>
      </c>
      <c r="I32">
        <v>19.3</v>
      </c>
      <c r="J32">
        <v>8.3000000000000007</v>
      </c>
      <c r="K32">
        <v>98.9</v>
      </c>
      <c r="L32">
        <v>1.0134000000000001</v>
      </c>
      <c r="M32">
        <v>86.659000000000006</v>
      </c>
      <c r="N32">
        <v>94.311999999999998</v>
      </c>
      <c r="O32">
        <v>87.194000000000003</v>
      </c>
      <c r="P32">
        <v>15.7</v>
      </c>
      <c r="Q32">
        <v>26</v>
      </c>
      <c r="R32">
        <v>17.399999999999999</v>
      </c>
      <c r="S32">
        <v>5.46</v>
      </c>
      <c r="T32" s="16">
        <v>5</v>
      </c>
      <c r="U32" s="23">
        <f t="shared" si="1"/>
        <v>200</v>
      </c>
      <c r="V32" s="5"/>
      <c r="W32" s="104">
        <v>41800.390381944446</v>
      </c>
      <c r="X32" s="103">
        <v>87664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87464</v>
      </c>
      <c r="E33">
        <v>577799</v>
      </c>
      <c r="F33">
        <v>7.5976429999999997</v>
      </c>
      <c r="G33">
        <v>0</v>
      </c>
      <c r="H33">
        <v>91.983999999999995</v>
      </c>
      <c r="I33">
        <v>18.5</v>
      </c>
      <c r="J33">
        <v>3.3</v>
      </c>
      <c r="K33">
        <v>9.4</v>
      </c>
      <c r="L33">
        <v>1.0145999999999999</v>
      </c>
      <c r="M33">
        <v>90.024000000000001</v>
      </c>
      <c r="N33">
        <v>93.903000000000006</v>
      </c>
      <c r="O33">
        <v>93.137</v>
      </c>
      <c r="P33">
        <v>14.9</v>
      </c>
      <c r="Q33">
        <v>23.7</v>
      </c>
      <c r="R33">
        <v>15.9</v>
      </c>
      <c r="S33">
        <v>5.44</v>
      </c>
      <c r="T33" s="16">
        <v>4</v>
      </c>
      <c r="U33" s="23">
        <f t="shared" si="1"/>
        <v>79</v>
      </c>
      <c r="V33" s="5"/>
      <c r="W33" s="104">
        <v>41769.390902777777</v>
      </c>
      <c r="X33" s="103">
        <v>87464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87385</v>
      </c>
      <c r="E34">
        <v>577788</v>
      </c>
      <c r="F34">
        <v>7.5644439999999999</v>
      </c>
      <c r="G34">
        <v>0</v>
      </c>
      <c r="H34">
        <v>91.180999999999997</v>
      </c>
      <c r="I34">
        <v>17.7</v>
      </c>
      <c r="J34">
        <v>33.700000000000003</v>
      </c>
      <c r="K34">
        <v>66.3</v>
      </c>
      <c r="L34">
        <v>1.0146999999999999</v>
      </c>
      <c r="M34">
        <v>87.906999999999996</v>
      </c>
      <c r="N34">
        <v>93.903000000000006</v>
      </c>
      <c r="O34">
        <v>92.317999999999998</v>
      </c>
      <c r="P34">
        <v>14.9</v>
      </c>
      <c r="Q34">
        <v>22.2</v>
      </c>
      <c r="R34">
        <v>14.9</v>
      </c>
      <c r="S34">
        <v>5.44</v>
      </c>
      <c r="T34" s="16">
        <v>3</v>
      </c>
      <c r="U34" s="23">
        <f t="shared" si="1"/>
        <v>805</v>
      </c>
      <c r="V34" s="5"/>
      <c r="W34" s="104">
        <v>41739.387557870374</v>
      </c>
      <c r="X34" s="103">
        <v>87385</v>
      </c>
      <c r="Y34" s="108">
        <f t="shared" si="0"/>
        <v>0</v>
      </c>
    </row>
    <row r="35" spans="1:25">
      <c r="A35" s="16">
        <v>3</v>
      </c>
      <c r="B35" t="s">
        <v>161</v>
      </c>
      <c r="C35" t="s">
        <v>13</v>
      </c>
      <c r="D35">
        <v>86580</v>
      </c>
      <c r="E35">
        <v>577678</v>
      </c>
      <c r="F35">
        <v>7.3629730000000002</v>
      </c>
      <c r="G35">
        <v>0</v>
      </c>
      <c r="H35">
        <v>90.942999999999998</v>
      </c>
      <c r="I35">
        <v>19</v>
      </c>
      <c r="J35">
        <v>37.5</v>
      </c>
      <c r="K35">
        <v>98.6</v>
      </c>
      <c r="L35">
        <v>1.014</v>
      </c>
      <c r="M35">
        <v>88.953999999999994</v>
      </c>
      <c r="N35">
        <v>92.430999999999997</v>
      </c>
      <c r="O35">
        <v>90.144999999999996</v>
      </c>
      <c r="P35">
        <v>15.2</v>
      </c>
      <c r="Q35">
        <v>25</v>
      </c>
      <c r="R35">
        <v>16.399999999999999</v>
      </c>
      <c r="S35">
        <v>5.45</v>
      </c>
      <c r="T35" s="16">
        <v>2</v>
      </c>
      <c r="U35" s="23">
        <f t="shared" si="1"/>
        <v>898</v>
      </c>
      <c r="V35" s="5"/>
      <c r="W35" s="104">
        <v>41708.40353009259</v>
      </c>
      <c r="X35" s="103">
        <v>86579</v>
      </c>
      <c r="Y35" s="108">
        <f>((X35*100)/D35)-100</f>
        <v>-1.1550011549985584E-3</v>
      </c>
    </row>
    <row r="36" spans="1:25">
      <c r="A36" s="16">
        <v>2</v>
      </c>
      <c r="B36" t="s">
        <v>162</v>
      </c>
      <c r="C36" t="s">
        <v>13</v>
      </c>
      <c r="D36">
        <v>85682</v>
      </c>
      <c r="E36">
        <v>577556</v>
      </c>
      <c r="F36">
        <v>7.4211989999999997</v>
      </c>
      <c r="G36">
        <v>0</v>
      </c>
      <c r="H36">
        <v>90.929000000000002</v>
      </c>
      <c r="I36">
        <v>19</v>
      </c>
      <c r="J36">
        <v>37.4</v>
      </c>
      <c r="K36">
        <v>95.4</v>
      </c>
      <c r="L36">
        <v>1.014</v>
      </c>
      <c r="M36">
        <v>87.960999999999999</v>
      </c>
      <c r="N36">
        <v>93.335999999999999</v>
      </c>
      <c r="O36">
        <v>91.251999999999995</v>
      </c>
      <c r="P36">
        <v>16.100000000000001</v>
      </c>
      <c r="Q36">
        <v>25.4</v>
      </c>
      <c r="R36">
        <v>17.3</v>
      </c>
      <c r="S36">
        <v>5.46</v>
      </c>
      <c r="T36" s="16">
        <v>1</v>
      </c>
      <c r="U36" s="23">
        <f t="shared" si="1"/>
        <v>897</v>
      </c>
      <c r="V36" s="5"/>
      <c r="W36" s="104">
        <v>41680.390555555554</v>
      </c>
      <c r="X36" s="103">
        <v>85682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84785</v>
      </c>
      <c r="E37">
        <v>577433</v>
      </c>
      <c r="F37">
        <v>7.3649319999999996</v>
      </c>
      <c r="G37">
        <v>0</v>
      </c>
      <c r="H37">
        <v>89.445999999999998</v>
      </c>
      <c r="I37">
        <v>18.5</v>
      </c>
      <c r="J37">
        <v>40.1</v>
      </c>
      <c r="K37">
        <v>94.1</v>
      </c>
      <c r="L37">
        <v>1.014</v>
      </c>
      <c r="M37">
        <v>86.816000000000003</v>
      </c>
      <c r="N37">
        <v>92.65</v>
      </c>
      <c r="O37">
        <v>90.218999999999994</v>
      </c>
      <c r="P37">
        <v>15.4</v>
      </c>
      <c r="Q37">
        <v>25.3</v>
      </c>
      <c r="R37">
        <v>16.600000000000001</v>
      </c>
      <c r="S37">
        <v>5.45</v>
      </c>
      <c r="T37" s="1"/>
      <c r="U37" s="26"/>
      <c r="V37" s="5"/>
      <c r="W37" s="104">
        <v>41649.385972222219</v>
      </c>
      <c r="X37" s="103">
        <v>84785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D6">
        <v>163336</v>
      </c>
      <c r="T6" s="22">
        <v>31</v>
      </c>
      <c r="U6" s="23">
        <f>D6-D7</f>
        <v>2724</v>
      </c>
      <c r="V6" s="24">
        <v>1</v>
      </c>
      <c r="W6" s="104"/>
      <c r="X6" s="103"/>
      <c r="Y6" s="108">
        <f t="shared" ref="Y6:Y34" si="0">((X6*100)/D6)-100</f>
        <v>-100</v>
      </c>
    </row>
    <row r="7" spans="1:25">
      <c r="A7" s="16">
        <v>31</v>
      </c>
      <c r="D7">
        <v>160612</v>
      </c>
      <c r="T7" s="16">
        <v>30</v>
      </c>
      <c r="U7" s="23">
        <f>D7-D8</f>
        <v>2738</v>
      </c>
      <c r="V7" s="4"/>
      <c r="W7" s="126"/>
      <c r="X7" s="126"/>
      <c r="Y7" s="108">
        <f t="shared" si="0"/>
        <v>-100</v>
      </c>
    </row>
    <row r="8" spans="1:25">
      <c r="A8" s="16">
        <v>30</v>
      </c>
      <c r="D8">
        <v>157874</v>
      </c>
      <c r="T8" s="16">
        <v>29</v>
      </c>
      <c r="U8" s="23">
        <f>D8-D9</f>
        <v>2698</v>
      </c>
      <c r="V8" s="4"/>
      <c r="W8" s="103" t="s">
        <v>655</v>
      </c>
      <c r="X8" s="103">
        <v>157874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155176</v>
      </c>
      <c r="E9">
        <v>68144</v>
      </c>
      <c r="F9">
        <v>7.0376770000000004</v>
      </c>
      <c r="G9">
        <v>0</v>
      </c>
      <c r="H9">
        <v>88.570999999999998</v>
      </c>
      <c r="I9">
        <v>22.3</v>
      </c>
      <c r="J9">
        <v>109.4</v>
      </c>
      <c r="K9">
        <v>166.4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2623</v>
      </c>
      <c r="V9" s="24">
        <v>29</v>
      </c>
      <c r="W9" s="103" t="s">
        <v>656</v>
      </c>
      <c r="X9" s="103">
        <v>155178</v>
      </c>
      <c r="Y9" s="108">
        <f t="shared" si="0"/>
        <v>1.2888591019191153E-3</v>
      </c>
    </row>
    <row r="10" spans="1:25">
      <c r="A10" s="16">
        <v>28</v>
      </c>
      <c r="B10" t="s">
        <v>246</v>
      </c>
      <c r="C10" t="s">
        <v>13</v>
      </c>
      <c r="D10">
        <v>152553</v>
      </c>
      <c r="E10">
        <v>67774</v>
      </c>
      <c r="F10">
        <v>7.1090939999999998</v>
      </c>
      <c r="G10">
        <v>0</v>
      </c>
      <c r="H10">
        <v>88.555999999999997</v>
      </c>
      <c r="I10">
        <v>22.3</v>
      </c>
      <c r="J10">
        <v>109.7</v>
      </c>
      <c r="K10">
        <v>165.8</v>
      </c>
      <c r="T10" s="16">
        <v>27</v>
      </c>
      <c r="U10" s="23">
        <f t="shared" si="1"/>
        <v>2630</v>
      </c>
      <c r="V10" s="16"/>
      <c r="W10" s="103" t="s">
        <v>657</v>
      </c>
      <c r="X10" s="103">
        <v>152554</v>
      </c>
      <c r="Y10" s="108">
        <f t="shared" si="0"/>
        <v>6.5550988836093893E-4</v>
      </c>
    </row>
    <row r="11" spans="1:25">
      <c r="A11" s="16">
        <v>27</v>
      </c>
      <c r="B11" t="s">
        <v>247</v>
      </c>
      <c r="C11" t="s">
        <v>13</v>
      </c>
      <c r="D11">
        <v>149923</v>
      </c>
      <c r="E11">
        <v>67403</v>
      </c>
      <c r="F11">
        <v>7.1172230000000001</v>
      </c>
      <c r="G11">
        <v>0</v>
      </c>
      <c r="H11">
        <v>92.402000000000001</v>
      </c>
      <c r="I11">
        <v>18.899999999999999</v>
      </c>
      <c r="J11">
        <v>15.9</v>
      </c>
      <c r="K11">
        <v>186.3</v>
      </c>
      <c r="T11" s="16">
        <v>26</v>
      </c>
      <c r="U11" s="23">
        <f t="shared" si="1"/>
        <v>380</v>
      </c>
      <c r="V11" s="16"/>
      <c r="W11" s="103" t="s">
        <v>658</v>
      </c>
      <c r="X11" s="103">
        <v>149923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149543</v>
      </c>
      <c r="E12">
        <v>67351</v>
      </c>
      <c r="F12">
        <v>7.6574629999999999</v>
      </c>
      <c r="G12">
        <v>0</v>
      </c>
      <c r="H12">
        <v>90.938000000000002</v>
      </c>
      <c r="I12">
        <v>16.7</v>
      </c>
      <c r="J12">
        <v>73.3</v>
      </c>
      <c r="K12">
        <v>169.2</v>
      </c>
      <c r="T12" s="16">
        <v>25</v>
      </c>
      <c r="U12" s="23">
        <f t="shared" si="1"/>
        <v>1755</v>
      </c>
      <c r="V12" s="16"/>
      <c r="W12" s="143" t="s">
        <v>547</v>
      </c>
      <c r="X12" s="143">
        <v>149543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147788</v>
      </c>
      <c r="E13">
        <v>67109</v>
      </c>
      <c r="F13">
        <v>7.2230040000000004</v>
      </c>
      <c r="G13">
        <v>0</v>
      </c>
      <c r="H13">
        <v>88.960999999999999</v>
      </c>
      <c r="I13">
        <v>21.8</v>
      </c>
      <c r="J13">
        <v>130.5</v>
      </c>
      <c r="K13">
        <v>172.6</v>
      </c>
      <c r="T13" s="16">
        <v>24</v>
      </c>
      <c r="U13" s="23">
        <f t="shared" si="1"/>
        <v>3266</v>
      </c>
      <c r="V13" s="16"/>
      <c r="W13" s="103" t="s">
        <v>548</v>
      </c>
      <c r="X13" s="103">
        <v>147788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144522</v>
      </c>
      <c r="E14">
        <v>66651</v>
      </c>
      <c r="F14">
        <v>7.0230430000000004</v>
      </c>
      <c r="G14">
        <v>0</v>
      </c>
      <c r="H14">
        <v>89.156999999999996</v>
      </c>
      <c r="I14">
        <v>22.1</v>
      </c>
      <c r="J14">
        <v>129.19999999999999</v>
      </c>
      <c r="K14">
        <v>195.6</v>
      </c>
      <c r="T14" s="16">
        <v>23</v>
      </c>
      <c r="U14" s="23">
        <f t="shared" si="1"/>
        <v>3099</v>
      </c>
      <c r="V14" s="16"/>
      <c r="W14" s="103" t="s">
        <v>549</v>
      </c>
      <c r="X14" s="103">
        <v>144528</v>
      </c>
      <c r="Y14" s="108">
        <f t="shared" si="0"/>
        <v>4.1516170548447917E-3</v>
      </c>
    </row>
    <row r="15" spans="1:25">
      <c r="A15" s="16">
        <v>23</v>
      </c>
      <c r="B15" t="s">
        <v>251</v>
      </c>
      <c r="C15" t="s">
        <v>13</v>
      </c>
      <c r="D15">
        <v>141423</v>
      </c>
      <c r="E15">
        <v>66217</v>
      </c>
      <c r="F15">
        <v>6.9691099999999997</v>
      </c>
      <c r="G15">
        <v>0</v>
      </c>
      <c r="H15">
        <v>89.346999999999994</v>
      </c>
      <c r="I15">
        <v>22.6</v>
      </c>
      <c r="J15">
        <v>127</v>
      </c>
      <c r="K15">
        <v>179.4</v>
      </c>
      <c r="O15" s="129"/>
      <c r="T15" s="16">
        <v>22</v>
      </c>
      <c r="U15" s="23">
        <f t="shared" si="1"/>
        <v>3047</v>
      </c>
      <c r="V15" s="16"/>
      <c r="W15" s="103" t="s">
        <v>550</v>
      </c>
      <c r="X15" s="103">
        <v>141428</v>
      </c>
      <c r="Y15" s="108">
        <f t="shared" si="0"/>
        <v>3.5354928123467744E-3</v>
      </c>
    </row>
    <row r="16" spans="1:25" s="25" customFormat="1">
      <c r="A16" s="21">
        <v>22</v>
      </c>
      <c r="B16" t="s">
        <v>252</v>
      </c>
      <c r="C16" t="s">
        <v>13</v>
      </c>
      <c r="D16">
        <v>138376</v>
      </c>
      <c r="E16">
        <v>65791</v>
      </c>
      <c r="F16">
        <v>7.0926989999999996</v>
      </c>
      <c r="G16">
        <v>0</v>
      </c>
      <c r="H16">
        <v>89.272000000000006</v>
      </c>
      <c r="I16">
        <v>22.3</v>
      </c>
      <c r="J16">
        <v>127.5</v>
      </c>
      <c r="K16">
        <v>167</v>
      </c>
      <c r="L16"/>
      <c r="M16"/>
      <c r="N16"/>
      <c r="O16" s="129"/>
      <c r="P16"/>
      <c r="Q16"/>
      <c r="R16"/>
      <c r="S16"/>
      <c r="T16" s="22">
        <v>21</v>
      </c>
      <c r="U16" s="23">
        <f t="shared" si="1"/>
        <v>3058</v>
      </c>
      <c r="V16" s="24">
        <v>22</v>
      </c>
      <c r="W16" s="103" t="s">
        <v>551</v>
      </c>
      <c r="X16" s="103">
        <v>138381</v>
      </c>
      <c r="Y16" s="108">
        <f t="shared" si="0"/>
        <v>3.6133433543454885E-3</v>
      </c>
    </row>
    <row r="17" spans="1:25">
      <c r="A17" s="16">
        <v>21</v>
      </c>
      <c r="B17" t="s">
        <v>253</v>
      </c>
      <c r="C17" t="s">
        <v>13</v>
      </c>
      <c r="D17">
        <v>135318</v>
      </c>
      <c r="E17">
        <v>65363</v>
      </c>
      <c r="F17">
        <v>7.1961849999999998</v>
      </c>
      <c r="G17">
        <v>0</v>
      </c>
      <c r="H17">
        <v>89.006</v>
      </c>
      <c r="I17">
        <v>22.3</v>
      </c>
      <c r="J17">
        <v>131.9</v>
      </c>
      <c r="K17">
        <v>177.6</v>
      </c>
      <c r="O17" s="129"/>
      <c r="T17" s="16">
        <v>20</v>
      </c>
      <c r="U17" s="23">
        <f t="shared" si="1"/>
        <v>3164</v>
      </c>
      <c r="V17" s="16"/>
      <c r="W17" s="103" t="s">
        <v>552</v>
      </c>
      <c r="X17" s="103">
        <v>135323</v>
      </c>
      <c r="Y17" s="108">
        <f t="shared" si="0"/>
        <v>3.694999926096898E-3</v>
      </c>
    </row>
    <row r="18" spans="1:25">
      <c r="A18" s="16">
        <v>20</v>
      </c>
      <c r="B18" t="s">
        <v>254</v>
      </c>
      <c r="C18" t="s">
        <v>13</v>
      </c>
      <c r="D18">
        <v>132154</v>
      </c>
      <c r="E18">
        <v>64919</v>
      </c>
      <c r="F18">
        <v>6.9227790000000002</v>
      </c>
      <c r="G18">
        <v>0</v>
      </c>
      <c r="H18">
        <v>92.21</v>
      </c>
      <c r="I18">
        <v>19</v>
      </c>
      <c r="J18">
        <v>50.6</v>
      </c>
      <c r="K18">
        <v>173.1</v>
      </c>
      <c r="O18" s="129"/>
      <c r="T18" s="16">
        <v>19</v>
      </c>
      <c r="U18" s="23">
        <f t="shared" si="1"/>
        <v>1208</v>
      </c>
      <c r="V18" s="16"/>
      <c r="W18" s="103" t="s">
        <v>553</v>
      </c>
      <c r="X18" s="103">
        <v>132157</v>
      </c>
      <c r="Y18" s="108">
        <f t="shared" si="0"/>
        <v>2.2700788474026012E-3</v>
      </c>
    </row>
    <row r="19" spans="1:25">
      <c r="A19" s="16">
        <v>19</v>
      </c>
      <c r="B19" t="s">
        <v>255</v>
      </c>
      <c r="C19" t="s">
        <v>13</v>
      </c>
      <c r="D19">
        <v>130946</v>
      </c>
      <c r="E19">
        <v>64753</v>
      </c>
      <c r="F19">
        <v>7.4489559999999999</v>
      </c>
      <c r="G19">
        <v>0</v>
      </c>
      <c r="H19">
        <v>91.634</v>
      </c>
      <c r="I19">
        <v>22.6</v>
      </c>
      <c r="J19">
        <v>128.1</v>
      </c>
      <c r="K19">
        <v>178.9</v>
      </c>
      <c r="O19" s="129"/>
      <c r="T19" s="16">
        <v>18</v>
      </c>
      <c r="U19" s="23">
        <f t="shared" si="1"/>
        <v>3073</v>
      </c>
      <c r="V19" s="16"/>
      <c r="W19" s="103" t="s">
        <v>554</v>
      </c>
      <c r="X19" s="103">
        <v>130949</v>
      </c>
      <c r="Y19" s="108">
        <f t="shared" si="0"/>
        <v>2.2910207261048754E-3</v>
      </c>
    </row>
    <row r="20" spans="1:25">
      <c r="A20" s="16">
        <v>18</v>
      </c>
      <c r="B20" t="s">
        <v>256</v>
      </c>
      <c r="C20" t="s">
        <v>13</v>
      </c>
      <c r="D20">
        <v>127873</v>
      </c>
      <c r="E20">
        <v>64332</v>
      </c>
      <c r="F20">
        <v>7.1432310000000001</v>
      </c>
      <c r="G20">
        <v>0</v>
      </c>
      <c r="H20">
        <v>90.704999999999998</v>
      </c>
      <c r="I20">
        <v>23.1</v>
      </c>
      <c r="J20">
        <v>119.2</v>
      </c>
      <c r="K20">
        <v>168.3</v>
      </c>
      <c r="O20" s="129"/>
      <c r="T20" s="16">
        <v>17</v>
      </c>
      <c r="U20" s="23">
        <f t="shared" si="1"/>
        <v>2858</v>
      </c>
      <c r="V20" s="16"/>
      <c r="W20" s="103" t="s">
        <v>555</v>
      </c>
      <c r="X20" s="103">
        <v>127876</v>
      </c>
      <c r="Y20" s="108">
        <f t="shared" si="0"/>
        <v>2.3460777490100782E-3</v>
      </c>
    </row>
    <row r="21" spans="1:25">
      <c r="A21" s="16">
        <v>17</v>
      </c>
      <c r="B21" t="s">
        <v>257</v>
      </c>
      <c r="C21" t="s">
        <v>13</v>
      </c>
      <c r="D21">
        <v>125015</v>
      </c>
      <c r="E21">
        <v>63937</v>
      </c>
      <c r="F21">
        <v>7.2766510000000002</v>
      </c>
      <c r="G21">
        <v>0</v>
      </c>
      <c r="H21">
        <v>90.463999999999999</v>
      </c>
      <c r="I21">
        <v>22.7</v>
      </c>
      <c r="J21">
        <v>120.1</v>
      </c>
      <c r="K21">
        <v>184.5</v>
      </c>
      <c r="O21" s="129"/>
      <c r="T21" s="16">
        <v>16</v>
      </c>
      <c r="U21" s="23">
        <f t="shared" si="1"/>
        <v>2880</v>
      </c>
      <c r="V21" s="16"/>
      <c r="W21" s="103" t="s">
        <v>556</v>
      </c>
      <c r="X21" s="103">
        <v>125017</v>
      </c>
      <c r="Y21" s="108">
        <f t="shared" si="0"/>
        <v>1.5998080230303913E-3</v>
      </c>
    </row>
    <row r="22" spans="1:25">
      <c r="A22" s="16">
        <v>16</v>
      </c>
      <c r="B22" t="s">
        <v>258</v>
      </c>
      <c r="C22" t="s">
        <v>13</v>
      </c>
      <c r="D22">
        <v>122135</v>
      </c>
      <c r="E22">
        <v>63538</v>
      </c>
      <c r="F22">
        <v>7.2364309999999996</v>
      </c>
      <c r="G22">
        <v>0</v>
      </c>
      <c r="H22">
        <v>90.031999999999996</v>
      </c>
      <c r="I22">
        <v>22.3</v>
      </c>
      <c r="J22">
        <v>123.7</v>
      </c>
      <c r="K22">
        <v>171.7</v>
      </c>
      <c r="O22" s="129"/>
      <c r="T22" s="16">
        <v>15</v>
      </c>
      <c r="U22" s="23">
        <f t="shared" si="1"/>
        <v>2964</v>
      </c>
      <c r="V22" s="16"/>
      <c r="W22" s="143" t="s">
        <v>278</v>
      </c>
      <c r="X22" s="143">
        <v>122137</v>
      </c>
      <c r="Y22" s="108">
        <f t="shared" si="0"/>
        <v>1.6375322389166058E-3</v>
      </c>
    </row>
    <row r="23" spans="1:25" s="25" customFormat="1">
      <c r="A23" s="21">
        <v>15</v>
      </c>
      <c r="B23" t="s">
        <v>149</v>
      </c>
      <c r="C23" t="s">
        <v>13</v>
      </c>
      <c r="D23">
        <v>119171</v>
      </c>
      <c r="E23">
        <v>63126</v>
      </c>
      <c r="F23">
        <v>7.0265940000000002</v>
      </c>
      <c r="G23">
        <v>0</v>
      </c>
      <c r="H23">
        <v>89.39</v>
      </c>
      <c r="I23">
        <v>22.1</v>
      </c>
      <c r="J23">
        <v>123.4</v>
      </c>
      <c r="K23">
        <v>177.5</v>
      </c>
      <c r="L23"/>
      <c r="M23"/>
      <c r="N23"/>
      <c r="O23" s="129"/>
      <c r="P23"/>
      <c r="Q23"/>
      <c r="R23"/>
      <c r="S23"/>
      <c r="T23" s="22">
        <v>14</v>
      </c>
      <c r="U23" s="23">
        <f t="shared" si="1"/>
        <v>2960</v>
      </c>
      <c r="V23" s="24">
        <v>15</v>
      </c>
      <c r="W23" s="103" t="s">
        <v>279</v>
      </c>
      <c r="X23" s="103">
        <v>119172</v>
      </c>
      <c r="Y23" s="108">
        <f t="shared" si="0"/>
        <v>8.391303253318938E-4</v>
      </c>
    </row>
    <row r="24" spans="1:25">
      <c r="A24" s="16">
        <v>14</v>
      </c>
      <c r="B24" t="s">
        <v>150</v>
      </c>
      <c r="C24" t="s">
        <v>13</v>
      </c>
      <c r="D24">
        <v>116211</v>
      </c>
      <c r="E24">
        <v>62713</v>
      </c>
      <c r="F24">
        <v>7.2708930000000001</v>
      </c>
      <c r="G24">
        <v>0</v>
      </c>
      <c r="H24">
        <v>89.369</v>
      </c>
      <c r="I24">
        <v>23</v>
      </c>
      <c r="J24">
        <v>117.5</v>
      </c>
      <c r="K24">
        <v>171.2</v>
      </c>
      <c r="O24" s="129"/>
      <c r="T24" s="16">
        <v>13</v>
      </c>
      <c r="U24" s="23">
        <f t="shared" si="1"/>
        <v>2817</v>
      </c>
      <c r="V24" s="16"/>
      <c r="W24" s="103" t="s">
        <v>233</v>
      </c>
      <c r="X24" s="103">
        <v>116212</v>
      </c>
      <c r="Y24" s="108">
        <f t="shared" si="0"/>
        <v>8.6050373889179355E-4</v>
      </c>
    </row>
    <row r="25" spans="1:25">
      <c r="A25" s="16">
        <v>13</v>
      </c>
      <c r="B25" t="s">
        <v>151</v>
      </c>
      <c r="C25" t="s">
        <v>13</v>
      </c>
      <c r="D25">
        <v>113394</v>
      </c>
      <c r="E25">
        <v>62318</v>
      </c>
      <c r="F25">
        <v>7.0425620000000002</v>
      </c>
      <c r="G25">
        <v>0</v>
      </c>
      <c r="H25">
        <v>92.613</v>
      </c>
      <c r="I25">
        <v>22.7</v>
      </c>
      <c r="J25">
        <v>13.5</v>
      </c>
      <c r="K25">
        <v>197.4</v>
      </c>
      <c r="O25" s="129"/>
      <c r="T25" s="16">
        <v>12</v>
      </c>
      <c r="U25" s="23">
        <f t="shared" si="1"/>
        <v>320</v>
      </c>
      <c r="V25" s="16"/>
      <c r="W25" s="103" t="s">
        <v>280</v>
      </c>
      <c r="X25" s="103">
        <v>113394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113074</v>
      </c>
      <c r="E26">
        <v>62274</v>
      </c>
      <c r="F26">
        <v>7.4145899999999996</v>
      </c>
      <c r="G26">
        <v>0</v>
      </c>
      <c r="H26">
        <v>92.471000000000004</v>
      </c>
      <c r="I26">
        <v>22.6</v>
      </c>
      <c r="J26">
        <v>127.4</v>
      </c>
      <c r="K26">
        <v>178.7</v>
      </c>
      <c r="O26" s="129"/>
      <c r="T26" s="16">
        <v>11</v>
      </c>
      <c r="U26" s="23">
        <f t="shared" si="1"/>
        <v>3056</v>
      </c>
      <c r="V26" s="16"/>
      <c r="W26" s="104">
        <v>41983.383263888885</v>
      </c>
      <c r="X26" s="103">
        <v>113074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110018</v>
      </c>
      <c r="E27">
        <v>61859</v>
      </c>
      <c r="F27">
        <v>7.3097300000000001</v>
      </c>
      <c r="G27">
        <v>0</v>
      </c>
      <c r="H27">
        <v>90.504999999999995</v>
      </c>
      <c r="I27">
        <v>22.9</v>
      </c>
      <c r="J27">
        <v>123.7</v>
      </c>
      <c r="K27">
        <v>176.2</v>
      </c>
      <c r="O27" s="129"/>
      <c r="T27" s="16">
        <v>10</v>
      </c>
      <c r="U27" s="23">
        <f t="shared" si="1"/>
        <v>2968</v>
      </c>
      <c r="V27" s="16"/>
      <c r="W27" s="104">
        <v>41953.400300925925</v>
      </c>
      <c r="X27" s="103">
        <v>110018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107050</v>
      </c>
      <c r="E28">
        <v>61448</v>
      </c>
      <c r="F28">
        <v>7.0746659999999997</v>
      </c>
      <c r="G28">
        <v>0</v>
      </c>
      <c r="H28">
        <v>89.99</v>
      </c>
      <c r="I28">
        <v>23</v>
      </c>
      <c r="J28">
        <v>122.1</v>
      </c>
      <c r="K28">
        <v>181.6</v>
      </c>
      <c r="O28" s="129"/>
      <c r="T28" s="16">
        <v>9</v>
      </c>
      <c r="U28" s="23">
        <f t="shared" si="1"/>
        <v>2931</v>
      </c>
      <c r="V28" s="16"/>
      <c r="W28" s="104">
        <v>41922.391261574077</v>
      </c>
      <c r="X28" s="103">
        <v>107050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104119</v>
      </c>
      <c r="E29">
        <v>61040</v>
      </c>
      <c r="F29">
        <v>7.0939040000000002</v>
      </c>
      <c r="G29">
        <v>0</v>
      </c>
      <c r="H29">
        <v>89.616</v>
      </c>
      <c r="I29">
        <v>22.9</v>
      </c>
      <c r="J29">
        <v>122.8</v>
      </c>
      <c r="K29">
        <v>175.5</v>
      </c>
      <c r="O29" s="129"/>
      <c r="T29" s="16">
        <v>8</v>
      </c>
      <c r="U29" s="23">
        <f t="shared" si="1"/>
        <v>2944</v>
      </c>
      <c r="V29" s="16"/>
      <c r="W29" s="104">
        <v>41892.412534722222</v>
      </c>
      <c r="X29" s="103">
        <v>104131</v>
      </c>
      <c r="Y29" s="108">
        <f t="shared" si="0"/>
        <v>1.1525273965361293E-2</v>
      </c>
    </row>
    <row r="30" spans="1:25" s="25" customFormat="1">
      <c r="A30" s="21">
        <v>8</v>
      </c>
      <c r="B30" t="s">
        <v>156</v>
      </c>
      <c r="C30" t="s">
        <v>13</v>
      </c>
      <c r="D30">
        <v>101175</v>
      </c>
      <c r="E30">
        <v>60629</v>
      </c>
      <c r="F30">
        <v>7.3279740000000002</v>
      </c>
      <c r="G30">
        <v>0</v>
      </c>
      <c r="H30">
        <v>90.588999999999999</v>
      </c>
      <c r="I30">
        <v>22.5</v>
      </c>
      <c r="J30">
        <v>123.2</v>
      </c>
      <c r="K30">
        <v>174.3</v>
      </c>
      <c r="L30"/>
      <c r="M30"/>
      <c r="N30"/>
      <c r="O30" s="129"/>
      <c r="P30"/>
      <c r="Q30"/>
      <c r="R30"/>
      <c r="S30"/>
      <c r="T30" s="22">
        <v>7</v>
      </c>
      <c r="U30" s="23">
        <f t="shared" si="1"/>
        <v>2957</v>
      </c>
      <c r="V30" s="24">
        <v>8</v>
      </c>
      <c r="W30" s="104">
        <v>41861.393796296295</v>
      </c>
      <c r="X30" s="103">
        <v>101184</v>
      </c>
      <c r="Y30" s="108">
        <f t="shared" si="0"/>
        <v>8.8954781319472431E-3</v>
      </c>
    </row>
    <row r="31" spans="1:25">
      <c r="A31" s="16">
        <v>7</v>
      </c>
      <c r="B31" t="s">
        <v>157</v>
      </c>
      <c r="C31" t="s">
        <v>13</v>
      </c>
      <c r="D31">
        <v>98218</v>
      </c>
      <c r="E31">
        <v>60220</v>
      </c>
      <c r="F31">
        <v>7.1087509999999998</v>
      </c>
      <c r="G31">
        <v>0</v>
      </c>
      <c r="H31">
        <v>89.933999999999997</v>
      </c>
      <c r="I31">
        <v>22.4</v>
      </c>
      <c r="J31">
        <v>121.1</v>
      </c>
      <c r="K31">
        <v>188</v>
      </c>
      <c r="O31" s="129"/>
      <c r="T31" s="16">
        <v>6</v>
      </c>
      <c r="U31" s="23">
        <f t="shared" si="1"/>
        <v>2904</v>
      </c>
      <c r="V31" s="5"/>
      <c r="W31" s="104">
        <v>41830.399548611109</v>
      </c>
      <c r="X31" s="103">
        <v>98228</v>
      </c>
      <c r="Y31" s="108">
        <f t="shared" si="0"/>
        <v>1.0181433138527041E-2</v>
      </c>
    </row>
    <row r="32" spans="1:25">
      <c r="A32" s="16">
        <v>6</v>
      </c>
      <c r="B32" t="s">
        <v>158</v>
      </c>
      <c r="C32" t="s">
        <v>13</v>
      </c>
      <c r="D32">
        <v>95314</v>
      </c>
      <c r="E32">
        <v>59816</v>
      </c>
      <c r="F32">
        <v>7.0521969999999996</v>
      </c>
      <c r="G32">
        <v>0</v>
      </c>
      <c r="H32">
        <v>92.863</v>
      </c>
      <c r="I32">
        <v>19.5</v>
      </c>
      <c r="J32">
        <v>55.4</v>
      </c>
      <c r="K32">
        <v>175.4</v>
      </c>
      <c r="O32" s="129"/>
      <c r="T32" s="16">
        <v>5</v>
      </c>
      <c r="U32" s="23">
        <f t="shared" si="1"/>
        <v>1325</v>
      </c>
      <c r="V32" s="5"/>
      <c r="W32" s="104">
        <v>41800.407060185185</v>
      </c>
      <c r="X32" s="103">
        <v>95323</v>
      </c>
      <c r="Y32" s="108">
        <f t="shared" si="0"/>
        <v>9.4424743479493145E-3</v>
      </c>
    </row>
    <row r="33" spans="1:25">
      <c r="A33" s="16">
        <v>5</v>
      </c>
      <c r="B33" t="s">
        <v>159</v>
      </c>
      <c r="C33" t="s">
        <v>13</v>
      </c>
      <c r="D33">
        <v>93989</v>
      </c>
      <c r="E33">
        <v>59636</v>
      </c>
      <c r="F33">
        <v>7.4804469999999998</v>
      </c>
      <c r="G33">
        <v>0</v>
      </c>
      <c r="H33">
        <v>92.712000000000003</v>
      </c>
      <c r="I33">
        <v>22.3</v>
      </c>
      <c r="J33">
        <v>119.5</v>
      </c>
      <c r="K33">
        <v>179.3</v>
      </c>
      <c r="O33" s="129"/>
      <c r="T33" s="16">
        <v>4</v>
      </c>
      <c r="U33" s="23">
        <f t="shared" si="1"/>
        <v>2864</v>
      </c>
      <c r="V33" s="5"/>
      <c r="W33" s="104">
        <v>41769.389479166668</v>
      </c>
      <c r="X33" s="103">
        <v>93996</v>
      </c>
      <c r="Y33" s="108">
        <f t="shared" si="0"/>
        <v>7.44768004766172E-3</v>
      </c>
    </row>
    <row r="34" spans="1:25">
      <c r="A34" s="16">
        <v>4</v>
      </c>
      <c r="B34" t="s">
        <v>160</v>
      </c>
      <c r="C34" t="s">
        <v>13</v>
      </c>
      <c r="D34">
        <v>91125</v>
      </c>
      <c r="E34">
        <v>59249</v>
      </c>
      <c r="F34">
        <v>7.4359690000000001</v>
      </c>
      <c r="G34">
        <v>0</v>
      </c>
      <c r="H34">
        <v>91.900999999999996</v>
      </c>
      <c r="I34">
        <v>22.9</v>
      </c>
      <c r="J34">
        <v>117.3</v>
      </c>
      <c r="K34">
        <v>185.3</v>
      </c>
      <c r="O34" s="129"/>
      <c r="T34" s="16">
        <v>3</v>
      </c>
      <c r="U34" s="23">
        <f t="shared" si="1"/>
        <v>2812</v>
      </c>
      <c r="V34" s="5"/>
      <c r="W34" s="104">
        <v>41739.393472222226</v>
      </c>
      <c r="X34" s="103">
        <v>91132</v>
      </c>
      <c r="Y34" s="108">
        <f t="shared" si="0"/>
        <v>7.6817558299069333E-3</v>
      </c>
    </row>
    <row r="35" spans="1:25">
      <c r="A35" s="16">
        <v>3</v>
      </c>
      <c r="B35" t="s">
        <v>161</v>
      </c>
      <c r="C35" t="s">
        <v>13</v>
      </c>
      <c r="D35">
        <v>88313</v>
      </c>
      <c r="E35">
        <v>58865</v>
      </c>
      <c r="F35">
        <v>7.2484609999999998</v>
      </c>
      <c r="G35">
        <v>0</v>
      </c>
      <c r="H35">
        <v>91.667000000000002</v>
      </c>
      <c r="I35">
        <v>23.3</v>
      </c>
      <c r="J35">
        <v>118.3</v>
      </c>
      <c r="K35">
        <v>165.5</v>
      </c>
      <c r="O35" s="129"/>
      <c r="T35" s="16">
        <v>2</v>
      </c>
      <c r="U35" s="23">
        <f t="shared" si="1"/>
        <v>2839</v>
      </c>
      <c r="V35" s="5"/>
      <c r="W35" s="104">
        <v>41708.403946759259</v>
      </c>
      <c r="X35" s="103">
        <v>88321</v>
      </c>
      <c r="Y35" s="108">
        <f>((X35*100)/D35)-100</f>
        <v>9.0586889812414029E-3</v>
      </c>
    </row>
    <row r="36" spans="1:25">
      <c r="A36" s="16">
        <v>2</v>
      </c>
      <c r="B36" t="s">
        <v>162</v>
      </c>
      <c r="C36" t="s">
        <v>13</v>
      </c>
      <c r="D36">
        <v>85474</v>
      </c>
      <c r="E36">
        <v>58476</v>
      </c>
      <c r="F36">
        <v>7.3150029999999999</v>
      </c>
      <c r="G36">
        <v>0</v>
      </c>
      <c r="H36">
        <v>91.649000000000001</v>
      </c>
      <c r="I36">
        <v>23.4</v>
      </c>
      <c r="J36">
        <v>113.5</v>
      </c>
      <c r="K36">
        <v>186</v>
      </c>
      <c r="O36" s="129"/>
      <c r="T36" s="16">
        <v>1</v>
      </c>
      <c r="U36" s="23">
        <f t="shared" si="1"/>
        <v>2721</v>
      </c>
      <c r="V36" s="5"/>
      <c r="W36" s="104">
        <v>41680.390949074077</v>
      </c>
      <c r="X36" s="103">
        <v>85482</v>
      </c>
      <c r="Y36" s="108">
        <f t="shared" ref="Y36:Y37" si="2">((X36*100)/D36)-100</f>
        <v>9.359571331629013E-3</v>
      </c>
    </row>
    <row r="37" spans="1:25">
      <c r="A37" s="16">
        <v>1</v>
      </c>
      <c r="B37" t="s">
        <v>163</v>
      </c>
      <c r="C37" t="s">
        <v>13</v>
      </c>
      <c r="D37">
        <v>82753</v>
      </c>
      <c r="E37">
        <v>58102</v>
      </c>
      <c r="F37">
        <v>7.2852389999999998</v>
      </c>
      <c r="G37">
        <v>0</v>
      </c>
      <c r="H37">
        <v>90.105000000000004</v>
      </c>
      <c r="I37">
        <v>23</v>
      </c>
      <c r="J37">
        <v>109.5</v>
      </c>
      <c r="K37">
        <v>166</v>
      </c>
      <c r="T37" s="1"/>
      <c r="U37" s="26"/>
      <c r="V37" s="5"/>
      <c r="W37" s="104">
        <v>41649.390763888892</v>
      </c>
      <c r="X37" s="103">
        <v>82760</v>
      </c>
      <c r="Y37" s="108">
        <f t="shared" si="2"/>
        <v>8.4589078341537061E-3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view="pageBreakPreview" zoomScale="80" zoomScaleNormal="90" zoomScaleSheetLayoutView="80" workbookViewId="0">
      <selection activeCell="B6" sqref="B6"/>
    </sheetView>
  </sheetViews>
  <sheetFormatPr baseColWidth="10" defaultColWidth="11.42578125" defaultRowHeight="15"/>
  <cols>
    <col min="1" max="1" width="7.28515625" customWidth="1"/>
    <col min="3" max="3" width="13.42578125" bestFit="1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305" t="s">
        <v>128</v>
      </c>
      <c r="X1" s="305" t="s">
        <v>129</v>
      </c>
      <c r="Y1" s="306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305"/>
      <c r="X2" s="305"/>
      <c r="Y2" s="306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305"/>
      <c r="X3" s="305"/>
      <c r="Y3" s="306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305"/>
      <c r="X4" s="305"/>
      <c r="Y4" s="306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305"/>
      <c r="X5" s="305"/>
      <c r="Y5" s="306"/>
    </row>
    <row r="6" spans="1:25">
      <c r="A6" s="21">
        <v>32</v>
      </c>
      <c r="B6" t="s">
        <v>725</v>
      </c>
      <c r="C6" t="s">
        <v>13</v>
      </c>
      <c r="D6">
        <v>0</v>
      </c>
      <c r="E6">
        <v>5</v>
      </c>
      <c r="F6">
        <v>7.2287980000000003</v>
      </c>
      <c r="G6">
        <v>0</v>
      </c>
      <c r="H6">
        <v>73.328000000000003</v>
      </c>
      <c r="I6">
        <v>14.9</v>
      </c>
      <c r="J6">
        <v>0</v>
      </c>
      <c r="K6">
        <v>0</v>
      </c>
      <c r="L6">
        <v>1.0146999999999999</v>
      </c>
      <c r="M6">
        <v>34.695</v>
      </c>
      <c r="N6">
        <v>89.796999999999997</v>
      </c>
      <c r="O6">
        <v>85.789000000000001</v>
      </c>
      <c r="P6">
        <v>6.6</v>
      </c>
      <c r="Q6">
        <v>26.1</v>
      </c>
      <c r="R6">
        <v>9.4</v>
      </c>
      <c r="S6">
        <v>6.01</v>
      </c>
      <c r="T6" s="22">
        <v>31</v>
      </c>
      <c r="U6" s="23">
        <f>D6-D7</f>
        <v>0</v>
      </c>
      <c r="V6" s="24">
        <v>1</v>
      </c>
      <c r="W6" s="104"/>
      <c r="X6" s="103"/>
      <c r="Y6" s="108" t="e">
        <f t="shared" ref="Y6:Y34" si="0">((X6*100)/D6)-100</f>
        <v>#DIV/0!</v>
      </c>
    </row>
    <row r="7" spans="1:25">
      <c r="A7" s="16">
        <v>31</v>
      </c>
      <c r="B7" t="s">
        <v>726</v>
      </c>
      <c r="C7" t="s">
        <v>735</v>
      </c>
      <c r="D7">
        <v>0</v>
      </c>
      <c r="E7">
        <v>5</v>
      </c>
      <c r="F7">
        <v>3.4175070000000001</v>
      </c>
      <c r="G7">
        <v>0</v>
      </c>
      <c r="H7">
        <v>34.820999999999998</v>
      </c>
      <c r="I7">
        <v>15.7</v>
      </c>
      <c r="J7">
        <v>0</v>
      </c>
      <c r="K7">
        <v>0</v>
      </c>
      <c r="L7">
        <v>1.0058</v>
      </c>
      <c r="M7">
        <v>34.668999999999997</v>
      </c>
      <c r="N7">
        <v>35.039000000000001</v>
      </c>
      <c r="O7">
        <v>34.700000000000003</v>
      </c>
      <c r="P7">
        <v>6.5</v>
      </c>
      <c r="Q7">
        <v>30</v>
      </c>
      <c r="R7">
        <v>9.4</v>
      </c>
      <c r="S7">
        <v>5.99</v>
      </c>
      <c r="T7" s="16">
        <v>30</v>
      </c>
      <c r="U7" s="23">
        <f>D7-D8</f>
        <v>0</v>
      </c>
      <c r="V7" s="4"/>
      <c r="W7" s="126"/>
      <c r="X7" s="126"/>
      <c r="Y7" s="108" t="e">
        <f t="shared" si="0"/>
        <v>#DIV/0!</v>
      </c>
    </row>
    <row r="8" spans="1:25">
      <c r="A8" s="16">
        <v>30</v>
      </c>
      <c r="T8" s="16">
        <v>29</v>
      </c>
      <c r="U8" s="23">
        <f>D8-D9</f>
        <v>0</v>
      </c>
      <c r="V8" s="4"/>
      <c r="W8" s="103"/>
      <c r="X8" s="103"/>
      <c r="Y8" s="108" t="e">
        <f t="shared" si="0"/>
        <v>#DIV/0!</v>
      </c>
    </row>
    <row r="9" spans="1:25" s="25" customFormat="1">
      <c r="A9" s="21">
        <v>29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0</v>
      </c>
      <c r="V9" s="24">
        <v>29</v>
      </c>
      <c r="W9" s="103"/>
      <c r="X9" s="103"/>
      <c r="Y9" s="108" t="e">
        <f t="shared" si="0"/>
        <v>#DIV/0!</v>
      </c>
    </row>
    <row r="10" spans="1:25">
      <c r="A10" s="16">
        <v>28</v>
      </c>
      <c r="T10" s="16">
        <v>27</v>
      </c>
      <c r="U10" s="23">
        <f t="shared" si="1"/>
        <v>0</v>
      </c>
      <c r="V10" s="16"/>
      <c r="W10" s="103"/>
      <c r="X10" s="103"/>
      <c r="Y10" s="108" t="e">
        <f t="shared" si="0"/>
        <v>#DIV/0!</v>
      </c>
    </row>
    <row r="11" spans="1:25">
      <c r="A11" s="16">
        <v>27</v>
      </c>
      <c r="T11" s="16">
        <v>26</v>
      </c>
      <c r="U11" s="23">
        <f t="shared" si="1"/>
        <v>0</v>
      </c>
      <c r="V11" s="16"/>
      <c r="W11" s="103"/>
      <c r="X11" s="103"/>
      <c r="Y11" s="108" t="e">
        <f t="shared" si="0"/>
        <v>#DIV/0!</v>
      </c>
    </row>
    <row r="12" spans="1:25">
      <c r="A12" s="16">
        <v>26</v>
      </c>
      <c r="T12" s="16">
        <v>25</v>
      </c>
      <c r="U12" s="23">
        <f t="shared" si="1"/>
        <v>0</v>
      </c>
      <c r="V12" s="16"/>
      <c r="W12" s="143"/>
      <c r="X12" s="143"/>
      <c r="Y12" s="108" t="e">
        <f t="shared" si="0"/>
        <v>#DIV/0!</v>
      </c>
    </row>
    <row r="13" spans="1:25">
      <c r="A13" s="16">
        <v>25</v>
      </c>
      <c r="T13" s="16">
        <v>24</v>
      </c>
      <c r="U13" s="23">
        <f t="shared" si="1"/>
        <v>0</v>
      </c>
      <c r="V13" s="16"/>
      <c r="W13" s="103"/>
      <c r="X13" s="103"/>
      <c r="Y13" s="108" t="e">
        <f t="shared" si="0"/>
        <v>#DIV/0!</v>
      </c>
    </row>
    <row r="14" spans="1:25">
      <c r="A14" s="16">
        <v>24</v>
      </c>
      <c r="T14" s="16">
        <v>23</v>
      </c>
      <c r="U14" s="23">
        <f t="shared" si="1"/>
        <v>0</v>
      </c>
      <c r="V14" s="16"/>
      <c r="W14" s="103"/>
      <c r="X14" s="103"/>
      <c r="Y14" s="108" t="e">
        <f t="shared" si="0"/>
        <v>#DIV/0!</v>
      </c>
    </row>
    <row r="15" spans="1:25">
      <c r="A15" s="16">
        <v>23</v>
      </c>
      <c r="T15" s="16">
        <v>22</v>
      </c>
      <c r="U15" s="23">
        <f t="shared" si="1"/>
        <v>0</v>
      </c>
      <c r="V15" s="16"/>
      <c r="W15" s="103"/>
      <c r="X15" s="103"/>
      <c r="Y15" s="108" t="e">
        <f t="shared" si="0"/>
        <v>#DIV/0!</v>
      </c>
    </row>
    <row r="16" spans="1:25" s="25" customFormat="1">
      <c r="A16" s="21">
        <v>22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 s="22">
        <v>21</v>
      </c>
      <c r="U16" s="23">
        <f t="shared" si="1"/>
        <v>0</v>
      </c>
      <c r="V16" s="24">
        <v>22</v>
      </c>
      <c r="W16" s="103"/>
      <c r="X16" s="103"/>
      <c r="Y16" s="108" t="e">
        <f t="shared" si="0"/>
        <v>#DIV/0!</v>
      </c>
    </row>
    <row r="17" spans="1:25">
      <c r="A17" s="16">
        <v>21</v>
      </c>
      <c r="T17" s="16">
        <v>20</v>
      </c>
      <c r="U17" s="23">
        <f t="shared" si="1"/>
        <v>0</v>
      </c>
      <c r="V17" s="16"/>
      <c r="W17" s="103"/>
      <c r="X17" s="103"/>
      <c r="Y17" s="108" t="e">
        <f t="shared" si="0"/>
        <v>#DIV/0!</v>
      </c>
    </row>
    <row r="18" spans="1:25">
      <c r="A18" s="16">
        <v>20</v>
      </c>
      <c r="O18" s="129"/>
      <c r="T18" s="16">
        <v>19</v>
      </c>
      <c r="U18" s="23">
        <f t="shared" si="1"/>
        <v>0</v>
      </c>
      <c r="V18" s="16"/>
      <c r="W18" s="103"/>
      <c r="X18" s="103"/>
      <c r="Y18" s="108" t="e">
        <f t="shared" si="0"/>
        <v>#DIV/0!</v>
      </c>
    </row>
    <row r="19" spans="1:25">
      <c r="A19" s="16">
        <v>19</v>
      </c>
      <c r="O19" s="129"/>
      <c r="T19" s="16">
        <v>18</v>
      </c>
      <c r="U19" s="23">
        <f t="shared" si="1"/>
        <v>0</v>
      </c>
      <c r="V19" s="16"/>
      <c r="W19" s="103"/>
      <c r="X19" s="103"/>
      <c r="Y19" s="108" t="e">
        <f t="shared" si="0"/>
        <v>#DIV/0!</v>
      </c>
    </row>
    <row r="20" spans="1:25">
      <c r="A20" s="16">
        <v>18</v>
      </c>
      <c r="O20" s="129"/>
      <c r="T20" s="16">
        <v>17</v>
      </c>
      <c r="U20" s="23">
        <f t="shared" si="1"/>
        <v>0</v>
      </c>
      <c r="V20" s="16"/>
      <c r="W20" s="103"/>
      <c r="X20" s="103"/>
      <c r="Y20" s="108" t="e">
        <f t="shared" si="0"/>
        <v>#DIV/0!</v>
      </c>
    </row>
    <row r="21" spans="1:25">
      <c r="A21" s="16">
        <v>17</v>
      </c>
      <c r="O21" s="129"/>
      <c r="T21" s="16">
        <v>16</v>
      </c>
      <c r="U21" s="23">
        <f t="shared" si="1"/>
        <v>0</v>
      </c>
      <c r="V21" s="16"/>
      <c r="W21" s="103"/>
      <c r="X21" s="103"/>
      <c r="Y21" s="108" t="e">
        <f t="shared" si="0"/>
        <v>#DIV/0!</v>
      </c>
    </row>
    <row r="22" spans="1:25">
      <c r="A22" s="16">
        <v>16</v>
      </c>
      <c r="O22" s="129"/>
      <c r="T22" s="16">
        <v>15</v>
      </c>
      <c r="U22" s="23">
        <f t="shared" si="1"/>
        <v>0</v>
      </c>
      <c r="V22" s="16"/>
      <c r="W22" s="143"/>
      <c r="X22" s="143"/>
      <c r="Y22" s="108" t="e">
        <f t="shared" si="0"/>
        <v>#DIV/0!</v>
      </c>
    </row>
    <row r="23" spans="1:25" s="25" customFormat="1">
      <c r="A23" s="21">
        <v>15</v>
      </c>
      <c r="B23"/>
      <c r="C23"/>
      <c r="D23"/>
      <c r="E23"/>
      <c r="F23"/>
      <c r="G23"/>
      <c r="H23"/>
      <c r="I23"/>
      <c r="J23"/>
      <c r="K23"/>
      <c r="L23"/>
      <c r="M23"/>
      <c r="N23"/>
      <c r="O23" s="129"/>
      <c r="P23"/>
      <c r="Q23"/>
      <c r="R23"/>
      <c r="S23"/>
      <c r="T23" s="22">
        <v>14</v>
      </c>
      <c r="U23" s="23">
        <f t="shared" si="1"/>
        <v>0</v>
      </c>
      <c r="V23" s="24">
        <v>15</v>
      </c>
      <c r="W23" s="103"/>
      <c r="X23" s="103"/>
      <c r="Y23" s="108" t="e">
        <f t="shared" si="0"/>
        <v>#DIV/0!</v>
      </c>
    </row>
    <row r="24" spans="1:25">
      <c r="A24" s="16">
        <v>14</v>
      </c>
      <c r="O24" s="129"/>
      <c r="T24" s="16">
        <v>13</v>
      </c>
      <c r="U24" s="23">
        <f t="shared" si="1"/>
        <v>0</v>
      </c>
      <c r="V24" s="16"/>
      <c r="W24" s="103"/>
      <c r="X24" s="103"/>
      <c r="Y24" s="108" t="e">
        <f t="shared" si="0"/>
        <v>#DIV/0!</v>
      </c>
    </row>
    <row r="25" spans="1:25">
      <c r="A25" s="16">
        <v>13</v>
      </c>
      <c r="O25" s="129"/>
      <c r="T25" s="16">
        <v>12</v>
      </c>
      <c r="U25" s="23">
        <f t="shared" si="1"/>
        <v>0</v>
      </c>
      <c r="V25" s="16"/>
      <c r="W25" s="103"/>
      <c r="X25" s="103"/>
      <c r="Y25" s="108" t="e">
        <f t="shared" si="0"/>
        <v>#DIV/0!</v>
      </c>
    </row>
    <row r="26" spans="1:25">
      <c r="A26" s="16">
        <v>12</v>
      </c>
      <c r="O26" s="129"/>
      <c r="T26" s="16">
        <v>11</v>
      </c>
      <c r="U26" s="23">
        <f t="shared" si="1"/>
        <v>0</v>
      </c>
      <c r="V26" s="16"/>
      <c r="W26" s="104"/>
      <c r="X26" s="103"/>
      <c r="Y26" s="108" t="e">
        <f t="shared" si="0"/>
        <v>#DIV/0!</v>
      </c>
    </row>
    <row r="27" spans="1:25">
      <c r="A27" s="16">
        <v>11</v>
      </c>
      <c r="O27" s="129"/>
      <c r="T27" s="16">
        <v>10</v>
      </c>
      <c r="U27" s="23">
        <f t="shared" si="1"/>
        <v>0</v>
      </c>
      <c r="V27" s="16"/>
      <c r="W27" s="104"/>
      <c r="X27" s="103"/>
      <c r="Y27" s="108" t="e">
        <f t="shared" si="0"/>
        <v>#DIV/0!</v>
      </c>
    </row>
    <row r="28" spans="1:25">
      <c r="A28" s="16">
        <v>10</v>
      </c>
      <c r="O28" s="129"/>
      <c r="T28" s="16">
        <v>9</v>
      </c>
      <c r="U28" s="23">
        <f t="shared" si="1"/>
        <v>0</v>
      </c>
      <c r="V28" s="16"/>
      <c r="W28" s="104"/>
      <c r="X28" s="103"/>
      <c r="Y28" s="108" t="e">
        <f t="shared" si="0"/>
        <v>#DIV/0!</v>
      </c>
    </row>
    <row r="29" spans="1:25">
      <c r="A29" s="16">
        <v>9</v>
      </c>
      <c r="O29" s="129"/>
      <c r="T29" s="16">
        <v>8</v>
      </c>
      <c r="U29" s="23">
        <f t="shared" si="1"/>
        <v>0</v>
      </c>
      <c r="V29" s="16"/>
      <c r="W29" s="104"/>
      <c r="X29" s="103"/>
      <c r="Y29" s="108" t="e">
        <f t="shared" si="0"/>
        <v>#DIV/0!</v>
      </c>
    </row>
    <row r="30" spans="1:25" s="25" customFormat="1">
      <c r="A30" s="21">
        <v>8</v>
      </c>
      <c r="B30"/>
      <c r="C30"/>
      <c r="D30"/>
      <c r="E30"/>
      <c r="F30"/>
      <c r="G30"/>
      <c r="H30"/>
      <c r="I30"/>
      <c r="J30"/>
      <c r="K30"/>
      <c r="L30"/>
      <c r="M30"/>
      <c r="N30"/>
      <c r="O30" s="129"/>
      <c r="P30"/>
      <c r="Q30"/>
      <c r="R30"/>
      <c r="S30"/>
      <c r="T30" s="22">
        <v>7</v>
      </c>
      <c r="U30" s="23">
        <f t="shared" si="1"/>
        <v>0</v>
      </c>
      <c r="V30" s="24">
        <v>8</v>
      </c>
      <c r="W30" s="104"/>
      <c r="X30" s="103"/>
      <c r="Y30" s="108" t="e">
        <f t="shared" si="0"/>
        <v>#DIV/0!</v>
      </c>
    </row>
    <row r="31" spans="1:25">
      <c r="A31" s="16">
        <v>7</v>
      </c>
      <c r="O31" s="129"/>
      <c r="T31" s="16">
        <v>6</v>
      </c>
      <c r="U31" s="23">
        <f t="shared" si="1"/>
        <v>0</v>
      </c>
      <c r="V31" s="5"/>
      <c r="W31" s="104"/>
      <c r="X31" s="103"/>
      <c r="Y31" s="108" t="e">
        <f t="shared" si="0"/>
        <v>#DIV/0!</v>
      </c>
    </row>
    <row r="32" spans="1:25">
      <c r="A32" s="16">
        <v>6</v>
      </c>
      <c r="O32" s="129"/>
      <c r="T32" s="16">
        <v>5</v>
      </c>
      <c r="U32" s="23">
        <f t="shared" si="1"/>
        <v>0</v>
      </c>
      <c r="V32" s="5"/>
      <c r="W32" s="104"/>
      <c r="X32" s="103"/>
      <c r="Y32" s="108" t="e">
        <f t="shared" si="0"/>
        <v>#DIV/0!</v>
      </c>
    </row>
    <row r="33" spans="1:25">
      <c r="A33" s="16">
        <v>5</v>
      </c>
      <c r="O33" s="129"/>
      <c r="T33" s="16">
        <v>4</v>
      </c>
      <c r="U33" s="23">
        <f t="shared" si="1"/>
        <v>0</v>
      </c>
      <c r="V33" s="5"/>
      <c r="W33" s="104"/>
      <c r="X33" s="103"/>
      <c r="Y33" s="108" t="e">
        <f t="shared" si="0"/>
        <v>#DIV/0!</v>
      </c>
    </row>
    <row r="34" spans="1:25">
      <c r="A34" s="16">
        <v>4</v>
      </c>
      <c r="O34" s="129"/>
      <c r="T34" s="16">
        <v>3</v>
      </c>
      <c r="U34" s="23">
        <f t="shared" si="1"/>
        <v>0</v>
      </c>
      <c r="V34" s="5"/>
      <c r="W34" s="104"/>
      <c r="X34" s="103"/>
      <c r="Y34" s="108" t="e">
        <f t="shared" si="0"/>
        <v>#DIV/0!</v>
      </c>
    </row>
    <row r="35" spans="1:25">
      <c r="A35" s="16">
        <v>3</v>
      </c>
      <c r="O35" s="129"/>
      <c r="T35" s="16">
        <v>2</v>
      </c>
      <c r="U35" s="23">
        <f t="shared" si="1"/>
        <v>0</v>
      </c>
      <c r="V35" s="5"/>
      <c r="W35" s="104"/>
      <c r="X35" s="103"/>
      <c r="Y35" s="108" t="e">
        <f>((X35*100)/D35)-100</f>
        <v>#DIV/0!</v>
      </c>
    </row>
    <row r="36" spans="1:25">
      <c r="A36" s="16">
        <v>2</v>
      </c>
      <c r="O36" s="129"/>
      <c r="T36" s="16">
        <v>1</v>
      </c>
      <c r="U36" s="23">
        <f t="shared" si="1"/>
        <v>0</v>
      </c>
      <c r="V36" s="5"/>
      <c r="W36" s="104"/>
      <c r="X36" s="103"/>
      <c r="Y36" s="108" t="e">
        <f t="shared" ref="Y36:Y37" si="2">((X36*100)/D36)-100</f>
        <v>#DIV/0!</v>
      </c>
    </row>
    <row r="37" spans="1:25">
      <c r="A37" s="16">
        <v>1</v>
      </c>
      <c r="T37" s="1"/>
      <c r="U37" s="26"/>
      <c r="V37" s="5"/>
      <c r="W37" s="104"/>
      <c r="X37" s="103"/>
      <c r="Y37" s="108" t="e">
        <f t="shared" si="2"/>
        <v>#DIV/0!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303"/>
      <c r="X38" s="303"/>
      <c r="Y38" s="304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304"/>
      <c r="X39" s="304"/>
      <c r="Y39" s="304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304"/>
      <c r="X40" s="304"/>
      <c r="Y40" s="304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304"/>
      <c r="X41" s="304"/>
      <c r="Y41" s="304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36" activePane="bottomRight" state="frozen"/>
      <selection pane="topRight" activeCell="B1" sqref="B1"/>
      <selection pane="bottomLeft" activeCell="A15" sqref="A15"/>
      <selection pane="bottomRight" activeCell="C45" sqref="C45"/>
    </sheetView>
  </sheetViews>
  <sheetFormatPr baseColWidth="10" defaultColWidth="11.42578125" defaultRowHeight="12.75"/>
  <cols>
    <col min="1" max="2" width="12.7109375" style="163" customWidth="1"/>
    <col min="3" max="3" width="21.28515625" style="163" customWidth="1"/>
    <col min="4" max="4" width="21.85546875" style="163" customWidth="1"/>
    <col min="5" max="7" width="12.7109375" style="163" customWidth="1"/>
    <col min="8" max="8" width="14.7109375" style="163" customWidth="1"/>
    <col min="9" max="9" width="13.42578125" style="163" customWidth="1"/>
    <col min="10" max="10" width="10" style="163" bestFit="1" customWidth="1"/>
    <col min="11" max="11" width="17.5703125" style="217" bestFit="1" customWidth="1"/>
    <col min="12" max="12" width="15.5703125" style="217" bestFit="1" customWidth="1"/>
    <col min="13" max="13" width="9" style="217" customWidth="1"/>
    <col min="14" max="14" width="7.28515625" style="217" bestFit="1" customWidth="1"/>
    <col min="15" max="15" width="11.42578125" style="217"/>
    <col min="16" max="16" width="10" style="163" customWidth="1"/>
    <col min="17" max="17" width="12.28515625" style="163" customWidth="1"/>
    <col min="18" max="256" width="11.42578125" style="163"/>
    <col min="257" max="258" width="12.7109375" style="163" customWidth="1"/>
    <col min="259" max="259" width="21.28515625" style="163" customWidth="1"/>
    <col min="260" max="260" width="21.85546875" style="163" customWidth="1"/>
    <col min="261" max="263" width="12.7109375" style="163" customWidth="1"/>
    <col min="264" max="264" width="14.7109375" style="163" customWidth="1"/>
    <col min="265" max="265" width="13.42578125" style="163" customWidth="1"/>
    <col min="266" max="266" width="10" style="163" bestFit="1" customWidth="1"/>
    <col min="267" max="267" width="17.5703125" style="163" bestFit="1" customWidth="1"/>
    <col min="268" max="268" width="15.5703125" style="163" bestFit="1" customWidth="1"/>
    <col min="269" max="269" width="9" style="163" customWidth="1"/>
    <col min="270" max="270" width="7.28515625" style="163" bestFit="1" customWidth="1"/>
    <col min="271" max="271" width="11.42578125" style="163"/>
    <col min="272" max="272" width="10" style="163" customWidth="1"/>
    <col min="273" max="273" width="12.28515625" style="163" customWidth="1"/>
    <col min="274" max="512" width="11.42578125" style="163"/>
    <col min="513" max="514" width="12.7109375" style="163" customWidth="1"/>
    <col min="515" max="515" width="21.28515625" style="163" customWidth="1"/>
    <col min="516" max="516" width="21.85546875" style="163" customWidth="1"/>
    <col min="517" max="519" width="12.7109375" style="163" customWidth="1"/>
    <col min="520" max="520" width="14.7109375" style="163" customWidth="1"/>
    <col min="521" max="521" width="13.42578125" style="163" customWidth="1"/>
    <col min="522" max="522" width="10" style="163" bestFit="1" customWidth="1"/>
    <col min="523" max="523" width="17.5703125" style="163" bestFit="1" customWidth="1"/>
    <col min="524" max="524" width="15.5703125" style="163" bestFit="1" customWidth="1"/>
    <col min="525" max="525" width="9" style="163" customWidth="1"/>
    <col min="526" max="526" width="7.28515625" style="163" bestFit="1" customWidth="1"/>
    <col min="527" max="527" width="11.42578125" style="163"/>
    <col min="528" max="528" width="10" style="163" customWidth="1"/>
    <col min="529" max="529" width="12.28515625" style="163" customWidth="1"/>
    <col min="530" max="768" width="11.42578125" style="163"/>
    <col min="769" max="770" width="12.7109375" style="163" customWidth="1"/>
    <col min="771" max="771" width="21.28515625" style="163" customWidth="1"/>
    <col min="772" max="772" width="21.85546875" style="163" customWidth="1"/>
    <col min="773" max="775" width="12.7109375" style="163" customWidth="1"/>
    <col min="776" max="776" width="14.7109375" style="163" customWidth="1"/>
    <col min="777" max="777" width="13.42578125" style="163" customWidth="1"/>
    <col min="778" max="778" width="10" style="163" bestFit="1" customWidth="1"/>
    <col min="779" max="779" width="17.5703125" style="163" bestFit="1" customWidth="1"/>
    <col min="780" max="780" width="15.5703125" style="163" bestFit="1" customWidth="1"/>
    <col min="781" max="781" width="9" style="163" customWidth="1"/>
    <col min="782" max="782" width="7.28515625" style="163" bestFit="1" customWidth="1"/>
    <col min="783" max="783" width="11.42578125" style="163"/>
    <col min="784" max="784" width="10" style="163" customWidth="1"/>
    <col min="785" max="785" width="12.28515625" style="163" customWidth="1"/>
    <col min="786" max="1024" width="11.42578125" style="163"/>
    <col min="1025" max="1026" width="12.7109375" style="163" customWidth="1"/>
    <col min="1027" max="1027" width="21.28515625" style="163" customWidth="1"/>
    <col min="1028" max="1028" width="21.85546875" style="163" customWidth="1"/>
    <col min="1029" max="1031" width="12.7109375" style="163" customWidth="1"/>
    <col min="1032" max="1032" width="14.7109375" style="163" customWidth="1"/>
    <col min="1033" max="1033" width="13.42578125" style="163" customWidth="1"/>
    <col min="1034" max="1034" width="10" style="163" bestFit="1" customWidth="1"/>
    <col min="1035" max="1035" width="17.5703125" style="163" bestFit="1" customWidth="1"/>
    <col min="1036" max="1036" width="15.5703125" style="163" bestFit="1" customWidth="1"/>
    <col min="1037" max="1037" width="9" style="163" customWidth="1"/>
    <col min="1038" max="1038" width="7.28515625" style="163" bestFit="1" customWidth="1"/>
    <col min="1039" max="1039" width="11.42578125" style="163"/>
    <col min="1040" max="1040" width="10" style="163" customWidth="1"/>
    <col min="1041" max="1041" width="12.28515625" style="163" customWidth="1"/>
    <col min="1042" max="1280" width="11.42578125" style="163"/>
    <col min="1281" max="1282" width="12.7109375" style="163" customWidth="1"/>
    <col min="1283" max="1283" width="21.28515625" style="163" customWidth="1"/>
    <col min="1284" max="1284" width="21.85546875" style="163" customWidth="1"/>
    <col min="1285" max="1287" width="12.7109375" style="163" customWidth="1"/>
    <col min="1288" max="1288" width="14.7109375" style="163" customWidth="1"/>
    <col min="1289" max="1289" width="13.42578125" style="163" customWidth="1"/>
    <col min="1290" max="1290" width="10" style="163" bestFit="1" customWidth="1"/>
    <col min="1291" max="1291" width="17.5703125" style="163" bestFit="1" customWidth="1"/>
    <col min="1292" max="1292" width="15.5703125" style="163" bestFit="1" customWidth="1"/>
    <col min="1293" max="1293" width="9" style="163" customWidth="1"/>
    <col min="1294" max="1294" width="7.28515625" style="163" bestFit="1" customWidth="1"/>
    <col min="1295" max="1295" width="11.42578125" style="163"/>
    <col min="1296" max="1296" width="10" style="163" customWidth="1"/>
    <col min="1297" max="1297" width="12.28515625" style="163" customWidth="1"/>
    <col min="1298" max="1536" width="11.42578125" style="163"/>
    <col min="1537" max="1538" width="12.7109375" style="163" customWidth="1"/>
    <col min="1539" max="1539" width="21.28515625" style="163" customWidth="1"/>
    <col min="1540" max="1540" width="21.85546875" style="163" customWidth="1"/>
    <col min="1541" max="1543" width="12.7109375" style="163" customWidth="1"/>
    <col min="1544" max="1544" width="14.7109375" style="163" customWidth="1"/>
    <col min="1545" max="1545" width="13.42578125" style="163" customWidth="1"/>
    <col min="1546" max="1546" width="10" style="163" bestFit="1" customWidth="1"/>
    <col min="1547" max="1547" width="17.5703125" style="163" bestFit="1" customWidth="1"/>
    <col min="1548" max="1548" width="15.5703125" style="163" bestFit="1" customWidth="1"/>
    <col min="1549" max="1549" width="9" style="163" customWidth="1"/>
    <col min="1550" max="1550" width="7.28515625" style="163" bestFit="1" customWidth="1"/>
    <col min="1551" max="1551" width="11.42578125" style="163"/>
    <col min="1552" max="1552" width="10" style="163" customWidth="1"/>
    <col min="1553" max="1553" width="12.28515625" style="163" customWidth="1"/>
    <col min="1554" max="1792" width="11.42578125" style="163"/>
    <col min="1793" max="1794" width="12.7109375" style="163" customWidth="1"/>
    <col min="1795" max="1795" width="21.28515625" style="163" customWidth="1"/>
    <col min="1796" max="1796" width="21.85546875" style="163" customWidth="1"/>
    <col min="1797" max="1799" width="12.7109375" style="163" customWidth="1"/>
    <col min="1800" max="1800" width="14.7109375" style="163" customWidth="1"/>
    <col min="1801" max="1801" width="13.42578125" style="163" customWidth="1"/>
    <col min="1802" max="1802" width="10" style="163" bestFit="1" customWidth="1"/>
    <col min="1803" max="1803" width="17.5703125" style="163" bestFit="1" customWidth="1"/>
    <col min="1804" max="1804" width="15.5703125" style="163" bestFit="1" customWidth="1"/>
    <col min="1805" max="1805" width="9" style="163" customWidth="1"/>
    <col min="1806" max="1806" width="7.28515625" style="163" bestFit="1" customWidth="1"/>
    <col min="1807" max="1807" width="11.42578125" style="163"/>
    <col min="1808" max="1808" width="10" style="163" customWidth="1"/>
    <col min="1809" max="1809" width="12.28515625" style="163" customWidth="1"/>
    <col min="1810" max="2048" width="11.42578125" style="163"/>
    <col min="2049" max="2050" width="12.7109375" style="163" customWidth="1"/>
    <col min="2051" max="2051" width="21.28515625" style="163" customWidth="1"/>
    <col min="2052" max="2052" width="21.85546875" style="163" customWidth="1"/>
    <col min="2053" max="2055" width="12.7109375" style="163" customWidth="1"/>
    <col min="2056" max="2056" width="14.7109375" style="163" customWidth="1"/>
    <col min="2057" max="2057" width="13.42578125" style="163" customWidth="1"/>
    <col min="2058" max="2058" width="10" style="163" bestFit="1" customWidth="1"/>
    <col min="2059" max="2059" width="17.5703125" style="163" bestFit="1" customWidth="1"/>
    <col min="2060" max="2060" width="15.5703125" style="163" bestFit="1" customWidth="1"/>
    <col min="2061" max="2061" width="9" style="163" customWidth="1"/>
    <col min="2062" max="2062" width="7.28515625" style="163" bestFit="1" customWidth="1"/>
    <col min="2063" max="2063" width="11.42578125" style="163"/>
    <col min="2064" max="2064" width="10" style="163" customWidth="1"/>
    <col min="2065" max="2065" width="12.28515625" style="163" customWidth="1"/>
    <col min="2066" max="2304" width="11.42578125" style="163"/>
    <col min="2305" max="2306" width="12.7109375" style="163" customWidth="1"/>
    <col min="2307" max="2307" width="21.28515625" style="163" customWidth="1"/>
    <col min="2308" max="2308" width="21.85546875" style="163" customWidth="1"/>
    <col min="2309" max="2311" width="12.7109375" style="163" customWidth="1"/>
    <col min="2312" max="2312" width="14.7109375" style="163" customWidth="1"/>
    <col min="2313" max="2313" width="13.42578125" style="163" customWidth="1"/>
    <col min="2314" max="2314" width="10" style="163" bestFit="1" customWidth="1"/>
    <col min="2315" max="2315" width="17.5703125" style="163" bestFit="1" customWidth="1"/>
    <col min="2316" max="2316" width="15.5703125" style="163" bestFit="1" customWidth="1"/>
    <col min="2317" max="2317" width="9" style="163" customWidth="1"/>
    <col min="2318" max="2318" width="7.28515625" style="163" bestFit="1" customWidth="1"/>
    <col min="2319" max="2319" width="11.42578125" style="163"/>
    <col min="2320" max="2320" width="10" style="163" customWidth="1"/>
    <col min="2321" max="2321" width="12.28515625" style="163" customWidth="1"/>
    <col min="2322" max="2560" width="11.42578125" style="163"/>
    <col min="2561" max="2562" width="12.7109375" style="163" customWidth="1"/>
    <col min="2563" max="2563" width="21.28515625" style="163" customWidth="1"/>
    <col min="2564" max="2564" width="21.85546875" style="163" customWidth="1"/>
    <col min="2565" max="2567" width="12.7109375" style="163" customWidth="1"/>
    <col min="2568" max="2568" width="14.7109375" style="163" customWidth="1"/>
    <col min="2569" max="2569" width="13.42578125" style="163" customWidth="1"/>
    <col min="2570" max="2570" width="10" style="163" bestFit="1" customWidth="1"/>
    <col min="2571" max="2571" width="17.5703125" style="163" bestFit="1" customWidth="1"/>
    <col min="2572" max="2572" width="15.5703125" style="163" bestFit="1" customWidth="1"/>
    <col min="2573" max="2573" width="9" style="163" customWidth="1"/>
    <col min="2574" max="2574" width="7.28515625" style="163" bestFit="1" customWidth="1"/>
    <col min="2575" max="2575" width="11.42578125" style="163"/>
    <col min="2576" max="2576" width="10" style="163" customWidth="1"/>
    <col min="2577" max="2577" width="12.28515625" style="163" customWidth="1"/>
    <col min="2578" max="2816" width="11.42578125" style="163"/>
    <col min="2817" max="2818" width="12.7109375" style="163" customWidth="1"/>
    <col min="2819" max="2819" width="21.28515625" style="163" customWidth="1"/>
    <col min="2820" max="2820" width="21.85546875" style="163" customWidth="1"/>
    <col min="2821" max="2823" width="12.7109375" style="163" customWidth="1"/>
    <col min="2824" max="2824" width="14.7109375" style="163" customWidth="1"/>
    <col min="2825" max="2825" width="13.42578125" style="163" customWidth="1"/>
    <col min="2826" max="2826" width="10" style="163" bestFit="1" customWidth="1"/>
    <col min="2827" max="2827" width="17.5703125" style="163" bestFit="1" customWidth="1"/>
    <col min="2828" max="2828" width="15.5703125" style="163" bestFit="1" customWidth="1"/>
    <col min="2829" max="2829" width="9" style="163" customWidth="1"/>
    <col min="2830" max="2830" width="7.28515625" style="163" bestFit="1" customWidth="1"/>
    <col min="2831" max="2831" width="11.42578125" style="163"/>
    <col min="2832" max="2832" width="10" style="163" customWidth="1"/>
    <col min="2833" max="2833" width="12.28515625" style="163" customWidth="1"/>
    <col min="2834" max="3072" width="11.42578125" style="163"/>
    <col min="3073" max="3074" width="12.7109375" style="163" customWidth="1"/>
    <col min="3075" max="3075" width="21.28515625" style="163" customWidth="1"/>
    <col min="3076" max="3076" width="21.85546875" style="163" customWidth="1"/>
    <col min="3077" max="3079" width="12.7109375" style="163" customWidth="1"/>
    <col min="3080" max="3080" width="14.7109375" style="163" customWidth="1"/>
    <col min="3081" max="3081" width="13.42578125" style="163" customWidth="1"/>
    <col min="3082" max="3082" width="10" style="163" bestFit="1" customWidth="1"/>
    <col min="3083" max="3083" width="17.5703125" style="163" bestFit="1" customWidth="1"/>
    <col min="3084" max="3084" width="15.5703125" style="163" bestFit="1" customWidth="1"/>
    <col min="3085" max="3085" width="9" style="163" customWidth="1"/>
    <col min="3086" max="3086" width="7.28515625" style="163" bestFit="1" customWidth="1"/>
    <col min="3087" max="3087" width="11.42578125" style="163"/>
    <col min="3088" max="3088" width="10" style="163" customWidth="1"/>
    <col min="3089" max="3089" width="12.28515625" style="163" customWidth="1"/>
    <col min="3090" max="3328" width="11.42578125" style="163"/>
    <col min="3329" max="3330" width="12.7109375" style="163" customWidth="1"/>
    <col min="3331" max="3331" width="21.28515625" style="163" customWidth="1"/>
    <col min="3332" max="3332" width="21.85546875" style="163" customWidth="1"/>
    <col min="3333" max="3335" width="12.7109375" style="163" customWidth="1"/>
    <col min="3336" max="3336" width="14.7109375" style="163" customWidth="1"/>
    <col min="3337" max="3337" width="13.42578125" style="163" customWidth="1"/>
    <col min="3338" max="3338" width="10" style="163" bestFit="1" customWidth="1"/>
    <col min="3339" max="3339" width="17.5703125" style="163" bestFit="1" customWidth="1"/>
    <col min="3340" max="3340" width="15.5703125" style="163" bestFit="1" customWidth="1"/>
    <col min="3341" max="3341" width="9" style="163" customWidth="1"/>
    <col min="3342" max="3342" width="7.28515625" style="163" bestFit="1" customWidth="1"/>
    <col min="3343" max="3343" width="11.42578125" style="163"/>
    <col min="3344" max="3344" width="10" style="163" customWidth="1"/>
    <col min="3345" max="3345" width="12.28515625" style="163" customWidth="1"/>
    <col min="3346" max="3584" width="11.42578125" style="163"/>
    <col min="3585" max="3586" width="12.7109375" style="163" customWidth="1"/>
    <col min="3587" max="3587" width="21.28515625" style="163" customWidth="1"/>
    <col min="3588" max="3588" width="21.85546875" style="163" customWidth="1"/>
    <col min="3589" max="3591" width="12.7109375" style="163" customWidth="1"/>
    <col min="3592" max="3592" width="14.7109375" style="163" customWidth="1"/>
    <col min="3593" max="3593" width="13.42578125" style="163" customWidth="1"/>
    <col min="3594" max="3594" width="10" style="163" bestFit="1" customWidth="1"/>
    <col min="3595" max="3595" width="17.5703125" style="163" bestFit="1" customWidth="1"/>
    <col min="3596" max="3596" width="15.5703125" style="163" bestFit="1" customWidth="1"/>
    <col min="3597" max="3597" width="9" style="163" customWidth="1"/>
    <col min="3598" max="3598" width="7.28515625" style="163" bestFit="1" customWidth="1"/>
    <col min="3599" max="3599" width="11.42578125" style="163"/>
    <col min="3600" max="3600" width="10" style="163" customWidth="1"/>
    <col min="3601" max="3601" width="12.28515625" style="163" customWidth="1"/>
    <col min="3602" max="3840" width="11.42578125" style="163"/>
    <col min="3841" max="3842" width="12.7109375" style="163" customWidth="1"/>
    <col min="3843" max="3843" width="21.28515625" style="163" customWidth="1"/>
    <col min="3844" max="3844" width="21.85546875" style="163" customWidth="1"/>
    <col min="3845" max="3847" width="12.7109375" style="163" customWidth="1"/>
    <col min="3848" max="3848" width="14.7109375" style="163" customWidth="1"/>
    <col min="3849" max="3849" width="13.42578125" style="163" customWidth="1"/>
    <col min="3850" max="3850" width="10" style="163" bestFit="1" customWidth="1"/>
    <col min="3851" max="3851" width="17.5703125" style="163" bestFit="1" customWidth="1"/>
    <col min="3852" max="3852" width="15.5703125" style="163" bestFit="1" customWidth="1"/>
    <col min="3853" max="3853" width="9" style="163" customWidth="1"/>
    <col min="3854" max="3854" width="7.28515625" style="163" bestFit="1" customWidth="1"/>
    <col min="3855" max="3855" width="11.42578125" style="163"/>
    <col min="3856" max="3856" width="10" style="163" customWidth="1"/>
    <col min="3857" max="3857" width="12.28515625" style="163" customWidth="1"/>
    <col min="3858" max="4096" width="11.42578125" style="163"/>
    <col min="4097" max="4098" width="12.7109375" style="163" customWidth="1"/>
    <col min="4099" max="4099" width="21.28515625" style="163" customWidth="1"/>
    <col min="4100" max="4100" width="21.85546875" style="163" customWidth="1"/>
    <col min="4101" max="4103" width="12.7109375" style="163" customWidth="1"/>
    <col min="4104" max="4104" width="14.7109375" style="163" customWidth="1"/>
    <col min="4105" max="4105" width="13.42578125" style="163" customWidth="1"/>
    <col min="4106" max="4106" width="10" style="163" bestFit="1" customWidth="1"/>
    <col min="4107" max="4107" width="17.5703125" style="163" bestFit="1" customWidth="1"/>
    <col min="4108" max="4108" width="15.5703125" style="163" bestFit="1" customWidth="1"/>
    <col min="4109" max="4109" width="9" style="163" customWidth="1"/>
    <col min="4110" max="4110" width="7.28515625" style="163" bestFit="1" customWidth="1"/>
    <col min="4111" max="4111" width="11.42578125" style="163"/>
    <col min="4112" max="4112" width="10" style="163" customWidth="1"/>
    <col min="4113" max="4113" width="12.28515625" style="163" customWidth="1"/>
    <col min="4114" max="4352" width="11.42578125" style="163"/>
    <col min="4353" max="4354" width="12.7109375" style="163" customWidth="1"/>
    <col min="4355" max="4355" width="21.28515625" style="163" customWidth="1"/>
    <col min="4356" max="4356" width="21.85546875" style="163" customWidth="1"/>
    <col min="4357" max="4359" width="12.7109375" style="163" customWidth="1"/>
    <col min="4360" max="4360" width="14.7109375" style="163" customWidth="1"/>
    <col min="4361" max="4361" width="13.42578125" style="163" customWidth="1"/>
    <col min="4362" max="4362" width="10" style="163" bestFit="1" customWidth="1"/>
    <col min="4363" max="4363" width="17.5703125" style="163" bestFit="1" customWidth="1"/>
    <col min="4364" max="4364" width="15.5703125" style="163" bestFit="1" customWidth="1"/>
    <col min="4365" max="4365" width="9" style="163" customWidth="1"/>
    <col min="4366" max="4366" width="7.28515625" style="163" bestFit="1" customWidth="1"/>
    <col min="4367" max="4367" width="11.42578125" style="163"/>
    <col min="4368" max="4368" width="10" style="163" customWidth="1"/>
    <col min="4369" max="4369" width="12.28515625" style="163" customWidth="1"/>
    <col min="4370" max="4608" width="11.42578125" style="163"/>
    <col min="4609" max="4610" width="12.7109375" style="163" customWidth="1"/>
    <col min="4611" max="4611" width="21.28515625" style="163" customWidth="1"/>
    <col min="4612" max="4612" width="21.85546875" style="163" customWidth="1"/>
    <col min="4613" max="4615" width="12.7109375" style="163" customWidth="1"/>
    <col min="4616" max="4616" width="14.7109375" style="163" customWidth="1"/>
    <col min="4617" max="4617" width="13.42578125" style="163" customWidth="1"/>
    <col min="4618" max="4618" width="10" style="163" bestFit="1" customWidth="1"/>
    <col min="4619" max="4619" width="17.5703125" style="163" bestFit="1" customWidth="1"/>
    <col min="4620" max="4620" width="15.5703125" style="163" bestFit="1" customWidth="1"/>
    <col min="4621" max="4621" width="9" style="163" customWidth="1"/>
    <col min="4622" max="4622" width="7.28515625" style="163" bestFit="1" customWidth="1"/>
    <col min="4623" max="4623" width="11.42578125" style="163"/>
    <col min="4624" max="4624" width="10" style="163" customWidth="1"/>
    <col min="4625" max="4625" width="12.28515625" style="163" customWidth="1"/>
    <col min="4626" max="4864" width="11.42578125" style="163"/>
    <col min="4865" max="4866" width="12.7109375" style="163" customWidth="1"/>
    <col min="4867" max="4867" width="21.28515625" style="163" customWidth="1"/>
    <col min="4868" max="4868" width="21.85546875" style="163" customWidth="1"/>
    <col min="4869" max="4871" width="12.7109375" style="163" customWidth="1"/>
    <col min="4872" max="4872" width="14.7109375" style="163" customWidth="1"/>
    <col min="4873" max="4873" width="13.42578125" style="163" customWidth="1"/>
    <col min="4874" max="4874" width="10" style="163" bestFit="1" customWidth="1"/>
    <col min="4875" max="4875" width="17.5703125" style="163" bestFit="1" customWidth="1"/>
    <col min="4876" max="4876" width="15.5703125" style="163" bestFit="1" customWidth="1"/>
    <col min="4877" max="4877" width="9" style="163" customWidth="1"/>
    <col min="4878" max="4878" width="7.28515625" style="163" bestFit="1" customWidth="1"/>
    <col min="4879" max="4879" width="11.42578125" style="163"/>
    <col min="4880" max="4880" width="10" style="163" customWidth="1"/>
    <col min="4881" max="4881" width="12.28515625" style="163" customWidth="1"/>
    <col min="4882" max="5120" width="11.42578125" style="163"/>
    <col min="5121" max="5122" width="12.7109375" style="163" customWidth="1"/>
    <col min="5123" max="5123" width="21.28515625" style="163" customWidth="1"/>
    <col min="5124" max="5124" width="21.85546875" style="163" customWidth="1"/>
    <col min="5125" max="5127" width="12.7109375" style="163" customWidth="1"/>
    <col min="5128" max="5128" width="14.7109375" style="163" customWidth="1"/>
    <col min="5129" max="5129" width="13.42578125" style="163" customWidth="1"/>
    <col min="5130" max="5130" width="10" style="163" bestFit="1" customWidth="1"/>
    <col min="5131" max="5131" width="17.5703125" style="163" bestFit="1" customWidth="1"/>
    <col min="5132" max="5132" width="15.5703125" style="163" bestFit="1" customWidth="1"/>
    <col min="5133" max="5133" width="9" style="163" customWidth="1"/>
    <col min="5134" max="5134" width="7.28515625" style="163" bestFit="1" customWidth="1"/>
    <col min="5135" max="5135" width="11.42578125" style="163"/>
    <col min="5136" max="5136" width="10" style="163" customWidth="1"/>
    <col min="5137" max="5137" width="12.28515625" style="163" customWidth="1"/>
    <col min="5138" max="5376" width="11.42578125" style="163"/>
    <col min="5377" max="5378" width="12.7109375" style="163" customWidth="1"/>
    <col min="5379" max="5379" width="21.28515625" style="163" customWidth="1"/>
    <col min="5380" max="5380" width="21.85546875" style="163" customWidth="1"/>
    <col min="5381" max="5383" width="12.7109375" style="163" customWidth="1"/>
    <col min="5384" max="5384" width="14.7109375" style="163" customWidth="1"/>
    <col min="5385" max="5385" width="13.42578125" style="163" customWidth="1"/>
    <col min="5386" max="5386" width="10" style="163" bestFit="1" customWidth="1"/>
    <col min="5387" max="5387" width="17.5703125" style="163" bestFit="1" customWidth="1"/>
    <col min="5388" max="5388" width="15.5703125" style="163" bestFit="1" customWidth="1"/>
    <col min="5389" max="5389" width="9" style="163" customWidth="1"/>
    <col min="5390" max="5390" width="7.28515625" style="163" bestFit="1" customWidth="1"/>
    <col min="5391" max="5391" width="11.42578125" style="163"/>
    <col min="5392" max="5392" width="10" style="163" customWidth="1"/>
    <col min="5393" max="5393" width="12.28515625" style="163" customWidth="1"/>
    <col min="5394" max="5632" width="11.42578125" style="163"/>
    <col min="5633" max="5634" width="12.7109375" style="163" customWidth="1"/>
    <col min="5635" max="5635" width="21.28515625" style="163" customWidth="1"/>
    <col min="5636" max="5636" width="21.85546875" style="163" customWidth="1"/>
    <col min="5637" max="5639" width="12.7109375" style="163" customWidth="1"/>
    <col min="5640" max="5640" width="14.7109375" style="163" customWidth="1"/>
    <col min="5641" max="5641" width="13.42578125" style="163" customWidth="1"/>
    <col min="5642" max="5642" width="10" style="163" bestFit="1" customWidth="1"/>
    <col min="5643" max="5643" width="17.5703125" style="163" bestFit="1" customWidth="1"/>
    <col min="5644" max="5644" width="15.5703125" style="163" bestFit="1" customWidth="1"/>
    <col min="5645" max="5645" width="9" style="163" customWidth="1"/>
    <col min="5646" max="5646" width="7.28515625" style="163" bestFit="1" customWidth="1"/>
    <col min="5647" max="5647" width="11.42578125" style="163"/>
    <col min="5648" max="5648" width="10" style="163" customWidth="1"/>
    <col min="5649" max="5649" width="12.28515625" style="163" customWidth="1"/>
    <col min="5650" max="5888" width="11.42578125" style="163"/>
    <col min="5889" max="5890" width="12.7109375" style="163" customWidth="1"/>
    <col min="5891" max="5891" width="21.28515625" style="163" customWidth="1"/>
    <col min="5892" max="5892" width="21.85546875" style="163" customWidth="1"/>
    <col min="5893" max="5895" width="12.7109375" style="163" customWidth="1"/>
    <col min="5896" max="5896" width="14.7109375" style="163" customWidth="1"/>
    <col min="5897" max="5897" width="13.42578125" style="163" customWidth="1"/>
    <col min="5898" max="5898" width="10" style="163" bestFit="1" customWidth="1"/>
    <col min="5899" max="5899" width="17.5703125" style="163" bestFit="1" customWidth="1"/>
    <col min="5900" max="5900" width="15.5703125" style="163" bestFit="1" customWidth="1"/>
    <col min="5901" max="5901" width="9" style="163" customWidth="1"/>
    <col min="5902" max="5902" width="7.28515625" style="163" bestFit="1" customWidth="1"/>
    <col min="5903" max="5903" width="11.42578125" style="163"/>
    <col min="5904" max="5904" width="10" style="163" customWidth="1"/>
    <col min="5905" max="5905" width="12.28515625" style="163" customWidth="1"/>
    <col min="5906" max="6144" width="11.42578125" style="163"/>
    <col min="6145" max="6146" width="12.7109375" style="163" customWidth="1"/>
    <col min="6147" max="6147" width="21.28515625" style="163" customWidth="1"/>
    <col min="6148" max="6148" width="21.85546875" style="163" customWidth="1"/>
    <col min="6149" max="6151" width="12.7109375" style="163" customWidth="1"/>
    <col min="6152" max="6152" width="14.7109375" style="163" customWidth="1"/>
    <col min="6153" max="6153" width="13.42578125" style="163" customWidth="1"/>
    <col min="6154" max="6154" width="10" style="163" bestFit="1" customWidth="1"/>
    <col min="6155" max="6155" width="17.5703125" style="163" bestFit="1" customWidth="1"/>
    <col min="6156" max="6156" width="15.5703125" style="163" bestFit="1" customWidth="1"/>
    <col min="6157" max="6157" width="9" style="163" customWidth="1"/>
    <col min="6158" max="6158" width="7.28515625" style="163" bestFit="1" customWidth="1"/>
    <col min="6159" max="6159" width="11.42578125" style="163"/>
    <col min="6160" max="6160" width="10" style="163" customWidth="1"/>
    <col min="6161" max="6161" width="12.28515625" style="163" customWidth="1"/>
    <col min="6162" max="6400" width="11.42578125" style="163"/>
    <col min="6401" max="6402" width="12.7109375" style="163" customWidth="1"/>
    <col min="6403" max="6403" width="21.28515625" style="163" customWidth="1"/>
    <col min="6404" max="6404" width="21.85546875" style="163" customWidth="1"/>
    <col min="6405" max="6407" width="12.7109375" style="163" customWidth="1"/>
    <col min="6408" max="6408" width="14.7109375" style="163" customWidth="1"/>
    <col min="6409" max="6409" width="13.42578125" style="163" customWidth="1"/>
    <col min="6410" max="6410" width="10" style="163" bestFit="1" customWidth="1"/>
    <col min="6411" max="6411" width="17.5703125" style="163" bestFit="1" customWidth="1"/>
    <col min="6412" max="6412" width="15.5703125" style="163" bestFit="1" customWidth="1"/>
    <col min="6413" max="6413" width="9" style="163" customWidth="1"/>
    <col min="6414" max="6414" width="7.28515625" style="163" bestFit="1" customWidth="1"/>
    <col min="6415" max="6415" width="11.42578125" style="163"/>
    <col min="6416" max="6416" width="10" style="163" customWidth="1"/>
    <col min="6417" max="6417" width="12.28515625" style="163" customWidth="1"/>
    <col min="6418" max="6656" width="11.42578125" style="163"/>
    <col min="6657" max="6658" width="12.7109375" style="163" customWidth="1"/>
    <col min="6659" max="6659" width="21.28515625" style="163" customWidth="1"/>
    <col min="6660" max="6660" width="21.85546875" style="163" customWidth="1"/>
    <col min="6661" max="6663" width="12.7109375" style="163" customWidth="1"/>
    <col min="6664" max="6664" width="14.7109375" style="163" customWidth="1"/>
    <col min="6665" max="6665" width="13.42578125" style="163" customWidth="1"/>
    <col min="6666" max="6666" width="10" style="163" bestFit="1" customWidth="1"/>
    <col min="6667" max="6667" width="17.5703125" style="163" bestFit="1" customWidth="1"/>
    <col min="6668" max="6668" width="15.5703125" style="163" bestFit="1" customWidth="1"/>
    <col min="6669" max="6669" width="9" style="163" customWidth="1"/>
    <col min="6670" max="6670" width="7.28515625" style="163" bestFit="1" customWidth="1"/>
    <col min="6671" max="6671" width="11.42578125" style="163"/>
    <col min="6672" max="6672" width="10" style="163" customWidth="1"/>
    <col min="6673" max="6673" width="12.28515625" style="163" customWidth="1"/>
    <col min="6674" max="6912" width="11.42578125" style="163"/>
    <col min="6913" max="6914" width="12.7109375" style="163" customWidth="1"/>
    <col min="6915" max="6915" width="21.28515625" style="163" customWidth="1"/>
    <col min="6916" max="6916" width="21.85546875" style="163" customWidth="1"/>
    <col min="6917" max="6919" width="12.7109375" style="163" customWidth="1"/>
    <col min="6920" max="6920" width="14.7109375" style="163" customWidth="1"/>
    <col min="6921" max="6921" width="13.42578125" style="163" customWidth="1"/>
    <col min="6922" max="6922" width="10" style="163" bestFit="1" customWidth="1"/>
    <col min="6923" max="6923" width="17.5703125" style="163" bestFit="1" customWidth="1"/>
    <col min="6924" max="6924" width="15.5703125" style="163" bestFit="1" customWidth="1"/>
    <col min="6925" max="6925" width="9" style="163" customWidth="1"/>
    <col min="6926" max="6926" width="7.28515625" style="163" bestFit="1" customWidth="1"/>
    <col min="6927" max="6927" width="11.42578125" style="163"/>
    <col min="6928" max="6928" width="10" style="163" customWidth="1"/>
    <col min="6929" max="6929" width="12.28515625" style="163" customWidth="1"/>
    <col min="6930" max="7168" width="11.42578125" style="163"/>
    <col min="7169" max="7170" width="12.7109375" style="163" customWidth="1"/>
    <col min="7171" max="7171" width="21.28515625" style="163" customWidth="1"/>
    <col min="7172" max="7172" width="21.85546875" style="163" customWidth="1"/>
    <col min="7173" max="7175" width="12.7109375" style="163" customWidth="1"/>
    <col min="7176" max="7176" width="14.7109375" style="163" customWidth="1"/>
    <col min="7177" max="7177" width="13.42578125" style="163" customWidth="1"/>
    <col min="7178" max="7178" width="10" style="163" bestFit="1" customWidth="1"/>
    <col min="7179" max="7179" width="17.5703125" style="163" bestFit="1" customWidth="1"/>
    <col min="7180" max="7180" width="15.5703125" style="163" bestFit="1" customWidth="1"/>
    <col min="7181" max="7181" width="9" style="163" customWidth="1"/>
    <col min="7182" max="7182" width="7.28515625" style="163" bestFit="1" customWidth="1"/>
    <col min="7183" max="7183" width="11.42578125" style="163"/>
    <col min="7184" max="7184" width="10" style="163" customWidth="1"/>
    <col min="7185" max="7185" width="12.28515625" style="163" customWidth="1"/>
    <col min="7186" max="7424" width="11.42578125" style="163"/>
    <col min="7425" max="7426" width="12.7109375" style="163" customWidth="1"/>
    <col min="7427" max="7427" width="21.28515625" style="163" customWidth="1"/>
    <col min="7428" max="7428" width="21.85546875" style="163" customWidth="1"/>
    <col min="7429" max="7431" width="12.7109375" style="163" customWidth="1"/>
    <col min="7432" max="7432" width="14.7109375" style="163" customWidth="1"/>
    <col min="7433" max="7433" width="13.42578125" style="163" customWidth="1"/>
    <col min="7434" max="7434" width="10" style="163" bestFit="1" customWidth="1"/>
    <col min="7435" max="7435" width="17.5703125" style="163" bestFit="1" customWidth="1"/>
    <col min="7436" max="7436" width="15.5703125" style="163" bestFit="1" customWidth="1"/>
    <col min="7437" max="7437" width="9" style="163" customWidth="1"/>
    <col min="7438" max="7438" width="7.28515625" style="163" bestFit="1" customWidth="1"/>
    <col min="7439" max="7439" width="11.42578125" style="163"/>
    <col min="7440" max="7440" width="10" style="163" customWidth="1"/>
    <col min="7441" max="7441" width="12.28515625" style="163" customWidth="1"/>
    <col min="7442" max="7680" width="11.42578125" style="163"/>
    <col min="7681" max="7682" width="12.7109375" style="163" customWidth="1"/>
    <col min="7683" max="7683" width="21.28515625" style="163" customWidth="1"/>
    <col min="7684" max="7684" width="21.85546875" style="163" customWidth="1"/>
    <col min="7685" max="7687" width="12.7109375" style="163" customWidth="1"/>
    <col min="7688" max="7688" width="14.7109375" style="163" customWidth="1"/>
    <col min="7689" max="7689" width="13.42578125" style="163" customWidth="1"/>
    <col min="7690" max="7690" width="10" style="163" bestFit="1" customWidth="1"/>
    <col min="7691" max="7691" width="17.5703125" style="163" bestFit="1" customWidth="1"/>
    <col min="7692" max="7692" width="15.5703125" style="163" bestFit="1" customWidth="1"/>
    <col min="7693" max="7693" width="9" style="163" customWidth="1"/>
    <col min="7694" max="7694" width="7.28515625" style="163" bestFit="1" customWidth="1"/>
    <col min="7695" max="7695" width="11.42578125" style="163"/>
    <col min="7696" max="7696" width="10" style="163" customWidth="1"/>
    <col min="7697" max="7697" width="12.28515625" style="163" customWidth="1"/>
    <col min="7698" max="7936" width="11.42578125" style="163"/>
    <col min="7937" max="7938" width="12.7109375" style="163" customWidth="1"/>
    <col min="7939" max="7939" width="21.28515625" style="163" customWidth="1"/>
    <col min="7940" max="7940" width="21.85546875" style="163" customWidth="1"/>
    <col min="7941" max="7943" width="12.7109375" style="163" customWidth="1"/>
    <col min="7944" max="7944" width="14.7109375" style="163" customWidth="1"/>
    <col min="7945" max="7945" width="13.42578125" style="163" customWidth="1"/>
    <col min="7946" max="7946" width="10" style="163" bestFit="1" customWidth="1"/>
    <col min="7947" max="7947" width="17.5703125" style="163" bestFit="1" customWidth="1"/>
    <col min="7948" max="7948" width="15.5703125" style="163" bestFit="1" customWidth="1"/>
    <col min="7949" max="7949" width="9" style="163" customWidth="1"/>
    <col min="7950" max="7950" width="7.28515625" style="163" bestFit="1" customWidth="1"/>
    <col min="7951" max="7951" width="11.42578125" style="163"/>
    <col min="7952" max="7952" width="10" style="163" customWidth="1"/>
    <col min="7953" max="7953" width="12.28515625" style="163" customWidth="1"/>
    <col min="7954" max="8192" width="11.42578125" style="163"/>
    <col min="8193" max="8194" width="12.7109375" style="163" customWidth="1"/>
    <col min="8195" max="8195" width="21.28515625" style="163" customWidth="1"/>
    <col min="8196" max="8196" width="21.85546875" style="163" customWidth="1"/>
    <col min="8197" max="8199" width="12.7109375" style="163" customWidth="1"/>
    <col min="8200" max="8200" width="14.7109375" style="163" customWidth="1"/>
    <col min="8201" max="8201" width="13.42578125" style="163" customWidth="1"/>
    <col min="8202" max="8202" width="10" style="163" bestFit="1" customWidth="1"/>
    <col min="8203" max="8203" width="17.5703125" style="163" bestFit="1" customWidth="1"/>
    <col min="8204" max="8204" width="15.5703125" style="163" bestFit="1" customWidth="1"/>
    <col min="8205" max="8205" width="9" style="163" customWidth="1"/>
    <col min="8206" max="8206" width="7.28515625" style="163" bestFit="1" customWidth="1"/>
    <col min="8207" max="8207" width="11.42578125" style="163"/>
    <col min="8208" max="8208" width="10" style="163" customWidth="1"/>
    <col min="8209" max="8209" width="12.28515625" style="163" customWidth="1"/>
    <col min="8210" max="8448" width="11.42578125" style="163"/>
    <col min="8449" max="8450" width="12.7109375" style="163" customWidth="1"/>
    <col min="8451" max="8451" width="21.28515625" style="163" customWidth="1"/>
    <col min="8452" max="8452" width="21.85546875" style="163" customWidth="1"/>
    <col min="8453" max="8455" width="12.7109375" style="163" customWidth="1"/>
    <col min="8456" max="8456" width="14.7109375" style="163" customWidth="1"/>
    <col min="8457" max="8457" width="13.42578125" style="163" customWidth="1"/>
    <col min="8458" max="8458" width="10" style="163" bestFit="1" customWidth="1"/>
    <col min="8459" max="8459" width="17.5703125" style="163" bestFit="1" customWidth="1"/>
    <col min="8460" max="8460" width="15.5703125" style="163" bestFit="1" customWidth="1"/>
    <col min="8461" max="8461" width="9" style="163" customWidth="1"/>
    <col min="8462" max="8462" width="7.28515625" style="163" bestFit="1" customWidth="1"/>
    <col min="8463" max="8463" width="11.42578125" style="163"/>
    <col min="8464" max="8464" width="10" style="163" customWidth="1"/>
    <col min="8465" max="8465" width="12.28515625" style="163" customWidth="1"/>
    <col min="8466" max="8704" width="11.42578125" style="163"/>
    <col min="8705" max="8706" width="12.7109375" style="163" customWidth="1"/>
    <col min="8707" max="8707" width="21.28515625" style="163" customWidth="1"/>
    <col min="8708" max="8708" width="21.85546875" style="163" customWidth="1"/>
    <col min="8709" max="8711" width="12.7109375" style="163" customWidth="1"/>
    <col min="8712" max="8712" width="14.7109375" style="163" customWidth="1"/>
    <col min="8713" max="8713" width="13.42578125" style="163" customWidth="1"/>
    <col min="8714" max="8714" width="10" style="163" bestFit="1" customWidth="1"/>
    <col min="8715" max="8715" width="17.5703125" style="163" bestFit="1" customWidth="1"/>
    <col min="8716" max="8716" width="15.5703125" style="163" bestFit="1" customWidth="1"/>
    <col min="8717" max="8717" width="9" style="163" customWidth="1"/>
    <col min="8718" max="8718" width="7.28515625" style="163" bestFit="1" customWidth="1"/>
    <col min="8719" max="8719" width="11.42578125" style="163"/>
    <col min="8720" max="8720" width="10" style="163" customWidth="1"/>
    <col min="8721" max="8721" width="12.28515625" style="163" customWidth="1"/>
    <col min="8722" max="8960" width="11.42578125" style="163"/>
    <col min="8961" max="8962" width="12.7109375" style="163" customWidth="1"/>
    <col min="8963" max="8963" width="21.28515625" style="163" customWidth="1"/>
    <col min="8964" max="8964" width="21.85546875" style="163" customWidth="1"/>
    <col min="8965" max="8967" width="12.7109375" style="163" customWidth="1"/>
    <col min="8968" max="8968" width="14.7109375" style="163" customWidth="1"/>
    <col min="8969" max="8969" width="13.42578125" style="163" customWidth="1"/>
    <col min="8970" max="8970" width="10" style="163" bestFit="1" customWidth="1"/>
    <col min="8971" max="8971" width="17.5703125" style="163" bestFit="1" customWidth="1"/>
    <col min="8972" max="8972" width="15.5703125" style="163" bestFit="1" customWidth="1"/>
    <col min="8973" max="8973" width="9" style="163" customWidth="1"/>
    <col min="8974" max="8974" width="7.28515625" style="163" bestFit="1" customWidth="1"/>
    <col min="8975" max="8975" width="11.42578125" style="163"/>
    <col min="8976" max="8976" width="10" style="163" customWidth="1"/>
    <col min="8977" max="8977" width="12.28515625" style="163" customWidth="1"/>
    <col min="8978" max="9216" width="11.42578125" style="163"/>
    <col min="9217" max="9218" width="12.7109375" style="163" customWidth="1"/>
    <col min="9219" max="9219" width="21.28515625" style="163" customWidth="1"/>
    <col min="9220" max="9220" width="21.85546875" style="163" customWidth="1"/>
    <col min="9221" max="9223" width="12.7109375" style="163" customWidth="1"/>
    <col min="9224" max="9224" width="14.7109375" style="163" customWidth="1"/>
    <col min="9225" max="9225" width="13.42578125" style="163" customWidth="1"/>
    <col min="9226" max="9226" width="10" style="163" bestFit="1" customWidth="1"/>
    <col min="9227" max="9227" width="17.5703125" style="163" bestFit="1" customWidth="1"/>
    <col min="9228" max="9228" width="15.5703125" style="163" bestFit="1" customWidth="1"/>
    <col min="9229" max="9229" width="9" style="163" customWidth="1"/>
    <col min="9230" max="9230" width="7.28515625" style="163" bestFit="1" customWidth="1"/>
    <col min="9231" max="9231" width="11.42578125" style="163"/>
    <col min="9232" max="9232" width="10" style="163" customWidth="1"/>
    <col min="9233" max="9233" width="12.28515625" style="163" customWidth="1"/>
    <col min="9234" max="9472" width="11.42578125" style="163"/>
    <col min="9473" max="9474" width="12.7109375" style="163" customWidth="1"/>
    <col min="9475" max="9475" width="21.28515625" style="163" customWidth="1"/>
    <col min="9476" max="9476" width="21.85546875" style="163" customWidth="1"/>
    <col min="9477" max="9479" width="12.7109375" style="163" customWidth="1"/>
    <col min="9480" max="9480" width="14.7109375" style="163" customWidth="1"/>
    <col min="9481" max="9481" width="13.42578125" style="163" customWidth="1"/>
    <col min="9482" max="9482" width="10" style="163" bestFit="1" customWidth="1"/>
    <col min="9483" max="9483" width="17.5703125" style="163" bestFit="1" customWidth="1"/>
    <col min="9484" max="9484" width="15.5703125" style="163" bestFit="1" customWidth="1"/>
    <col min="9485" max="9485" width="9" style="163" customWidth="1"/>
    <col min="9486" max="9486" width="7.28515625" style="163" bestFit="1" customWidth="1"/>
    <col min="9487" max="9487" width="11.42578125" style="163"/>
    <col min="9488" max="9488" width="10" style="163" customWidth="1"/>
    <col min="9489" max="9489" width="12.28515625" style="163" customWidth="1"/>
    <col min="9490" max="9728" width="11.42578125" style="163"/>
    <col min="9729" max="9730" width="12.7109375" style="163" customWidth="1"/>
    <col min="9731" max="9731" width="21.28515625" style="163" customWidth="1"/>
    <col min="9732" max="9732" width="21.85546875" style="163" customWidth="1"/>
    <col min="9733" max="9735" width="12.7109375" style="163" customWidth="1"/>
    <col min="9736" max="9736" width="14.7109375" style="163" customWidth="1"/>
    <col min="9737" max="9737" width="13.42578125" style="163" customWidth="1"/>
    <col min="9738" max="9738" width="10" style="163" bestFit="1" customWidth="1"/>
    <col min="9739" max="9739" width="17.5703125" style="163" bestFit="1" customWidth="1"/>
    <col min="9740" max="9740" width="15.5703125" style="163" bestFit="1" customWidth="1"/>
    <col min="9741" max="9741" width="9" style="163" customWidth="1"/>
    <col min="9742" max="9742" width="7.28515625" style="163" bestFit="1" customWidth="1"/>
    <col min="9743" max="9743" width="11.42578125" style="163"/>
    <col min="9744" max="9744" width="10" style="163" customWidth="1"/>
    <col min="9745" max="9745" width="12.28515625" style="163" customWidth="1"/>
    <col min="9746" max="9984" width="11.42578125" style="163"/>
    <col min="9985" max="9986" width="12.7109375" style="163" customWidth="1"/>
    <col min="9987" max="9987" width="21.28515625" style="163" customWidth="1"/>
    <col min="9988" max="9988" width="21.85546875" style="163" customWidth="1"/>
    <col min="9989" max="9991" width="12.7109375" style="163" customWidth="1"/>
    <col min="9992" max="9992" width="14.7109375" style="163" customWidth="1"/>
    <col min="9993" max="9993" width="13.42578125" style="163" customWidth="1"/>
    <col min="9994" max="9994" width="10" style="163" bestFit="1" customWidth="1"/>
    <col min="9995" max="9995" width="17.5703125" style="163" bestFit="1" customWidth="1"/>
    <col min="9996" max="9996" width="15.5703125" style="163" bestFit="1" customWidth="1"/>
    <col min="9997" max="9997" width="9" style="163" customWidth="1"/>
    <col min="9998" max="9998" width="7.28515625" style="163" bestFit="1" customWidth="1"/>
    <col min="9999" max="9999" width="11.42578125" style="163"/>
    <col min="10000" max="10000" width="10" style="163" customWidth="1"/>
    <col min="10001" max="10001" width="12.28515625" style="163" customWidth="1"/>
    <col min="10002" max="10240" width="11.42578125" style="163"/>
    <col min="10241" max="10242" width="12.7109375" style="163" customWidth="1"/>
    <col min="10243" max="10243" width="21.28515625" style="163" customWidth="1"/>
    <col min="10244" max="10244" width="21.85546875" style="163" customWidth="1"/>
    <col min="10245" max="10247" width="12.7109375" style="163" customWidth="1"/>
    <col min="10248" max="10248" width="14.7109375" style="163" customWidth="1"/>
    <col min="10249" max="10249" width="13.42578125" style="163" customWidth="1"/>
    <col min="10250" max="10250" width="10" style="163" bestFit="1" customWidth="1"/>
    <col min="10251" max="10251" width="17.5703125" style="163" bestFit="1" customWidth="1"/>
    <col min="10252" max="10252" width="15.5703125" style="163" bestFit="1" customWidth="1"/>
    <col min="10253" max="10253" width="9" style="163" customWidth="1"/>
    <col min="10254" max="10254" width="7.28515625" style="163" bestFit="1" customWidth="1"/>
    <col min="10255" max="10255" width="11.42578125" style="163"/>
    <col min="10256" max="10256" width="10" style="163" customWidth="1"/>
    <col min="10257" max="10257" width="12.28515625" style="163" customWidth="1"/>
    <col min="10258" max="10496" width="11.42578125" style="163"/>
    <col min="10497" max="10498" width="12.7109375" style="163" customWidth="1"/>
    <col min="10499" max="10499" width="21.28515625" style="163" customWidth="1"/>
    <col min="10500" max="10500" width="21.85546875" style="163" customWidth="1"/>
    <col min="10501" max="10503" width="12.7109375" style="163" customWidth="1"/>
    <col min="10504" max="10504" width="14.7109375" style="163" customWidth="1"/>
    <col min="10505" max="10505" width="13.42578125" style="163" customWidth="1"/>
    <col min="10506" max="10506" width="10" style="163" bestFit="1" customWidth="1"/>
    <col min="10507" max="10507" width="17.5703125" style="163" bestFit="1" customWidth="1"/>
    <col min="10508" max="10508" width="15.5703125" style="163" bestFit="1" customWidth="1"/>
    <col min="10509" max="10509" width="9" style="163" customWidth="1"/>
    <col min="10510" max="10510" width="7.28515625" style="163" bestFit="1" customWidth="1"/>
    <col min="10511" max="10511" width="11.42578125" style="163"/>
    <col min="10512" max="10512" width="10" style="163" customWidth="1"/>
    <col min="10513" max="10513" width="12.28515625" style="163" customWidth="1"/>
    <col min="10514" max="10752" width="11.42578125" style="163"/>
    <col min="10753" max="10754" width="12.7109375" style="163" customWidth="1"/>
    <col min="10755" max="10755" width="21.28515625" style="163" customWidth="1"/>
    <col min="10756" max="10756" width="21.85546875" style="163" customWidth="1"/>
    <col min="10757" max="10759" width="12.7109375" style="163" customWidth="1"/>
    <col min="10760" max="10760" width="14.7109375" style="163" customWidth="1"/>
    <col min="10761" max="10761" width="13.42578125" style="163" customWidth="1"/>
    <col min="10762" max="10762" width="10" style="163" bestFit="1" customWidth="1"/>
    <col min="10763" max="10763" width="17.5703125" style="163" bestFit="1" customWidth="1"/>
    <col min="10764" max="10764" width="15.5703125" style="163" bestFit="1" customWidth="1"/>
    <col min="10765" max="10765" width="9" style="163" customWidth="1"/>
    <col min="10766" max="10766" width="7.28515625" style="163" bestFit="1" customWidth="1"/>
    <col min="10767" max="10767" width="11.42578125" style="163"/>
    <col min="10768" max="10768" width="10" style="163" customWidth="1"/>
    <col min="10769" max="10769" width="12.28515625" style="163" customWidth="1"/>
    <col min="10770" max="11008" width="11.42578125" style="163"/>
    <col min="11009" max="11010" width="12.7109375" style="163" customWidth="1"/>
    <col min="11011" max="11011" width="21.28515625" style="163" customWidth="1"/>
    <col min="11012" max="11012" width="21.85546875" style="163" customWidth="1"/>
    <col min="11013" max="11015" width="12.7109375" style="163" customWidth="1"/>
    <col min="11016" max="11016" width="14.7109375" style="163" customWidth="1"/>
    <col min="11017" max="11017" width="13.42578125" style="163" customWidth="1"/>
    <col min="11018" max="11018" width="10" style="163" bestFit="1" customWidth="1"/>
    <col min="11019" max="11019" width="17.5703125" style="163" bestFit="1" customWidth="1"/>
    <col min="11020" max="11020" width="15.5703125" style="163" bestFit="1" customWidth="1"/>
    <col min="11021" max="11021" width="9" style="163" customWidth="1"/>
    <col min="11022" max="11022" width="7.28515625" style="163" bestFit="1" customWidth="1"/>
    <col min="11023" max="11023" width="11.42578125" style="163"/>
    <col min="11024" max="11024" width="10" style="163" customWidth="1"/>
    <col min="11025" max="11025" width="12.28515625" style="163" customWidth="1"/>
    <col min="11026" max="11264" width="11.42578125" style="163"/>
    <col min="11265" max="11266" width="12.7109375" style="163" customWidth="1"/>
    <col min="11267" max="11267" width="21.28515625" style="163" customWidth="1"/>
    <col min="11268" max="11268" width="21.85546875" style="163" customWidth="1"/>
    <col min="11269" max="11271" width="12.7109375" style="163" customWidth="1"/>
    <col min="11272" max="11272" width="14.7109375" style="163" customWidth="1"/>
    <col min="11273" max="11273" width="13.42578125" style="163" customWidth="1"/>
    <col min="11274" max="11274" width="10" style="163" bestFit="1" customWidth="1"/>
    <col min="11275" max="11275" width="17.5703125" style="163" bestFit="1" customWidth="1"/>
    <col min="11276" max="11276" width="15.5703125" style="163" bestFit="1" customWidth="1"/>
    <col min="11277" max="11277" width="9" style="163" customWidth="1"/>
    <col min="11278" max="11278" width="7.28515625" style="163" bestFit="1" customWidth="1"/>
    <col min="11279" max="11279" width="11.42578125" style="163"/>
    <col min="11280" max="11280" width="10" style="163" customWidth="1"/>
    <col min="11281" max="11281" width="12.28515625" style="163" customWidth="1"/>
    <col min="11282" max="11520" width="11.42578125" style="163"/>
    <col min="11521" max="11522" width="12.7109375" style="163" customWidth="1"/>
    <col min="11523" max="11523" width="21.28515625" style="163" customWidth="1"/>
    <col min="11524" max="11524" width="21.85546875" style="163" customWidth="1"/>
    <col min="11525" max="11527" width="12.7109375" style="163" customWidth="1"/>
    <col min="11528" max="11528" width="14.7109375" style="163" customWidth="1"/>
    <col min="11529" max="11529" width="13.42578125" style="163" customWidth="1"/>
    <col min="11530" max="11530" width="10" style="163" bestFit="1" customWidth="1"/>
    <col min="11531" max="11531" width="17.5703125" style="163" bestFit="1" customWidth="1"/>
    <col min="11532" max="11532" width="15.5703125" style="163" bestFit="1" customWidth="1"/>
    <col min="11533" max="11533" width="9" style="163" customWidth="1"/>
    <col min="11534" max="11534" width="7.28515625" style="163" bestFit="1" customWidth="1"/>
    <col min="11535" max="11535" width="11.42578125" style="163"/>
    <col min="11536" max="11536" width="10" style="163" customWidth="1"/>
    <col min="11537" max="11537" width="12.28515625" style="163" customWidth="1"/>
    <col min="11538" max="11776" width="11.42578125" style="163"/>
    <col min="11777" max="11778" width="12.7109375" style="163" customWidth="1"/>
    <col min="11779" max="11779" width="21.28515625" style="163" customWidth="1"/>
    <col min="11780" max="11780" width="21.85546875" style="163" customWidth="1"/>
    <col min="11781" max="11783" width="12.7109375" style="163" customWidth="1"/>
    <col min="11784" max="11784" width="14.7109375" style="163" customWidth="1"/>
    <col min="11785" max="11785" width="13.42578125" style="163" customWidth="1"/>
    <col min="11786" max="11786" width="10" style="163" bestFit="1" customWidth="1"/>
    <col min="11787" max="11787" width="17.5703125" style="163" bestFit="1" customWidth="1"/>
    <col min="11788" max="11788" width="15.5703125" style="163" bestFit="1" customWidth="1"/>
    <col min="11789" max="11789" width="9" style="163" customWidth="1"/>
    <col min="11790" max="11790" width="7.28515625" style="163" bestFit="1" customWidth="1"/>
    <col min="11791" max="11791" width="11.42578125" style="163"/>
    <col min="11792" max="11792" width="10" style="163" customWidth="1"/>
    <col min="11793" max="11793" width="12.28515625" style="163" customWidth="1"/>
    <col min="11794" max="12032" width="11.42578125" style="163"/>
    <col min="12033" max="12034" width="12.7109375" style="163" customWidth="1"/>
    <col min="12035" max="12035" width="21.28515625" style="163" customWidth="1"/>
    <col min="12036" max="12036" width="21.85546875" style="163" customWidth="1"/>
    <col min="12037" max="12039" width="12.7109375" style="163" customWidth="1"/>
    <col min="12040" max="12040" width="14.7109375" style="163" customWidth="1"/>
    <col min="12041" max="12041" width="13.42578125" style="163" customWidth="1"/>
    <col min="12042" max="12042" width="10" style="163" bestFit="1" customWidth="1"/>
    <col min="12043" max="12043" width="17.5703125" style="163" bestFit="1" customWidth="1"/>
    <col min="12044" max="12044" width="15.5703125" style="163" bestFit="1" customWidth="1"/>
    <col min="12045" max="12045" width="9" style="163" customWidth="1"/>
    <col min="12046" max="12046" width="7.28515625" style="163" bestFit="1" customWidth="1"/>
    <col min="12047" max="12047" width="11.42578125" style="163"/>
    <col min="12048" max="12048" width="10" style="163" customWidth="1"/>
    <col min="12049" max="12049" width="12.28515625" style="163" customWidth="1"/>
    <col min="12050" max="12288" width="11.42578125" style="163"/>
    <col min="12289" max="12290" width="12.7109375" style="163" customWidth="1"/>
    <col min="12291" max="12291" width="21.28515625" style="163" customWidth="1"/>
    <col min="12292" max="12292" width="21.85546875" style="163" customWidth="1"/>
    <col min="12293" max="12295" width="12.7109375" style="163" customWidth="1"/>
    <col min="12296" max="12296" width="14.7109375" style="163" customWidth="1"/>
    <col min="12297" max="12297" width="13.42578125" style="163" customWidth="1"/>
    <col min="12298" max="12298" width="10" style="163" bestFit="1" customWidth="1"/>
    <col min="12299" max="12299" width="17.5703125" style="163" bestFit="1" customWidth="1"/>
    <col min="12300" max="12300" width="15.5703125" style="163" bestFit="1" customWidth="1"/>
    <col min="12301" max="12301" width="9" style="163" customWidth="1"/>
    <col min="12302" max="12302" width="7.28515625" style="163" bestFit="1" customWidth="1"/>
    <col min="12303" max="12303" width="11.42578125" style="163"/>
    <col min="12304" max="12304" width="10" style="163" customWidth="1"/>
    <col min="12305" max="12305" width="12.28515625" style="163" customWidth="1"/>
    <col min="12306" max="12544" width="11.42578125" style="163"/>
    <col min="12545" max="12546" width="12.7109375" style="163" customWidth="1"/>
    <col min="12547" max="12547" width="21.28515625" style="163" customWidth="1"/>
    <col min="12548" max="12548" width="21.85546875" style="163" customWidth="1"/>
    <col min="12549" max="12551" width="12.7109375" style="163" customWidth="1"/>
    <col min="12552" max="12552" width="14.7109375" style="163" customWidth="1"/>
    <col min="12553" max="12553" width="13.42578125" style="163" customWidth="1"/>
    <col min="12554" max="12554" width="10" style="163" bestFit="1" customWidth="1"/>
    <col min="12555" max="12555" width="17.5703125" style="163" bestFit="1" customWidth="1"/>
    <col min="12556" max="12556" width="15.5703125" style="163" bestFit="1" customWidth="1"/>
    <col min="12557" max="12557" width="9" style="163" customWidth="1"/>
    <col min="12558" max="12558" width="7.28515625" style="163" bestFit="1" customWidth="1"/>
    <col min="12559" max="12559" width="11.42578125" style="163"/>
    <col min="12560" max="12560" width="10" style="163" customWidth="1"/>
    <col min="12561" max="12561" width="12.28515625" style="163" customWidth="1"/>
    <col min="12562" max="12800" width="11.42578125" style="163"/>
    <col min="12801" max="12802" width="12.7109375" style="163" customWidth="1"/>
    <col min="12803" max="12803" width="21.28515625" style="163" customWidth="1"/>
    <col min="12804" max="12804" width="21.85546875" style="163" customWidth="1"/>
    <col min="12805" max="12807" width="12.7109375" style="163" customWidth="1"/>
    <col min="12808" max="12808" width="14.7109375" style="163" customWidth="1"/>
    <col min="12809" max="12809" width="13.42578125" style="163" customWidth="1"/>
    <col min="12810" max="12810" width="10" style="163" bestFit="1" customWidth="1"/>
    <col min="12811" max="12811" width="17.5703125" style="163" bestFit="1" customWidth="1"/>
    <col min="12812" max="12812" width="15.5703125" style="163" bestFit="1" customWidth="1"/>
    <col min="12813" max="12813" width="9" style="163" customWidth="1"/>
    <col min="12814" max="12814" width="7.28515625" style="163" bestFit="1" customWidth="1"/>
    <col min="12815" max="12815" width="11.42578125" style="163"/>
    <col min="12816" max="12816" width="10" style="163" customWidth="1"/>
    <col min="12817" max="12817" width="12.28515625" style="163" customWidth="1"/>
    <col min="12818" max="13056" width="11.42578125" style="163"/>
    <col min="13057" max="13058" width="12.7109375" style="163" customWidth="1"/>
    <col min="13059" max="13059" width="21.28515625" style="163" customWidth="1"/>
    <col min="13060" max="13060" width="21.85546875" style="163" customWidth="1"/>
    <col min="13061" max="13063" width="12.7109375" style="163" customWidth="1"/>
    <col min="13064" max="13064" width="14.7109375" style="163" customWidth="1"/>
    <col min="13065" max="13065" width="13.42578125" style="163" customWidth="1"/>
    <col min="13066" max="13066" width="10" style="163" bestFit="1" customWidth="1"/>
    <col min="13067" max="13067" width="17.5703125" style="163" bestFit="1" customWidth="1"/>
    <col min="13068" max="13068" width="15.5703125" style="163" bestFit="1" customWidth="1"/>
    <col min="13069" max="13069" width="9" style="163" customWidth="1"/>
    <col min="13070" max="13070" width="7.28515625" style="163" bestFit="1" customWidth="1"/>
    <col min="13071" max="13071" width="11.42578125" style="163"/>
    <col min="13072" max="13072" width="10" style="163" customWidth="1"/>
    <col min="13073" max="13073" width="12.28515625" style="163" customWidth="1"/>
    <col min="13074" max="13312" width="11.42578125" style="163"/>
    <col min="13313" max="13314" width="12.7109375" style="163" customWidth="1"/>
    <col min="13315" max="13315" width="21.28515625" style="163" customWidth="1"/>
    <col min="13316" max="13316" width="21.85546875" style="163" customWidth="1"/>
    <col min="13317" max="13319" width="12.7109375" style="163" customWidth="1"/>
    <col min="13320" max="13320" width="14.7109375" style="163" customWidth="1"/>
    <col min="13321" max="13321" width="13.42578125" style="163" customWidth="1"/>
    <col min="13322" max="13322" width="10" style="163" bestFit="1" customWidth="1"/>
    <col min="13323" max="13323" width="17.5703125" style="163" bestFit="1" customWidth="1"/>
    <col min="13324" max="13324" width="15.5703125" style="163" bestFit="1" customWidth="1"/>
    <col min="13325" max="13325" width="9" style="163" customWidth="1"/>
    <col min="13326" max="13326" width="7.28515625" style="163" bestFit="1" customWidth="1"/>
    <col min="13327" max="13327" width="11.42578125" style="163"/>
    <col min="13328" max="13328" width="10" style="163" customWidth="1"/>
    <col min="13329" max="13329" width="12.28515625" style="163" customWidth="1"/>
    <col min="13330" max="13568" width="11.42578125" style="163"/>
    <col min="13569" max="13570" width="12.7109375" style="163" customWidth="1"/>
    <col min="13571" max="13571" width="21.28515625" style="163" customWidth="1"/>
    <col min="13572" max="13572" width="21.85546875" style="163" customWidth="1"/>
    <col min="13573" max="13575" width="12.7109375" style="163" customWidth="1"/>
    <col min="13576" max="13576" width="14.7109375" style="163" customWidth="1"/>
    <col min="13577" max="13577" width="13.42578125" style="163" customWidth="1"/>
    <col min="13578" max="13578" width="10" style="163" bestFit="1" customWidth="1"/>
    <col min="13579" max="13579" width="17.5703125" style="163" bestFit="1" customWidth="1"/>
    <col min="13580" max="13580" width="15.5703125" style="163" bestFit="1" customWidth="1"/>
    <col min="13581" max="13581" width="9" style="163" customWidth="1"/>
    <col min="13582" max="13582" width="7.28515625" style="163" bestFit="1" customWidth="1"/>
    <col min="13583" max="13583" width="11.42578125" style="163"/>
    <col min="13584" max="13584" width="10" style="163" customWidth="1"/>
    <col min="13585" max="13585" width="12.28515625" style="163" customWidth="1"/>
    <col min="13586" max="13824" width="11.42578125" style="163"/>
    <col min="13825" max="13826" width="12.7109375" style="163" customWidth="1"/>
    <col min="13827" max="13827" width="21.28515625" style="163" customWidth="1"/>
    <col min="13828" max="13828" width="21.85546875" style="163" customWidth="1"/>
    <col min="13829" max="13831" width="12.7109375" style="163" customWidth="1"/>
    <col min="13832" max="13832" width="14.7109375" style="163" customWidth="1"/>
    <col min="13833" max="13833" width="13.42578125" style="163" customWidth="1"/>
    <col min="13834" max="13834" width="10" style="163" bestFit="1" customWidth="1"/>
    <col min="13835" max="13835" width="17.5703125" style="163" bestFit="1" customWidth="1"/>
    <col min="13836" max="13836" width="15.5703125" style="163" bestFit="1" customWidth="1"/>
    <col min="13837" max="13837" width="9" style="163" customWidth="1"/>
    <col min="13838" max="13838" width="7.28515625" style="163" bestFit="1" customWidth="1"/>
    <col min="13839" max="13839" width="11.42578125" style="163"/>
    <col min="13840" max="13840" width="10" style="163" customWidth="1"/>
    <col min="13841" max="13841" width="12.28515625" style="163" customWidth="1"/>
    <col min="13842" max="14080" width="11.42578125" style="163"/>
    <col min="14081" max="14082" width="12.7109375" style="163" customWidth="1"/>
    <col min="14083" max="14083" width="21.28515625" style="163" customWidth="1"/>
    <col min="14084" max="14084" width="21.85546875" style="163" customWidth="1"/>
    <col min="14085" max="14087" width="12.7109375" style="163" customWidth="1"/>
    <col min="14088" max="14088" width="14.7109375" style="163" customWidth="1"/>
    <col min="14089" max="14089" width="13.42578125" style="163" customWidth="1"/>
    <col min="14090" max="14090" width="10" style="163" bestFit="1" customWidth="1"/>
    <col min="14091" max="14091" width="17.5703125" style="163" bestFit="1" customWidth="1"/>
    <col min="14092" max="14092" width="15.5703125" style="163" bestFit="1" customWidth="1"/>
    <col min="14093" max="14093" width="9" style="163" customWidth="1"/>
    <col min="14094" max="14094" width="7.28515625" style="163" bestFit="1" customWidth="1"/>
    <col min="14095" max="14095" width="11.42578125" style="163"/>
    <col min="14096" max="14096" width="10" style="163" customWidth="1"/>
    <col min="14097" max="14097" width="12.28515625" style="163" customWidth="1"/>
    <col min="14098" max="14336" width="11.42578125" style="163"/>
    <col min="14337" max="14338" width="12.7109375" style="163" customWidth="1"/>
    <col min="14339" max="14339" width="21.28515625" style="163" customWidth="1"/>
    <col min="14340" max="14340" width="21.85546875" style="163" customWidth="1"/>
    <col min="14341" max="14343" width="12.7109375" style="163" customWidth="1"/>
    <col min="14344" max="14344" width="14.7109375" style="163" customWidth="1"/>
    <col min="14345" max="14345" width="13.42578125" style="163" customWidth="1"/>
    <col min="14346" max="14346" width="10" style="163" bestFit="1" customWidth="1"/>
    <col min="14347" max="14347" width="17.5703125" style="163" bestFit="1" customWidth="1"/>
    <col min="14348" max="14348" width="15.5703125" style="163" bestFit="1" customWidth="1"/>
    <col min="14349" max="14349" width="9" style="163" customWidth="1"/>
    <col min="14350" max="14350" width="7.28515625" style="163" bestFit="1" customWidth="1"/>
    <col min="14351" max="14351" width="11.42578125" style="163"/>
    <col min="14352" max="14352" width="10" style="163" customWidth="1"/>
    <col min="14353" max="14353" width="12.28515625" style="163" customWidth="1"/>
    <col min="14354" max="14592" width="11.42578125" style="163"/>
    <col min="14593" max="14594" width="12.7109375" style="163" customWidth="1"/>
    <col min="14595" max="14595" width="21.28515625" style="163" customWidth="1"/>
    <col min="14596" max="14596" width="21.85546875" style="163" customWidth="1"/>
    <col min="14597" max="14599" width="12.7109375" style="163" customWidth="1"/>
    <col min="14600" max="14600" width="14.7109375" style="163" customWidth="1"/>
    <col min="14601" max="14601" width="13.42578125" style="163" customWidth="1"/>
    <col min="14602" max="14602" width="10" style="163" bestFit="1" customWidth="1"/>
    <col min="14603" max="14603" width="17.5703125" style="163" bestFit="1" customWidth="1"/>
    <col min="14604" max="14604" width="15.5703125" style="163" bestFit="1" customWidth="1"/>
    <col min="14605" max="14605" width="9" style="163" customWidth="1"/>
    <col min="14606" max="14606" width="7.28515625" style="163" bestFit="1" customWidth="1"/>
    <col min="14607" max="14607" width="11.42578125" style="163"/>
    <col min="14608" max="14608" width="10" style="163" customWidth="1"/>
    <col min="14609" max="14609" width="12.28515625" style="163" customWidth="1"/>
    <col min="14610" max="14848" width="11.42578125" style="163"/>
    <col min="14849" max="14850" width="12.7109375" style="163" customWidth="1"/>
    <col min="14851" max="14851" width="21.28515625" style="163" customWidth="1"/>
    <col min="14852" max="14852" width="21.85546875" style="163" customWidth="1"/>
    <col min="14853" max="14855" width="12.7109375" style="163" customWidth="1"/>
    <col min="14856" max="14856" width="14.7109375" style="163" customWidth="1"/>
    <col min="14857" max="14857" width="13.42578125" style="163" customWidth="1"/>
    <col min="14858" max="14858" width="10" style="163" bestFit="1" customWidth="1"/>
    <col min="14859" max="14859" width="17.5703125" style="163" bestFit="1" customWidth="1"/>
    <col min="14860" max="14860" width="15.5703125" style="163" bestFit="1" customWidth="1"/>
    <col min="14861" max="14861" width="9" style="163" customWidth="1"/>
    <col min="14862" max="14862" width="7.28515625" style="163" bestFit="1" customWidth="1"/>
    <col min="14863" max="14863" width="11.42578125" style="163"/>
    <col min="14864" max="14864" width="10" style="163" customWidth="1"/>
    <col min="14865" max="14865" width="12.28515625" style="163" customWidth="1"/>
    <col min="14866" max="15104" width="11.42578125" style="163"/>
    <col min="15105" max="15106" width="12.7109375" style="163" customWidth="1"/>
    <col min="15107" max="15107" width="21.28515625" style="163" customWidth="1"/>
    <col min="15108" max="15108" width="21.85546875" style="163" customWidth="1"/>
    <col min="15109" max="15111" width="12.7109375" style="163" customWidth="1"/>
    <col min="15112" max="15112" width="14.7109375" style="163" customWidth="1"/>
    <col min="15113" max="15113" width="13.42578125" style="163" customWidth="1"/>
    <col min="15114" max="15114" width="10" style="163" bestFit="1" customWidth="1"/>
    <col min="15115" max="15115" width="17.5703125" style="163" bestFit="1" customWidth="1"/>
    <col min="15116" max="15116" width="15.5703125" style="163" bestFit="1" customWidth="1"/>
    <col min="15117" max="15117" width="9" style="163" customWidth="1"/>
    <col min="15118" max="15118" width="7.28515625" style="163" bestFit="1" customWidth="1"/>
    <col min="15119" max="15119" width="11.42578125" style="163"/>
    <col min="15120" max="15120" width="10" style="163" customWidth="1"/>
    <col min="15121" max="15121" width="12.28515625" style="163" customWidth="1"/>
    <col min="15122" max="15360" width="11.42578125" style="163"/>
    <col min="15361" max="15362" width="12.7109375" style="163" customWidth="1"/>
    <col min="15363" max="15363" width="21.28515625" style="163" customWidth="1"/>
    <col min="15364" max="15364" width="21.85546875" style="163" customWidth="1"/>
    <col min="15365" max="15367" width="12.7109375" style="163" customWidth="1"/>
    <col min="15368" max="15368" width="14.7109375" style="163" customWidth="1"/>
    <col min="15369" max="15369" width="13.42578125" style="163" customWidth="1"/>
    <col min="15370" max="15370" width="10" style="163" bestFit="1" customWidth="1"/>
    <col min="15371" max="15371" width="17.5703125" style="163" bestFit="1" customWidth="1"/>
    <col min="15372" max="15372" width="15.5703125" style="163" bestFit="1" customWidth="1"/>
    <col min="15373" max="15373" width="9" style="163" customWidth="1"/>
    <col min="15374" max="15374" width="7.28515625" style="163" bestFit="1" customWidth="1"/>
    <col min="15375" max="15375" width="11.42578125" style="163"/>
    <col min="15376" max="15376" width="10" style="163" customWidth="1"/>
    <col min="15377" max="15377" width="12.28515625" style="163" customWidth="1"/>
    <col min="15378" max="15616" width="11.42578125" style="163"/>
    <col min="15617" max="15618" width="12.7109375" style="163" customWidth="1"/>
    <col min="15619" max="15619" width="21.28515625" style="163" customWidth="1"/>
    <col min="15620" max="15620" width="21.85546875" style="163" customWidth="1"/>
    <col min="15621" max="15623" width="12.7109375" style="163" customWidth="1"/>
    <col min="15624" max="15624" width="14.7109375" style="163" customWidth="1"/>
    <col min="15625" max="15625" width="13.42578125" style="163" customWidth="1"/>
    <col min="15626" max="15626" width="10" style="163" bestFit="1" customWidth="1"/>
    <col min="15627" max="15627" width="17.5703125" style="163" bestFit="1" customWidth="1"/>
    <col min="15628" max="15628" width="15.5703125" style="163" bestFit="1" customWidth="1"/>
    <col min="15629" max="15629" width="9" style="163" customWidth="1"/>
    <col min="15630" max="15630" width="7.28515625" style="163" bestFit="1" customWidth="1"/>
    <col min="15631" max="15631" width="11.42578125" style="163"/>
    <col min="15632" max="15632" width="10" style="163" customWidth="1"/>
    <col min="15633" max="15633" width="12.28515625" style="163" customWidth="1"/>
    <col min="15634" max="15872" width="11.42578125" style="163"/>
    <col min="15873" max="15874" width="12.7109375" style="163" customWidth="1"/>
    <col min="15875" max="15875" width="21.28515625" style="163" customWidth="1"/>
    <col min="15876" max="15876" width="21.85546875" style="163" customWidth="1"/>
    <col min="15877" max="15879" width="12.7109375" style="163" customWidth="1"/>
    <col min="15880" max="15880" width="14.7109375" style="163" customWidth="1"/>
    <col min="15881" max="15881" width="13.42578125" style="163" customWidth="1"/>
    <col min="15882" max="15882" width="10" style="163" bestFit="1" customWidth="1"/>
    <col min="15883" max="15883" width="17.5703125" style="163" bestFit="1" customWidth="1"/>
    <col min="15884" max="15884" width="15.5703125" style="163" bestFit="1" customWidth="1"/>
    <col min="15885" max="15885" width="9" style="163" customWidth="1"/>
    <col min="15886" max="15886" width="7.28515625" style="163" bestFit="1" customWidth="1"/>
    <col min="15887" max="15887" width="11.42578125" style="163"/>
    <col min="15888" max="15888" width="10" style="163" customWidth="1"/>
    <col min="15889" max="15889" width="12.28515625" style="163" customWidth="1"/>
    <col min="15890" max="16128" width="11.42578125" style="163"/>
    <col min="16129" max="16130" width="12.7109375" style="163" customWidth="1"/>
    <col min="16131" max="16131" width="21.28515625" style="163" customWidth="1"/>
    <col min="16132" max="16132" width="21.85546875" style="163" customWidth="1"/>
    <col min="16133" max="16135" width="12.7109375" style="163" customWidth="1"/>
    <col min="16136" max="16136" width="14.7109375" style="163" customWidth="1"/>
    <col min="16137" max="16137" width="13.42578125" style="163" customWidth="1"/>
    <col min="16138" max="16138" width="10" style="163" bestFit="1" customWidth="1"/>
    <col min="16139" max="16139" width="17.5703125" style="163" bestFit="1" customWidth="1"/>
    <col min="16140" max="16140" width="15.5703125" style="163" bestFit="1" customWidth="1"/>
    <col min="16141" max="16141" width="9" style="163" customWidth="1"/>
    <col min="16142" max="16142" width="7.28515625" style="163" bestFit="1" customWidth="1"/>
    <col min="16143" max="16143" width="11.42578125" style="163"/>
    <col min="16144" max="16144" width="10" style="163" customWidth="1"/>
    <col min="16145" max="16145" width="12.28515625" style="163" customWidth="1"/>
    <col min="16146" max="16384" width="11.42578125" style="163"/>
  </cols>
  <sheetData>
    <row r="1" spans="1:16" s="129" customFormat="1" ht="15">
      <c r="A1" s="153"/>
      <c r="B1" s="154"/>
      <c r="C1" s="15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6" s="157" customFormat="1" ht="15.75">
      <c r="A2" s="253" t="s">
        <v>663</v>
      </c>
      <c r="B2" s="253"/>
      <c r="C2" s="253"/>
      <c r="D2" s="253"/>
      <c r="E2" s="253"/>
      <c r="F2" s="253"/>
      <c r="G2" s="253"/>
      <c r="H2" s="253"/>
      <c r="I2" s="253"/>
      <c r="J2" s="155"/>
      <c r="K2" s="156"/>
      <c r="L2" s="156"/>
      <c r="M2" s="156"/>
      <c r="N2" s="156"/>
      <c r="O2" s="156"/>
    </row>
    <row r="3" spans="1:16" s="160" customFormat="1">
      <c r="A3" s="254" t="s">
        <v>664</v>
      </c>
      <c r="B3" s="254"/>
      <c r="C3" s="254"/>
      <c r="D3" s="254"/>
      <c r="E3" s="254"/>
      <c r="F3" s="254"/>
      <c r="G3" s="254"/>
      <c r="H3" s="254"/>
      <c r="I3" s="254"/>
      <c r="J3" s="158"/>
      <c r="K3" s="159"/>
      <c r="L3" s="159"/>
      <c r="M3" s="159"/>
      <c r="N3" s="159"/>
      <c r="O3" s="159"/>
    </row>
    <row r="4" spans="1:16" s="160" customFormat="1">
      <c r="A4" s="254" t="s">
        <v>665</v>
      </c>
      <c r="B4" s="254"/>
      <c r="C4" s="254"/>
      <c r="D4" s="254"/>
      <c r="E4" s="254"/>
      <c r="F4" s="254"/>
      <c r="G4" s="254"/>
      <c r="H4" s="254"/>
      <c r="I4" s="254"/>
      <c r="J4" s="158"/>
      <c r="K4" s="159"/>
      <c r="L4" s="159"/>
      <c r="M4" s="159"/>
      <c r="N4" s="159"/>
      <c r="O4" s="159"/>
    </row>
    <row r="5" spans="1:16" s="160" customFormat="1">
      <c r="A5" s="159"/>
      <c r="B5" s="159"/>
      <c r="C5" s="159"/>
      <c r="D5" s="159"/>
      <c r="E5" s="159"/>
      <c r="F5" s="159"/>
      <c r="G5" s="159"/>
      <c r="H5" s="159"/>
      <c r="I5" s="159"/>
      <c r="K5" s="161"/>
      <c r="L5" s="161"/>
      <c r="M5" s="161"/>
      <c r="N5" s="161"/>
      <c r="O5" s="161"/>
    </row>
    <row r="6" spans="1:16" ht="15.75">
      <c r="A6" s="255" t="s">
        <v>666</v>
      </c>
      <c r="B6" s="255"/>
      <c r="C6" s="255"/>
      <c r="D6" s="255"/>
      <c r="E6" s="255"/>
      <c r="F6" s="255"/>
      <c r="G6" s="255"/>
      <c r="H6" s="255"/>
      <c r="I6" s="255"/>
      <c r="J6" s="162"/>
      <c r="K6" s="162"/>
      <c r="L6" s="162"/>
      <c r="M6" s="162"/>
      <c r="N6" s="162"/>
      <c r="O6" s="162"/>
    </row>
    <row r="7" spans="1:16" s="164" customFormat="1" ht="17.100000000000001" customHeight="1" thickBot="1">
      <c r="A7" s="163"/>
      <c r="B7" s="163"/>
      <c r="C7" s="163"/>
      <c r="E7" s="165"/>
      <c r="F7" s="165"/>
      <c r="G7" s="165"/>
      <c r="K7" s="165"/>
      <c r="L7" s="165"/>
      <c r="M7" s="165"/>
      <c r="N7" s="165"/>
      <c r="O7" s="165"/>
    </row>
    <row r="8" spans="1:16" s="172" customFormat="1" ht="18.95" customHeight="1">
      <c r="A8" s="166" t="s">
        <v>667</v>
      </c>
      <c r="B8" s="167" t="s">
        <v>668</v>
      </c>
      <c r="C8" s="167"/>
      <c r="D8" s="167"/>
      <c r="E8" s="168" t="s">
        <v>669</v>
      </c>
      <c r="F8" s="168"/>
      <c r="G8" s="222" t="s">
        <v>712</v>
      </c>
      <c r="H8" s="167"/>
      <c r="I8" s="169">
        <v>27</v>
      </c>
      <c r="J8" s="170" t="s">
        <v>671</v>
      </c>
      <c r="K8" s="171"/>
      <c r="L8" s="171"/>
      <c r="M8" s="171"/>
      <c r="N8" s="171"/>
      <c r="O8" s="171"/>
    </row>
    <row r="9" spans="1:16" s="172" customFormat="1" ht="18.95" customHeight="1" thickBot="1">
      <c r="A9" s="173" t="s">
        <v>672</v>
      </c>
      <c r="B9" s="174" t="s">
        <v>673</v>
      </c>
      <c r="C9" s="174"/>
      <c r="D9" s="174"/>
      <c r="E9" s="175" t="s">
        <v>674</v>
      </c>
      <c r="F9" s="175"/>
      <c r="G9" s="223">
        <f>A15</f>
        <v>41913</v>
      </c>
      <c r="H9" s="224"/>
      <c r="I9" s="176"/>
      <c r="J9" s="177" t="s">
        <v>675</v>
      </c>
      <c r="K9" s="171"/>
      <c r="L9" s="171"/>
      <c r="M9" s="171"/>
      <c r="N9" s="171"/>
      <c r="O9" s="171"/>
    </row>
    <row r="10" spans="1:16" s="172" customFormat="1" ht="12.75" customHeight="1" thickBot="1">
      <c r="A10" s="178"/>
      <c r="B10" s="179"/>
      <c r="C10" s="180"/>
      <c r="K10" s="181"/>
      <c r="L10" s="181"/>
      <c r="M10" s="171"/>
      <c r="N10" s="181"/>
      <c r="O10" s="181"/>
      <c r="P10" s="182"/>
    </row>
    <row r="11" spans="1:16" s="172" customFormat="1" ht="12.75" customHeight="1" thickBot="1">
      <c r="A11" s="260" t="s">
        <v>676</v>
      </c>
      <c r="B11" s="262" t="s">
        <v>677</v>
      </c>
      <c r="C11" s="263"/>
      <c r="D11" s="263"/>
      <c r="E11" s="263"/>
      <c r="F11" s="263"/>
      <c r="G11" s="263"/>
      <c r="H11" s="263"/>
      <c r="I11" s="263"/>
      <c r="J11" s="264"/>
      <c r="K11" s="171"/>
      <c r="L11" s="171"/>
      <c r="M11" s="171"/>
      <c r="N11" s="171"/>
      <c r="O11" s="171"/>
    </row>
    <row r="12" spans="1:16" s="172" customFormat="1" ht="12.75" customHeight="1" thickBot="1">
      <c r="A12" s="261"/>
      <c r="B12" s="258" t="s">
        <v>678</v>
      </c>
      <c r="C12" s="265" t="s">
        <v>679</v>
      </c>
      <c r="D12" s="266"/>
      <c r="E12" s="266"/>
      <c r="F12" s="267"/>
      <c r="G12" s="265" t="s">
        <v>680</v>
      </c>
      <c r="H12" s="267"/>
      <c r="I12" s="183" t="s">
        <v>681</v>
      </c>
      <c r="J12" s="268" t="s">
        <v>682</v>
      </c>
      <c r="K12" s="171"/>
      <c r="L12" s="171"/>
      <c r="M12" s="171"/>
      <c r="N12" s="171"/>
      <c r="O12" s="171"/>
    </row>
    <row r="13" spans="1:16" s="172" customFormat="1" ht="12.75" customHeight="1">
      <c r="A13" s="261"/>
      <c r="B13" s="261"/>
      <c r="C13" s="271" t="s">
        <v>683</v>
      </c>
      <c r="D13" s="271" t="s">
        <v>684</v>
      </c>
      <c r="E13" s="273" t="s">
        <v>685</v>
      </c>
      <c r="F13" s="275" t="s">
        <v>686</v>
      </c>
      <c r="G13" s="184" t="s">
        <v>687</v>
      </c>
      <c r="H13" s="185" t="s">
        <v>688</v>
      </c>
      <c r="I13" s="258" t="s">
        <v>689</v>
      </c>
      <c r="J13" s="269"/>
      <c r="K13" s="171"/>
      <c r="L13" s="171"/>
      <c r="M13" s="171"/>
      <c r="N13" s="171"/>
      <c r="O13" s="171"/>
    </row>
    <row r="14" spans="1:16" s="172" customFormat="1" ht="27.75" customHeight="1" thickBot="1">
      <c r="A14" s="259"/>
      <c r="B14" s="259"/>
      <c r="C14" s="272"/>
      <c r="D14" s="272"/>
      <c r="E14" s="274"/>
      <c r="F14" s="276"/>
      <c r="G14" s="186" t="s">
        <v>690</v>
      </c>
      <c r="H14" s="187" t="s">
        <v>691</v>
      </c>
      <c r="I14" s="259"/>
      <c r="J14" s="270"/>
      <c r="K14" s="171" t="s">
        <v>713</v>
      </c>
      <c r="L14" s="171" t="s">
        <v>714</v>
      </c>
      <c r="M14" s="171" t="s">
        <v>715</v>
      </c>
      <c r="N14" s="171"/>
      <c r="O14" s="171"/>
    </row>
    <row r="15" spans="1:16" s="172" customFormat="1" ht="15.95" customHeight="1" thickTop="1">
      <c r="A15" s="230">
        <v>41913</v>
      </c>
      <c r="B15" s="189">
        <v>0.375</v>
      </c>
      <c r="C15" s="190">
        <v>15620</v>
      </c>
      <c r="D15" s="197"/>
      <c r="E15" s="192">
        <f>($C$21-$C$15)*$M$15/7</f>
        <v>21.807624859637738</v>
      </c>
      <c r="F15" s="193"/>
      <c r="G15" s="194"/>
      <c r="H15" s="195">
        <v>5.5</v>
      </c>
      <c r="I15" s="193"/>
      <c r="J15" s="196"/>
      <c r="K15" s="171">
        <f>(H15+11.87)/14.2234</f>
        <v>1.2212269921397132</v>
      </c>
      <c r="L15" s="171">
        <v>1</v>
      </c>
      <c r="M15" s="171">
        <f>L15*K15</f>
        <v>1.2212269921397132</v>
      </c>
      <c r="N15" s="171"/>
      <c r="O15" s="171"/>
    </row>
    <row r="16" spans="1:16" s="172" customFormat="1" ht="15.95" customHeight="1">
      <c r="A16" s="188">
        <f>A15+1</f>
        <v>41914</v>
      </c>
      <c r="B16" s="189">
        <v>0.375</v>
      </c>
      <c r="C16" s="190"/>
      <c r="D16" s="197"/>
      <c r="E16" s="192">
        <f t="shared" ref="E16:E21" si="0">($C$21-$C$15)*$M$15/7</f>
        <v>21.807624859637738</v>
      </c>
      <c r="F16" s="193"/>
      <c r="G16" s="194"/>
      <c r="H16" s="195"/>
      <c r="I16" s="193"/>
      <c r="J16" s="196"/>
      <c r="K16" s="171"/>
      <c r="L16" s="171"/>
      <c r="M16" s="171"/>
      <c r="N16" s="171"/>
      <c r="O16" s="171"/>
    </row>
    <row r="17" spans="1:15" s="172" customFormat="1" ht="15.95" customHeight="1">
      <c r="A17" s="188">
        <f t="shared" ref="A17:A45" si="1">A16+1</f>
        <v>41915</v>
      </c>
      <c r="B17" s="189">
        <v>0.375</v>
      </c>
      <c r="C17" s="190"/>
      <c r="D17" s="197"/>
      <c r="E17" s="192">
        <f t="shared" si="0"/>
        <v>21.807624859637738</v>
      </c>
      <c r="F17" s="193"/>
      <c r="G17" s="194"/>
      <c r="H17" s="195"/>
      <c r="I17" s="193"/>
      <c r="J17" s="196"/>
      <c r="K17" s="171"/>
      <c r="L17" s="171"/>
      <c r="M17" s="171"/>
      <c r="N17" s="171"/>
      <c r="O17" s="171"/>
    </row>
    <row r="18" spans="1:15" s="172" customFormat="1" ht="15.95" customHeight="1">
      <c r="A18" s="188">
        <f t="shared" si="1"/>
        <v>41916</v>
      </c>
      <c r="B18" s="189">
        <v>0.375</v>
      </c>
      <c r="C18" s="190"/>
      <c r="D18" s="197"/>
      <c r="E18" s="192">
        <f t="shared" si="0"/>
        <v>21.807624859637738</v>
      </c>
      <c r="F18" s="193"/>
      <c r="G18" s="194"/>
      <c r="H18" s="195"/>
      <c r="I18" s="193"/>
      <c r="J18" s="196"/>
      <c r="K18" s="171"/>
      <c r="L18" s="171"/>
      <c r="M18" s="171"/>
      <c r="N18" s="171"/>
      <c r="O18" s="171"/>
    </row>
    <row r="19" spans="1:15" s="172" customFormat="1" ht="15.95" customHeight="1">
      <c r="A19" s="188">
        <f t="shared" si="1"/>
        <v>41917</v>
      </c>
      <c r="B19" s="189">
        <v>0.375</v>
      </c>
      <c r="C19" s="190"/>
      <c r="D19" s="197"/>
      <c r="E19" s="192">
        <f t="shared" si="0"/>
        <v>21.807624859637738</v>
      </c>
      <c r="F19" s="193"/>
      <c r="G19" s="194"/>
      <c r="H19" s="195"/>
      <c r="I19" s="193"/>
      <c r="J19" s="196"/>
      <c r="K19" s="171"/>
      <c r="L19" s="171"/>
      <c r="M19" s="171"/>
      <c r="N19" s="171"/>
      <c r="O19" s="171"/>
    </row>
    <row r="20" spans="1:15" s="172" customFormat="1" ht="15.95" customHeight="1">
      <c r="A20" s="188">
        <f t="shared" si="1"/>
        <v>41918</v>
      </c>
      <c r="B20" s="189">
        <v>0.375</v>
      </c>
      <c r="C20" s="190"/>
      <c r="D20" s="197"/>
      <c r="E20" s="192">
        <f t="shared" si="0"/>
        <v>21.807624859637738</v>
      </c>
      <c r="F20" s="193"/>
      <c r="G20" s="194"/>
      <c r="H20" s="195"/>
      <c r="I20" s="193"/>
      <c r="J20" s="196"/>
      <c r="K20" s="171"/>
      <c r="L20" s="171"/>
      <c r="M20" s="171"/>
      <c r="N20" s="171"/>
      <c r="O20" s="171"/>
    </row>
    <row r="21" spans="1:15" s="172" customFormat="1" ht="15.95" customHeight="1">
      <c r="A21" s="188">
        <f t="shared" si="1"/>
        <v>41919</v>
      </c>
      <c r="B21" s="189">
        <v>0.375</v>
      </c>
      <c r="C21" s="190">
        <v>15745</v>
      </c>
      <c r="D21" s="197"/>
      <c r="E21" s="192">
        <f t="shared" si="0"/>
        <v>21.807624859637738</v>
      </c>
      <c r="F21" s="193"/>
      <c r="G21" s="194"/>
      <c r="H21" s="195">
        <v>5.5</v>
      </c>
      <c r="I21" s="193"/>
      <c r="J21" s="196"/>
      <c r="K21" s="171"/>
      <c r="L21" s="171"/>
      <c r="M21" s="171"/>
      <c r="N21" s="171"/>
      <c r="O21" s="171"/>
    </row>
    <row r="22" spans="1:15" s="172" customFormat="1" ht="15.95" customHeight="1">
      <c r="A22" s="188">
        <f t="shared" si="1"/>
        <v>41920</v>
      </c>
      <c r="B22" s="189">
        <v>0.375</v>
      </c>
      <c r="C22" s="190"/>
      <c r="D22" s="191"/>
      <c r="E22" s="192">
        <f t="shared" ref="E22:E28" si="2">($C$28-$C$21)*$M$15/7</f>
        <v>39.777107743979229</v>
      </c>
      <c r="F22" s="193"/>
      <c r="G22" s="194"/>
      <c r="H22" s="195"/>
      <c r="I22" s="193"/>
      <c r="J22" s="196"/>
      <c r="K22" s="198"/>
      <c r="L22" s="171"/>
      <c r="M22" s="171"/>
      <c r="N22" s="171"/>
      <c r="O22" s="171"/>
    </row>
    <row r="23" spans="1:15" s="172" customFormat="1" ht="15.95" customHeight="1">
      <c r="A23" s="188">
        <f t="shared" si="1"/>
        <v>41921</v>
      </c>
      <c r="B23" s="189">
        <v>0.375</v>
      </c>
      <c r="C23" s="190"/>
      <c r="D23" s="191"/>
      <c r="E23" s="192">
        <f t="shared" si="2"/>
        <v>39.777107743979229</v>
      </c>
      <c r="F23" s="193"/>
      <c r="G23" s="194"/>
      <c r="H23" s="195"/>
      <c r="I23" s="193"/>
      <c r="J23" s="196"/>
      <c r="K23" s="198"/>
      <c r="L23" s="171"/>
      <c r="M23" s="171"/>
      <c r="N23" s="171"/>
      <c r="O23" s="171"/>
    </row>
    <row r="24" spans="1:15" s="172" customFormat="1" ht="15.95" customHeight="1">
      <c r="A24" s="188">
        <f t="shared" si="1"/>
        <v>41922</v>
      </c>
      <c r="B24" s="189">
        <v>0.375</v>
      </c>
      <c r="C24" s="190"/>
      <c r="D24" s="191"/>
      <c r="E24" s="192">
        <f t="shared" si="2"/>
        <v>39.777107743979229</v>
      </c>
      <c r="F24" s="193"/>
      <c r="G24" s="194"/>
      <c r="H24" s="195"/>
      <c r="I24" s="193"/>
      <c r="J24" s="196"/>
      <c r="K24" s="198"/>
      <c r="L24" s="171"/>
      <c r="M24" s="171"/>
      <c r="N24" s="171"/>
      <c r="O24" s="171"/>
    </row>
    <row r="25" spans="1:15" s="172" customFormat="1" ht="15.95" customHeight="1">
      <c r="A25" s="188">
        <f t="shared" si="1"/>
        <v>41923</v>
      </c>
      <c r="B25" s="189">
        <v>0.375</v>
      </c>
      <c r="C25" s="190"/>
      <c r="D25" s="191"/>
      <c r="E25" s="192">
        <f t="shared" si="2"/>
        <v>39.777107743979229</v>
      </c>
      <c r="F25" s="193"/>
      <c r="G25" s="194"/>
      <c r="H25" s="195"/>
      <c r="I25" s="193"/>
      <c r="J25" s="196"/>
      <c r="K25" s="198"/>
      <c r="L25" s="171"/>
      <c r="M25" s="171"/>
      <c r="N25" s="171"/>
      <c r="O25" s="171"/>
    </row>
    <row r="26" spans="1:15" s="172" customFormat="1" ht="15.95" customHeight="1">
      <c r="A26" s="188">
        <f t="shared" si="1"/>
        <v>41924</v>
      </c>
      <c r="B26" s="189">
        <v>0.375</v>
      </c>
      <c r="C26" s="190"/>
      <c r="D26" s="191"/>
      <c r="E26" s="192">
        <f t="shared" si="2"/>
        <v>39.777107743979229</v>
      </c>
      <c r="F26" s="193"/>
      <c r="G26" s="194"/>
      <c r="H26" s="195"/>
      <c r="I26" s="193"/>
      <c r="J26" s="196"/>
      <c r="K26" s="198"/>
      <c r="L26" s="171"/>
      <c r="M26" s="171"/>
      <c r="N26" s="171"/>
      <c r="O26" s="171"/>
    </row>
    <row r="27" spans="1:15" s="172" customFormat="1" ht="15.95" customHeight="1">
      <c r="A27" s="188">
        <f t="shared" si="1"/>
        <v>41925</v>
      </c>
      <c r="B27" s="189">
        <v>0.375</v>
      </c>
      <c r="C27" s="190"/>
      <c r="D27" s="191"/>
      <c r="E27" s="192">
        <f t="shared" si="2"/>
        <v>39.777107743979229</v>
      </c>
      <c r="F27" s="193"/>
      <c r="G27" s="194"/>
      <c r="H27" s="195"/>
      <c r="I27" s="193"/>
      <c r="J27" s="196"/>
      <c r="K27" s="198"/>
      <c r="L27" s="171"/>
      <c r="M27" s="171"/>
      <c r="N27" s="171"/>
      <c r="O27" s="171"/>
    </row>
    <row r="28" spans="1:15" s="172" customFormat="1" ht="15.95" customHeight="1">
      <c r="A28" s="188">
        <f t="shared" si="1"/>
        <v>41926</v>
      </c>
      <c r="B28" s="189">
        <v>0.375</v>
      </c>
      <c r="C28" s="190">
        <v>15973</v>
      </c>
      <c r="D28" s="191"/>
      <c r="E28" s="192">
        <f t="shared" si="2"/>
        <v>39.777107743979229</v>
      </c>
      <c r="F28" s="193"/>
      <c r="G28" s="194"/>
      <c r="H28" s="195">
        <v>5.5</v>
      </c>
      <c r="I28" s="193"/>
      <c r="J28" s="196"/>
      <c r="K28" s="198"/>
      <c r="L28" s="171"/>
      <c r="M28" s="171"/>
      <c r="N28" s="171"/>
      <c r="O28" s="171"/>
    </row>
    <row r="29" spans="1:15" s="172" customFormat="1" ht="15.95" customHeight="1">
      <c r="A29" s="188">
        <f t="shared" si="1"/>
        <v>41927</v>
      </c>
      <c r="B29" s="189">
        <v>0.375</v>
      </c>
      <c r="C29" s="190"/>
      <c r="D29" s="191"/>
      <c r="E29" s="192">
        <f>($C$35-$C$28)*$M$15/7</f>
        <v>32.100823793386745</v>
      </c>
      <c r="F29" s="193"/>
      <c r="G29" s="194"/>
      <c r="H29" s="195"/>
      <c r="I29" s="193"/>
      <c r="J29" s="196"/>
      <c r="K29" s="198"/>
      <c r="L29" s="171"/>
      <c r="M29" s="171"/>
      <c r="N29" s="171"/>
      <c r="O29" s="171"/>
    </row>
    <row r="30" spans="1:15" s="172" customFormat="1" ht="15.95" customHeight="1">
      <c r="A30" s="188">
        <f t="shared" si="1"/>
        <v>41928</v>
      </c>
      <c r="B30" s="189">
        <v>0.375</v>
      </c>
      <c r="C30" s="190"/>
      <c r="D30" s="191"/>
      <c r="E30" s="192">
        <f t="shared" ref="E30:E35" si="3">($C$35-$C$28)*$M$15/7</f>
        <v>32.100823793386745</v>
      </c>
      <c r="F30" s="193"/>
      <c r="G30" s="194"/>
      <c r="H30" s="195"/>
      <c r="I30" s="193"/>
      <c r="J30" s="196"/>
      <c r="K30" s="198"/>
      <c r="L30" s="171"/>
      <c r="M30" s="171"/>
      <c r="N30" s="171"/>
      <c r="O30" s="171"/>
    </row>
    <row r="31" spans="1:15" s="172" customFormat="1" ht="15.95" customHeight="1">
      <c r="A31" s="188">
        <f t="shared" si="1"/>
        <v>41929</v>
      </c>
      <c r="B31" s="189">
        <v>0.375</v>
      </c>
      <c r="C31" s="190"/>
      <c r="D31" s="191"/>
      <c r="E31" s="192">
        <f t="shared" si="3"/>
        <v>32.100823793386745</v>
      </c>
      <c r="F31" s="193"/>
      <c r="G31" s="194"/>
      <c r="H31" s="195"/>
      <c r="I31" s="193"/>
      <c r="J31" s="196"/>
      <c r="K31" s="198"/>
      <c r="L31" s="171"/>
      <c r="M31" s="171"/>
      <c r="N31" s="171"/>
      <c r="O31" s="171"/>
    </row>
    <row r="32" spans="1:15" s="172" customFormat="1" ht="15.95" customHeight="1">
      <c r="A32" s="188">
        <f t="shared" si="1"/>
        <v>41930</v>
      </c>
      <c r="B32" s="189">
        <v>0.375</v>
      </c>
      <c r="C32" s="190"/>
      <c r="D32" s="191"/>
      <c r="E32" s="192">
        <f t="shared" si="3"/>
        <v>32.100823793386745</v>
      </c>
      <c r="F32" s="193"/>
      <c r="G32" s="194"/>
      <c r="H32" s="195"/>
      <c r="I32" s="193"/>
      <c r="J32" s="196"/>
      <c r="K32" s="198"/>
      <c r="L32" s="171"/>
      <c r="M32" s="171"/>
      <c r="N32" s="171"/>
      <c r="O32" s="171"/>
    </row>
    <row r="33" spans="1:15" s="172" customFormat="1" ht="15.95" customHeight="1">
      <c r="A33" s="188">
        <f t="shared" si="1"/>
        <v>41931</v>
      </c>
      <c r="B33" s="189">
        <v>0.375</v>
      </c>
      <c r="C33" s="190"/>
      <c r="D33" s="191"/>
      <c r="E33" s="192">
        <f t="shared" si="3"/>
        <v>32.100823793386745</v>
      </c>
      <c r="F33" s="193"/>
      <c r="G33" s="194"/>
      <c r="H33" s="195"/>
      <c r="I33" s="193"/>
      <c r="J33" s="196"/>
      <c r="K33" s="198"/>
      <c r="L33" s="171"/>
      <c r="M33" s="171"/>
      <c r="N33" s="171"/>
      <c r="O33" s="171"/>
    </row>
    <row r="34" spans="1:15" s="172" customFormat="1" ht="15.95" customHeight="1">
      <c r="A34" s="188">
        <f t="shared" si="1"/>
        <v>41932</v>
      </c>
      <c r="B34" s="189">
        <v>0.375</v>
      </c>
      <c r="C34" s="190"/>
      <c r="D34" s="191"/>
      <c r="E34" s="192">
        <f t="shared" si="3"/>
        <v>32.100823793386745</v>
      </c>
      <c r="F34" s="193"/>
      <c r="G34" s="194"/>
      <c r="H34" s="195"/>
      <c r="I34" s="193"/>
      <c r="J34" s="196"/>
      <c r="K34" s="198"/>
      <c r="L34" s="171"/>
      <c r="M34" s="171"/>
      <c r="N34" s="171"/>
      <c r="O34" s="171"/>
    </row>
    <row r="35" spans="1:15" s="172" customFormat="1" ht="15.95" customHeight="1">
      <c r="A35" s="188">
        <f t="shared" si="1"/>
        <v>41933</v>
      </c>
      <c r="B35" s="189">
        <v>0.375</v>
      </c>
      <c r="C35" s="190">
        <v>16157</v>
      </c>
      <c r="D35" s="191"/>
      <c r="E35" s="192">
        <f t="shared" si="3"/>
        <v>32.100823793386745</v>
      </c>
      <c r="F35" s="193"/>
      <c r="G35" s="194"/>
      <c r="H35" s="195">
        <v>5.5</v>
      </c>
      <c r="I35" s="193"/>
      <c r="J35" s="196"/>
      <c r="K35" s="198"/>
      <c r="L35" s="171"/>
      <c r="M35" s="171"/>
      <c r="N35" s="171"/>
      <c r="O35" s="171"/>
    </row>
    <row r="36" spans="1:15" s="172" customFormat="1" ht="15.95" customHeight="1">
      <c r="A36" s="188">
        <f t="shared" si="1"/>
        <v>41934</v>
      </c>
      <c r="B36" s="189">
        <v>0.375</v>
      </c>
      <c r="C36" s="190"/>
      <c r="D36" s="191"/>
      <c r="E36" s="192">
        <f>($C$42-$C$35)*$M$15/7</f>
        <v>18.492865880972801</v>
      </c>
      <c r="F36" s="193"/>
      <c r="G36" s="194"/>
      <c r="H36" s="195"/>
      <c r="I36" s="193"/>
      <c r="J36" s="196"/>
      <c r="K36" s="198"/>
      <c r="L36" s="171"/>
      <c r="M36" s="171"/>
      <c r="N36" s="171"/>
      <c r="O36" s="171"/>
    </row>
    <row r="37" spans="1:15" s="172" customFormat="1" ht="15.95" customHeight="1">
      <c r="A37" s="188">
        <f t="shared" si="1"/>
        <v>41935</v>
      </c>
      <c r="B37" s="189">
        <v>0.375</v>
      </c>
      <c r="C37" s="190"/>
      <c r="D37" s="191"/>
      <c r="E37" s="192">
        <f t="shared" ref="E37:E41" si="4">($C$42-$C$35)*$M$15/7</f>
        <v>18.492865880972801</v>
      </c>
      <c r="F37" s="193"/>
      <c r="G37" s="194"/>
      <c r="H37" s="195"/>
      <c r="I37" s="193"/>
      <c r="J37" s="196"/>
      <c r="K37" s="198"/>
      <c r="L37" s="171"/>
      <c r="M37" s="171"/>
      <c r="N37" s="171"/>
      <c r="O37" s="171"/>
    </row>
    <row r="38" spans="1:15" s="172" customFormat="1" ht="15.95" customHeight="1">
      <c r="A38" s="188">
        <f t="shared" si="1"/>
        <v>41936</v>
      </c>
      <c r="B38" s="189">
        <v>0.375</v>
      </c>
      <c r="C38" s="190"/>
      <c r="D38" s="191"/>
      <c r="E38" s="192">
        <f t="shared" si="4"/>
        <v>18.492865880972801</v>
      </c>
      <c r="F38" s="193"/>
      <c r="G38" s="194"/>
      <c r="H38" s="195"/>
      <c r="I38" s="193"/>
      <c r="J38" s="196"/>
      <c r="K38" s="198"/>
      <c r="L38" s="171"/>
      <c r="M38" s="171"/>
      <c r="N38" s="171"/>
      <c r="O38" s="171"/>
    </row>
    <row r="39" spans="1:15" s="172" customFormat="1" ht="15.95" customHeight="1">
      <c r="A39" s="188">
        <f t="shared" si="1"/>
        <v>41937</v>
      </c>
      <c r="B39" s="189">
        <v>0.375</v>
      </c>
      <c r="C39" s="190"/>
      <c r="D39" s="191"/>
      <c r="E39" s="192">
        <f t="shared" si="4"/>
        <v>18.492865880972801</v>
      </c>
      <c r="F39" s="193"/>
      <c r="G39" s="194"/>
      <c r="H39" s="195"/>
      <c r="I39" s="193"/>
      <c r="J39" s="196"/>
      <c r="K39" s="198"/>
      <c r="L39" s="171"/>
      <c r="M39" s="171"/>
      <c r="N39" s="171"/>
      <c r="O39" s="171"/>
    </row>
    <row r="40" spans="1:15" s="172" customFormat="1" ht="15.95" customHeight="1">
      <c r="A40" s="188">
        <f t="shared" si="1"/>
        <v>41938</v>
      </c>
      <c r="B40" s="189">
        <v>0.375</v>
      </c>
      <c r="C40" s="190"/>
      <c r="D40" s="191"/>
      <c r="E40" s="192">
        <f t="shared" si="4"/>
        <v>18.492865880972801</v>
      </c>
      <c r="F40" s="193"/>
      <c r="G40" s="194"/>
      <c r="H40" s="195"/>
      <c r="I40" s="193"/>
      <c r="J40" s="196"/>
      <c r="K40" s="198"/>
      <c r="L40" s="171"/>
      <c r="M40" s="171"/>
      <c r="N40" s="171"/>
      <c r="O40" s="171"/>
    </row>
    <row r="41" spans="1:15" s="172" customFormat="1" ht="15.95" customHeight="1">
      <c r="A41" s="188">
        <f t="shared" si="1"/>
        <v>41939</v>
      </c>
      <c r="B41" s="189">
        <v>0.375</v>
      </c>
      <c r="C41" s="200"/>
      <c r="D41" s="191"/>
      <c r="E41" s="192">
        <f t="shared" si="4"/>
        <v>18.492865880972801</v>
      </c>
      <c r="F41" s="193"/>
      <c r="G41" s="194"/>
      <c r="H41" s="195"/>
      <c r="I41" s="193"/>
      <c r="J41" s="196"/>
      <c r="K41" s="198"/>
      <c r="L41" s="171"/>
      <c r="M41" s="171"/>
      <c r="N41" s="171"/>
      <c r="O41" s="171"/>
    </row>
    <row r="42" spans="1:15" s="172" customFormat="1" ht="15.95" customHeight="1">
      <c r="A42" s="188">
        <f t="shared" si="1"/>
        <v>41940</v>
      </c>
      <c r="B42" s="189">
        <v>0.375</v>
      </c>
      <c r="C42" s="200">
        <v>16263</v>
      </c>
      <c r="D42" s="191"/>
      <c r="E42" s="192">
        <f>($C$42-$C$35)*$M$15/7</f>
        <v>18.492865880972801</v>
      </c>
      <c r="F42" s="193"/>
      <c r="G42" s="194"/>
      <c r="H42" s="195">
        <v>5.5</v>
      </c>
      <c r="I42" s="193"/>
      <c r="J42" s="196"/>
      <c r="K42" s="198"/>
      <c r="L42" s="171"/>
      <c r="M42" s="171"/>
      <c r="N42" s="171"/>
      <c r="O42" s="171"/>
    </row>
    <row r="43" spans="1:15" s="172" customFormat="1" ht="15.95" customHeight="1">
      <c r="A43" s="188">
        <f t="shared" si="1"/>
        <v>41941</v>
      </c>
      <c r="B43" s="189">
        <v>0.375</v>
      </c>
      <c r="C43" s="190"/>
      <c r="D43" s="191"/>
      <c r="E43" s="192">
        <f>($C$45-$C$42)*$M$15/3</f>
        <v>20.760858866375123</v>
      </c>
      <c r="F43" s="193"/>
      <c r="G43" s="194"/>
      <c r="H43" s="195"/>
      <c r="I43" s="193"/>
      <c r="J43" s="196"/>
      <c r="K43" s="198"/>
      <c r="L43" s="171"/>
      <c r="M43" s="171"/>
      <c r="N43" s="171"/>
      <c r="O43" s="171"/>
    </row>
    <row r="44" spans="1:15" s="172" customFormat="1" ht="15.95" customHeight="1">
      <c r="A44" s="188">
        <f t="shared" si="1"/>
        <v>41942</v>
      </c>
      <c r="B44" s="189">
        <v>0.375</v>
      </c>
      <c r="D44" s="191"/>
      <c r="E44" s="192">
        <f>($C$45-$C$42)*$M$15/3</f>
        <v>20.760858866375123</v>
      </c>
      <c r="F44" s="193"/>
      <c r="G44" s="194"/>
      <c r="H44" s="195"/>
      <c r="I44" s="193"/>
      <c r="J44" s="196"/>
      <c r="K44" s="198"/>
      <c r="L44" s="171"/>
      <c r="M44" s="171"/>
      <c r="N44" s="171"/>
      <c r="O44" s="171"/>
    </row>
    <row r="45" spans="1:15" s="172" customFormat="1" ht="15.95" customHeight="1">
      <c r="A45" s="188">
        <f t="shared" si="1"/>
        <v>41943</v>
      </c>
      <c r="B45" s="189">
        <v>0.375</v>
      </c>
      <c r="C45" s="200">
        <v>16314</v>
      </c>
      <c r="D45" s="197"/>
      <c r="E45" s="192">
        <f>($C$45-$C$42)*$M$15/3</f>
        <v>20.760858866375123</v>
      </c>
      <c r="F45" s="193"/>
      <c r="G45" s="194"/>
      <c r="H45" s="195">
        <v>5.5</v>
      </c>
      <c r="I45" s="193"/>
      <c r="J45" s="196"/>
      <c r="K45" s="198"/>
      <c r="L45" s="171"/>
      <c r="M45" s="171"/>
      <c r="N45" s="171"/>
      <c r="O45" s="171"/>
    </row>
    <row r="46" spans="1:15" s="172" customFormat="1" ht="15.95" customHeight="1">
      <c r="A46" s="188"/>
      <c r="B46" s="189"/>
      <c r="C46" s="225"/>
      <c r="D46" s="197"/>
      <c r="E46" s="192"/>
      <c r="F46" s="193"/>
      <c r="G46" s="194"/>
      <c r="H46" s="195"/>
      <c r="I46" s="193"/>
      <c r="J46" s="196"/>
      <c r="K46" s="171"/>
      <c r="L46" s="171"/>
      <c r="M46" s="171"/>
      <c r="N46" s="171"/>
      <c r="O46" s="171"/>
    </row>
    <row r="47" spans="1:15" s="172" customFormat="1" ht="15.95" customHeight="1">
      <c r="A47" s="188"/>
      <c r="B47" s="189"/>
      <c r="C47" s="225"/>
      <c r="D47" s="197"/>
      <c r="E47" s="192"/>
      <c r="F47" s="193"/>
      <c r="G47" s="194"/>
      <c r="H47" s="195"/>
      <c r="I47" s="193"/>
      <c r="J47" s="196"/>
      <c r="K47" s="171"/>
      <c r="L47" s="171"/>
      <c r="M47" s="171"/>
      <c r="N47" s="171"/>
      <c r="O47" s="171"/>
    </row>
    <row r="48" spans="1:15" s="172" customFormat="1" ht="15.95" customHeight="1">
      <c r="A48" s="188"/>
      <c r="B48" s="189"/>
      <c r="C48" s="225"/>
      <c r="D48" s="197"/>
      <c r="E48" s="192"/>
      <c r="F48" s="193"/>
      <c r="G48" s="194"/>
      <c r="H48" s="195"/>
      <c r="I48" s="193"/>
      <c r="J48" s="196"/>
      <c r="K48" s="171"/>
      <c r="L48" s="171"/>
      <c r="M48" s="171"/>
      <c r="N48" s="171"/>
      <c r="O48" s="171"/>
    </row>
    <row r="49" spans="1:15" s="202" customFormat="1" ht="15.95" customHeight="1">
      <c r="A49" s="201"/>
      <c r="B49" s="201"/>
      <c r="C49" s="201"/>
      <c r="D49" s="201"/>
      <c r="E49" s="201"/>
      <c r="F49" s="201"/>
      <c r="G49" s="201"/>
      <c r="H49" s="201"/>
      <c r="I49" s="201"/>
      <c r="K49" s="203"/>
      <c r="L49" s="203"/>
      <c r="M49" s="203"/>
      <c r="N49" s="203"/>
      <c r="O49" s="203"/>
    </row>
    <row r="50" spans="1:15" s="202" customFormat="1" ht="15">
      <c r="A50" s="207" t="s">
        <v>696</v>
      </c>
      <c r="B50"/>
      <c r="C50"/>
      <c r="D50"/>
      <c r="E50"/>
      <c r="F50" s="208" t="s">
        <v>697</v>
      </c>
      <c r="G50"/>
      <c r="K50" s="203"/>
      <c r="L50" s="203"/>
      <c r="M50" s="203"/>
      <c r="N50" s="203"/>
      <c r="O50" s="203"/>
    </row>
    <row r="51" spans="1:15" s="202" customFormat="1" ht="15">
      <c r="A51" s="207" t="s">
        <v>698</v>
      </c>
      <c r="B51"/>
      <c r="C51"/>
      <c r="D51"/>
      <c r="E51"/>
      <c r="F51" s="208" t="s">
        <v>699</v>
      </c>
      <c r="G51"/>
      <c r="K51" s="203"/>
      <c r="L51" s="203"/>
      <c r="M51" s="203"/>
      <c r="N51" s="203"/>
      <c r="O51" s="203"/>
    </row>
    <row r="52" spans="1:15" s="202" customFormat="1" ht="15">
      <c r="A52" s="207" t="s">
        <v>700</v>
      </c>
      <c r="B52"/>
      <c r="C52"/>
      <c r="D52"/>
      <c r="E52"/>
      <c r="F52" s="208" t="s">
        <v>701</v>
      </c>
      <c r="G52"/>
      <c r="K52" s="203"/>
      <c r="L52" s="203"/>
      <c r="M52" s="203"/>
      <c r="N52" s="203"/>
      <c r="O52" s="203"/>
    </row>
    <row r="53" spans="1:15" s="202" customFormat="1" ht="15">
      <c r="A53" s="207" t="s">
        <v>702</v>
      </c>
      <c r="B53"/>
      <c r="C53"/>
      <c r="D53"/>
      <c r="E53"/>
      <c r="F53" s="208" t="s">
        <v>703</v>
      </c>
      <c r="G53"/>
      <c r="K53" s="203"/>
      <c r="L53" s="203"/>
      <c r="M53" s="203"/>
      <c r="N53" s="203"/>
      <c r="O53" s="203"/>
    </row>
    <row r="54" spans="1:15" s="202" customFormat="1" ht="15">
      <c r="A54" s="207" t="s">
        <v>704</v>
      </c>
      <c r="B54"/>
      <c r="C54"/>
      <c r="D54"/>
      <c r="E54"/>
      <c r="F54" s="208" t="s">
        <v>705</v>
      </c>
      <c r="G54"/>
      <c r="K54" s="203"/>
      <c r="L54" s="203"/>
      <c r="M54" s="203"/>
      <c r="N54" s="203"/>
      <c r="O54" s="203"/>
    </row>
    <row r="55" spans="1:15" s="202" customFormat="1" ht="15.75" thickBot="1">
      <c r="B55"/>
      <c r="C55"/>
      <c r="D55"/>
      <c r="E55"/>
      <c r="F55"/>
      <c r="G55"/>
      <c r="H55"/>
      <c r="K55" s="203"/>
      <c r="L55" s="203"/>
      <c r="M55" s="203"/>
      <c r="N55" s="203"/>
      <c r="O55" s="203"/>
    </row>
    <row r="56" spans="1:15" s="202" customFormat="1" ht="15">
      <c r="A56" s="209" t="s">
        <v>706</v>
      </c>
      <c r="B56" s="210"/>
      <c r="C56" s="211" t="s">
        <v>707</v>
      </c>
      <c r="D56" s="210"/>
      <c r="E56" s="210"/>
      <c r="F56" s="210"/>
      <c r="G56" s="210"/>
      <c r="H56" s="212"/>
      <c r="K56" s="203"/>
      <c r="L56" s="203"/>
      <c r="M56" s="203"/>
      <c r="N56" s="203"/>
      <c r="O56" s="203"/>
    </row>
    <row r="57" spans="1:15" s="202" customFormat="1" ht="15">
      <c r="A57" s="213"/>
      <c r="B57" s="214" t="s">
        <v>708</v>
      </c>
      <c r="C57" s="215" t="s">
        <v>709</v>
      </c>
      <c r="D57" s="214"/>
      <c r="E57" s="214"/>
      <c r="F57" s="214"/>
      <c r="G57" s="214"/>
      <c r="H57" s="216"/>
      <c r="K57" s="203"/>
      <c r="L57" s="203"/>
      <c r="M57" s="203"/>
      <c r="N57" s="203"/>
      <c r="O57" s="203"/>
    </row>
    <row r="58" spans="1:15" s="202" customFormat="1">
      <c r="K58" s="203"/>
      <c r="L58" s="203"/>
      <c r="M58" s="203"/>
      <c r="N58" s="203"/>
      <c r="O58" s="203"/>
    </row>
    <row r="59" spans="1:15" s="202" customFormat="1">
      <c r="K59" s="203"/>
      <c r="L59" s="203"/>
      <c r="M59" s="203"/>
      <c r="N59" s="203"/>
      <c r="O59" s="203"/>
    </row>
    <row r="60" spans="1:15" s="202" customFormat="1">
      <c r="K60" s="203"/>
      <c r="L60" s="203"/>
      <c r="M60" s="203"/>
      <c r="N60" s="203"/>
      <c r="O60" s="203"/>
    </row>
    <row r="61" spans="1:15" s="202" customFormat="1">
      <c r="K61" s="203"/>
      <c r="L61" s="203"/>
      <c r="M61" s="203"/>
      <c r="N61" s="203"/>
      <c r="O61" s="203"/>
    </row>
    <row r="62" spans="1:15" s="202" customFormat="1">
      <c r="K62" s="203"/>
      <c r="L62" s="203"/>
      <c r="M62" s="203"/>
      <c r="N62" s="203"/>
      <c r="O62" s="203"/>
    </row>
    <row r="63" spans="1:15" s="202" customFormat="1">
      <c r="K63" s="203"/>
      <c r="L63" s="203"/>
      <c r="M63" s="203"/>
      <c r="N63" s="203"/>
      <c r="O63" s="203"/>
    </row>
  </sheetData>
  <mergeCells count="15">
    <mergeCell ref="A2:I2"/>
    <mergeCell ref="A3:I3"/>
    <mergeCell ref="A4:I4"/>
    <mergeCell ref="A6:I6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I13:I14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7889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57150</xdr:rowOff>
              </from>
              <to>
                <xdr:col>1</xdr:col>
                <xdr:colOff>514350</xdr:colOff>
                <xdr:row>6</xdr:row>
                <xdr:rowOff>114300</xdr:rowOff>
              </to>
            </anchor>
          </objectPr>
        </oleObject>
      </mc:Choice>
      <mc:Fallback>
        <oleObject progId="Word.Document.8" shapeId="3788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3"/>
  <sheetViews>
    <sheetView view="pageBreakPreview" zoomScale="80" zoomScaleNormal="100" zoomScaleSheetLayoutView="8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C16" sqref="C16"/>
    </sheetView>
  </sheetViews>
  <sheetFormatPr baseColWidth="10" defaultColWidth="11.42578125" defaultRowHeight="12.75"/>
  <cols>
    <col min="1" max="2" width="12.7109375" style="163" customWidth="1"/>
    <col min="3" max="3" width="21.28515625" style="163" customWidth="1"/>
    <col min="4" max="4" width="21.85546875" style="163" customWidth="1"/>
    <col min="5" max="7" width="12.7109375" style="163" customWidth="1"/>
    <col min="8" max="8" width="14.7109375" style="163" customWidth="1"/>
    <col min="9" max="9" width="13.42578125" style="163" customWidth="1"/>
    <col min="10" max="10" width="10" style="163" bestFit="1" customWidth="1"/>
    <col min="11" max="11" width="17.5703125" style="217" bestFit="1" customWidth="1"/>
    <col min="12" max="12" width="15.5703125" style="217" bestFit="1" customWidth="1"/>
    <col min="13" max="13" width="9" style="217" customWidth="1"/>
    <col min="14" max="14" width="7.28515625" style="217" bestFit="1" customWidth="1"/>
    <col min="15" max="15" width="11.42578125" style="217"/>
    <col min="16" max="16" width="10" style="163" customWidth="1"/>
    <col min="17" max="17" width="12.28515625" style="163" customWidth="1"/>
    <col min="18" max="256" width="11.42578125" style="163"/>
    <col min="257" max="258" width="12.7109375" style="163" customWidth="1"/>
    <col min="259" max="259" width="21.28515625" style="163" customWidth="1"/>
    <col min="260" max="260" width="21.85546875" style="163" customWidth="1"/>
    <col min="261" max="263" width="12.7109375" style="163" customWidth="1"/>
    <col min="264" max="264" width="14.7109375" style="163" customWidth="1"/>
    <col min="265" max="265" width="13.42578125" style="163" customWidth="1"/>
    <col min="266" max="266" width="10" style="163" bestFit="1" customWidth="1"/>
    <col min="267" max="267" width="17.5703125" style="163" bestFit="1" customWidth="1"/>
    <col min="268" max="268" width="15.5703125" style="163" bestFit="1" customWidth="1"/>
    <col min="269" max="269" width="9" style="163" customWidth="1"/>
    <col min="270" max="270" width="7.28515625" style="163" bestFit="1" customWidth="1"/>
    <col min="271" max="271" width="11.42578125" style="163"/>
    <col min="272" max="272" width="10" style="163" customWidth="1"/>
    <col min="273" max="273" width="12.28515625" style="163" customWidth="1"/>
    <col min="274" max="512" width="11.42578125" style="163"/>
    <col min="513" max="514" width="12.7109375" style="163" customWidth="1"/>
    <col min="515" max="515" width="21.28515625" style="163" customWidth="1"/>
    <col min="516" max="516" width="21.85546875" style="163" customWidth="1"/>
    <col min="517" max="519" width="12.7109375" style="163" customWidth="1"/>
    <col min="520" max="520" width="14.7109375" style="163" customWidth="1"/>
    <col min="521" max="521" width="13.42578125" style="163" customWidth="1"/>
    <col min="522" max="522" width="10" style="163" bestFit="1" customWidth="1"/>
    <col min="523" max="523" width="17.5703125" style="163" bestFit="1" customWidth="1"/>
    <col min="524" max="524" width="15.5703125" style="163" bestFit="1" customWidth="1"/>
    <col min="525" max="525" width="9" style="163" customWidth="1"/>
    <col min="526" max="526" width="7.28515625" style="163" bestFit="1" customWidth="1"/>
    <col min="527" max="527" width="11.42578125" style="163"/>
    <col min="528" max="528" width="10" style="163" customWidth="1"/>
    <col min="529" max="529" width="12.28515625" style="163" customWidth="1"/>
    <col min="530" max="768" width="11.42578125" style="163"/>
    <col min="769" max="770" width="12.7109375" style="163" customWidth="1"/>
    <col min="771" max="771" width="21.28515625" style="163" customWidth="1"/>
    <col min="772" max="772" width="21.85546875" style="163" customWidth="1"/>
    <col min="773" max="775" width="12.7109375" style="163" customWidth="1"/>
    <col min="776" max="776" width="14.7109375" style="163" customWidth="1"/>
    <col min="777" max="777" width="13.42578125" style="163" customWidth="1"/>
    <col min="778" max="778" width="10" style="163" bestFit="1" customWidth="1"/>
    <col min="779" max="779" width="17.5703125" style="163" bestFit="1" customWidth="1"/>
    <col min="780" max="780" width="15.5703125" style="163" bestFit="1" customWidth="1"/>
    <col min="781" max="781" width="9" style="163" customWidth="1"/>
    <col min="782" max="782" width="7.28515625" style="163" bestFit="1" customWidth="1"/>
    <col min="783" max="783" width="11.42578125" style="163"/>
    <col min="784" max="784" width="10" style="163" customWidth="1"/>
    <col min="785" max="785" width="12.28515625" style="163" customWidth="1"/>
    <col min="786" max="1024" width="11.42578125" style="163"/>
    <col min="1025" max="1026" width="12.7109375" style="163" customWidth="1"/>
    <col min="1027" max="1027" width="21.28515625" style="163" customWidth="1"/>
    <col min="1028" max="1028" width="21.85546875" style="163" customWidth="1"/>
    <col min="1029" max="1031" width="12.7109375" style="163" customWidth="1"/>
    <col min="1032" max="1032" width="14.7109375" style="163" customWidth="1"/>
    <col min="1033" max="1033" width="13.42578125" style="163" customWidth="1"/>
    <col min="1034" max="1034" width="10" style="163" bestFit="1" customWidth="1"/>
    <col min="1035" max="1035" width="17.5703125" style="163" bestFit="1" customWidth="1"/>
    <col min="1036" max="1036" width="15.5703125" style="163" bestFit="1" customWidth="1"/>
    <col min="1037" max="1037" width="9" style="163" customWidth="1"/>
    <col min="1038" max="1038" width="7.28515625" style="163" bestFit="1" customWidth="1"/>
    <col min="1039" max="1039" width="11.42578125" style="163"/>
    <col min="1040" max="1040" width="10" style="163" customWidth="1"/>
    <col min="1041" max="1041" width="12.28515625" style="163" customWidth="1"/>
    <col min="1042" max="1280" width="11.42578125" style="163"/>
    <col min="1281" max="1282" width="12.7109375" style="163" customWidth="1"/>
    <col min="1283" max="1283" width="21.28515625" style="163" customWidth="1"/>
    <col min="1284" max="1284" width="21.85546875" style="163" customWidth="1"/>
    <col min="1285" max="1287" width="12.7109375" style="163" customWidth="1"/>
    <col min="1288" max="1288" width="14.7109375" style="163" customWidth="1"/>
    <col min="1289" max="1289" width="13.42578125" style="163" customWidth="1"/>
    <col min="1290" max="1290" width="10" style="163" bestFit="1" customWidth="1"/>
    <col min="1291" max="1291" width="17.5703125" style="163" bestFit="1" customWidth="1"/>
    <col min="1292" max="1292" width="15.5703125" style="163" bestFit="1" customWidth="1"/>
    <col min="1293" max="1293" width="9" style="163" customWidth="1"/>
    <col min="1294" max="1294" width="7.28515625" style="163" bestFit="1" customWidth="1"/>
    <col min="1295" max="1295" width="11.42578125" style="163"/>
    <col min="1296" max="1296" width="10" style="163" customWidth="1"/>
    <col min="1297" max="1297" width="12.28515625" style="163" customWidth="1"/>
    <col min="1298" max="1536" width="11.42578125" style="163"/>
    <col min="1537" max="1538" width="12.7109375" style="163" customWidth="1"/>
    <col min="1539" max="1539" width="21.28515625" style="163" customWidth="1"/>
    <col min="1540" max="1540" width="21.85546875" style="163" customWidth="1"/>
    <col min="1541" max="1543" width="12.7109375" style="163" customWidth="1"/>
    <col min="1544" max="1544" width="14.7109375" style="163" customWidth="1"/>
    <col min="1545" max="1545" width="13.42578125" style="163" customWidth="1"/>
    <col min="1546" max="1546" width="10" style="163" bestFit="1" customWidth="1"/>
    <col min="1547" max="1547" width="17.5703125" style="163" bestFit="1" customWidth="1"/>
    <col min="1548" max="1548" width="15.5703125" style="163" bestFit="1" customWidth="1"/>
    <col min="1549" max="1549" width="9" style="163" customWidth="1"/>
    <col min="1550" max="1550" width="7.28515625" style="163" bestFit="1" customWidth="1"/>
    <col min="1551" max="1551" width="11.42578125" style="163"/>
    <col min="1552" max="1552" width="10" style="163" customWidth="1"/>
    <col min="1553" max="1553" width="12.28515625" style="163" customWidth="1"/>
    <col min="1554" max="1792" width="11.42578125" style="163"/>
    <col min="1793" max="1794" width="12.7109375" style="163" customWidth="1"/>
    <col min="1795" max="1795" width="21.28515625" style="163" customWidth="1"/>
    <col min="1796" max="1796" width="21.85546875" style="163" customWidth="1"/>
    <col min="1797" max="1799" width="12.7109375" style="163" customWidth="1"/>
    <col min="1800" max="1800" width="14.7109375" style="163" customWidth="1"/>
    <col min="1801" max="1801" width="13.42578125" style="163" customWidth="1"/>
    <col min="1802" max="1802" width="10" style="163" bestFit="1" customWidth="1"/>
    <col min="1803" max="1803" width="17.5703125" style="163" bestFit="1" customWidth="1"/>
    <col min="1804" max="1804" width="15.5703125" style="163" bestFit="1" customWidth="1"/>
    <col min="1805" max="1805" width="9" style="163" customWidth="1"/>
    <col min="1806" max="1806" width="7.28515625" style="163" bestFit="1" customWidth="1"/>
    <col min="1807" max="1807" width="11.42578125" style="163"/>
    <col min="1808" max="1808" width="10" style="163" customWidth="1"/>
    <col min="1809" max="1809" width="12.28515625" style="163" customWidth="1"/>
    <col min="1810" max="2048" width="11.42578125" style="163"/>
    <col min="2049" max="2050" width="12.7109375" style="163" customWidth="1"/>
    <col min="2051" max="2051" width="21.28515625" style="163" customWidth="1"/>
    <col min="2052" max="2052" width="21.85546875" style="163" customWidth="1"/>
    <col min="2053" max="2055" width="12.7109375" style="163" customWidth="1"/>
    <col min="2056" max="2056" width="14.7109375" style="163" customWidth="1"/>
    <col min="2057" max="2057" width="13.42578125" style="163" customWidth="1"/>
    <col min="2058" max="2058" width="10" style="163" bestFit="1" customWidth="1"/>
    <col min="2059" max="2059" width="17.5703125" style="163" bestFit="1" customWidth="1"/>
    <col min="2060" max="2060" width="15.5703125" style="163" bestFit="1" customWidth="1"/>
    <col min="2061" max="2061" width="9" style="163" customWidth="1"/>
    <col min="2062" max="2062" width="7.28515625" style="163" bestFit="1" customWidth="1"/>
    <col min="2063" max="2063" width="11.42578125" style="163"/>
    <col min="2064" max="2064" width="10" style="163" customWidth="1"/>
    <col min="2065" max="2065" width="12.28515625" style="163" customWidth="1"/>
    <col min="2066" max="2304" width="11.42578125" style="163"/>
    <col min="2305" max="2306" width="12.7109375" style="163" customWidth="1"/>
    <col min="2307" max="2307" width="21.28515625" style="163" customWidth="1"/>
    <col min="2308" max="2308" width="21.85546875" style="163" customWidth="1"/>
    <col min="2309" max="2311" width="12.7109375" style="163" customWidth="1"/>
    <col min="2312" max="2312" width="14.7109375" style="163" customWidth="1"/>
    <col min="2313" max="2313" width="13.42578125" style="163" customWidth="1"/>
    <col min="2314" max="2314" width="10" style="163" bestFit="1" customWidth="1"/>
    <col min="2315" max="2315" width="17.5703125" style="163" bestFit="1" customWidth="1"/>
    <col min="2316" max="2316" width="15.5703125" style="163" bestFit="1" customWidth="1"/>
    <col min="2317" max="2317" width="9" style="163" customWidth="1"/>
    <col min="2318" max="2318" width="7.28515625" style="163" bestFit="1" customWidth="1"/>
    <col min="2319" max="2319" width="11.42578125" style="163"/>
    <col min="2320" max="2320" width="10" style="163" customWidth="1"/>
    <col min="2321" max="2321" width="12.28515625" style="163" customWidth="1"/>
    <col min="2322" max="2560" width="11.42578125" style="163"/>
    <col min="2561" max="2562" width="12.7109375" style="163" customWidth="1"/>
    <col min="2563" max="2563" width="21.28515625" style="163" customWidth="1"/>
    <col min="2564" max="2564" width="21.85546875" style="163" customWidth="1"/>
    <col min="2565" max="2567" width="12.7109375" style="163" customWidth="1"/>
    <col min="2568" max="2568" width="14.7109375" style="163" customWidth="1"/>
    <col min="2569" max="2569" width="13.42578125" style="163" customWidth="1"/>
    <col min="2570" max="2570" width="10" style="163" bestFit="1" customWidth="1"/>
    <col min="2571" max="2571" width="17.5703125" style="163" bestFit="1" customWidth="1"/>
    <col min="2572" max="2572" width="15.5703125" style="163" bestFit="1" customWidth="1"/>
    <col min="2573" max="2573" width="9" style="163" customWidth="1"/>
    <col min="2574" max="2574" width="7.28515625" style="163" bestFit="1" customWidth="1"/>
    <col min="2575" max="2575" width="11.42578125" style="163"/>
    <col min="2576" max="2576" width="10" style="163" customWidth="1"/>
    <col min="2577" max="2577" width="12.28515625" style="163" customWidth="1"/>
    <col min="2578" max="2816" width="11.42578125" style="163"/>
    <col min="2817" max="2818" width="12.7109375" style="163" customWidth="1"/>
    <col min="2819" max="2819" width="21.28515625" style="163" customWidth="1"/>
    <col min="2820" max="2820" width="21.85546875" style="163" customWidth="1"/>
    <col min="2821" max="2823" width="12.7109375" style="163" customWidth="1"/>
    <col min="2824" max="2824" width="14.7109375" style="163" customWidth="1"/>
    <col min="2825" max="2825" width="13.42578125" style="163" customWidth="1"/>
    <col min="2826" max="2826" width="10" style="163" bestFit="1" customWidth="1"/>
    <col min="2827" max="2827" width="17.5703125" style="163" bestFit="1" customWidth="1"/>
    <col min="2828" max="2828" width="15.5703125" style="163" bestFit="1" customWidth="1"/>
    <col min="2829" max="2829" width="9" style="163" customWidth="1"/>
    <col min="2830" max="2830" width="7.28515625" style="163" bestFit="1" customWidth="1"/>
    <col min="2831" max="2831" width="11.42578125" style="163"/>
    <col min="2832" max="2832" width="10" style="163" customWidth="1"/>
    <col min="2833" max="2833" width="12.28515625" style="163" customWidth="1"/>
    <col min="2834" max="3072" width="11.42578125" style="163"/>
    <col min="3073" max="3074" width="12.7109375" style="163" customWidth="1"/>
    <col min="3075" max="3075" width="21.28515625" style="163" customWidth="1"/>
    <col min="3076" max="3076" width="21.85546875" style="163" customWidth="1"/>
    <col min="3077" max="3079" width="12.7109375" style="163" customWidth="1"/>
    <col min="3080" max="3080" width="14.7109375" style="163" customWidth="1"/>
    <col min="3081" max="3081" width="13.42578125" style="163" customWidth="1"/>
    <col min="3082" max="3082" width="10" style="163" bestFit="1" customWidth="1"/>
    <col min="3083" max="3083" width="17.5703125" style="163" bestFit="1" customWidth="1"/>
    <col min="3084" max="3084" width="15.5703125" style="163" bestFit="1" customWidth="1"/>
    <col min="3085" max="3085" width="9" style="163" customWidth="1"/>
    <col min="3086" max="3086" width="7.28515625" style="163" bestFit="1" customWidth="1"/>
    <col min="3087" max="3087" width="11.42578125" style="163"/>
    <col min="3088" max="3088" width="10" style="163" customWidth="1"/>
    <col min="3089" max="3089" width="12.28515625" style="163" customWidth="1"/>
    <col min="3090" max="3328" width="11.42578125" style="163"/>
    <col min="3329" max="3330" width="12.7109375" style="163" customWidth="1"/>
    <col min="3331" max="3331" width="21.28515625" style="163" customWidth="1"/>
    <col min="3332" max="3332" width="21.85546875" style="163" customWidth="1"/>
    <col min="3333" max="3335" width="12.7109375" style="163" customWidth="1"/>
    <col min="3336" max="3336" width="14.7109375" style="163" customWidth="1"/>
    <col min="3337" max="3337" width="13.42578125" style="163" customWidth="1"/>
    <col min="3338" max="3338" width="10" style="163" bestFit="1" customWidth="1"/>
    <col min="3339" max="3339" width="17.5703125" style="163" bestFit="1" customWidth="1"/>
    <col min="3340" max="3340" width="15.5703125" style="163" bestFit="1" customWidth="1"/>
    <col min="3341" max="3341" width="9" style="163" customWidth="1"/>
    <col min="3342" max="3342" width="7.28515625" style="163" bestFit="1" customWidth="1"/>
    <col min="3343" max="3343" width="11.42578125" style="163"/>
    <col min="3344" max="3344" width="10" style="163" customWidth="1"/>
    <col min="3345" max="3345" width="12.28515625" style="163" customWidth="1"/>
    <col min="3346" max="3584" width="11.42578125" style="163"/>
    <col min="3585" max="3586" width="12.7109375" style="163" customWidth="1"/>
    <col min="3587" max="3587" width="21.28515625" style="163" customWidth="1"/>
    <col min="3588" max="3588" width="21.85546875" style="163" customWidth="1"/>
    <col min="3589" max="3591" width="12.7109375" style="163" customWidth="1"/>
    <col min="3592" max="3592" width="14.7109375" style="163" customWidth="1"/>
    <col min="3593" max="3593" width="13.42578125" style="163" customWidth="1"/>
    <col min="3594" max="3594" width="10" style="163" bestFit="1" customWidth="1"/>
    <col min="3595" max="3595" width="17.5703125" style="163" bestFit="1" customWidth="1"/>
    <col min="3596" max="3596" width="15.5703125" style="163" bestFit="1" customWidth="1"/>
    <col min="3597" max="3597" width="9" style="163" customWidth="1"/>
    <col min="3598" max="3598" width="7.28515625" style="163" bestFit="1" customWidth="1"/>
    <col min="3599" max="3599" width="11.42578125" style="163"/>
    <col min="3600" max="3600" width="10" style="163" customWidth="1"/>
    <col min="3601" max="3601" width="12.28515625" style="163" customWidth="1"/>
    <col min="3602" max="3840" width="11.42578125" style="163"/>
    <col min="3841" max="3842" width="12.7109375" style="163" customWidth="1"/>
    <col min="3843" max="3843" width="21.28515625" style="163" customWidth="1"/>
    <col min="3844" max="3844" width="21.85546875" style="163" customWidth="1"/>
    <col min="3845" max="3847" width="12.7109375" style="163" customWidth="1"/>
    <col min="3848" max="3848" width="14.7109375" style="163" customWidth="1"/>
    <col min="3849" max="3849" width="13.42578125" style="163" customWidth="1"/>
    <col min="3850" max="3850" width="10" style="163" bestFit="1" customWidth="1"/>
    <col min="3851" max="3851" width="17.5703125" style="163" bestFit="1" customWidth="1"/>
    <col min="3852" max="3852" width="15.5703125" style="163" bestFit="1" customWidth="1"/>
    <col min="3853" max="3853" width="9" style="163" customWidth="1"/>
    <col min="3854" max="3854" width="7.28515625" style="163" bestFit="1" customWidth="1"/>
    <col min="3855" max="3855" width="11.42578125" style="163"/>
    <col min="3856" max="3856" width="10" style="163" customWidth="1"/>
    <col min="3857" max="3857" width="12.28515625" style="163" customWidth="1"/>
    <col min="3858" max="4096" width="11.42578125" style="163"/>
    <col min="4097" max="4098" width="12.7109375" style="163" customWidth="1"/>
    <col min="4099" max="4099" width="21.28515625" style="163" customWidth="1"/>
    <col min="4100" max="4100" width="21.85546875" style="163" customWidth="1"/>
    <col min="4101" max="4103" width="12.7109375" style="163" customWidth="1"/>
    <col min="4104" max="4104" width="14.7109375" style="163" customWidth="1"/>
    <col min="4105" max="4105" width="13.42578125" style="163" customWidth="1"/>
    <col min="4106" max="4106" width="10" style="163" bestFit="1" customWidth="1"/>
    <col min="4107" max="4107" width="17.5703125" style="163" bestFit="1" customWidth="1"/>
    <col min="4108" max="4108" width="15.5703125" style="163" bestFit="1" customWidth="1"/>
    <col min="4109" max="4109" width="9" style="163" customWidth="1"/>
    <col min="4110" max="4110" width="7.28515625" style="163" bestFit="1" customWidth="1"/>
    <col min="4111" max="4111" width="11.42578125" style="163"/>
    <col min="4112" max="4112" width="10" style="163" customWidth="1"/>
    <col min="4113" max="4113" width="12.28515625" style="163" customWidth="1"/>
    <col min="4114" max="4352" width="11.42578125" style="163"/>
    <col min="4353" max="4354" width="12.7109375" style="163" customWidth="1"/>
    <col min="4355" max="4355" width="21.28515625" style="163" customWidth="1"/>
    <col min="4356" max="4356" width="21.85546875" style="163" customWidth="1"/>
    <col min="4357" max="4359" width="12.7109375" style="163" customWidth="1"/>
    <col min="4360" max="4360" width="14.7109375" style="163" customWidth="1"/>
    <col min="4361" max="4361" width="13.42578125" style="163" customWidth="1"/>
    <col min="4362" max="4362" width="10" style="163" bestFit="1" customWidth="1"/>
    <col min="4363" max="4363" width="17.5703125" style="163" bestFit="1" customWidth="1"/>
    <col min="4364" max="4364" width="15.5703125" style="163" bestFit="1" customWidth="1"/>
    <col min="4365" max="4365" width="9" style="163" customWidth="1"/>
    <col min="4366" max="4366" width="7.28515625" style="163" bestFit="1" customWidth="1"/>
    <col min="4367" max="4367" width="11.42578125" style="163"/>
    <col min="4368" max="4368" width="10" style="163" customWidth="1"/>
    <col min="4369" max="4369" width="12.28515625" style="163" customWidth="1"/>
    <col min="4370" max="4608" width="11.42578125" style="163"/>
    <col min="4609" max="4610" width="12.7109375" style="163" customWidth="1"/>
    <col min="4611" max="4611" width="21.28515625" style="163" customWidth="1"/>
    <col min="4612" max="4612" width="21.85546875" style="163" customWidth="1"/>
    <col min="4613" max="4615" width="12.7109375" style="163" customWidth="1"/>
    <col min="4616" max="4616" width="14.7109375" style="163" customWidth="1"/>
    <col min="4617" max="4617" width="13.42578125" style="163" customWidth="1"/>
    <col min="4618" max="4618" width="10" style="163" bestFit="1" customWidth="1"/>
    <col min="4619" max="4619" width="17.5703125" style="163" bestFit="1" customWidth="1"/>
    <col min="4620" max="4620" width="15.5703125" style="163" bestFit="1" customWidth="1"/>
    <col min="4621" max="4621" width="9" style="163" customWidth="1"/>
    <col min="4622" max="4622" width="7.28515625" style="163" bestFit="1" customWidth="1"/>
    <col min="4623" max="4623" width="11.42578125" style="163"/>
    <col min="4624" max="4624" width="10" style="163" customWidth="1"/>
    <col min="4625" max="4625" width="12.28515625" style="163" customWidth="1"/>
    <col min="4626" max="4864" width="11.42578125" style="163"/>
    <col min="4865" max="4866" width="12.7109375" style="163" customWidth="1"/>
    <col min="4867" max="4867" width="21.28515625" style="163" customWidth="1"/>
    <col min="4868" max="4868" width="21.85546875" style="163" customWidth="1"/>
    <col min="4869" max="4871" width="12.7109375" style="163" customWidth="1"/>
    <col min="4872" max="4872" width="14.7109375" style="163" customWidth="1"/>
    <col min="4873" max="4873" width="13.42578125" style="163" customWidth="1"/>
    <col min="4874" max="4874" width="10" style="163" bestFit="1" customWidth="1"/>
    <col min="4875" max="4875" width="17.5703125" style="163" bestFit="1" customWidth="1"/>
    <col min="4876" max="4876" width="15.5703125" style="163" bestFit="1" customWidth="1"/>
    <col min="4877" max="4877" width="9" style="163" customWidth="1"/>
    <col min="4878" max="4878" width="7.28515625" style="163" bestFit="1" customWidth="1"/>
    <col min="4879" max="4879" width="11.42578125" style="163"/>
    <col min="4880" max="4880" width="10" style="163" customWidth="1"/>
    <col min="4881" max="4881" width="12.28515625" style="163" customWidth="1"/>
    <col min="4882" max="5120" width="11.42578125" style="163"/>
    <col min="5121" max="5122" width="12.7109375" style="163" customWidth="1"/>
    <col min="5123" max="5123" width="21.28515625" style="163" customWidth="1"/>
    <col min="5124" max="5124" width="21.85546875" style="163" customWidth="1"/>
    <col min="5125" max="5127" width="12.7109375" style="163" customWidth="1"/>
    <col min="5128" max="5128" width="14.7109375" style="163" customWidth="1"/>
    <col min="5129" max="5129" width="13.42578125" style="163" customWidth="1"/>
    <col min="5130" max="5130" width="10" style="163" bestFit="1" customWidth="1"/>
    <col min="5131" max="5131" width="17.5703125" style="163" bestFit="1" customWidth="1"/>
    <col min="5132" max="5132" width="15.5703125" style="163" bestFit="1" customWidth="1"/>
    <col min="5133" max="5133" width="9" style="163" customWidth="1"/>
    <col min="5134" max="5134" width="7.28515625" style="163" bestFit="1" customWidth="1"/>
    <col min="5135" max="5135" width="11.42578125" style="163"/>
    <col min="5136" max="5136" width="10" style="163" customWidth="1"/>
    <col min="5137" max="5137" width="12.28515625" style="163" customWidth="1"/>
    <col min="5138" max="5376" width="11.42578125" style="163"/>
    <col min="5377" max="5378" width="12.7109375" style="163" customWidth="1"/>
    <col min="5379" max="5379" width="21.28515625" style="163" customWidth="1"/>
    <col min="5380" max="5380" width="21.85546875" style="163" customWidth="1"/>
    <col min="5381" max="5383" width="12.7109375" style="163" customWidth="1"/>
    <col min="5384" max="5384" width="14.7109375" style="163" customWidth="1"/>
    <col min="5385" max="5385" width="13.42578125" style="163" customWidth="1"/>
    <col min="5386" max="5386" width="10" style="163" bestFit="1" customWidth="1"/>
    <col min="5387" max="5387" width="17.5703125" style="163" bestFit="1" customWidth="1"/>
    <col min="5388" max="5388" width="15.5703125" style="163" bestFit="1" customWidth="1"/>
    <col min="5389" max="5389" width="9" style="163" customWidth="1"/>
    <col min="5390" max="5390" width="7.28515625" style="163" bestFit="1" customWidth="1"/>
    <col min="5391" max="5391" width="11.42578125" style="163"/>
    <col min="5392" max="5392" width="10" style="163" customWidth="1"/>
    <col min="5393" max="5393" width="12.28515625" style="163" customWidth="1"/>
    <col min="5394" max="5632" width="11.42578125" style="163"/>
    <col min="5633" max="5634" width="12.7109375" style="163" customWidth="1"/>
    <col min="5635" max="5635" width="21.28515625" style="163" customWidth="1"/>
    <col min="5636" max="5636" width="21.85546875" style="163" customWidth="1"/>
    <col min="5637" max="5639" width="12.7109375" style="163" customWidth="1"/>
    <col min="5640" max="5640" width="14.7109375" style="163" customWidth="1"/>
    <col min="5641" max="5641" width="13.42578125" style="163" customWidth="1"/>
    <col min="5642" max="5642" width="10" style="163" bestFit="1" customWidth="1"/>
    <col min="5643" max="5643" width="17.5703125" style="163" bestFit="1" customWidth="1"/>
    <col min="5644" max="5644" width="15.5703125" style="163" bestFit="1" customWidth="1"/>
    <col min="5645" max="5645" width="9" style="163" customWidth="1"/>
    <col min="5646" max="5646" width="7.28515625" style="163" bestFit="1" customWidth="1"/>
    <col min="5647" max="5647" width="11.42578125" style="163"/>
    <col min="5648" max="5648" width="10" style="163" customWidth="1"/>
    <col min="5649" max="5649" width="12.28515625" style="163" customWidth="1"/>
    <col min="5650" max="5888" width="11.42578125" style="163"/>
    <col min="5889" max="5890" width="12.7109375" style="163" customWidth="1"/>
    <col min="5891" max="5891" width="21.28515625" style="163" customWidth="1"/>
    <col min="5892" max="5892" width="21.85546875" style="163" customWidth="1"/>
    <col min="5893" max="5895" width="12.7109375" style="163" customWidth="1"/>
    <col min="5896" max="5896" width="14.7109375" style="163" customWidth="1"/>
    <col min="5897" max="5897" width="13.42578125" style="163" customWidth="1"/>
    <col min="5898" max="5898" width="10" style="163" bestFit="1" customWidth="1"/>
    <col min="5899" max="5899" width="17.5703125" style="163" bestFit="1" customWidth="1"/>
    <col min="5900" max="5900" width="15.5703125" style="163" bestFit="1" customWidth="1"/>
    <col min="5901" max="5901" width="9" style="163" customWidth="1"/>
    <col min="5902" max="5902" width="7.28515625" style="163" bestFit="1" customWidth="1"/>
    <col min="5903" max="5903" width="11.42578125" style="163"/>
    <col min="5904" max="5904" width="10" style="163" customWidth="1"/>
    <col min="5905" max="5905" width="12.28515625" style="163" customWidth="1"/>
    <col min="5906" max="6144" width="11.42578125" style="163"/>
    <col min="6145" max="6146" width="12.7109375" style="163" customWidth="1"/>
    <col min="6147" max="6147" width="21.28515625" style="163" customWidth="1"/>
    <col min="6148" max="6148" width="21.85546875" style="163" customWidth="1"/>
    <col min="6149" max="6151" width="12.7109375" style="163" customWidth="1"/>
    <col min="6152" max="6152" width="14.7109375" style="163" customWidth="1"/>
    <col min="6153" max="6153" width="13.42578125" style="163" customWidth="1"/>
    <col min="6154" max="6154" width="10" style="163" bestFit="1" customWidth="1"/>
    <col min="6155" max="6155" width="17.5703125" style="163" bestFit="1" customWidth="1"/>
    <col min="6156" max="6156" width="15.5703125" style="163" bestFit="1" customWidth="1"/>
    <col min="6157" max="6157" width="9" style="163" customWidth="1"/>
    <col min="6158" max="6158" width="7.28515625" style="163" bestFit="1" customWidth="1"/>
    <col min="6159" max="6159" width="11.42578125" style="163"/>
    <col min="6160" max="6160" width="10" style="163" customWidth="1"/>
    <col min="6161" max="6161" width="12.28515625" style="163" customWidth="1"/>
    <col min="6162" max="6400" width="11.42578125" style="163"/>
    <col min="6401" max="6402" width="12.7109375" style="163" customWidth="1"/>
    <col min="6403" max="6403" width="21.28515625" style="163" customWidth="1"/>
    <col min="6404" max="6404" width="21.85546875" style="163" customWidth="1"/>
    <col min="6405" max="6407" width="12.7109375" style="163" customWidth="1"/>
    <col min="6408" max="6408" width="14.7109375" style="163" customWidth="1"/>
    <col min="6409" max="6409" width="13.42578125" style="163" customWidth="1"/>
    <col min="6410" max="6410" width="10" style="163" bestFit="1" customWidth="1"/>
    <col min="6411" max="6411" width="17.5703125" style="163" bestFit="1" customWidth="1"/>
    <col min="6412" max="6412" width="15.5703125" style="163" bestFit="1" customWidth="1"/>
    <col min="6413" max="6413" width="9" style="163" customWidth="1"/>
    <col min="6414" max="6414" width="7.28515625" style="163" bestFit="1" customWidth="1"/>
    <col min="6415" max="6415" width="11.42578125" style="163"/>
    <col min="6416" max="6416" width="10" style="163" customWidth="1"/>
    <col min="6417" max="6417" width="12.28515625" style="163" customWidth="1"/>
    <col min="6418" max="6656" width="11.42578125" style="163"/>
    <col min="6657" max="6658" width="12.7109375" style="163" customWidth="1"/>
    <col min="6659" max="6659" width="21.28515625" style="163" customWidth="1"/>
    <col min="6660" max="6660" width="21.85546875" style="163" customWidth="1"/>
    <col min="6661" max="6663" width="12.7109375" style="163" customWidth="1"/>
    <col min="6664" max="6664" width="14.7109375" style="163" customWidth="1"/>
    <col min="6665" max="6665" width="13.42578125" style="163" customWidth="1"/>
    <col min="6666" max="6666" width="10" style="163" bestFit="1" customWidth="1"/>
    <col min="6667" max="6667" width="17.5703125" style="163" bestFit="1" customWidth="1"/>
    <col min="6668" max="6668" width="15.5703125" style="163" bestFit="1" customWidth="1"/>
    <col min="6669" max="6669" width="9" style="163" customWidth="1"/>
    <col min="6670" max="6670" width="7.28515625" style="163" bestFit="1" customWidth="1"/>
    <col min="6671" max="6671" width="11.42578125" style="163"/>
    <col min="6672" max="6672" width="10" style="163" customWidth="1"/>
    <col min="6673" max="6673" width="12.28515625" style="163" customWidth="1"/>
    <col min="6674" max="6912" width="11.42578125" style="163"/>
    <col min="6913" max="6914" width="12.7109375" style="163" customWidth="1"/>
    <col min="6915" max="6915" width="21.28515625" style="163" customWidth="1"/>
    <col min="6916" max="6916" width="21.85546875" style="163" customWidth="1"/>
    <col min="6917" max="6919" width="12.7109375" style="163" customWidth="1"/>
    <col min="6920" max="6920" width="14.7109375" style="163" customWidth="1"/>
    <col min="6921" max="6921" width="13.42578125" style="163" customWidth="1"/>
    <col min="6922" max="6922" width="10" style="163" bestFit="1" customWidth="1"/>
    <col min="6923" max="6923" width="17.5703125" style="163" bestFit="1" customWidth="1"/>
    <col min="6924" max="6924" width="15.5703125" style="163" bestFit="1" customWidth="1"/>
    <col min="6925" max="6925" width="9" style="163" customWidth="1"/>
    <col min="6926" max="6926" width="7.28515625" style="163" bestFit="1" customWidth="1"/>
    <col min="6927" max="6927" width="11.42578125" style="163"/>
    <col min="6928" max="6928" width="10" style="163" customWidth="1"/>
    <col min="6929" max="6929" width="12.28515625" style="163" customWidth="1"/>
    <col min="6930" max="7168" width="11.42578125" style="163"/>
    <col min="7169" max="7170" width="12.7109375" style="163" customWidth="1"/>
    <col min="7171" max="7171" width="21.28515625" style="163" customWidth="1"/>
    <col min="7172" max="7172" width="21.85546875" style="163" customWidth="1"/>
    <col min="7173" max="7175" width="12.7109375" style="163" customWidth="1"/>
    <col min="7176" max="7176" width="14.7109375" style="163" customWidth="1"/>
    <col min="7177" max="7177" width="13.42578125" style="163" customWidth="1"/>
    <col min="7178" max="7178" width="10" style="163" bestFit="1" customWidth="1"/>
    <col min="7179" max="7179" width="17.5703125" style="163" bestFit="1" customWidth="1"/>
    <col min="7180" max="7180" width="15.5703125" style="163" bestFit="1" customWidth="1"/>
    <col min="7181" max="7181" width="9" style="163" customWidth="1"/>
    <col min="7182" max="7182" width="7.28515625" style="163" bestFit="1" customWidth="1"/>
    <col min="7183" max="7183" width="11.42578125" style="163"/>
    <col min="7184" max="7184" width="10" style="163" customWidth="1"/>
    <col min="7185" max="7185" width="12.28515625" style="163" customWidth="1"/>
    <col min="7186" max="7424" width="11.42578125" style="163"/>
    <col min="7425" max="7426" width="12.7109375" style="163" customWidth="1"/>
    <col min="7427" max="7427" width="21.28515625" style="163" customWidth="1"/>
    <col min="7428" max="7428" width="21.85546875" style="163" customWidth="1"/>
    <col min="7429" max="7431" width="12.7109375" style="163" customWidth="1"/>
    <col min="7432" max="7432" width="14.7109375" style="163" customWidth="1"/>
    <col min="7433" max="7433" width="13.42578125" style="163" customWidth="1"/>
    <col min="7434" max="7434" width="10" style="163" bestFit="1" customWidth="1"/>
    <col min="7435" max="7435" width="17.5703125" style="163" bestFit="1" customWidth="1"/>
    <col min="7436" max="7436" width="15.5703125" style="163" bestFit="1" customWidth="1"/>
    <col min="7437" max="7437" width="9" style="163" customWidth="1"/>
    <col min="7438" max="7438" width="7.28515625" style="163" bestFit="1" customWidth="1"/>
    <col min="7439" max="7439" width="11.42578125" style="163"/>
    <col min="7440" max="7440" width="10" style="163" customWidth="1"/>
    <col min="7441" max="7441" width="12.28515625" style="163" customWidth="1"/>
    <col min="7442" max="7680" width="11.42578125" style="163"/>
    <col min="7681" max="7682" width="12.7109375" style="163" customWidth="1"/>
    <col min="7683" max="7683" width="21.28515625" style="163" customWidth="1"/>
    <col min="7684" max="7684" width="21.85546875" style="163" customWidth="1"/>
    <col min="7685" max="7687" width="12.7109375" style="163" customWidth="1"/>
    <col min="7688" max="7688" width="14.7109375" style="163" customWidth="1"/>
    <col min="7689" max="7689" width="13.42578125" style="163" customWidth="1"/>
    <col min="7690" max="7690" width="10" style="163" bestFit="1" customWidth="1"/>
    <col min="7691" max="7691" width="17.5703125" style="163" bestFit="1" customWidth="1"/>
    <col min="7692" max="7692" width="15.5703125" style="163" bestFit="1" customWidth="1"/>
    <col min="7693" max="7693" width="9" style="163" customWidth="1"/>
    <col min="7694" max="7694" width="7.28515625" style="163" bestFit="1" customWidth="1"/>
    <col min="7695" max="7695" width="11.42578125" style="163"/>
    <col min="7696" max="7696" width="10" style="163" customWidth="1"/>
    <col min="7697" max="7697" width="12.28515625" style="163" customWidth="1"/>
    <col min="7698" max="7936" width="11.42578125" style="163"/>
    <col min="7937" max="7938" width="12.7109375" style="163" customWidth="1"/>
    <col min="7939" max="7939" width="21.28515625" style="163" customWidth="1"/>
    <col min="7940" max="7940" width="21.85546875" style="163" customWidth="1"/>
    <col min="7941" max="7943" width="12.7109375" style="163" customWidth="1"/>
    <col min="7944" max="7944" width="14.7109375" style="163" customWidth="1"/>
    <col min="7945" max="7945" width="13.42578125" style="163" customWidth="1"/>
    <col min="7946" max="7946" width="10" style="163" bestFit="1" customWidth="1"/>
    <col min="7947" max="7947" width="17.5703125" style="163" bestFit="1" customWidth="1"/>
    <col min="7948" max="7948" width="15.5703125" style="163" bestFit="1" customWidth="1"/>
    <col min="7949" max="7949" width="9" style="163" customWidth="1"/>
    <col min="7950" max="7950" width="7.28515625" style="163" bestFit="1" customWidth="1"/>
    <col min="7951" max="7951" width="11.42578125" style="163"/>
    <col min="7952" max="7952" width="10" style="163" customWidth="1"/>
    <col min="7953" max="7953" width="12.28515625" style="163" customWidth="1"/>
    <col min="7954" max="8192" width="11.42578125" style="163"/>
    <col min="8193" max="8194" width="12.7109375" style="163" customWidth="1"/>
    <col min="8195" max="8195" width="21.28515625" style="163" customWidth="1"/>
    <col min="8196" max="8196" width="21.85546875" style="163" customWidth="1"/>
    <col min="8197" max="8199" width="12.7109375" style="163" customWidth="1"/>
    <col min="8200" max="8200" width="14.7109375" style="163" customWidth="1"/>
    <col min="8201" max="8201" width="13.42578125" style="163" customWidth="1"/>
    <col min="8202" max="8202" width="10" style="163" bestFit="1" customWidth="1"/>
    <col min="8203" max="8203" width="17.5703125" style="163" bestFit="1" customWidth="1"/>
    <col min="8204" max="8204" width="15.5703125" style="163" bestFit="1" customWidth="1"/>
    <col min="8205" max="8205" width="9" style="163" customWidth="1"/>
    <col min="8206" max="8206" width="7.28515625" style="163" bestFit="1" customWidth="1"/>
    <col min="8207" max="8207" width="11.42578125" style="163"/>
    <col min="8208" max="8208" width="10" style="163" customWidth="1"/>
    <col min="8209" max="8209" width="12.28515625" style="163" customWidth="1"/>
    <col min="8210" max="8448" width="11.42578125" style="163"/>
    <col min="8449" max="8450" width="12.7109375" style="163" customWidth="1"/>
    <col min="8451" max="8451" width="21.28515625" style="163" customWidth="1"/>
    <col min="8452" max="8452" width="21.85546875" style="163" customWidth="1"/>
    <col min="8453" max="8455" width="12.7109375" style="163" customWidth="1"/>
    <col min="8456" max="8456" width="14.7109375" style="163" customWidth="1"/>
    <col min="8457" max="8457" width="13.42578125" style="163" customWidth="1"/>
    <col min="8458" max="8458" width="10" style="163" bestFit="1" customWidth="1"/>
    <col min="8459" max="8459" width="17.5703125" style="163" bestFit="1" customWidth="1"/>
    <col min="8460" max="8460" width="15.5703125" style="163" bestFit="1" customWidth="1"/>
    <col min="8461" max="8461" width="9" style="163" customWidth="1"/>
    <col min="8462" max="8462" width="7.28515625" style="163" bestFit="1" customWidth="1"/>
    <col min="8463" max="8463" width="11.42578125" style="163"/>
    <col min="8464" max="8464" width="10" style="163" customWidth="1"/>
    <col min="8465" max="8465" width="12.28515625" style="163" customWidth="1"/>
    <col min="8466" max="8704" width="11.42578125" style="163"/>
    <col min="8705" max="8706" width="12.7109375" style="163" customWidth="1"/>
    <col min="8707" max="8707" width="21.28515625" style="163" customWidth="1"/>
    <col min="8708" max="8708" width="21.85546875" style="163" customWidth="1"/>
    <col min="8709" max="8711" width="12.7109375" style="163" customWidth="1"/>
    <col min="8712" max="8712" width="14.7109375" style="163" customWidth="1"/>
    <col min="8713" max="8713" width="13.42578125" style="163" customWidth="1"/>
    <col min="8714" max="8714" width="10" style="163" bestFit="1" customWidth="1"/>
    <col min="8715" max="8715" width="17.5703125" style="163" bestFit="1" customWidth="1"/>
    <col min="8716" max="8716" width="15.5703125" style="163" bestFit="1" customWidth="1"/>
    <col min="8717" max="8717" width="9" style="163" customWidth="1"/>
    <col min="8718" max="8718" width="7.28515625" style="163" bestFit="1" customWidth="1"/>
    <col min="8719" max="8719" width="11.42578125" style="163"/>
    <col min="8720" max="8720" width="10" style="163" customWidth="1"/>
    <col min="8721" max="8721" width="12.28515625" style="163" customWidth="1"/>
    <col min="8722" max="8960" width="11.42578125" style="163"/>
    <col min="8961" max="8962" width="12.7109375" style="163" customWidth="1"/>
    <col min="8963" max="8963" width="21.28515625" style="163" customWidth="1"/>
    <col min="8964" max="8964" width="21.85546875" style="163" customWidth="1"/>
    <col min="8965" max="8967" width="12.7109375" style="163" customWidth="1"/>
    <col min="8968" max="8968" width="14.7109375" style="163" customWidth="1"/>
    <col min="8969" max="8969" width="13.42578125" style="163" customWidth="1"/>
    <col min="8970" max="8970" width="10" style="163" bestFit="1" customWidth="1"/>
    <col min="8971" max="8971" width="17.5703125" style="163" bestFit="1" customWidth="1"/>
    <col min="8972" max="8972" width="15.5703125" style="163" bestFit="1" customWidth="1"/>
    <col min="8973" max="8973" width="9" style="163" customWidth="1"/>
    <col min="8974" max="8974" width="7.28515625" style="163" bestFit="1" customWidth="1"/>
    <col min="8975" max="8975" width="11.42578125" style="163"/>
    <col min="8976" max="8976" width="10" style="163" customWidth="1"/>
    <col min="8977" max="8977" width="12.28515625" style="163" customWidth="1"/>
    <col min="8978" max="9216" width="11.42578125" style="163"/>
    <col min="9217" max="9218" width="12.7109375" style="163" customWidth="1"/>
    <col min="9219" max="9219" width="21.28515625" style="163" customWidth="1"/>
    <col min="9220" max="9220" width="21.85546875" style="163" customWidth="1"/>
    <col min="9221" max="9223" width="12.7109375" style="163" customWidth="1"/>
    <col min="9224" max="9224" width="14.7109375" style="163" customWidth="1"/>
    <col min="9225" max="9225" width="13.42578125" style="163" customWidth="1"/>
    <col min="9226" max="9226" width="10" style="163" bestFit="1" customWidth="1"/>
    <col min="9227" max="9227" width="17.5703125" style="163" bestFit="1" customWidth="1"/>
    <col min="9228" max="9228" width="15.5703125" style="163" bestFit="1" customWidth="1"/>
    <col min="9229" max="9229" width="9" style="163" customWidth="1"/>
    <col min="9230" max="9230" width="7.28515625" style="163" bestFit="1" customWidth="1"/>
    <col min="9231" max="9231" width="11.42578125" style="163"/>
    <col min="9232" max="9232" width="10" style="163" customWidth="1"/>
    <col min="9233" max="9233" width="12.28515625" style="163" customWidth="1"/>
    <col min="9234" max="9472" width="11.42578125" style="163"/>
    <col min="9473" max="9474" width="12.7109375" style="163" customWidth="1"/>
    <col min="9475" max="9475" width="21.28515625" style="163" customWidth="1"/>
    <col min="9476" max="9476" width="21.85546875" style="163" customWidth="1"/>
    <col min="9477" max="9479" width="12.7109375" style="163" customWidth="1"/>
    <col min="9480" max="9480" width="14.7109375" style="163" customWidth="1"/>
    <col min="9481" max="9481" width="13.42578125" style="163" customWidth="1"/>
    <col min="9482" max="9482" width="10" style="163" bestFit="1" customWidth="1"/>
    <col min="9483" max="9483" width="17.5703125" style="163" bestFit="1" customWidth="1"/>
    <col min="9484" max="9484" width="15.5703125" style="163" bestFit="1" customWidth="1"/>
    <col min="9485" max="9485" width="9" style="163" customWidth="1"/>
    <col min="9486" max="9486" width="7.28515625" style="163" bestFit="1" customWidth="1"/>
    <col min="9487" max="9487" width="11.42578125" style="163"/>
    <col min="9488" max="9488" width="10" style="163" customWidth="1"/>
    <col min="9489" max="9489" width="12.28515625" style="163" customWidth="1"/>
    <col min="9490" max="9728" width="11.42578125" style="163"/>
    <col min="9729" max="9730" width="12.7109375" style="163" customWidth="1"/>
    <col min="9731" max="9731" width="21.28515625" style="163" customWidth="1"/>
    <col min="9732" max="9732" width="21.85546875" style="163" customWidth="1"/>
    <col min="9733" max="9735" width="12.7109375" style="163" customWidth="1"/>
    <col min="9736" max="9736" width="14.7109375" style="163" customWidth="1"/>
    <col min="9737" max="9737" width="13.42578125" style="163" customWidth="1"/>
    <col min="9738" max="9738" width="10" style="163" bestFit="1" customWidth="1"/>
    <col min="9739" max="9739" width="17.5703125" style="163" bestFit="1" customWidth="1"/>
    <col min="9740" max="9740" width="15.5703125" style="163" bestFit="1" customWidth="1"/>
    <col min="9741" max="9741" width="9" style="163" customWidth="1"/>
    <col min="9742" max="9742" width="7.28515625" style="163" bestFit="1" customWidth="1"/>
    <col min="9743" max="9743" width="11.42578125" style="163"/>
    <col min="9744" max="9744" width="10" style="163" customWidth="1"/>
    <col min="9745" max="9745" width="12.28515625" style="163" customWidth="1"/>
    <col min="9746" max="9984" width="11.42578125" style="163"/>
    <col min="9985" max="9986" width="12.7109375" style="163" customWidth="1"/>
    <col min="9987" max="9987" width="21.28515625" style="163" customWidth="1"/>
    <col min="9988" max="9988" width="21.85546875" style="163" customWidth="1"/>
    <col min="9989" max="9991" width="12.7109375" style="163" customWidth="1"/>
    <col min="9992" max="9992" width="14.7109375" style="163" customWidth="1"/>
    <col min="9993" max="9993" width="13.42578125" style="163" customWidth="1"/>
    <col min="9994" max="9994" width="10" style="163" bestFit="1" customWidth="1"/>
    <col min="9995" max="9995" width="17.5703125" style="163" bestFit="1" customWidth="1"/>
    <col min="9996" max="9996" width="15.5703125" style="163" bestFit="1" customWidth="1"/>
    <col min="9997" max="9997" width="9" style="163" customWidth="1"/>
    <col min="9998" max="9998" width="7.28515625" style="163" bestFit="1" customWidth="1"/>
    <col min="9999" max="9999" width="11.42578125" style="163"/>
    <col min="10000" max="10000" width="10" style="163" customWidth="1"/>
    <col min="10001" max="10001" width="12.28515625" style="163" customWidth="1"/>
    <col min="10002" max="10240" width="11.42578125" style="163"/>
    <col min="10241" max="10242" width="12.7109375" style="163" customWidth="1"/>
    <col min="10243" max="10243" width="21.28515625" style="163" customWidth="1"/>
    <col min="10244" max="10244" width="21.85546875" style="163" customWidth="1"/>
    <col min="10245" max="10247" width="12.7109375" style="163" customWidth="1"/>
    <col min="10248" max="10248" width="14.7109375" style="163" customWidth="1"/>
    <col min="10249" max="10249" width="13.42578125" style="163" customWidth="1"/>
    <col min="10250" max="10250" width="10" style="163" bestFit="1" customWidth="1"/>
    <col min="10251" max="10251" width="17.5703125" style="163" bestFit="1" customWidth="1"/>
    <col min="10252" max="10252" width="15.5703125" style="163" bestFit="1" customWidth="1"/>
    <col min="10253" max="10253" width="9" style="163" customWidth="1"/>
    <col min="10254" max="10254" width="7.28515625" style="163" bestFit="1" customWidth="1"/>
    <col min="10255" max="10255" width="11.42578125" style="163"/>
    <col min="10256" max="10256" width="10" style="163" customWidth="1"/>
    <col min="10257" max="10257" width="12.28515625" style="163" customWidth="1"/>
    <col min="10258" max="10496" width="11.42578125" style="163"/>
    <col min="10497" max="10498" width="12.7109375" style="163" customWidth="1"/>
    <col min="10499" max="10499" width="21.28515625" style="163" customWidth="1"/>
    <col min="10500" max="10500" width="21.85546875" style="163" customWidth="1"/>
    <col min="10501" max="10503" width="12.7109375" style="163" customWidth="1"/>
    <col min="10504" max="10504" width="14.7109375" style="163" customWidth="1"/>
    <col min="10505" max="10505" width="13.42578125" style="163" customWidth="1"/>
    <col min="10506" max="10506" width="10" style="163" bestFit="1" customWidth="1"/>
    <col min="10507" max="10507" width="17.5703125" style="163" bestFit="1" customWidth="1"/>
    <col min="10508" max="10508" width="15.5703125" style="163" bestFit="1" customWidth="1"/>
    <col min="10509" max="10509" width="9" style="163" customWidth="1"/>
    <col min="10510" max="10510" width="7.28515625" style="163" bestFit="1" customWidth="1"/>
    <col min="10511" max="10511" width="11.42578125" style="163"/>
    <col min="10512" max="10512" width="10" style="163" customWidth="1"/>
    <col min="10513" max="10513" width="12.28515625" style="163" customWidth="1"/>
    <col min="10514" max="10752" width="11.42578125" style="163"/>
    <col min="10753" max="10754" width="12.7109375" style="163" customWidth="1"/>
    <col min="10755" max="10755" width="21.28515625" style="163" customWidth="1"/>
    <col min="10756" max="10756" width="21.85546875" style="163" customWidth="1"/>
    <col min="10757" max="10759" width="12.7109375" style="163" customWidth="1"/>
    <col min="10760" max="10760" width="14.7109375" style="163" customWidth="1"/>
    <col min="10761" max="10761" width="13.42578125" style="163" customWidth="1"/>
    <col min="10762" max="10762" width="10" style="163" bestFit="1" customWidth="1"/>
    <col min="10763" max="10763" width="17.5703125" style="163" bestFit="1" customWidth="1"/>
    <col min="10764" max="10764" width="15.5703125" style="163" bestFit="1" customWidth="1"/>
    <col min="10765" max="10765" width="9" style="163" customWidth="1"/>
    <col min="10766" max="10766" width="7.28515625" style="163" bestFit="1" customWidth="1"/>
    <col min="10767" max="10767" width="11.42578125" style="163"/>
    <col min="10768" max="10768" width="10" style="163" customWidth="1"/>
    <col min="10769" max="10769" width="12.28515625" style="163" customWidth="1"/>
    <col min="10770" max="11008" width="11.42578125" style="163"/>
    <col min="11009" max="11010" width="12.7109375" style="163" customWidth="1"/>
    <col min="11011" max="11011" width="21.28515625" style="163" customWidth="1"/>
    <col min="11012" max="11012" width="21.85546875" style="163" customWidth="1"/>
    <col min="11013" max="11015" width="12.7109375" style="163" customWidth="1"/>
    <col min="11016" max="11016" width="14.7109375" style="163" customWidth="1"/>
    <col min="11017" max="11017" width="13.42578125" style="163" customWidth="1"/>
    <col min="11018" max="11018" width="10" style="163" bestFit="1" customWidth="1"/>
    <col min="11019" max="11019" width="17.5703125" style="163" bestFit="1" customWidth="1"/>
    <col min="11020" max="11020" width="15.5703125" style="163" bestFit="1" customWidth="1"/>
    <col min="11021" max="11021" width="9" style="163" customWidth="1"/>
    <col min="11022" max="11022" width="7.28515625" style="163" bestFit="1" customWidth="1"/>
    <col min="11023" max="11023" width="11.42578125" style="163"/>
    <col min="11024" max="11024" width="10" style="163" customWidth="1"/>
    <col min="11025" max="11025" width="12.28515625" style="163" customWidth="1"/>
    <col min="11026" max="11264" width="11.42578125" style="163"/>
    <col min="11265" max="11266" width="12.7109375" style="163" customWidth="1"/>
    <col min="11267" max="11267" width="21.28515625" style="163" customWidth="1"/>
    <col min="11268" max="11268" width="21.85546875" style="163" customWidth="1"/>
    <col min="11269" max="11271" width="12.7109375" style="163" customWidth="1"/>
    <col min="11272" max="11272" width="14.7109375" style="163" customWidth="1"/>
    <col min="11273" max="11273" width="13.42578125" style="163" customWidth="1"/>
    <col min="11274" max="11274" width="10" style="163" bestFit="1" customWidth="1"/>
    <col min="11275" max="11275" width="17.5703125" style="163" bestFit="1" customWidth="1"/>
    <col min="11276" max="11276" width="15.5703125" style="163" bestFit="1" customWidth="1"/>
    <col min="11277" max="11277" width="9" style="163" customWidth="1"/>
    <col min="11278" max="11278" width="7.28515625" style="163" bestFit="1" customWidth="1"/>
    <col min="11279" max="11279" width="11.42578125" style="163"/>
    <col min="11280" max="11280" width="10" style="163" customWidth="1"/>
    <col min="11281" max="11281" width="12.28515625" style="163" customWidth="1"/>
    <col min="11282" max="11520" width="11.42578125" style="163"/>
    <col min="11521" max="11522" width="12.7109375" style="163" customWidth="1"/>
    <col min="11523" max="11523" width="21.28515625" style="163" customWidth="1"/>
    <col min="11524" max="11524" width="21.85546875" style="163" customWidth="1"/>
    <col min="11525" max="11527" width="12.7109375" style="163" customWidth="1"/>
    <col min="11528" max="11528" width="14.7109375" style="163" customWidth="1"/>
    <col min="11529" max="11529" width="13.42578125" style="163" customWidth="1"/>
    <col min="11530" max="11530" width="10" style="163" bestFit="1" customWidth="1"/>
    <col min="11531" max="11531" width="17.5703125" style="163" bestFit="1" customWidth="1"/>
    <col min="11532" max="11532" width="15.5703125" style="163" bestFit="1" customWidth="1"/>
    <col min="11533" max="11533" width="9" style="163" customWidth="1"/>
    <col min="11534" max="11534" width="7.28515625" style="163" bestFit="1" customWidth="1"/>
    <col min="11535" max="11535" width="11.42578125" style="163"/>
    <col min="11536" max="11536" width="10" style="163" customWidth="1"/>
    <col min="11537" max="11537" width="12.28515625" style="163" customWidth="1"/>
    <col min="11538" max="11776" width="11.42578125" style="163"/>
    <col min="11777" max="11778" width="12.7109375" style="163" customWidth="1"/>
    <col min="11779" max="11779" width="21.28515625" style="163" customWidth="1"/>
    <col min="11780" max="11780" width="21.85546875" style="163" customWidth="1"/>
    <col min="11781" max="11783" width="12.7109375" style="163" customWidth="1"/>
    <col min="11784" max="11784" width="14.7109375" style="163" customWidth="1"/>
    <col min="11785" max="11785" width="13.42578125" style="163" customWidth="1"/>
    <col min="11786" max="11786" width="10" style="163" bestFit="1" customWidth="1"/>
    <col min="11787" max="11787" width="17.5703125" style="163" bestFit="1" customWidth="1"/>
    <col min="11788" max="11788" width="15.5703125" style="163" bestFit="1" customWidth="1"/>
    <col min="11789" max="11789" width="9" style="163" customWidth="1"/>
    <col min="11790" max="11790" width="7.28515625" style="163" bestFit="1" customWidth="1"/>
    <col min="11791" max="11791" width="11.42578125" style="163"/>
    <col min="11792" max="11792" width="10" style="163" customWidth="1"/>
    <col min="11793" max="11793" width="12.28515625" style="163" customWidth="1"/>
    <col min="11794" max="12032" width="11.42578125" style="163"/>
    <col min="12033" max="12034" width="12.7109375" style="163" customWidth="1"/>
    <col min="12035" max="12035" width="21.28515625" style="163" customWidth="1"/>
    <col min="12036" max="12036" width="21.85546875" style="163" customWidth="1"/>
    <col min="12037" max="12039" width="12.7109375" style="163" customWidth="1"/>
    <col min="12040" max="12040" width="14.7109375" style="163" customWidth="1"/>
    <col min="12041" max="12041" width="13.42578125" style="163" customWidth="1"/>
    <col min="12042" max="12042" width="10" style="163" bestFit="1" customWidth="1"/>
    <col min="12043" max="12043" width="17.5703125" style="163" bestFit="1" customWidth="1"/>
    <col min="12044" max="12044" width="15.5703125" style="163" bestFit="1" customWidth="1"/>
    <col min="12045" max="12045" width="9" style="163" customWidth="1"/>
    <col min="12046" max="12046" width="7.28515625" style="163" bestFit="1" customWidth="1"/>
    <col min="12047" max="12047" width="11.42578125" style="163"/>
    <col min="12048" max="12048" width="10" style="163" customWidth="1"/>
    <col min="12049" max="12049" width="12.28515625" style="163" customWidth="1"/>
    <col min="12050" max="12288" width="11.42578125" style="163"/>
    <col min="12289" max="12290" width="12.7109375" style="163" customWidth="1"/>
    <col min="12291" max="12291" width="21.28515625" style="163" customWidth="1"/>
    <col min="12292" max="12292" width="21.85546875" style="163" customWidth="1"/>
    <col min="12293" max="12295" width="12.7109375" style="163" customWidth="1"/>
    <col min="12296" max="12296" width="14.7109375" style="163" customWidth="1"/>
    <col min="12297" max="12297" width="13.42578125" style="163" customWidth="1"/>
    <col min="12298" max="12298" width="10" style="163" bestFit="1" customWidth="1"/>
    <col min="12299" max="12299" width="17.5703125" style="163" bestFit="1" customWidth="1"/>
    <col min="12300" max="12300" width="15.5703125" style="163" bestFit="1" customWidth="1"/>
    <col min="12301" max="12301" width="9" style="163" customWidth="1"/>
    <col min="12302" max="12302" width="7.28515625" style="163" bestFit="1" customWidth="1"/>
    <col min="12303" max="12303" width="11.42578125" style="163"/>
    <col min="12304" max="12304" width="10" style="163" customWidth="1"/>
    <col min="12305" max="12305" width="12.28515625" style="163" customWidth="1"/>
    <col min="12306" max="12544" width="11.42578125" style="163"/>
    <col min="12545" max="12546" width="12.7109375" style="163" customWidth="1"/>
    <col min="12547" max="12547" width="21.28515625" style="163" customWidth="1"/>
    <col min="12548" max="12548" width="21.85546875" style="163" customWidth="1"/>
    <col min="12549" max="12551" width="12.7109375" style="163" customWidth="1"/>
    <col min="12552" max="12552" width="14.7109375" style="163" customWidth="1"/>
    <col min="12553" max="12553" width="13.42578125" style="163" customWidth="1"/>
    <col min="12554" max="12554" width="10" style="163" bestFit="1" customWidth="1"/>
    <col min="12555" max="12555" width="17.5703125" style="163" bestFit="1" customWidth="1"/>
    <col min="12556" max="12556" width="15.5703125" style="163" bestFit="1" customWidth="1"/>
    <col min="12557" max="12557" width="9" style="163" customWidth="1"/>
    <col min="12558" max="12558" width="7.28515625" style="163" bestFit="1" customWidth="1"/>
    <col min="12559" max="12559" width="11.42578125" style="163"/>
    <col min="12560" max="12560" width="10" style="163" customWidth="1"/>
    <col min="12561" max="12561" width="12.28515625" style="163" customWidth="1"/>
    <col min="12562" max="12800" width="11.42578125" style="163"/>
    <col min="12801" max="12802" width="12.7109375" style="163" customWidth="1"/>
    <col min="12803" max="12803" width="21.28515625" style="163" customWidth="1"/>
    <col min="12804" max="12804" width="21.85546875" style="163" customWidth="1"/>
    <col min="12805" max="12807" width="12.7109375" style="163" customWidth="1"/>
    <col min="12808" max="12808" width="14.7109375" style="163" customWidth="1"/>
    <col min="12809" max="12809" width="13.42578125" style="163" customWidth="1"/>
    <col min="12810" max="12810" width="10" style="163" bestFit="1" customWidth="1"/>
    <col min="12811" max="12811" width="17.5703125" style="163" bestFit="1" customWidth="1"/>
    <col min="12812" max="12812" width="15.5703125" style="163" bestFit="1" customWidth="1"/>
    <col min="12813" max="12813" width="9" style="163" customWidth="1"/>
    <col min="12814" max="12814" width="7.28515625" style="163" bestFit="1" customWidth="1"/>
    <col min="12815" max="12815" width="11.42578125" style="163"/>
    <col min="12816" max="12816" width="10" style="163" customWidth="1"/>
    <col min="12817" max="12817" width="12.28515625" style="163" customWidth="1"/>
    <col min="12818" max="13056" width="11.42578125" style="163"/>
    <col min="13057" max="13058" width="12.7109375" style="163" customWidth="1"/>
    <col min="13059" max="13059" width="21.28515625" style="163" customWidth="1"/>
    <col min="13060" max="13060" width="21.85546875" style="163" customWidth="1"/>
    <col min="13061" max="13063" width="12.7109375" style="163" customWidth="1"/>
    <col min="13064" max="13064" width="14.7109375" style="163" customWidth="1"/>
    <col min="13065" max="13065" width="13.42578125" style="163" customWidth="1"/>
    <col min="13066" max="13066" width="10" style="163" bestFit="1" customWidth="1"/>
    <col min="13067" max="13067" width="17.5703125" style="163" bestFit="1" customWidth="1"/>
    <col min="13068" max="13068" width="15.5703125" style="163" bestFit="1" customWidth="1"/>
    <col min="13069" max="13069" width="9" style="163" customWidth="1"/>
    <col min="13070" max="13070" width="7.28515625" style="163" bestFit="1" customWidth="1"/>
    <col min="13071" max="13071" width="11.42578125" style="163"/>
    <col min="13072" max="13072" width="10" style="163" customWidth="1"/>
    <col min="13073" max="13073" width="12.28515625" style="163" customWidth="1"/>
    <col min="13074" max="13312" width="11.42578125" style="163"/>
    <col min="13313" max="13314" width="12.7109375" style="163" customWidth="1"/>
    <col min="13315" max="13315" width="21.28515625" style="163" customWidth="1"/>
    <col min="13316" max="13316" width="21.85546875" style="163" customWidth="1"/>
    <col min="13317" max="13319" width="12.7109375" style="163" customWidth="1"/>
    <col min="13320" max="13320" width="14.7109375" style="163" customWidth="1"/>
    <col min="13321" max="13321" width="13.42578125" style="163" customWidth="1"/>
    <col min="13322" max="13322" width="10" style="163" bestFit="1" customWidth="1"/>
    <col min="13323" max="13323" width="17.5703125" style="163" bestFit="1" customWidth="1"/>
    <col min="13324" max="13324" width="15.5703125" style="163" bestFit="1" customWidth="1"/>
    <col min="13325" max="13325" width="9" style="163" customWidth="1"/>
    <col min="13326" max="13326" width="7.28515625" style="163" bestFit="1" customWidth="1"/>
    <col min="13327" max="13327" width="11.42578125" style="163"/>
    <col min="13328" max="13328" width="10" style="163" customWidth="1"/>
    <col min="13329" max="13329" width="12.28515625" style="163" customWidth="1"/>
    <col min="13330" max="13568" width="11.42578125" style="163"/>
    <col min="13569" max="13570" width="12.7109375" style="163" customWidth="1"/>
    <col min="13571" max="13571" width="21.28515625" style="163" customWidth="1"/>
    <col min="13572" max="13572" width="21.85546875" style="163" customWidth="1"/>
    <col min="13573" max="13575" width="12.7109375" style="163" customWidth="1"/>
    <col min="13576" max="13576" width="14.7109375" style="163" customWidth="1"/>
    <col min="13577" max="13577" width="13.42578125" style="163" customWidth="1"/>
    <col min="13578" max="13578" width="10" style="163" bestFit="1" customWidth="1"/>
    <col min="13579" max="13579" width="17.5703125" style="163" bestFit="1" customWidth="1"/>
    <col min="13580" max="13580" width="15.5703125" style="163" bestFit="1" customWidth="1"/>
    <col min="13581" max="13581" width="9" style="163" customWidth="1"/>
    <col min="13582" max="13582" width="7.28515625" style="163" bestFit="1" customWidth="1"/>
    <col min="13583" max="13583" width="11.42578125" style="163"/>
    <col min="13584" max="13584" width="10" style="163" customWidth="1"/>
    <col min="13585" max="13585" width="12.28515625" style="163" customWidth="1"/>
    <col min="13586" max="13824" width="11.42578125" style="163"/>
    <col min="13825" max="13826" width="12.7109375" style="163" customWidth="1"/>
    <col min="13827" max="13827" width="21.28515625" style="163" customWidth="1"/>
    <col min="13828" max="13828" width="21.85546875" style="163" customWidth="1"/>
    <col min="13829" max="13831" width="12.7109375" style="163" customWidth="1"/>
    <col min="13832" max="13832" width="14.7109375" style="163" customWidth="1"/>
    <col min="13833" max="13833" width="13.42578125" style="163" customWidth="1"/>
    <col min="13834" max="13834" width="10" style="163" bestFit="1" customWidth="1"/>
    <col min="13835" max="13835" width="17.5703125" style="163" bestFit="1" customWidth="1"/>
    <col min="13836" max="13836" width="15.5703125" style="163" bestFit="1" customWidth="1"/>
    <col min="13837" max="13837" width="9" style="163" customWidth="1"/>
    <col min="13838" max="13838" width="7.28515625" style="163" bestFit="1" customWidth="1"/>
    <col min="13839" max="13839" width="11.42578125" style="163"/>
    <col min="13840" max="13840" width="10" style="163" customWidth="1"/>
    <col min="13841" max="13841" width="12.28515625" style="163" customWidth="1"/>
    <col min="13842" max="14080" width="11.42578125" style="163"/>
    <col min="14081" max="14082" width="12.7109375" style="163" customWidth="1"/>
    <col min="14083" max="14083" width="21.28515625" style="163" customWidth="1"/>
    <col min="14084" max="14084" width="21.85546875" style="163" customWidth="1"/>
    <col min="14085" max="14087" width="12.7109375" style="163" customWidth="1"/>
    <col min="14088" max="14088" width="14.7109375" style="163" customWidth="1"/>
    <col min="14089" max="14089" width="13.42578125" style="163" customWidth="1"/>
    <col min="14090" max="14090" width="10" style="163" bestFit="1" customWidth="1"/>
    <col min="14091" max="14091" width="17.5703125" style="163" bestFit="1" customWidth="1"/>
    <col min="14092" max="14092" width="15.5703125" style="163" bestFit="1" customWidth="1"/>
    <col min="14093" max="14093" width="9" style="163" customWidth="1"/>
    <col min="14094" max="14094" width="7.28515625" style="163" bestFit="1" customWidth="1"/>
    <col min="14095" max="14095" width="11.42578125" style="163"/>
    <col min="14096" max="14096" width="10" style="163" customWidth="1"/>
    <col min="14097" max="14097" width="12.28515625" style="163" customWidth="1"/>
    <col min="14098" max="14336" width="11.42578125" style="163"/>
    <col min="14337" max="14338" width="12.7109375" style="163" customWidth="1"/>
    <col min="14339" max="14339" width="21.28515625" style="163" customWidth="1"/>
    <col min="14340" max="14340" width="21.85546875" style="163" customWidth="1"/>
    <col min="14341" max="14343" width="12.7109375" style="163" customWidth="1"/>
    <col min="14344" max="14344" width="14.7109375" style="163" customWidth="1"/>
    <col min="14345" max="14345" width="13.42578125" style="163" customWidth="1"/>
    <col min="14346" max="14346" width="10" style="163" bestFit="1" customWidth="1"/>
    <col min="14347" max="14347" width="17.5703125" style="163" bestFit="1" customWidth="1"/>
    <col min="14348" max="14348" width="15.5703125" style="163" bestFit="1" customWidth="1"/>
    <col min="14349" max="14349" width="9" style="163" customWidth="1"/>
    <col min="14350" max="14350" width="7.28515625" style="163" bestFit="1" customWidth="1"/>
    <col min="14351" max="14351" width="11.42578125" style="163"/>
    <col min="14352" max="14352" width="10" style="163" customWidth="1"/>
    <col min="14353" max="14353" width="12.28515625" style="163" customWidth="1"/>
    <col min="14354" max="14592" width="11.42578125" style="163"/>
    <col min="14593" max="14594" width="12.7109375" style="163" customWidth="1"/>
    <col min="14595" max="14595" width="21.28515625" style="163" customWidth="1"/>
    <col min="14596" max="14596" width="21.85546875" style="163" customWidth="1"/>
    <col min="14597" max="14599" width="12.7109375" style="163" customWidth="1"/>
    <col min="14600" max="14600" width="14.7109375" style="163" customWidth="1"/>
    <col min="14601" max="14601" width="13.42578125" style="163" customWidth="1"/>
    <col min="14602" max="14602" width="10" style="163" bestFit="1" customWidth="1"/>
    <col min="14603" max="14603" width="17.5703125" style="163" bestFit="1" customWidth="1"/>
    <col min="14604" max="14604" width="15.5703125" style="163" bestFit="1" customWidth="1"/>
    <col min="14605" max="14605" width="9" style="163" customWidth="1"/>
    <col min="14606" max="14606" width="7.28515625" style="163" bestFit="1" customWidth="1"/>
    <col min="14607" max="14607" width="11.42578125" style="163"/>
    <col min="14608" max="14608" width="10" style="163" customWidth="1"/>
    <col min="14609" max="14609" width="12.28515625" style="163" customWidth="1"/>
    <col min="14610" max="14848" width="11.42578125" style="163"/>
    <col min="14849" max="14850" width="12.7109375" style="163" customWidth="1"/>
    <col min="14851" max="14851" width="21.28515625" style="163" customWidth="1"/>
    <col min="14852" max="14852" width="21.85546875" style="163" customWidth="1"/>
    <col min="14853" max="14855" width="12.7109375" style="163" customWidth="1"/>
    <col min="14856" max="14856" width="14.7109375" style="163" customWidth="1"/>
    <col min="14857" max="14857" width="13.42578125" style="163" customWidth="1"/>
    <col min="14858" max="14858" width="10" style="163" bestFit="1" customWidth="1"/>
    <col min="14859" max="14859" width="17.5703125" style="163" bestFit="1" customWidth="1"/>
    <col min="14860" max="14860" width="15.5703125" style="163" bestFit="1" customWidth="1"/>
    <col min="14861" max="14861" width="9" style="163" customWidth="1"/>
    <col min="14862" max="14862" width="7.28515625" style="163" bestFit="1" customWidth="1"/>
    <col min="14863" max="14863" width="11.42578125" style="163"/>
    <col min="14864" max="14864" width="10" style="163" customWidth="1"/>
    <col min="14865" max="14865" width="12.28515625" style="163" customWidth="1"/>
    <col min="14866" max="15104" width="11.42578125" style="163"/>
    <col min="15105" max="15106" width="12.7109375" style="163" customWidth="1"/>
    <col min="15107" max="15107" width="21.28515625" style="163" customWidth="1"/>
    <col min="15108" max="15108" width="21.85546875" style="163" customWidth="1"/>
    <col min="15109" max="15111" width="12.7109375" style="163" customWidth="1"/>
    <col min="15112" max="15112" width="14.7109375" style="163" customWidth="1"/>
    <col min="15113" max="15113" width="13.42578125" style="163" customWidth="1"/>
    <col min="15114" max="15114" width="10" style="163" bestFit="1" customWidth="1"/>
    <col min="15115" max="15115" width="17.5703125" style="163" bestFit="1" customWidth="1"/>
    <col min="15116" max="15116" width="15.5703125" style="163" bestFit="1" customWidth="1"/>
    <col min="15117" max="15117" width="9" style="163" customWidth="1"/>
    <col min="15118" max="15118" width="7.28515625" style="163" bestFit="1" customWidth="1"/>
    <col min="15119" max="15119" width="11.42578125" style="163"/>
    <col min="15120" max="15120" width="10" style="163" customWidth="1"/>
    <col min="15121" max="15121" width="12.28515625" style="163" customWidth="1"/>
    <col min="15122" max="15360" width="11.42578125" style="163"/>
    <col min="15361" max="15362" width="12.7109375" style="163" customWidth="1"/>
    <col min="15363" max="15363" width="21.28515625" style="163" customWidth="1"/>
    <col min="15364" max="15364" width="21.85546875" style="163" customWidth="1"/>
    <col min="15365" max="15367" width="12.7109375" style="163" customWidth="1"/>
    <col min="15368" max="15368" width="14.7109375" style="163" customWidth="1"/>
    <col min="15369" max="15369" width="13.42578125" style="163" customWidth="1"/>
    <col min="15370" max="15370" width="10" style="163" bestFit="1" customWidth="1"/>
    <col min="15371" max="15371" width="17.5703125" style="163" bestFit="1" customWidth="1"/>
    <col min="15372" max="15372" width="15.5703125" style="163" bestFit="1" customWidth="1"/>
    <col min="15373" max="15373" width="9" style="163" customWidth="1"/>
    <col min="15374" max="15374" width="7.28515625" style="163" bestFit="1" customWidth="1"/>
    <col min="15375" max="15375" width="11.42578125" style="163"/>
    <col min="15376" max="15376" width="10" style="163" customWidth="1"/>
    <col min="15377" max="15377" width="12.28515625" style="163" customWidth="1"/>
    <col min="15378" max="15616" width="11.42578125" style="163"/>
    <col min="15617" max="15618" width="12.7109375" style="163" customWidth="1"/>
    <col min="15619" max="15619" width="21.28515625" style="163" customWidth="1"/>
    <col min="15620" max="15620" width="21.85546875" style="163" customWidth="1"/>
    <col min="15621" max="15623" width="12.7109375" style="163" customWidth="1"/>
    <col min="15624" max="15624" width="14.7109375" style="163" customWidth="1"/>
    <col min="15625" max="15625" width="13.42578125" style="163" customWidth="1"/>
    <col min="15626" max="15626" width="10" style="163" bestFit="1" customWidth="1"/>
    <col min="15627" max="15627" width="17.5703125" style="163" bestFit="1" customWidth="1"/>
    <col min="15628" max="15628" width="15.5703125" style="163" bestFit="1" customWidth="1"/>
    <col min="15629" max="15629" width="9" style="163" customWidth="1"/>
    <col min="15630" max="15630" width="7.28515625" style="163" bestFit="1" customWidth="1"/>
    <col min="15631" max="15631" width="11.42578125" style="163"/>
    <col min="15632" max="15632" width="10" style="163" customWidth="1"/>
    <col min="15633" max="15633" width="12.28515625" style="163" customWidth="1"/>
    <col min="15634" max="15872" width="11.42578125" style="163"/>
    <col min="15873" max="15874" width="12.7109375" style="163" customWidth="1"/>
    <col min="15875" max="15875" width="21.28515625" style="163" customWidth="1"/>
    <col min="15876" max="15876" width="21.85546875" style="163" customWidth="1"/>
    <col min="15877" max="15879" width="12.7109375" style="163" customWidth="1"/>
    <col min="15880" max="15880" width="14.7109375" style="163" customWidth="1"/>
    <col min="15881" max="15881" width="13.42578125" style="163" customWidth="1"/>
    <col min="15882" max="15882" width="10" style="163" bestFit="1" customWidth="1"/>
    <col min="15883" max="15883" width="17.5703125" style="163" bestFit="1" customWidth="1"/>
    <col min="15884" max="15884" width="15.5703125" style="163" bestFit="1" customWidth="1"/>
    <col min="15885" max="15885" width="9" style="163" customWidth="1"/>
    <col min="15886" max="15886" width="7.28515625" style="163" bestFit="1" customWidth="1"/>
    <col min="15887" max="15887" width="11.42578125" style="163"/>
    <col min="15888" max="15888" width="10" style="163" customWidth="1"/>
    <col min="15889" max="15889" width="12.28515625" style="163" customWidth="1"/>
    <col min="15890" max="16128" width="11.42578125" style="163"/>
    <col min="16129" max="16130" width="12.7109375" style="163" customWidth="1"/>
    <col min="16131" max="16131" width="21.28515625" style="163" customWidth="1"/>
    <col min="16132" max="16132" width="21.85546875" style="163" customWidth="1"/>
    <col min="16133" max="16135" width="12.7109375" style="163" customWidth="1"/>
    <col min="16136" max="16136" width="14.7109375" style="163" customWidth="1"/>
    <col min="16137" max="16137" width="13.42578125" style="163" customWidth="1"/>
    <col min="16138" max="16138" width="10" style="163" bestFit="1" customWidth="1"/>
    <col min="16139" max="16139" width="17.5703125" style="163" bestFit="1" customWidth="1"/>
    <col min="16140" max="16140" width="15.5703125" style="163" bestFit="1" customWidth="1"/>
    <col min="16141" max="16141" width="9" style="163" customWidth="1"/>
    <col min="16142" max="16142" width="7.28515625" style="163" bestFit="1" customWidth="1"/>
    <col min="16143" max="16143" width="11.42578125" style="163"/>
    <col min="16144" max="16144" width="10" style="163" customWidth="1"/>
    <col min="16145" max="16145" width="12.28515625" style="163" customWidth="1"/>
    <col min="16146" max="16384" width="11.42578125" style="163"/>
  </cols>
  <sheetData>
    <row r="1" spans="1:16" s="129" customFormat="1" ht="15">
      <c r="A1" s="153"/>
      <c r="B1" s="154"/>
      <c r="C1" s="15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6" s="157" customFormat="1" ht="15.75">
      <c r="A2" s="253" t="s">
        <v>663</v>
      </c>
      <c r="B2" s="253"/>
      <c r="C2" s="253"/>
      <c r="D2" s="253"/>
      <c r="E2" s="253"/>
      <c r="F2" s="253"/>
      <c r="G2" s="253"/>
      <c r="H2" s="253"/>
      <c r="I2" s="253"/>
      <c r="J2" s="155"/>
      <c r="K2" s="156"/>
      <c r="L2" s="156"/>
      <c r="M2" s="156"/>
      <c r="N2" s="156"/>
      <c r="O2" s="156"/>
    </row>
    <row r="3" spans="1:16" s="160" customFormat="1">
      <c r="A3" s="254" t="s">
        <v>664</v>
      </c>
      <c r="B3" s="254"/>
      <c r="C3" s="254"/>
      <c r="D3" s="254"/>
      <c r="E3" s="254"/>
      <c r="F3" s="254"/>
      <c r="G3" s="254"/>
      <c r="H3" s="254"/>
      <c r="I3" s="254"/>
      <c r="J3" s="158"/>
      <c r="K3" s="159"/>
      <c r="L3" s="159"/>
      <c r="M3" s="159"/>
      <c r="N3" s="159"/>
      <c r="O3" s="159"/>
    </row>
    <row r="4" spans="1:16" s="160" customFormat="1">
      <c r="A4" s="254" t="s">
        <v>665</v>
      </c>
      <c r="B4" s="254"/>
      <c r="C4" s="254"/>
      <c r="D4" s="254"/>
      <c r="E4" s="254"/>
      <c r="F4" s="254"/>
      <c r="G4" s="254"/>
      <c r="H4" s="254"/>
      <c r="I4" s="254"/>
      <c r="J4" s="158"/>
      <c r="K4" s="159"/>
      <c r="L4" s="159"/>
      <c r="M4" s="159"/>
      <c r="N4" s="159"/>
      <c r="O4" s="159"/>
    </row>
    <row r="5" spans="1:16" s="160" customFormat="1">
      <c r="A5" s="159"/>
      <c r="B5" s="159"/>
      <c r="C5" s="159"/>
      <c r="D5" s="159"/>
      <c r="E5" s="159"/>
      <c r="F5" s="159"/>
      <c r="G5" s="159"/>
      <c r="H5" s="159"/>
      <c r="I5" s="159"/>
      <c r="K5" s="161"/>
      <c r="L5" s="161"/>
      <c r="M5" s="161"/>
      <c r="N5" s="161"/>
      <c r="O5" s="161"/>
    </row>
    <row r="6" spans="1:16" ht="15.75">
      <c r="A6" s="255" t="s">
        <v>666</v>
      </c>
      <c r="B6" s="255"/>
      <c r="C6" s="255"/>
      <c r="D6" s="255"/>
      <c r="E6" s="255"/>
      <c r="F6" s="255"/>
      <c r="G6" s="255"/>
      <c r="H6" s="255"/>
      <c r="I6" s="255"/>
      <c r="J6" s="162"/>
      <c r="K6" s="162"/>
      <c r="L6" s="162"/>
      <c r="M6" s="162"/>
      <c r="N6" s="162"/>
      <c r="O6" s="162"/>
    </row>
    <row r="7" spans="1:16" s="164" customFormat="1" ht="17.100000000000001" customHeight="1" thickBot="1">
      <c r="A7" s="163"/>
      <c r="B7" s="163"/>
      <c r="C7" s="163"/>
      <c r="E7" s="165"/>
      <c r="F7" s="165"/>
      <c r="G7" s="165"/>
      <c r="K7" s="165"/>
      <c r="L7" s="165"/>
      <c r="M7" s="165"/>
      <c r="N7" s="165"/>
      <c r="O7" s="165"/>
    </row>
    <row r="8" spans="1:16" s="172" customFormat="1" ht="18.95" customHeight="1">
      <c r="A8" s="166" t="s">
        <v>667</v>
      </c>
      <c r="B8" s="167" t="s">
        <v>668</v>
      </c>
      <c r="C8" s="167"/>
      <c r="D8" s="167"/>
      <c r="E8" s="168" t="s">
        <v>669</v>
      </c>
      <c r="F8" s="256" t="s">
        <v>670</v>
      </c>
      <c r="G8" s="256"/>
      <c r="H8" s="257"/>
      <c r="I8" s="169">
        <v>43</v>
      </c>
      <c r="J8" s="170" t="s">
        <v>671</v>
      </c>
      <c r="K8" s="171"/>
      <c r="L8" s="171"/>
      <c r="M8" s="171"/>
      <c r="N8" s="171"/>
      <c r="O8" s="171"/>
    </row>
    <row r="9" spans="1:16" s="172" customFormat="1" ht="18.95" customHeight="1" thickBot="1">
      <c r="A9" s="173" t="s">
        <v>672</v>
      </c>
      <c r="B9" s="174" t="s">
        <v>673</v>
      </c>
      <c r="C9" s="174"/>
      <c r="D9" s="174"/>
      <c r="E9" s="175" t="s">
        <v>674</v>
      </c>
      <c r="F9" s="251">
        <f>A15</f>
        <v>41913</v>
      </c>
      <c r="G9" s="251"/>
      <c r="H9" s="252"/>
      <c r="I9" s="176"/>
      <c r="J9" s="177" t="s">
        <v>675</v>
      </c>
      <c r="K9" s="171"/>
      <c r="L9" s="171"/>
      <c r="M9" s="171"/>
      <c r="N9" s="171"/>
      <c r="O9" s="171"/>
    </row>
    <row r="10" spans="1:16" s="172" customFormat="1" ht="12.75" customHeight="1" thickBot="1">
      <c r="A10" s="178"/>
      <c r="B10" s="179"/>
      <c r="C10" s="180"/>
      <c r="K10" s="181"/>
      <c r="L10" s="181"/>
      <c r="M10" s="171"/>
      <c r="N10" s="181"/>
      <c r="O10" s="181"/>
      <c r="P10" s="182"/>
    </row>
    <row r="11" spans="1:16" s="172" customFormat="1" ht="12.75" customHeight="1" thickBot="1">
      <c r="A11" s="260" t="s">
        <v>676</v>
      </c>
      <c r="B11" s="262" t="s">
        <v>677</v>
      </c>
      <c r="C11" s="263"/>
      <c r="D11" s="263"/>
      <c r="E11" s="263"/>
      <c r="F11" s="263"/>
      <c r="G11" s="263"/>
      <c r="H11" s="263"/>
      <c r="I11" s="263"/>
      <c r="J11" s="264"/>
      <c r="K11" s="171"/>
      <c r="L11" s="171"/>
      <c r="M11" s="171"/>
      <c r="N11" s="171"/>
      <c r="O11" s="171"/>
    </row>
    <row r="12" spans="1:16" s="172" customFormat="1" ht="12.75" customHeight="1" thickBot="1">
      <c r="A12" s="261"/>
      <c r="B12" s="258" t="s">
        <v>678</v>
      </c>
      <c r="C12" s="265" t="s">
        <v>679</v>
      </c>
      <c r="D12" s="266"/>
      <c r="E12" s="266"/>
      <c r="F12" s="267"/>
      <c r="G12" s="265" t="s">
        <v>680</v>
      </c>
      <c r="H12" s="267"/>
      <c r="I12" s="183" t="s">
        <v>681</v>
      </c>
      <c r="J12" s="268" t="s">
        <v>682</v>
      </c>
      <c r="K12" s="171"/>
      <c r="L12" s="171"/>
      <c r="M12" s="171"/>
      <c r="N12" s="171"/>
      <c r="O12" s="171"/>
    </row>
    <row r="13" spans="1:16" s="172" customFormat="1" ht="12.75" customHeight="1">
      <c r="A13" s="261"/>
      <c r="B13" s="261"/>
      <c r="C13" s="271" t="s">
        <v>683</v>
      </c>
      <c r="D13" s="271" t="s">
        <v>684</v>
      </c>
      <c r="E13" s="273" t="s">
        <v>685</v>
      </c>
      <c r="F13" s="275" t="s">
        <v>686</v>
      </c>
      <c r="G13" s="184" t="s">
        <v>687</v>
      </c>
      <c r="H13" s="185" t="s">
        <v>688</v>
      </c>
      <c r="I13" s="258" t="s">
        <v>689</v>
      </c>
      <c r="J13" s="269"/>
      <c r="K13" s="171"/>
      <c r="L13" s="171"/>
      <c r="M13" s="171"/>
      <c r="N13" s="171"/>
      <c r="O13" s="171"/>
    </row>
    <row r="14" spans="1:16" s="172" customFormat="1" ht="27.75" customHeight="1" thickBot="1">
      <c r="A14" s="259"/>
      <c r="B14" s="259"/>
      <c r="C14" s="272"/>
      <c r="D14" s="272"/>
      <c r="E14" s="274"/>
      <c r="F14" s="276"/>
      <c r="G14" s="186" t="s">
        <v>690</v>
      </c>
      <c r="H14" s="187" t="s">
        <v>691</v>
      </c>
      <c r="I14" s="259"/>
      <c r="J14" s="270"/>
      <c r="K14" s="171" t="s">
        <v>692</v>
      </c>
      <c r="L14" s="171" t="s">
        <v>693</v>
      </c>
      <c r="M14" s="171" t="s">
        <v>694</v>
      </c>
      <c r="N14" s="171"/>
      <c r="O14" s="171"/>
    </row>
    <row r="15" spans="1:16" s="172" customFormat="1" ht="15.95" customHeight="1" thickTop="1">
      <c r="A15" s="230">
        <v>41913</v>
      </c>
      <c r="B15" s="189">
        <v>0.375</v>
      </c>
      <c r="C15" s="190">
        <v>34923</v>
      </c>
      <c r="D15" s="191"/>
      <c r="E15" s="192">
        <f>($C$21-$C$15)*$M$15/7</f>
        <v>216.50609960648345</v>
      </c>
      <c r="F15" s="193"/>
      <c r="G15" s="194"/>
      <c r="H15" s="195">
        <v>5.5</v>
      </c>
      <c r="I15" s="193"/>
      <c r="J15" s="196"/>
      <c r="K15" s="171">
        <f>(H15+11.87)/14.2234</f>
        <v>1.2212269921397132</v>
      </c>
      <c r="L15" s="171">
        <v>1</v>
      </c>
      <c r="M15" s="171">
        <f>L15*K15</f>
        <v>1.2212269921397132</v>
      </c>
      <c r="N15" s="171"/>
      <c r="O15" s="171"/>
    </row>
    <row r="16" spans="1:16" s="172" customFormat="1" ht="15.95" customHeight="1">
      <c r="A16" s="188">
        <f>A15+1</f>
        <v>41914</v>
      </c>
      <c r="B16" s="189">
        <v>0.375</v>
      </c>
      <c r="C16" s="190"/>
      <c r="D16" s="191"/>
      <c r="E16" s="192">
        <f t="shared" ref="E16:E21" si="0">($C$21-$C$15)*$M$15/7</f>
        <v>216.50609960648345</v>
      </c>
      <c r="F16" s="193"/>
      <c r="G16" s="194"/>
      <c r="H16" s="195"/>
      <c r="I16" s="193"/>
      <c r="J16" s="196"/>
      <c r="K16" s="171"/>
      <c r="L16" s="171"/>
      <c r="M16" s="171"/>
      <c r="N16" s="171"/>
      <c r="O16" s="171"/>
    </row>
    <row r="17" spans="1:15" s="172" customFormat="1" ht="15.95" customHeight="1">
      <c r="A17" s="188">
        <f t="shared" ref="A17:A45" si="1">A16+1</f>
        <v>41915</v>
      </c>
      <c r="B17" s="189">
        <v>0.375</v>
      </c>
      <c r="C17" s="190"/>
      <c r="D17" s="191"/>
      <c r="E17" s="192">
        <f t="shared" si="0"/>
        <v>216.50609960648345</v>
      </c>
      <c r="F17" s="193"/>
      <c r="G17" s="194"/>
      <c r="H17" s="195"/>
      <c r="I17" s="193"/>
      <c r="J17" s="196"/>
      <c r="K17" s="171"/>
      <c r="L17" s="171"/>
      <c r="M17" s="171"/>
      <c r="N17" s="171"/>
      <c r="O17" s="171"/>
    </row>
    <row r="18" spans="1:15" s="172" customFormat="1" ht="15.95" customHeight="1">
      <c r="A18" s="188">
        <f t="shared" si="1"/>
        <v>41916</v>
      </c>
      <c r="B18" s="189">
        <v>0.375</v>
      </c>
      <c r="C18" s="190"/>
      <c r="D18" s="191"/>
      <c r="E18" s="192">
        <f t="shared" si="0"/>
        <v>216.50609960648345</v>
      </c>
      <c r="F18" s="193"/>
      <c r="G18" s="194"/>
      <c r="H18" s="195"/>
      <c r="I18" s="193"/>
      <c r="J18" s="196"/>
      <c r="K18" s="171"/>
      <c r="L18" s="171"/>
      <c r="M18" s="171"/>
      <c r="N18" s="171"/>
      <c r="O18" s="171"/>
    </row>
    <row r="19" spans="1:15" s="172" customFormat="1" ht="15.95" customHeight="1">
      <c r="A19" s="188">
        <f t="shared" si="1"/>
        <v>41917</v>
      </c>
      <c r="B19" s="189">
        <v>0.375</v>
      </c>
      <c r="C19" s="190"/>
      <c r="D19" s="191"/>
      <c r="E19" s="192">
        <f t="shared" si="0"/>
        <v>216.50609960648345</v>
      </c>
      <c r="F19" s="193"/>
      <c r="G19" s="194"/>
      <c r="H19" s="195"/>
      <c r="I19" s="193"/>
      <c r="J19" s="196"/>
      <c r="K19" s="171"/>
      <c r="L19" s="171"/>
      <c r="M19" s="171"/>
      <c r="N19" s="171"/>
      <c r="O19" s="171"/>
    </row>
    <row r="20" spans="1:15" s="172" customFormat="1" ht="15.95" customHeight="1">
      <c r="A20" s="188">
        <f t="shared" si="1"/>
        <v>41918</v>
      </c>
      <c r="B20" s="189">
        <v>0.375</v>
      </c>
      <c r="C20" s="190"/>
      <c r="D20" s="191"/>
      <c r="E20" s="192">
        <f t="shared" si="0"/>
        <v>216.50609960648345</v>
      </c>
      <c r="F20" s="193"/>
      <c r="G20" s="194"/>
      <c r="H20" s="195"/>
      <c r="I20" s="193"/>
      <c r="J20" s="196"/>
      <c r="K20" s="171"/>
      <c r="L20" s="171"/>
      <c r="M20" s="171"/>
      <c r="N20" s="171"/>
      <c r="O20" s="171"/>
    </row>
    <row r="21" spans="1:15" s="172" customFormat="1" ht="15.95" customHeight="1">
      <c r="A21" s="188">
        <f t="shared" si="1"/>
        <v>41919</v>
      </c>
      <c r="B21" s="189">
        <v>0.375</v>
      </c>
      <c r="C21" s="190">
        <v>36164</v>
      </c>
      <c r="D21" s="197"/>
      <c r="E21" s="192">
        <f t="shared" si="0"/>
        <v>216.50609960648345</v>
      </c>
      <c r="F21" s="193"/>
      <c r="G21" s="194"/>
      <c r="H21" s="195" t="s">
        <v>695</v>
      </c>
      <c r="I21" s="193"/>
      <c r="J21" s="196"/>
      <c r="K21" s="171"/>
      <c r="L21" s="171"/>
      <c r="M21" s="171"/>
      <c r="N21" s="171"/>
      <c r="O21" s="171"/>
    </row>
    <row r="22" spans="1:15" s="172" customFormat="1" ht="15.95" customHeight="1">
      <c r="A22" s="188">
        <f t="shared" si="1"/>
        <v>41920</v>
      </c>
      <c r="B22" s="189">
        <v>0.375</v>
      </c>
      <c r="C22" s="190"/>
      <c r="D22" s="191"/>
      <c r="E22" s="192">
        <f>($C$28-$C$21)*$M$15/7</f>
        <v>216.33163860760632</v>
      </c>
      <c r="F22" s="193"/>
      <c r="G22" s="194"/>
      <c r="H22" s="195"/>
      <c r="I22" s="193"/>
      <c r="J22" s="196"/>
      <c r="K22" s="198"/>
      <c r="L22" s="171"/>
      <c r="M22" s="171"/>
      <c r="N22" s="171"/>
      <c r="O22" s="171"/>
    </row>
    <row r="23" spans="1:15" s="172" customFormat="1" ht="15.95" customHeight="1">
      <c r="A23" s="188">
        <f t="shared" si="1"/>
        <v>41921</v>
      </c>
      <c r="B23" s="189">
        <v>0.375</v>
      </c>
      <c r="C23" s="190"/>
      <c r="D23" s="191"/>
      <c r="E23" s="192">
        <f t="shared" ref="E23:E28" si="2">($C$28-$C$21)*$M$15/7</f>
        <v>216.33163860760632</v>
      </c>
      <c r="F23" s="193"/>
      <c r="G23" s="194"/>
      <c r="H23" s="195"/>
      <c r="I23" s="193"/>
      <c r="J23" s="196"/>
      <c r="K23" s="198"/>
      <c r="L23" s="171"/>
      <c r="M23" s="171"/>
      <c r="N23" s="171"/>
      <c r="O23" s="171"/>
    </row>
    <row r="24" spans="1:15" s="172" customFormat="1" ht="15.95" customHeight="1">
      <c r="A24" s="188">
        <f t="shared" si="1"/>
        <v>41922</v>
      </c>
      <c r="B24" s="189">
        <v>0.375</v>
      </c>
      <c r="C24" s="190"/>
      <c r="D24" s="191"/>
      <c r="E24" s="192">
        <f t="shared" si="2"/>
        <v>216.33163860760632</v>
      </c>
      <c r="F24" s="193"/>
      <c r="G24" s="194"/>
      <c r="H24" s="195"/>
      <c r="I24" s="193"/>
      <c r="J24" s="196"/>
      <c r="K24" s="198"/>
      <c r="L24" s="171"/>
      <c r="M24" s="171"/>
      <c r="N24" s="171"/>
      <c r="O24" s="171"/>
    </row>
    <row r="25" spans="1:15" s="172" customFormat="1" ht="15.95" customHeight="1">
      <c r="A25" s="188">
        <f t="shared" si="1"/>
        <v>41923</v>
      </c>
      <c r="B25" s="189">
        <v>0.375</v>
      </c>
      <c r="C25" s="190"/>
      <c r="D25" s="197"/>
      <c r="E25" s="192">
        <f t="shared" si="2"/>
        <v>216.33163860760632</v>
      </c>
      <c r="F25" s="193"/>
      <c r="G25" s="194"/>
      <c r="H25" s="195"/>
      <c r="I25" s="193"/>
      <c r="J25" s="196"/>
      <c r="K25" s="198"/>
      <c r="L25" s="171"/>
      <c r="M25" s="171"/>
      <c r="N25" s="171"/>
      <c r="O25" s="171"/>
    </row>
    <row r="26" spans="1:15" s="172" customFormat="1" ht="15.95" customHeight="1">
      <c r="A26" s="188">
        <f t="shared" si="1"/>
        <v>41924</v>
      </c>
      <c r="B26" s="189">
        <v>0.375</v>
      </c>
      <c r="C26" s="190"/>
      <c r="D26" s="191"/>
      <c r="E26" s="192">
        <f t="shared" si="2"/>
        <v>216.33163860760632</v>
      </c>
      <c r="F26" s="193"/>
      <c r="G26" s="194"/>
      <c r="H26" s="195"/>
      <c r="I26" s="193"/>
      <c r="J26" s="196"/>
      <c r="K26" s="198"/>
      <c r="L26" s="171"/>
      <c r="M26" s="171"/>
      <c r="N26" s="171"/>
      <c r="O26" s="171"/>
    </row>
    <row r="27" spans="1:15" s="172" customFormat="1" ht="15.95" customHeight="1">
      <c r="A27" s="188">
        <f t="shared" si="1"/>
        <v>41925</v>
      </c>
      <c r="B27" s="189">
        <v>0.375</v>
      </c>
      <c r="C27" s="190"/>
      <c r="D27" s="199"/>
      <c r="E27" s="192">
        <f t="shared" si="2"/>
        <v>216.33163860760632</v>
      </c>
      <c r="F27" s="193"/>
      <c r="G27" s="194"/>
      <c r="H27" s="195"/>
      <c r="I27" s="193"/>
      <c r="J27" s="196"/>
      <c r="K27" s="198"/>
      <c r="L27" s="171"/>
      <c r="M27" s="171"/>
      <c r="N27" s="171"/>
      <c r="O27" s="171"/>
    </row>
    <row r="28" spans="1:15" s="172" customFormat="1" ht="15.95" customHeight="1">
      <c r="A28" s="188">
        <f t="shared" si="1"/>
        <v>41926</v>
      </c>
      <c r="B28" s="189">
        <v>0.375</v>
      </c>
      <c r="C28" s="190">
        <v>37404</v>
      </c>
      <c r="D28" s="197"/>
      <c r="E28" s="192">
        <f t="shared" si="2"/>
        <v>216.33163860760632</v>
      </c>
      <c r="F28" s="193"/>
      <c r="G28" s="194"/>
      <c r="H28" s="195" t="s">
        <v>695</v>
      </c>
      <c r="I28" s="193"/>
      <c r="J28" s="196"/>
      <c r="K28" s="198"/>
      <c r="L28" s="171"/>
      <c r="M28" s="171"/>
      <c r="N28" s="171"/>
      <c r="O28" s="171"/>
    </row>
    <row r="29" spans="1:15" s="172" customFormat="1" ht="15.95" customHeight="1">
      <c r="A29" s="188">
        <f t="shared" si="1"/>
        <v>41927</v>
      </c>
      <c r="B29" s="189">
        <v>0.375</v>
      </c>
      <c r="C29" s="190"/>
      <c r="D29" s="197"/>
      <c r="E29" s="192">
        <f>($C$35-$C$28)*$M$15/7</f>
        <v>297.45600308545869</v>
      </c>
      <c r="F29" s="193"/>
      <c r="G29" s="194"/>
      <c r="H29" s="195"/>
      <c r="I29" s="193"/>
      <c r="J29" s="196"/>
      <c r="K29" s="198"/>
      <c r="L29" s="171"/>
      <c r="M29" s="171"/>
      <c r="N29" s="171"/>
      <c r="O29" s="171"/>
    </row>
    <row r="30" spans="1:15" s="172" customFormat="1" ht="15.95" customHeight="1">
      <c r="A30" s="188">
        <f t="shared" si="1"/>
        <v>41928</v>
      </c>
      <c r="B30" s="189">
        <v>0.375</v>
      </c>
      <c r="C30" s="190"/>
      <c r="D30" s="197"/>
      <c r="E30" s="192">
        <f t="shared" ref="E30:E35" si="3">($C$35-$C$28)*$M$15/7</f>
        <v>297.45600308545869</v>
      </c>
      <c r="F30" s="193"/>
      <c r="G30" s="194"/>
      <c r="H30" s="195"/>
      <c r="I30" s="193"/>
      <c r="J30" s="196"/>
      <c r="K30" s="198"/>
      <c r="L30" s="171"/>
      <c r="M30" s="171"/>
      <c r="N30" s="171"/>
      <c r="O30" s="171"/>
    </row>
    <row r="31" spans="1:15" s="172" customFormat="1" ht="15.95" customHeight="1">
      <c r="A31" s="188">
        <f t="shared" si="1"/>
        <v>41929</v>
      </c>
      <c r="B31" s="189">
        <v>0.375</v>
      </c>
      <c r="C31" s="190"/>
      <c r="D31" s="197"/>
      <c r="E31" s="192">
        <f t="shared" si="3"/>
        <v>297.45600308545869</v>
      </c>
      <c r="F31" s="193"/>
      <c r="G31" s="194"/>
      <c r="H31" s="195"/>
      <c r="I31" s="193"/>
      <c r="J31" s="196"/>
      <c r="K31" s="198"/>
      <c r="L31" s="171"/>
      <c r="M31" s="171"/>
      <c r="N31" s="171"/>
      <c r="O31" s="171"/>
    </row>
    <row r="32" spans="1:15" s="172" customFormat="1" ht="15.95" customHeight="1">
      <c r="A32" s="188">
        <f t="shared" si="1"/>
        <v>41930</v>
      </c>
      <c r="B32" s="189">
        <v>0.375</v>
      </c>
      <c r="C32" s="190"/>
      <c r="D32" s="197"/>
      <c r="E32" s="192">
        <f t="shared" si="3"/>
        <v>297.45600308545869</v>
      </c>
      <c r="F32" s="193"/>
      <c r="G32" s="194"/>
      <c r="H32" s="195"/>
      <c r="I32" s="193"/>
      <c r="J32" s="196"/>
      <c r="K32" s="198"/>
      <c r="L32" s="171"/>
      <c r="M32" s="171"/>
      <c r="N32" s="171"/>
      <c r="O32" s="171"/>
    </row>
    <row r="33" spans="1:15" s="172" customFormat="1" ht="15.95" customHeight="1">
      <c r="A33" s="188">
        <f t="shared" si="1"/>
        <v>41931</v>
      </c>
      <c r="B33" s="189">
        <v>0.375</v>
      </c>
      <c r="C33" s="190"/>
      <c r="D33" s="197"/>
      <c r="E33" s="192">
        <f t="shared" si="3"/>
        <v>297.45600308545869</v>
      </c>
      <c r="F33" s="193"/>
      <c r="G33" s="194"/>
      <c r="H33" s="195"/>
      <c r="I33" s="193"/>
      <c r="J33" s="196"/>
      <c r="K33" s="198"/>
      <c r="L33" s="171"/>
      <c r="M33" s="171"/>
      <c r="N33" s="171"/>
      <c r="O33" s="171"/>
    </row>
    <row r="34" spans="1:15" s="172" customFormat="1" ht="15.95" customHeight="1">
      <c r="A34" s="188">
        <f t="shared" si="1"/>
        <v>41932</v>
      </c>
      <c r="B34" s="189">
        <v>0.375</v>
      </c>
      <c r="C34" s="190"/>
      <c r="D34" s="197"/>
      <c r="E34" s="192">
        <f t="shared" si="3"/>
        <v>297.45600308545869</v>
      </c>
      <c r="F34" s="193"/>
      <c r="G34" s="194"/>
      <c r="H34" s="195"/>
      <c r="I34" s="193"/>
      <c r="J34" s="196"/>
      <c r="K34" s="198"/>
      <c r="L34" s="171"/>
      <c r="M34" s="171"/>
      <c r="N34" s="171"/>
      <c r="O34" s="171"/>
    </row>
    <row r="35" spans="1:15" s="172" customFormat="1" ht="15.95" customHeight="1">
      <c r="A35" s="188">
        <f t="shared" si="1"/>
        <v>41933</v>
      </c>
      <c r="B35" s="189">
        <v>0.375</v>
      </c>
      <c r="C35" s="190">
        <v>39109</v>
      </c>
      <c r="D35" s="197"/>
      <c r="E35" s="192">
        <f t="shared" si="3"/>
        <v>297.45600308545869</v>
      </c>
      <c r="F35" s="193"/>
      <c r="G35" s="194"/>
      <c r="H35" s="195" t="s">
        <v>695</v>
      </c>
      <c r="I35" s="193"/>
      <c r="J35" s="196"/>
      <c r="K35" s="198"/>
      <c r="L35" s="171"/>
      <c r="M35" s="171"/>
      <c r="N35" s="171"/>
      <c r="O35" s="171"/>
    </row>
    <row r="36" spans="1:15" s="172" customFormat="1" ht="15.95" customHeight="1">
      <c r="A36" s="188">
        <f t="shared" si="1"/>
        <v>41934</v>
      </c>
      <c r="B36" s="189">
        <v>0.375</v>
      </c>
      <c r="C36" s="190"/>
      <c r="D36" s="197"/>
      <c r="E36" s="192">
        <f>($C$42-$C$35)*$M$15/7</f>
        <v>105.02552132401534</v>
      </c>
      <c r="F36" s="193"/>
      <c r="G36" s="194"/>
      <c r="H36" s="195"/>
      <c r="I36" s="193"/>
      <c r="J36" s="196"/>
      <c r="K36" s="198"/>
      <c r="L36" s="171"/>
      <c r="M36" s="171"/>
      <c r="N36" s="171"/>
      <c r="O36" s="171"/>
    </row>
    <row r="37" spans="1:15" s="172" customFormat="1" ht="15.95" customHeight="1">
      <c r="A37" s="188">
        <f t="shared" si="1"/>
        <v>41935</v>
      </c>
      <c r="B37" s="189">
        <v>0.375</v>
      </c>
      <c r="C37" s="190"/>
      <c r="D37" s="197"/>
      <c r="E37" s="192">
        <f t="shared" ref="E37:E42" si="4">($C$42-$C$35)*$M$15/7</f>
        <v>105.02552132401534</v>
      </c>
      <c r="F37" s="193"/>
      <c r="G37" s="194"/>
      <c r="H37" s="195"/>
      <c r="I37" s="193"/>
      <c r="J37" s="196"/>
      <c r="K37" s="198"/>
      <c r="L37" s="171"/>
      <c r="M37" s="171"/>
      <c r="N37" s="171"/>
      <c r="O37" s="171"/>
    </row>
    <row r="38" spans="1:15" s="172" customFormat="1" ht="15.95" customHeight="1">
      <c r="A38" s="188">
        <f t="shared" si="1"/>
        <v>41936</v>
      </c>
      <c r="B38" s="189">
        <v>0.375</v>
      </c>
      <c r="C38" s="190"/>
      <c r="D38" s="197"/>
      <c r="E38" s="192">
        <f t="shared" si="4"/>
        <v>105.02552132401534</v>
      </c>
      <c r="F38" s="193"/>
      <c r="G38" s="194"/>
      <c r="H38" s="195"/>
      <c r="I38" s="193"/>
      <c r="J38" s="196"/>
      <c r="K38" s="198"/>
      <c r="L38" s="171"/>
      <c r="M38" s="171"/>
      <c r="N38" s="171"/>
      <c r="O38" s="171"/>
    </row>
    <row r="39" spans="1:15" s="172" customFormat="1" ht="15.95" customHeight="1">
      <c r="A39" s="188">
        <f t="shared" si="1"/>
        <v>41937</v>
      </c>
      <c r="B39" s="189">
        <v>0.375</v>
      </c>
      <c r="C39" s="190"/>
      <c r="D39" s="197"/>
      <c r="E39" s="192">
        <f t="shared" si="4"/>
        <v>105.02552132401534</v>
      </c>
      <c r="F39" s="193"/>
      <c r="G39" s="194"/>
      <c r="H39" s="195"/>
      <c r="I39" s="193"/>
      <c r="J39" s="196"/>
      <c r="K39" s="198"/>
      <c r="L39" s="171"/>
      <c r="M39" s="171"/>
      <c r="N39" s="171"/>
      <c r="O39" s="171"/>
    </row>
    <row r="40" spans="1:15" s="172" customFormat="1" ht="15.95" customHeight="1">
      <c r="A40" s="188">
        <f t="shared" si="1"/>
        <v>41938</v>
      </c>
      <c r="B40" s="189">
        <v>0.375</v>
      </c>
      <c r="C40" s="190"/>
      <c r="D40" s="197"/>
      <c r="E40" s="192">
        <f t="shared" si="4"/>
        <v>105.02552132401534</v>
      </c>
      <c r="F40" s="193"/>
      <c r="G40" s="194"/>
      <c r="H40" s="195"/>
      <c r="I40" s="193"/>
      <c r="J40" s="196"/>
      <c r="K40" s="198"/>
      <c r="L40" s="171"/>
      <c r="M40" s="171"/>
      <c r="N40" s="171"/>
      <c r="O40" s="171"/>
    </row>
    <row r="41" spans="1:15" s="172" customFormat="1" ht="15.95" customHeight="1">
      <c r="A41" s="188">
        <f t="shared" si="1"/>
        <v>41939</v>
      </c>
      <c r="B41" s="189">
        <v>0.375</v>
      </c>
      <c r="C41" s="190"/>
      <c r="D41" s="197"/>
      <c r="E41" s="192">
        <f t="shared" si="4"/>
        <v>105.02552132401534</v>
      </c>
      <c r="F41" s="193"/>
      <c r="G41" s="194"/>
      <c r="H41" s="195"/>
      <c r="I41" s="193"/>
      <c r="J41" s="196"/>
      <c r="K41" s="198"/>
      <c r="L41" s="171"/>
      <c r="M41" s="171"/>
      <c r="N41" s="171"/>
      <c r="O41" s="171"/>
    </row>
    <row r="42" spans="1:15" s="172" customFormat="1" ht="15.95" customHeight="1">
      <c r="A42" s="188">
        <f t="shared" si="1"/>
        <v>41940</v>
      </c>
      <c r="B42" s="189">
        <v>0.375</v>
      </c>
      <c r="C42" s="190">
        <v>39711</v>
      </c>
      <c r="D42" s="197"/>
      <c r="E42" s="192">
        <f t="shared" si="4"/>
        <v>105.02552132401534</v>
      </c>
      <c r="F42" s="193"/>
      <c r="G42" s="194"/>
      <c r="H42" s="195" t="s">
        <v>695</v>
      </c>
      <c r="I42" s="193"/>
      <c r="J42" s="196"/>
      <c r="K42" s="198"/>
      <c r="L42" s="171"/>
      <c r="M42" s="171"/>
      <c r="N42" s="171"/>
      <c r="O42" s="171"/>
    </row>
    <row r="43" spans="1:15" s="172" customFormat="1" ht="15.95" customHeight="1">
      <c r="A43" s="188">
        <f t="shared" si="1"/>
        <v>41941</v>
      </c>
      <c r="B43" s="189">
        <v>0.375</v>
      </c>
      <c r="C43" s="190"/>
      <c r="D43" s="197"/>
      <c r="E43" s="192">
        <f>($C$45-$C$42)*$M$15/3</f>
        <v>183.18404882095697</v>
      </c>
      <c r="F43" s="193"/>
      <c r="G43" s="194"/>
      <c r="H43" s="195"/>
      <c r="I43" s="193"/>
      <c r="J43" s="196"/>
      <c r="K43" s="198"/>
      <c r="L43" s="171"/>
      <c r="M43" s="171"/>
      <c r="N43" s="171"/>
      <c r="O43" s="171"/>
    </row>
    <row r="44" spans="1:15" s="172" customFormat="1" ht="15.95" customHeight="1">
      <c r="A44" s="188">
        <f t="shared" si="1"/>
        <v>41942</v>
      </c>
      <c r="B44" s="189">
        <v>0.375</v>
      </c>
      <c r="C44" s="190"/>
      <c r="D44" s="197"/>
      <c r="E44" s="192">
        <f>($C$45-$C$42)*$M$15/3</f>
        <v>183.18404882095697</v>
      </c>
      <c r="F44" s="193"/>
      <c r="G44" s="194"/>
      <c r="H44" s="195"/>
      <c r="I44" s="193"/>
      <c r="J44" s="196"/>
      <c r="K44" s="198"/>
      <c r="L44" s="171"/>
      <c r="M44" s="171"/>
      <c r="N44" s="171"/>
      <c r="O44" s="171"/>
    </row>
    <row r="45" spans="1:15" s="172" customFormat="1" ht="15.95" customHeight="1">
      <c r="A45" s="188">
        <f t="shared" si="1"/>
        <v>41943</v>
      </c>
      <c r="B45" s="189">
        <v>0.375</v>
      </c>
      <c r="C45" s="190">
        <v>40161</v>
      </c>
      <c r="D45" s="197"/>
      <c r="E45" s="192">
        <f>($C$45-$C$42)*$M$15/3</f>
        <v>183.18404882095697</v>
      </c>
      <c r="F45" s="193"/>
      <c r="G45" s="194"/>
      <c r="H45" s="195" t="s">
        <v>695</v>
      </c>
      <c r="I45" s="193"/>
      <c r="J45" s="196"/>
      <c r="K45" s="198"/>
      <c r="L45" s="171"/>
      <c r="M45" s="171"/>
      <c r="N45" s="171"/>
      <c r="O45" s="171"/>
    </row>
    <row r="46" spans="1:15" s="202" customFormat="1" ht="15.95" customHeight="1">
      <c r="A46" s="188"/>
      <c r="B46" s="189"/>
      <c r="C46" s="225"/>
      <c r="D46" s="197"/>
      <c r="E46" s="192"/>
      <c r="F46" s="193"/>
      <c r="G46" s="194"/>
      <c r="H46" s="195"/>
      <c r="I46" s="193"/>
      <c r="J46" s="196"/>
      <c r="K46" s="203"/>
      <c r="L46" s="203"/>
      <c r="M46" s="203"/>
      <c r="N46" s="203"/>
      <c r="O46" s="203"/>
    </row>
    <row r="47" spans="1:15" s="202" customFormat="1" ht="15.95" customHeight="1">
      <c r="A47" s="188"/>
      <c r="B47" s="189"/>
      <c r="C47" s="225"/>
      <c r="D47" s="197"/>
      <c r="E47" s="192"/>
      <c r="F47" s="193"/>
      <c r="G47" s="194"/>
      <c r="H47" s="195"/>
      <c r="I47" s="193"/>
      <c r="J47" s="196"/>
      <c r="K47" s="203"/>
      <c r="L47" s="203"/>
      <c r="M47" s="203"/>
      <c r="N47" s="203"/>
      <c r="O47" s="203"/>
    </row>
    <row r="48" spans="1:15" s="202" customFormat="1" ht="15.95" customHeight="1">
      <c r="A48" s="188"/>
      <c r="B48" s="189"/>
      <c r="C48" s="225"/>
      <c r="D48" s="197"/>
      <c r="E48" s="192"/>
      <c r="F48" s="193"/>
      <c r="G48" s="194"/>
      <c r="H48" s="195"/>
      <c r="I48" s="193"/>
      <c r="J48" s="196"/>
      <c r="K48" s="203"/>
      <c r="L48" s="203"/>
      <c r="M48" s="203"/>
      <c r="N48" s="203"/>
      <c r="O48" s="203"/>
    </row>
    <row r="49" spans="1:15" s="202" customFormat="1" ht="15.95" customHeight="1">
      <c r="A49" s="204"/>
      <c r="B49" s="205"/>
      <c r="C49" s="206"/>
      <c r="D49" s="201"/>
      <c r="E49" s="201"/>
      <c r="F49" s="201"/>
      <c r="G49" s="201"/>
      <c r="H49" s="201"/>
      <c r="I49" s="201"/>
      <c r="K49" s="203"/>
      <c r="L49" s="203"/>
      <c r="M49" s="203"/>
      <c r="N49" s="203"/>
      <c r="O49" s="203"/>
    </row>
    <row r="50" spans="1:15" s="202" customFormat="1" ht="15">
      <c r="A50" s="207" t="s">
        <v>696</v>
      </c>
      <c r="B50"/>
      <c r="C50"/>
      <c r="D50"/>
      <c r="E50"/>
      <c r="F50" s="208" t="s">
        <v>697</v>
      </c>
      <c r="G50"/>
      <c r="K50" s="203"/>
      <c r="L50" s="203"/>
      <c r="M50" s="203"/>
      <c r="N50" s="203"/>
      <c r="O50" s="203"/>
    </row>
    <row r="51" spans="1:15" s="202" customFormat="1" ht="15">
      <c r="A51" s="207" t="s">
        <v>698</v>
      </c>
      <c r="B51"/>
      <c r="C51"/>
      <c r="D51"/>
      <c r="E51"/>
      <c r="F51" s="208" t="s">
        <v>699</v>
      </c>
      <c r="G51"/>
      <c r="K51" s="203"/>
      <c r="L51" s="203"/>
      <c r="M51" s="203"/>
      <c r="N51" s="203"/>
      <c r="O51" s="203"/>
    </row>
    <row r="52" spans="1:15" s="202" customFormat="1" ht="15">
      <c r="A52" s="207" t="s">
        <v>700</v>
      </c>
      <c r="B52"/>
      <c r="C52"/>
      <c r="D52"/>
      <c r="E52"/>
      <c r="F52" s="208" t="s">
        <v>701</v>
      </c>
      <c r="G52"/>
      <c r="K52" s="203"/>
      <c r="L52" s="203"/>
      <c r="M52" s="203"/>
      <c r="N52" s="203"/>
      <c r="O52" s="203"/>
    </row>
    <row r="53" spans="1:15" s="202" customFormat="1" ht="15">
      <c r="A53" s="207" t="s">
        <v>702</v>
      </c>
      <c r="B53"/>
      <c r="C53"/>
      <c r="D53"/>
      <c r="E53"/>
      <c r="F53" s="208" t="s">
        <v>703</v>
      </c>
      <c r="G53"/>
      <c r="K53" s="203"/>
      <c r="L53" s="203"/>
      <c r="M53" s="203"/>
      <c r="N53" s="203"/>
      <c r="O53" s="203"/>
    </row>
    <row r="54" spans="1:15" s="202" customFormat="1" ht="15">
      <c r="A54" s="207" t="s">
        <v>704</v>
      </c>
      <c r="B54"/>
      <c r="C54"/>
      <c r="D54"/>
      <c r="E54"/>
      <c r="F54" s="208" t="s">
        <v>705</v>
      </c>
      <c r="G54"/>
      <c r="K54" s="203"/>
      <c r="L54" s="203"/>
      <c r="M54" s="203"/>
      <c r="N54" s="203"/>
      <c r="O54" s="203"/>
    </row>
    <row r="55" spans="1:15" s="202" customFormat="1" ht="15.75" thickBot="1">
      <c r="B55"/>
      <c r="C55"/>
      <c r="D55"/>
      <c r="E55"/>
      <c r="F55"/>
      <c r="G55"/>
      <c r="H55"/>
      <c r="K55" s="203"/>
      <c r="L55" s="203"/>
      <c r="M55" s="203"/>
      <c r="N55" s="203"/>
      <c r="O55" s="203"/>
    </row>
    <row r="56" spans="1:15" s="202" customFormat="1" ht="15">
      <c r="A56" s="209" t="s">
        <v>706</v>
      </c>
      <c r="B56" s="210"/>
      <c r="C56" s="211" t="s">
        <v>707</v>
      </c>
      <c r="D56" s="210"/>
      <c r="E56" s="210"/>
      <c r="F56" s="210"/>
      <c r="G56" s="210"/>
      <c r="H56" s="212"/>
      <c r="K56" s="203"/>
      <c r="L56" s="203"/>
      <c r="M56" s="203"/>
      <c r="N56" s="203"/>
      <c r="O56" s="203"/>
    </row>
    <row r="57" spans="1:15" s="202" customFormat="1" ht="15">
      <c r="A57" s="213"/>
      <c r="B57" s="214" t="s">
        <v>708</v>
      </c>
      <c r="C57" s="215" t="s">
        <v>709</v>
      </c>
      <c r="D57" s="214"/>
      <c r="E57" s="214"/>
      <c r="F57" s="214"/>
      <c r="G57" s="214"/>
      <c r="H57" s="216"/>
      <c r="K57" s="203"/>
      <c r="L57" s="203"/>
      <c r="M57" s="203"/>
      <c r="N57" s="203"/>
      <c r="O57" s="203"/>
    </row>
    <row r="58" spans="1:15" s="202" customFormat="1">
      <c r="K58" s="203"/>
      <c r="L58" s="203"/>
      <c r="M58" s="203"/>
      <c r="N58" s="203"/>
      <c r="O58" s="203"/>
    </row>
    <row r="59" spans="1:15" s="202" customFormat="1">
      <c r="K59" s="203"/>
      <c r="L59" s="203"/>
      <c r="M59" s="203"/>
      <c r="N59" s="203"/>
      <c r="O59" s="203"/>
    </row>
    <row r="60" spans="1:15" s="202" customFormat="1">
      <c r="K60" s="203"/>
      <c r="L60" s="203"/>
      <c r="M60" s="203"/>
      <c r="N60" s="203"/>
      <c r="O60" s="203"/>
    </row>
    <row r="61" spans="1:15" s="202" customFormat="1">
      <c r="K61" s="203"/>
      <c r="L61" s="203"/>
      <c r="M61" s="203"/>
      <c r="N61" s="203"/>
      <c r="O61" s="203"/>
    </row>
    <row r="62" spans="1:15" s="202" customFormat="1">
      <c r="K62" s="203"/>
      <c r="L62" s="203"/>
      <c r="M62" s="203"/>
      <c r="N62" s="203"/>
      <c r="O62" s="203"/>
    </row>
    <row r="63" spans="1:15" s="202" customFormat="1">
      <c r="K63" s="203"/>
      <c r="L63" s="203"/>
      <c r="M63" s="203"/>
      <c r="N63" s="203"/>
      <c r="O63" s="203"/>
    </row>
  </sheetData>
  <mergeCells count="17">
    <mergeCell ref="I13:I14"/>
    <mergeCell ref="A11:A14"/>
    <mergeCell ref="B11:J11"/>
    <mergeCell ref="B12:B14"/>
    <mergeCell ref="C12:F12"/>
    <mergeCell ref="G12:H12"/>
    <mergeCell ref="J12:J14"/>
    <mergeCell ref="C13:C14"/>
    <mergeCell ref="D13:D14"/>
    <mergeCell ref="E13:E14"/>
    <mergeCell ref="F13:F14"/>
    <mergeCell ref="F9:H9"/>
    <mergeCell ref="A2:I2"/>
    <mergeCell ref="A3:I3"/>
    <mergeCell ref="A4:I4"/>
    <mergeCell ref="A6:I6"/>
    <mergeCell ref="F8:H8"/>
  </mergeCells>
  <pageMargins left="0.7" right="0.7" top="0.75" bottom="0.75" header="0.3" footer="0.3"/>
  <pageSetup scale="62" orientation="portrait" r:id="rId1"/>
  <colBreaks count="1" manualBreakCount="1">
    <brk id="10" max="1048575" man="1"/>
  </colBreaks>
  <drawing r:id="rId2"/>
  <legacyDrawing r:id="rId3"/>
  <oleObjects>
    <mc:AlternateContent xmlns:mc="http://schemas.openxmlformats.org/markup-compatibility/2006">
      <mc:Choice Requires="x14">
        <oleObject progId="Word.Document.8" shapeId="35842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57150</xdr:rowOff>
              </from>
              <to>
                <xdr:col>1</xdr:col>
                <xdr:colOff>495300</xdr:colOff>
                <xdr:row>6</xdr:row>
                <xdr:rowOff>114300</xdr:rowOff>
              </to>
            </anchor>
          </objectPr>
        </oleObject>
      </mc:Choice>
      <mc:Fallback>
        <oleObject progId="Word.Document.8" shapeId="35842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D8" sqref="D8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5.42578125" bestFit="1" customWidth="1"/>
    <col min="24" max="24" width="13.7109375" customWidth="1"/>
    <col min="25" max="25" width="13.7109375" bestFit="1" customWidth="1"/>
  </cols>
  <sheetData>
    <row r="1" spans="1:25" ht="15.75" customHeight="1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550784</v>
      </c>
      <c r="T6" s="22">
        <v>31</v>
      </c>
      <c r="U6" s="23">
        <f>D6-D7</f>
        <v>439</v>
      </c>
      <c r="V6" s="24">
        <v>1</v>
      </c>
      <c r="W6" s="122"/>
      <c r="X6" s="124"/>
      <c r="Y6" s="105">
        <f t="shared" ref="Y6:Y23" si="0">((X6*100)/D6)-100</f>
        <v>-100</v>
      </c>
    </row>
    <row r="7" spans="1:25">
      <c r="A7" s="16">
        <v>31</v>
      </c>
      <c r="D7">
        <v>550345</v>
      </c>
      <c r="T7" s="16">
        <v>30</v>
      </c>
      <c r="U7" s="23">
        <f>D7-D8</f>
        <v>439</v>
      </c>
      <c r="V7" s="4"/>
      <c r="W7" s="122"/>
      <c r="X7" s="124"/>
      <c r="Y7" s="105">
        <f t="shared" si="0"/>
        <v>-100</v>
      </c>
    </row>
    <row r="8" spans="1:25">
      <c r="A8" s="16">
        <v>30</v>
      </c>
      <c r="D8">
        <v>549906</v>
      </c>
      <c r="T8" s="16">
        <v>29</v>
      </c>
      <c r="U8" s="23">
        <f>D8-D9</f>
        <v>468</v>
      </c>
      <c r="V8" s="4"/>
      <c r="W8" s="144"/>
      <c r="X8" s="145"/>
      <c r="Y8" s="105">
        <f t="shared" si="0"/>
        <v>-100</v>
      </c>
    </row>
    <row r="9" spans="1:25" s="25" customFormat="1">
      <c r="A9" s="21">
        <v>29</v>
      </c>
      <c r="B9" t="s">
        <v>245</v>
      </c>
      <c r="C9" t="s">
        <v>13</v>
      </c>
      <c r="D9">
        <v>549438</v>
      </c>
      <c r="E9">
        <v>76752</v>
      </c>
      <c r="F9">
        <v>7.005674</v>
      </c>
      <c r="G9">
        <v>0</v>
      </c>
      <c r="H9">
        <v>87.215000000000003</v>
      </c>
      <c r="I9">
        <v>19.5</v>
      </c>
      <c r="J9">
        <v>19.2</v>
      </c>
      <c r="K9">
        <v>59.4</v>
      </c>
      <c r="L9">
        <v>1.0128999999999999</v>
      </c>
      <c r="M9">
        <v>84.075000000000003</v>
      </c>
      <c r="N9">
        <v>89.358999999999995</v>
      </c>
      <c r="O9">
        <v>86.206000000000003</v>
      </c>
      <c r="P9">
        <v>7.6</v>
      </c>
      <c r="Q9">
        <v>32.200000000000003</v>
      </c>
      <c r="R9">
        <v>19.100000000000001</v>
      </c>
      <c r="S9">
        <v>5.23</v>
      </c>
      <c r="T9" s="22">
        <v>28</v>
      </c>
      <c r="U9" s="23">
        <f t="shared" ref="U9:U36" si="1">D9-D10</f>
        <v>422</v>
      </c>
      <c r="V9" s="24">
        <v>29</v>
      </c>
      <c r="W9" s="103" t="s">
        <v>561</v>
      </c>
      <c r="X9" s="103">
        <v>549438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549016</v>
      </c>
      <c r="E10">
        <v>76692</v>
      </c>
      <c r="F10">
        <v>7.045401</v>
      </c>
      <c r="G10">
        <v>0</v>
      </c>
      <c r="H10">
        <v>87.269000000000005</v>
      </c>
      <c r="I10">
        <v>21.1</v>
      </c>
      <c r="J10">
        <v>26.6</v>
      </c>
      <c r="K10">
        <v>73.900000000000006</v>
      </c>
      <c r="L10">
        <v>1.0126999999999999</v>
      </c>
      <c r="M10">
        <v>84.614999999999995</v>
      </c>
      <c r="N10">
        <v>90.597999999999999</v>
      </c>
      <c r="O10">
        <v>87.448999999999998</v>
      </c>
      <c r="P10">
        <v>13.8</v>
      </c>
      <c r="Q10">
        <v>31.9</v>
      </c>
      <c r="R10">
        <v>21.1</v>
      </c>
      <c r="S10">
        <v>5.23</v>
      </c>
      <c r="T10" s="16">
        <v>27</v>
      </c>
      <c r="U10" s="23">
        <f t="shared" si="1"/>
        <v>617</v>
      </c>
      <c r="V10" s="16"/>
      <c r="W10" s="103" t="s">
        <v>562</v>
      </c>
      <c r="X10" s="103">
        <v>549015</v>
      </c>
      <c r="Y10" s="108">
        <f t="shared" si="0"/>
        <v>-1.8214405409366918E-4</v>
      </c>
    </row>
    <row r="11" spans="1:25">
      <c r="A11" s="16">
        <v>27</v>
      </c>
      <c r="B11" t="s">
        <v>247</v>
      </c>
      <c r="C11" t="s">
        <v>13</v>
      </c>
      <c r="D11">
        <v>548399</v>
      </c>
      <c r="E11">
        <v>76604</v>
      </c>
      <c r="F11">
        <v>7.0761510000000003</v>
      </c>
      <c r="G11">
        <v>0</v>
      </c>
      <c r="H11">
        <v>91.251999999999995</v>
      </c>
      <c r="I11">
        <v>18.899999999999999</v>
      </c>
      <c r="J11">
        <v>12.1</v>
      </c>
      <c r="K11">
        <v>35.6</v>
      </c>
      <c r="L11">
        <v>1.0128999999999999</v>
      </c>
      <c r="M11">
        <v>85.391000000000005</v>
      </c>
      <c r="N11">
        <v>93.616</v>
      </c>
      <c r="O11">
        <v>87.453999999999994</v>
      </c>
      <c r="P11">
        <v>8.9</v>
      </c>
      <c r="Q11">
        <v>33.200000000000003</v>
      </c>
      <c r="R11">
        <v>19.899999999999999</v>
      </c>
      <c r="S11">
        <v>5.23</v>
      </c>
      <c r="T11" s="16">
        <v>26</v>
      </c>
      <c r="U11" s="23">
        <f t="shared" si="1"/>
        <v>229</v>
      </c>
      <c r="V11" s="16"/>
      <c r="W11" s="103" t="s">
        <v>563</v>
      </c>
      <c r="X11" s="103">
        <v>0</v>
      </c>
      <c r="Y11" s="108">
        <f t="shared" si="0"/>
        <v>-100</v>
      </c>
    </row>
    <row r="12" spans="1:25">
      <c r="A12" s="16">
        <v>26</v>
      </c>
      <c r="B12" t="s">
        <v>248</v>
      </c>
      <c r="C12" t="s">
        <v>13</v>
      </c>
      <c r="D12">
        <v>548170</v>
      </c>
      <c r="E12">
        <v>76573</v>
      </c>
      <c r="F12">
        <v>7.3661659999999998</v>
      </c>
      <c r="G12">
        <v>0</v>
      </c>
      <c r="H12">
        <v>89.715000000000003</v>
      </c>
      <c r="I12">
        <v>18.2</v>
      </c>
      <c r="J12">
        <v>17.5</v>
      </c>
      <c r="K12">
        <v>79.3</v>
      </c>
      <c r="L12">
        <v>1.0139</v>
      </c>
      <c r="M12">
        <v>88.013000000000005</v>
      </c>
      <c r="N12">
        <v>92.156999999999996</v>
      </c>
      <c r="O12">
        <v>90.64</v>
      </c>
      <c r="P12">
        <v>8.4</v>
      </c>
      <c r="Q12">
        <v>31.3</v>
      </c>
      <c r="R12">
        <v>17.7</v>
      </c>
      <c r="S12">
        <v>5.23</v>
      </c>
      <c r="T12" s="16">
        <v>25</v>
      </c>
      <c r="U12" s="23">
        <f t="shared" si="1"/>
        <v>372</v>
      </c>
      <c r="V12" s="16"/>
      <c r="W12" s="143" t="s">
        <v>303</v>
      </c>
      <c r="X12" s="143">
        <v>548081</v>
      </c>
      <c r="Y12" s="108">
        <f t="shared" si="0"/>
        <v>-1.6235839246945716E-2</v>
      </c>
    </row>
    <row r="13" spans="1:25">
      <c r="A13" s="16">
        <v>25</v>
      </c>
      <c r="B13" t="s">
        <v>249</v>
      </c>
      <c r="C13" t="s">
        <v>13</v>
      </c>
      <c r="D13">
        <v>547798</v>
      </c>
      <c r="E13">
        <v>76522</v>
      </c>
      <c r="F13">
        <v>7.1799140000000001</v>
      </c>
      <c r="G13">
        <v>0</v>
      </c>
      <c r="H13">
        <v>87.641999999999996</v>
      </c>
      <c r="I13">
        <v>18.7</v>
      </c>
      <c r="J13">
        <v>21.8</v>
      </c>
      <c r="K13">
        <v>77.3</v>
      </c>
      <c r="L13">
        <v>1.0128999999999999</v>
      </c>
      <c r="M13">
        <v>85.117000000000004</v>
      </c>
      <c r="N13">
        <v>90.305999999999997</v>
      </c>
      <c r="O13">
        <v>89.433000000000007</v>
      </c>
      <c r="P13">
        <v>11.5</v>
      </c>
      <c r="Q13">
        <v>25.9</v>
      </c>
      <c r="R13">
        <v>21.4</v>
      </c>
      <c r="S13">
        <v>5.23</v>
      </c>
      <c r="T13" s="16">
        <v>24</v>
      </c>
      <c r="U13" s="23">
        <f t="shared" si="1"/>
        <v>515</v>
      </c>
      <c r="V13" s="16"/>
      <c r="W13" s="103" t="s">
        <v>304</v>
      </c>
      <c r="X13" s="103">
        <v>547709</v>
      </c>
      <c r="Y13" s="108">
        <f t="shared" si="0"/>
        <v>-1.624686472020187E-2</v>
      </c>
    </row>
    <row r="14" spans="1:25">
      <c r="A14" s="16">
        <v>24</v>
      </c>
      <c r="B14" t="s">
        <v>250</v>
      </c>
      <c r="C14" t="s">
        <v>13</v>
      </c>
      <c r="D14">
        <v>547283</v>
      </c>
      <c r="E14">
        <v>76449</v>
      </c>
      <c r="F14">
        <v>7.0133989999999997</v>
      </c>
      <c r="G14">
        <v>0</v>
      </c>
      <c r="H14">
        <v>87.855999999999995</v>
      </c>
      <c r="I14">
        <v>19.5</v>
      </c>
      <c r="J14">
        <v>20.6</v>
      </c>
      <c r="K14">
        <v>61.3</v>
      </c>
      <c r="L14">
        <v>1.0132000000000001</v>
      </c>
      <c r="M14">
        <v>84.754999999999995</v>
      </c>
      <c r="N14">
        <v>90.875</v>
      </c>
      <c r="O14">
        <v>85.584000000000003</v>
      </c>
      <c r="P14">
        <v>12.6</v>
      </c>
      <c r="Q14">
        <v>27.8</v>
      </c>
      <c r="R14">
        <v>17</v>
      </c>
      <c r="S14">
        <v>5.23</v>
      </c>
      <c r="T14" s="16">
        <v>23</v>
      </c>
      <c r="U14" s="23">
        <f t="shared" si="1"/>
        <v>464</v>
      </c>
      <c r="V14" s="16"/>
      <c r="W14" s="103" t="s">
        <v>305</v>
      </c>
      <c r="X14" s="103">
        <v>547043</v>
      </c>
      <c r="Y14" s="108">
        <f t="shared" si="0"/>
        <v>-4.3852997443735831E-2</v>
      </c>
    </row>
    <row r="15" spans="1:25">
      <c r="A15" s="16">
        <v>23</v>
      </c>
      <c r="B15" t="s">
        <v>251</v>
      </c>
      <c r="C15" t="s">
        <v>13</v>
      </c>
      <c r="D15">
        <v>546819</v>
      </c>
      <c r="E15">
        <v>76384</v>
      </c>
      <c r="F15">
        <v>6.976089</v>
      </c>
      <c r="G15">
        <v>0</v>
      </c>
      <c r="H15">
        <v>88.018000000000001</v>
      </c>
      <c r="I15">
        <v>19.899999999999999</v>
      </c>
      <c r="J15">
        <v>18.5</v>
      </c>
      <c r="K15">
        <v>58.6</v>
      </c>
      <c r="L15">
        <v>1.0130999999999999</v>
      </c>
      <c r="M15">
        <v>84.991</v>
      </c>
      <c r="N15">
        <v>91.444000000000003</v>
      </c>
      <c r="O15">
        <v>85.058999999999997</v>
      </c>
      <c r="P15">
        <v>14.4</v>
      </c>
      <c r="Q15">
        <v>30</v>
      </c>
      <c r="R15">
        <v>17</v>
      </c>
      <c r="S15">
        <v>5.23</v>
      </c>
      <c r="T15" s="16">
        <v>22</v>
      </c>
      <c r="U15" s="23">
        <f t="shared" si="1"/>
        <v>410</v>
      </c>
      <c r="V15" s="16"/>
      <c r="W15" s="104"/>
      <c r="X15" s="100"/>
      <c r="Y15" s="108">
        <f t="shared" si="0"/>
        <v>-100</v>
      </c>
    </row>
    <row r="16" spans="1:25" s="25" customFormat="1">
      <c r="A16" s="21">
        <v>22</v>
      </c>
      <c r="B16" t="s">
        <v>252</v>
      </c>
      <c r="C16" t="s">
        <v>13</v>
      </c>
      <c r="D16">
        <v>546409</v>
      </c>
      <c r="E16">
        <v>76326</v>
      </c>
      <c r="F16">
        <v>7.080889</v>
      </c>
      <c r="G16">
        <v>0</v>
      </c>
      <c r="H16">
        <v>87.914000000000001</v>
      </c>
      <c r="I16">
        <v>19.7</v>
      </c>
      <c r="J16">
        <v>18.899999999999999</v>
      </c>
      <c r="K16">
        <v>55.7</v>
      </c>
      <c r="L16">
        <v>1.0130999999999999</v>
      </c>
      <c r="M16">
        <v>84.908000000000001</v>
      </c>
      <c r="N16">
        <v>90.724000000000004</v>
      </c>
      <c r="O16">
        <v>87.006</v>
      </c>
      <c r="P16">
        <v>15.3</v>
      </c>
      <c r="Q16">
        <v>24.9</v>
      </c>
      <c r="R16">
        <v>18.399999999999999</v>
      </c>
      <c r="S16">
        <v>5.24</v>
      </c>
      <c r="T16" s="22">
        <v>21</v>
      </c>
      <c r="U16" s="23">
        <f t="shared" si="1"/>
        <v>419</v>
      </c>
      <c r="V16" s="24">
        <v>22</v>
      </c>
      <c r="W16" s="103" t="s">
        <v>297</v>
      </c>
      <c r="X16" s="103">
        <v>546621</v>
      </c>
      <c r="Y16" s="108">
        <f t="shared" si="0"/>
        <v>3.8798775276390529E-2</v>
      </c>
    </row>
    <row r="17" spans="1:25">
      <c r="A17" s="16">
        <v>21</v>
      </c>
      <c r="B17" t="s">
        <v>253</v>
      </c>
      <c r="C17" t="s">
        <v>13</v>
      </c>
      <c r="D17">
        <v>545990</v>
      </c>
      <c r="E17">
        <v>76267</v>
      </c>
      <c r="F17">
        <v>7.234559</v>
      </c>
      <c r="G17">
        <v>0</v>
      </c>
      <c r="H17">
        <v>87.650999999999996</v>
      </c>
      <c r="I17">
        <v>19.5</v>
      </c>
      <c r="J17">
        <v>17.2</v>
      </c>
      <c r="K17">
        <v>57.7</v>
      </c>
      <c r="L17">
        <v>1.0136000000000001</v>
      </c>
      <c r="M17">
        <v>84.167000000000002</v>
      </c>
      <c r="N17">
        <v>90.56</v>
      </c>
      <c r="O17">
        <v>88.843999999999994</v>
      </c>
      <c r="P17">
        <v>14.3</v>
      </c>
      <c r="Q17">
        <v>25</v>
      </c>
      <c r="R17">
        <v>17.7</v>
      </c>
      <c r="S17">
        <v>5.24</v>
      </c>
      <c r="T17" s="16">
        <v>20</v>
      </c>
      <c r="U17" s="23">
        <f t="shared" si="1"/>
        <v>382</v>
      </c>
      <c r="V17" s="16"/>
      <c r="W17" s="103" t="s">
        <v>298</v>
      </c>
      <c r="X17" s="103">
        <v>546195</v>
      </c>
      <c r="Y17" s="108">
        <f t="shared" si="0"/>
        <v>3.7546475210163521E-2</v>
      </c>
    </row>
    <row r="18" spans="1:25">
      <c r="A18" s="16">
        <v>20</v>
      </c>
      <c r="B18" t="s">
        <v>254</v>
      </c>
      <c r="C18" t="s">
        <v>13</v>
      </c>
      <c r="D18">
        <v>545608</v>
      </c>
      <c r="E18">
        <v>76213</v>
      </c>
      <c r="F18">
        <v>6.8883559999999999</v>
      </c>
      <c r="G18">
        <v>0</v>
      </c>
      <c r="H18">
        <v>90.918000000000006</v>
      </c>
      <c r="I18">
        <v>19.100000000000001</v>
      </c>
      <c r="J18">
        <v>10.4</v>
      </c>
      <c r="K18">
        <v>32.200000000000003</v>
      </c>
      <c r="L18">
        <v>1.0127999999999999</v>
      </c>
      <c r="M18">
        <v>84.162999999999997</v>
      </c>
      <c r="N18">
        <v>93.138000000000005</v>
      </c>
      <c r="O18">
        <v>84.177999999999997</v>
      </c>
      <c r="P18">
        <v>15.6</v>
      </c>
      <c r="Q18">
        <v>24.1</v>
      </c>
      <c r="R18">
        <v>17.899999999999999</v>
      </c>
      <c r="S18">
        <v>5.24</v>
      </c>
      <c r="T18" s="16">
        <v>19</v>
      </c>
      <c r="U18" s="23">
        <f t="shared" si="1"/>
        <v>193</v>
      </c>
      <c r="V18" s="16"/>
      <c r="W18" s="103" t="s">
        <v>299</v>
      </c>
      <c r="X18" s="103">
        <v>545791</v>
      </c>
      <c r="Y18" s="108">
        <f t="shared" si="0"/>
        <v>3.3540563921349076E-2</v>
      </c>
    </row>
    <row r="19" spans="1:25">
      <c r="A19" s="16">
        <v>19</v>
      </c>
      <c r="B19" t="s">
        <v>255</v>
      </c>
      <c r="C19" t="s">
        <v>13</v>
      </c>
      <c r="D19">
        <v>545415</v>
      </c>
      <c r="E19">
        <v>76186</v>
      </c>
      <c r="F19">
        <v>7.5027600000000003</v>
      </c>
      <c r="G19">
        <v>0</v>
      </c>
      <c r="H19">
        <v>90.433999999999997</v>
      </c>
      <c r="I19">
        <v>19.7</v>
      </c>
      <c r="J19">
        <v>14.4</v>
      </c>
      <c r="K19">
        <v>59.1</v>
      </c>
      <c r="L19">
        <v>1.0143</v>
      </c>
      <c r="M19">
        <v>87.337999999999994</v>
      </c>
      <c r="N19">
        <v>93.341999999999999</v>
      </c>
      <c r="O19">
        <v>92.299000000000007</v>
      </c>
      <c r="P19">
        <v>16.2</v>
      </c>
      <c r="Q19">
        <v>27.5</v>
      </c>
      <c r="R19">
        <v>17.100000000000001</v>
      </c>
      <c r="S19">
        <v>5.24</v>
      </c>
      <c r="T19" s="16">
        <v>18</v>
      </c>
      <c r="U19" s="23">
        <f t="shared" si="1"/>
        <v>303</v>
      </c>
      <c r="V19" s="16"/>
      <c r="W19" s="103" t="s">
        <v>300</v>
      </c>
      <c r="X19" s="103">
        <v>545410</v>
      </c>
      <c r="Y19" s="108">
        <f t="shared" si="0"/>
        <v>-9.1673312981299659E-4</v>
      </c>
    </row>
    <row r="20" spans="1:25">
      <c r="A20" s="16">
        <v>18</v>
      </c>
      <c r="B20" t="s">
        <v>256</v>
      </c>
      <c r="C20" t="s">
        <v>13</v>
      </c>
      <c r="D20">
        <v>545112</v>
      </c>
      <c r="E20">
        <v>76144</v>
      </c>
      <c r="F20">
        <v>7.1849930000000004</v>
      </c>
      <c r="G20">
        <v>0</v>
      </c>
      <c r="H20">
        <v>89.475999999999999</v>
      </c>
      <c r="I20">
        <v>21.2</v>
      </c>
      <c r="J20">
        <v>15.4</v>
      </c>
      <c r="K20">
        <v>59.4</v>
      </c>
      <c r="L20">
        <v>1.0137</v>
      </c>
      <c r="M20">
        <v>87.540999999999997</v>
      </c>
      <c r="N20">
        <v>91.653000000000006</v>
      </c>
      <c r="O20">
        <v>87.605999999999995</v>
      </c>
      <c r="P20">
        <v>13.6</v>
      </c>
      <c r="Q20">
        <v>34.1</v>
      </c>
      <c r="R20">
        <v>16.100000000000001</v>
      </c>
      <c r="S20">
        <v>5.24</v>
      </c>
      <c r="T20" s="16">
        <v>17</v>
      </c>
      <c r="U20" s="23">
        <f t="shared" si="1"/>
        <v>333</v>
      </c>
      <c r="V20" s="16"/>
      <c r="W20" s="103" t="s">
        <v>301</v>
      </c>
      <c r="X20" s="103">
        <v>545251</v>
      </c>
      <c r="Y20" s="108">
        <f t="shared" si="0"/>
        <v>2.5499346923197663E-2</v>
      </c>
    </row>
    <row r="21" spans="1:25">
      <c r="A21" s="16">
        <v>17</v>
      </c>
      <c r="B21" t="s">
        <v>257</v>
      </c>
      <c r="C21" t="s">
        <v>13</v>
      </c>
      <c r="D21">
        <v>544779</v>
      </c>
      <c r="E21">
        <v>76098</v>
      </c>
      <c r="F21">
        <v>7.2968469999999996</v>
      </c>
      <c r="G21">
        <v>0</v>
      </c>
      <c r="H21">
        <v>89.302999999999997</v>
      </c>
      <c r="I21">
        <v>20.3</v>
      </c>
      <c r="J21">
        <v>16.3</v>
      </c>
      <c r="K21">
        <v>57.7</v>
      </c>
      <c r="L21">
        <v>1.0138</v>
      </c>
      <c r="M21">
        <v>86.762</v>
      </c>
      <c r="N21">
        <v>91.849000000000004</v>
      </c>
      <c r="O21">
        <v>89.397999999999996</v>
      </c>
      <c r="P21">
        <v>10.9</v>
      </c>
      <c r="Q21">
        <v>34.9</v>
      </c>
      <c r="R21">
        <v>16.899999999999999</v>
      </c>
      <c r="S21">
        <v>5.24</v>
      </c>
      <c r="T21" s="16">
        <v>16</v>
      </c>
      <c r="U21" s="23">
        <f t="shared" si="1"/>
        <v>358</v>
      </c>
      <c r="V21" s="16"/>
      <c r="W21" s="103" t="s">
        <v>302</v>
      </c>
      <c r="X21" s="103">
        <v>544921</v>
      </c>
      <c r="Y21" s="108">
        <f t="shared" si="0"/>
        <v>2.6065615598255931E-2</v>
      </c>
    </row>
    <row r="22" spans="1:25">
      <c r="A22" s="16">
        <v>16</v>
      </c>
      <c r="B22" t="s">
        <v>258</v>
      </c>
      <c r="C22" t="s">
        <v>13</v>
      </c>
      <c r="D22">
        <v>544421</v>
      </c>
      <c r="E22">
        <v>76048</v>
      </c>
      <c r="F22">
        <v>7.2621120000000001</v>
      </c>
      <c r="G22">
        <v>0</v>
      </c>
      <c r="H22">
        <v>88.784000000000006</v>
      </c>
      <c r="I22">
        <v>19.3</v>
      </c>
      <c r="J22">
        <v>19.899999999999999</v>
      </c>
      <c r="K22">
        <v>60</v>
      </c>
      <c r="L22">
        <v>1.0139</v>
      </c>
      <c r="M22">
        <v>85.311999999999998</v>
      </c>
      <c r="N22">
        <v>92.231999999999999</v>
      </c>
      <c r="O22">
        <v>88.671999999999997</v>
      </c>
      <c r="P22">
        <v>9.8000000000000007</v>
      </c>
      <c r="Q22">
        <v>31.8</v>
      </c>
      <c r="R22">
        <v>16.2</v>
      </c>
      <c r="S22">
        <v>5.23</v>
      </c>
      <c r="T22" s="16">
        <v>15</v>
      </c>
      <c r="U22" s="23">
        <f t="shared" si="1"/>
        <v>447</v>
      </c>
      <c r="V22" s="16"/>
      <c r="W22" s="143" t="s">
        <v>165</v>
      </c>
      <c r="X22" s="143">
        <v>544421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543974</v>
      </c>
      <c r="E23">
        <v>75985</v>
      </c>
      <c r="F23">
        <v>7.0221600000000004</v>
      </c>
      <c r="G23">
        <v>0</v>
      </c>
      <c r="H23">
        <v>88.036000000000001</v>
      </c>
      <c r="I23">
        <v>19.2</v>
      </c>
      <c r="J23">
        <v>22</v>
      </c>
      <c r="K23">
        <v>79.8</v>
      </c>
      <c r="L23">
        <v>1.0133000000000001</v>
      </c>
      <c r="M23">
        <v>84.686999999999998</v>
      </c>
      <c r="N23">
        <v>90.873999999999995</v>
      </c>
      <c r="O23">
        <v>85.355000000000004</v>
      </c>
      <c r="P23">
        <v>10.3</v>
      </c>
      <c r="Q23">
        <v>28.9</v>
      </c>
      <c r="R23">
        <v>16</v>
      </c>
      <c r="S23">
        <v>5.23</v>
      </c>
      <c r="T23" s="22">
        <v>14</v>
      </c>
      <c r="U23" s="23">
        <f t="shared" si="1"/>
        <v>498</v>
      </c>
      <c r="V23" s="24">
        <v>15</v>
      </c>
      <c r="W23" s="104"/>
      <c r="X23" s="100"/>
      <c r="Y23" s="108">
        <f t="shared" si="0"/>
        <v>-100</v>
      </c>
    </row>
    <row r="24" spans="1:25">
      <c r="A24" s="16">
        <v>14</v>
      </c>
      <c r="B24" t="s">
        <v>150</v>
      </c>
      <c r="C24" t="s">
        <v>13</v>
      </c>
      <c r="D24">
        <v>543476</v>
      </c>
      <c r="E24">
        <v>75915</v>
      </c>
      <c r="F24">
        <v>7.2897480000000003</v>
      </c>
      <c r="G24">
        <v>0</v>
      </c>
      <c r="H24">
        <v>88.024000000000001</v>
      </c>
      <c r="I24">
        <v>21.5</v>
      </c>
      <c r="J24">
        <v>17.899999999999999</v>
      </c>
      <c r="K24">
        <v>67.5</v>
      </c>
      <c r="L24">
        <v>1.0137</v>
      </c>
      <c r="M24">
        <v>84.793999999999997</v>
      </c>
      <c r="N24">
        <v>91.870999999999995</v>
      </c>
      <c r="O24">
        <v>89.53</v>
      </c>
      <c r="P24">
        <v>15.3</v>
      </c>
      <c r="Q24">
        <v>30.5</v>
      </c>
      <c r="R24">
        <v>17.5</v>
      </c>
      <c r="S24">
        <v>5.24</v>
      </c>
      <c r="T24" s="16">
        <v>13</v>
      </c>
      <c r="U24" s="23">
        <f t="shared" si="1"/>
        <v>385</v>
      </c>
      <c r="V24" s="16"/>
      <c r="W24" s="131"/>
      <c r="X24" s="136"/>
      <c r="Y24" s="108">
        <f t="shared" ref="Y24:Y35" si="2">((X24*100)/D24)-100</f>
        <v>-100</v>
      </c>
    </row>
    <row r="25" spans="1:25">
      <c r="A25" s="16">
        <v>13</v>
      </c>
      <c r="B25" t="s">
        <v>151</v>
      </c>
      <c r="C25" t="s">
        <v>13</v>
      </c>
      <c r="D25">
        <v>543091</v>
      </c>
      <c r="E25">
        <v>75860</v>
      </c>
      <c r="F25">
        <v>7.0041989999999998</v>
      </c>
      <c r="G25">
        <v>0</v>
      </c>
      <c r="H25">
        <v>91.317999999999998</v>
      </c>
      <c r="I25">
        <v>21.7</v>
      </c>
      <c r="J25">
        <v>11.3</v>
      </c>
      <c r="K25">
        <v>34.4</v>
      </c>
      <c r="L25">
        <v>1.0129999999999999</v>
      </c>
      <c r="M25">
        <v>85.775000000000006</v>
      </c>
      <c r="N25">
        <v>93.552000000000007</v>
      </c>
      <c r="O25">
        <v>86.019000000000005</v>
      </c>
      <c r="P25">
        <v>13.8</v>
      </c>
      <c r="Q25">
        <v>34.299999999999997</v>
      </c>
      <c r="R25">
        <v>18.600000000000001</v>
      </c>
      <c r="S25">
        <v>5.24</v>
      </c>
      <c r="T25" s="16">
        <v>12</v>
      </c>
      <c r="U25" s="23">
        <f t="shared" si="1"/>
        <v>206</v>
      </c>
      <c r="V25" s="16"/>
      <c r="W25" s="103" t="s">
        <v>164</v>
      </c>
      <c r="X25" s="103">
        <v>543091</v>
      </c>
      <c r="Y25" s="108">
        <f t="shared" si="2"/>
        <v>0</v>
      </c>
    </row>
    <row r="26" spans="1:25">
      <c r="A26" s="16">
        <v>12</v>
      </c>
      <c r="B26" t="s">
        <v>152</v>
      </c>
      <c r="C26" t="s">
        <v>13</v>
      </c>
      <c r="D26">
        <v>542885</v>
      </c>
      <c r="E26">
        <v>75831</v>
      </c>
      <c r="F26">
        <v>7.4709729999999999</v>
      </c>
      <c r="G26">
        <v>0</v>
      </c>
      <c r="H26">
        <v>91.338999999999999</v>
      </c>
      <c r="I26">
        <v>20</v>
      </c>
      <c r="J26">
        <v>16.399999999999999</v>
      </c>
      <c r="K26">
        <v>50.3</v>
      </c>
      <c r="L26">
        <v>1.0143</v>
      </c>
      <c r="M26">
        <v>88.132999999999996</v>
      </c>
      <c r="N26">
        <v>93.692999999999998</v>
      </c>
      <c r="O26">
        <v>91.557000000000002</v>
      </c>
      <c r="P26">
        <v>15.2</v>
      </c>
      <c r="Q26">
        <v>29.6</v>
      </c>
      <c r="R26">
        <v>16.3</v>
      </c>
      <c r="S26">
        <v>5.24</v>
      </c>
      <c r="T26" s="16">
        <v>11</v>
      </c>
      <c r="U26" s="23">
        <f t="shared" si="1"/>
        <v>349</v>
      </c>
      <c r="V26" s="16"/>
      <c r="W26" s="104">
        <v>41983.388518518521</v>
      </c>
      <c r="X26" s="103">
        <v>542884</v>
      </c>
      <c r="Y26" s="108">
        <f t="shared" si="2"/>
        <v>-1.842010738926092E-4</v>
      </c>
    </row>
    <row r="27" spans="1:25">
      <c r="A27" s="16">
        <v>11</v>
      </c>
      <c r="B27" t="s">
        <v>153</v>
      </c>
      <c r="C27" t="s">
        <v>13</v>
      </c>
      <c r="D27">
        <v>542536</v>
      </c>
      <c r="E27">
        <v>75783</v>
      </c>
      <c r="F27">
        <v>7.3057619999999996</v>
      </c>
      <c r="G27">
        <v>0</v>
      </c>
      <c r="H27">
        <v>89.179000000000002</v>
      </c>
      <c r="I27">
        <v>21.5</v>
      </c>
      <c r="J27">
        <v>24.8</v>
      </c>
      <c r="K27">
        <v>59</v>
      </c>
      <c r="L27">
        <v>1.0136000000000001</v>
      </c>
      <c r="M27">
        <v>85.004000000000005</v>
      </c>
      <c r="N27">
        <v>92.891999999999996</v>
      </c>
      <c r="O27">
        <v>90.072999999999993</v>
      </c>
      <c r="P27">
        <v>17</v>
      </c>
      <c r="Q27">
        <v>29.8</v>
      </c>
      <c r="R27">
        <v>18.399999999999999</v>
      </c>
      <c r="S27">
        <v>5.24</v>
      </c>
      <c r="T27" s="16">
        <v>10</v>
      </c>
      <c r="U27" s="23">
        <f t="shared" si="1"/>
        <v>576</v>
      </c>
      <c r="V27" s="16"/>
      <c r="W27" s="104">
        <v>41953.400497685187</v>
      </c>
      <c r="X27" s="103">
        <v>542536</v>
      </c>
      <c r="Y27" s="108">
        <f t="shared" si="2"/>
        <v>0</v>
      </c>
    </row>
    <row r="28" spans="1:25">
      <c r="A28" s="16">
        <v>10</v>
      </c>
      <c r="B28" t="s">
        <v>154</v>
      </c>
      <c r="C28" t="s">
        <v>13</v>
      </c>
      <c r="D28">
        <v>541960</v>
      </c>
      <c r="E28">
        <v>75703</v>
      </c>
      <c r="F28">
        <v>7.0523800000000003</v>
      </c>
      <c r="G28">
        <v>0</v>
      </c>
      <c r="H28">
        <v>88.679000000000002</v>
      </c>
      <c r="I28">
        <v>21.7</v>
      </c>
      <c r="J28">
        <v>25.4</v>
      </c>
      <c r="K28">
        <v>68.3</v>
      </c>
      <c r="L28">
        <v>1.0130999999999999</v>
      </c>
      <c r="M28">
        <v>86.004000000000005</v>
      </c>
      <c r="N28">
        <v>91.927000000000007</v>
      </c>
      <c r="O28">
        <v>86.674999999999997</v>
      </c>
      <c r="P28">
        <v>16.100000000000001</v>
      </c>
      <c r="Q28">
        <v>32</v>
      </c>
      <c r="R28">
        <v>18.600000000000001</v>
      </c>
      <c r="S28">
        <v>5.24</v>
      </c>
      <c r="T28" s="16">
        <v>9</v>
      </c>
      <c r="U28" s="23">
        <f t="shared" si="1"/>
        <v>589</v>
      </c>
      <c r="V28" s="16"/>
      <c r="W28" s="104">
        <v>41922.450196759259</v>
      </c>
      <c r="X28" s="103">
        <v>541960</v>
      </c>
      <c r="Y28" s="108">
        <f t="shared" si="2"/>
        <v>0</v>
      </c>
    </row>
    <row r="29" spans="1:25">
      <c r="A29" s="16">
        <v>9</v>
      </c>
      <c r="B29" t="s">
        <v>155</v>
      </c>
      <c r="C29" t="s">
        <v>13</v>
      </c>
      <c r="D29">
        <v>541371</v>
      </c>
      <c r="E29">
        <v>75620</v>
      </c>
      <c r="F29">
        <v>7.0621660000000004</v>
      </c>
      <c r="G29">
        <v>0</v>
      </c>
      <c r="H29">
        <v>88.256</v>
      </c>
      <c r="I29">
        <v>21.7</v>
      </c>
      <c r="J29">
        <v>23.8</v>
      </c>
      <c r="K29">
        <v>62</v>
      </c>
      <c r="L29">
        <v>1.0130999999999999</v>
      </c>
      <c r="M29">
        <v>85.870999999999995</v>
      </c>
      <c r="N29">
        <v>90.489000000000004</v>
      </c>
      <c r="O29">
        <v>86.686999999999998</v>
      </c>
      <c r="P29">
        <v>15.3</v>
      </c>
      <c r="Q29">
        <v>33.200000000000003</v>
      </c>
      <c r="R29">
        <v>18.3</v>
      </c>
      <c r="S29">
        <v>5.24</v>
      </c>
      <c r="T29" s="16">
        <v>8</v>
      </c>
      <c r="U29" s="23">
        <f t="shared" si="1"/>
        <v>544</v>
      </c>
      <c r="V29" s="16"/>
      <c r="W29" s="104">
        <v>41892.440578703703</v>
      </c>
      <c r="X29" s="103">
        <v>541371</v>
      </c>
      <c r="Y29" s="108">
        <f t="shared" si="2"/>
        <v>0</v>
      </c>
    </row>
    <row r="30" spans="1:25" s="25" customFormat="1">
      <c r="A30" s="21">
        <v>8</v>
      </c>
      <c r="B30" t="s">
        <v>156</v>
      </c>
      <c r="C30" t="s">
        <v>13</v>
      </c>
      <c r="D30">
        <v>540827</v>
      </c>
      <c r="E30">
        <v>75544</v>
      </c>
      <c r="F30">
        <v>7.3513149999999996</v>
      </c>
      <c r="G30">
        <v>0</v>
      </c>
      <c r="H30">
        <v>89.33</v>
      </c>
      <c r="I30">
        <v>20.9</v>
      </c>
      <c r="J30">
        <v>25.2</v>
      </c>
      <c r="K30">
        <v>63.7</v>
      </c>
      <c r="L30">
        <v>1.0141</v>
      </c>
      <c r="M30">
        <v>86.201999999999998</v>
      </c>
      <c r="N30">
        <v>91.828000000000003</v>
      </c>
      <c r="O30">
        <v>89.808000000000007</v>
      </c>
      <c r="P30">
        <v>12.8</v>
      </c>
      <c r="Q30">
        <v>30.6</v>
      </c>
      <c r="R30">
        <v>15.9</v>
      </c>
      <c r="S30">
        <v>5.23</v>
      </c>
      <c r="T30" s="22">
        <v>7</v>
      </c>
      <c r="U30" s="23">
        <f t="shared" si="1"/>
        <v>584</v>
      </c>
      <c r="V30" s="24">
        <v>8</v>
      </c>
      <c r="W30" s="104">
        <v>41861.450682870367</v>
      </c>
      <c r="X30" s="103">
        <v>540827</v>
      </c>
      <c r="Y30" s="108">
        <f t="shared" si="2"/>
        <v>0</v>
      </c>
    </row>
    <row r="31" spans="1:25">
      <c r="A31" s="16">
        <v>7</v>
      </c>
      <c r="B31" t="s">
        <v>157</v>
      </c>
      <c r="C31" t="s">
        <v>13</v>
      </c>
      <c r="D31">
        <v>540243</v>
      </c>
      <c r="E31">
        <v>75462</v>
      </c>
      <c r="F31">
        <v>7.0532409999999999</v>
      </c>
      <c r="G31">
        <v>0</v>
      </c>
      <c r="H31">
        <v>88.626000000000005</v>
      </c>
      <c r="I31">
        <v>20.6</v>
      </c>
      <c r="J31">
        <v>26.7</v>
      </c>
      <c r="K31">
        <v>72.7</v>
      </c>
      <c r="L31">
        <v>1.0129999999999999</v>
      </c>
      <c r="M31">
        <v>85.456000000000003</v>
      </c>
      <c r="N31">
        <v>92.069000000000003</v>
      </c>
      <c r="O31">
        <v>86.801000000000002</v>
      </c>
      <c r="P31">
        <v>17.100000000000001</v>
      </c>
      <c r="Q31">
        <v>28</v>
      </c>
      <c r="R31">
        <v>18.899999999999999</v>
      </c>
      <c r="S31">
        <v>5.23</v>
      </c>
      <c r="T31" s="16">
        <v>6</v>
      </c>
      <c r="U31" s="23">
        <f t="shared" si="1"/>
        <v>620</v>
      </c>
      <c r="V31" s="5"/>
      <c r="W31" s="104">
        <v>41830.466180555559</v>
      </c>
      <c r="X31" s="103">
        <v>540243</v>
      </c>
      <c r="Y31" s="108">
        <f t="shared" si="2"/>
        <v>0</v>
      </c>
    </row>
    <row r="32" spans="1:25">
      <c r="A32" s="16">
        <v>6</v>
      </c>
      <c r="B32" t="s">
        <v>158</v>
      </c>
      <c r="C32" t="s">
        <v>13</v>
      </c>
      <c r="D32">
        <v>539623</v>
      </c>
      <c r="E32">
        <v>75375</v>
      </c>
      <c r="F32">
        <v>7.0181259999999996</v>
      </c>
      <c r="G32">
        <v>0</v>
      </c>
      <c r="H32">
        <v>91.593999999999994</v>
      </c>
      <c r="I32">
        <v>19.600000000000001</v>
      </c>
      <c r="J32">
        <v>11.7</v>
      </c>
      <c r="K32">
        <v>60.9</v>
      </c>
      <c r="L32">
        <v>1.0128999999999999</v>
      </c>
      <c r="M32">
        <v>85.665999999999997</v>
      </c>
      <c r="N32">
        <v>94.103999999999999</v>
      </c>
      <c r="O32">
        <v>86.468999999999994</v>
      </c>
      <c r="P32">
        <v>16.8</v>
      </c>
      <c r="Q32">
        <v>26.4</v>
      </c>
      <c r="R32">
        <v>19.399999999999999</v>
      </c>
      <c r="S32">
        <v>5.24</v>
      </c>
      <c r="T32" s="16">
        <v>5</v>
      </c>
      <c r="U32" s="23">
        <f t="shared" si="1"/>
        <v>207</v>
      </c>
      <c r="V32" s="5"/>
      <c r="W32" s="131"/>
      <c r="X32" s="136"/>
      <c r="Y32" s="108">
        <f t="shared" si="2"/>
        <v>-100</v>
      </c>
    </row>
    <row r="33" spans="1:25">
      <c r="A33" s="16">
        <v>5</v>
      </c>
      <c r="B33" t="s">
        <v>159</v>
      </c>
      <c r="C33" t="s">
        <v>13</v>
      </c>
      <c r="D33">
        <v>539416</v>
      </c>
      <c r="E33">
        <v>75347</v>
      </c>
      <c r="F33">
        <v>7.5113339999999997</v>
      </c>
      <c r="G33">
        <v>0</v>
      </c>
      <c r="H33">
        <v>91.570999999999998</v>
      </c>
      <c r="I33">
        <v>19.3</v>
      </c>
      <c r="J33">
        <v>16.899999999999999</v>
      </c>
      <c r="K33">
        <v>51.9</v>
      </c>
      <c r="L33">
        <v>1.0142</v>
      </c>
      <c r="M33">
        <v>89.46</v>
      </c>
      <c r="N33">
        <v>93.626999999999995</v>
      </c>
      <c r="O33">
        <v>92.537999999999997</v>
      </c>
      <c r="P33">
        <v>16.8</v>
      </c>
      <c r="Q33">
        <v>23.1</v>
      </c>
      <c r="R33">
        <v>17.399999999999999</v>
      </c>
      <c r="S33">
        <v>5.24</v>
      </c>
      <c r="T33" s="16">
        <v>4</v>
      </c>
      <c r="U33" s="23">
        <f t="shared" si="1"/>
        <v>362</v>
      </c>
      <c r="V33" s="5"/>
      <c r="W33" s="104">
        <v>41769.400104166663</v>
      </c>
      <c r="X33" s="103">
        <v>539416</v>
      </c>
      <c r="Y33" s="108">
        <f t="shared" si="2"/>
        <v>0</v>
      </c>
    </row>
    <row r="34" spans="1:25">
      <c r="A34" s="16">
        <v>4</v>
      </c>
      <c r="B34" t="s">
        <v>160</v>
      </c>
      <c r="C34" t="s">
        <v>13</v>
      </c>
      <c r="D34">
        <v>539054</v>
      </c>
      <c r="E34">
        <v>75298</v>
      </c>
      <c r="F34">
        <v>7.4204670000000004</v>
      </c>
      <c r="G34">
        <v>0</v>
      </c>
      <c r="H34">
        <v>90.736000000000004</v>
      </c>
      <c r="I34">
        <v>21.3</v>
      </c>
      <c r="J34">
        <v>23.9</v>
      </c>
      <c r="K34">
        <v>68.8</v>
      </c>
      <c r="L34">
        <v>1.0138</v>
      </c>
      <c r="M34">
        <v>87.046999999999997</v>
      </c>
      <c r="N34">
        <v>93.686999999999998</v>
      </c>
      <c r="O34">
        <v>91.745000000000005</v>
      </c>
      <c r="P34">
        <v>17.8</v>
      </c>
      <c r="Q34">
        <v>28.4</v>
      </c>
      <c r="R34">
        <v>18.600000000000001</v>
      </c>
      <c r="S34">
        <v>5.24</v>
      </c>
      <c r="T34" s="16">
        <v>3</v>
      </c>
      <c r="U34" s="23">
        <f t="shared" si="1"/>
        <v>551</v>
      </c>
      <c r="V34" s="5"/>
      <c r="W34" s="104">
        <v>41739.469456018516</v>
      </c>
      <c r="X34" s="103">
        <v>539055</v>
      </c>
      <c r="Y34" s="108">
        <f t="shared" si="2"/>
        <v>1.8551017151935412E-4</v>
      </c>
    </row>
    <row r="35" spans="1:25">
      <c r="A35" s="16">
        <v>3</v>
      </c>
      <c r="B35" t="s">
        <v>161</v>
      </c>
      <c r="C35" t="s">
        <v>13</v>
      </c>
      <c r="D35">
        <v>538503</v>
      </c>
      <c r="E35">
        <v>75222</v>
      </c>
      <c r="F35">
        <v>7.2243539999999999</v>
      </c>
      <c r="G35">
        <v>0</v>
      </c>
      <c r="H35">
        <v>90.528999999999996</v>
      </c>
      <c r="I35">
        <v>22.4</v>
      </c>
      <c r="J35">
        <v>24.9</v>
      </c>
      <c r="K35">
        <v>69.599999999999994</v>
      </c>
      <c r="L35">
        <v>1.0133000000000001</v>
      </c>
      <c r="M35">
        <v>88.162000000000006</v>
      </c>
      <c r="N35">
        <v>92.025000000000006</v>
      </c>
      <c r="O35">
        <v>89.37</v>
      </c>
      <c r="P35">
        <v>18.100000000000001</v>
      </c>
      <c r="Q35">
        <v>34.5</v>
      </c>
      <c r="R35">
        <v>19.5</v>
      </c>
      <c r="S35">
        <v>5.24</v>
      </c>
      <c r="T35" s="16">
        <v>2</v>
      </c>
      <c r="U35" s="23">
        <f t="shared" si="1"/>
        <v>573</v>
      </c>
      <c r="V35" s="5"/>
      <c r="W35" s="131"/>
      <c r="X35" s="136"/>
      <c r="Y35" s="108">
        <f t="shared" si="2"/>
        <v>-100</v>
      </c>
    </row>
    <row r="36" spans="1:25">
      <c r="A36" s="16">
        <v>2</v>
      </c>
      <c r="B36" t="s">
        <v>162</v>
      </c>
      <c r="C36" t="s">
        <v>13</v>
      </c>
      <c r="D36">
        <v>537930</v>
      </c>
      <c r="E36">
        <v>75143</v>
      </c>
      <c r="F36">
        <v>7.3324610000000003</v>
      </c>
      <c r="G36">
        <v>0</v>
      </c>
      <c r="H36">
        <v>90.457999999999998</v>
      </c>
      <c r="I36">
        <v>23</v>
      </c>
      <c r="J36">
        <v>20.5</v>
      </c>
      <c r="K36">
        <v>62.1</v>
      </c>
      <c r="L36">
        <v>1.0136000000000001</v>
      </c>
      <c r="M36">
        <v>87.039000000000001</v>
      </c>
      <c r="N36">
        <v>93.031000000000006</v>
      </c>
      <c r="O36">
        <v>90.679000000000002</v>
      </c>
      <c r="P36">
        <v>18.7</v>
      </c>
      <c r="Q36">
        <v>36.200000000000003</v>
      </c>
      <c r="R36">
        <v>19</v>
      </c>
      <c r="S36">
        <v>5.24</v>
      </c>
      <c r="T36" s="16">
        <v>1</v>
      </c>
      <c r="U36" s="23">
        <f t="shared" si="1"/>
        <v>461</v>
      </c>
      <c r="V36" s="5"/>
      <c r="W36" s="131"/>
      <c r="X36" s="136"/>
      <c r="Y36" s="108">
        <f t="shared" ref="Y36:Y37" si="3">((X36*100)/D36)-100</f>
        <v>-100</v>
      </c>
    </row>
    <row r="37" spans="1:25">
      <c r="A37" s="16">
        <v>1</v>
      </c>
      <c r="B37" t="s">
        <v>163</v>
      </c>
      <c r="C37" t="s">
        <v>13</v>
      </c>
      <c r="D37">
        <v>537469</v>
      </c>
      <c r="E37">
        <v>75080</v>
      </c>
      <c r="F37">
        <v>7.2588379999999999</v>
      </c>
      <c r="G37">
        <v>0</v>
      </c>
      <c r="H37">
        <v>88.706000000000003</v>
      </c>
      <c r="I37">
        <v>21.8</v>
      </c>
      <c r="J37">
        <v>23.8</v>
      </c>
      <c r="K37">
        <v>64.400000000000006</v>
      </c>
      <c r="L37">
        <v>1.0134000000000001</v>
      </c>
      <c r="M37">
        <v>86.054000000000002</v>
      </c>
      <c r="N37">
        <v>92.311000000000007</v>
      </c>
      <c r="O37">
        <v>89.759</v>
      </c>
      <c r="P37">
        <v>18</v>
      </c>
      <c r="Q37">
        <v>30.5</v>
      </c>
      <c r="R37">
        <v>19.3</v>
      </c>
      <c r="S37">
        <v>5.24</v>
      </c>
      <c r="T37" s="1"/>
      <c r="U37" s="26"/>
      <c r="V37" s="5"/>
      <c r="W37" s="131"/>
      <c r="X37" s="136"/>
      <c r="Y37" s="108">
        <f t="shared" si="3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77"/>
      <c r="X38" s="278"/>
      <c r="Y38" s="279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80"/>
      <c r="X39" s="281"/>
      <c r="Y39" s="282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80"/>
      <c r="X40" s="281"/>
      <c r="Y40" s="282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3"/>
      <c r="X41" s="284"/>
      <c r="Y41" s="285"/>
    </row>
    <row r="42" spans="1:25">
      <c r="D42" s="32"/>
      <c r="E42" s="32"/>
      <c r="N42" s="32"/>
    </row>
  </sheetData>
  <mergeCells count="4">
    <mergeCell ref="W38:Y41"/>
    <mergeCell ref="W1:W5"/>
    <mergeCell ref="X1:X5"/>
    <mergeCell ref="Y1:Y5"/>
  </mergeCells>
  <pageMargins left="0.7" right="0.7" top="0.75" bottom="0.75" header="0.3" footer="0.3"/>
  <pageSetup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D7" sqref="D7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30296</v>
      </c>
      <c r="T6" s="22">
        <v>31</v>
      </c>
      <c r="U6" s="23">
        <f>D6-D7</f>
        <v>442</v>
      </c>
      <c r="V6" s="24">
        <v>1</v>
      </c>
      <c r="W6" s="104"/>
      <c r="X6" s="103"/>
      <c r="Y6" s="105">
        <f t="shared" ref="Y6:Y34" si="0">((X6*100)/D6)-100</f>
        <v>-100</v>
      </c>
    </row>
    <row r="7" spans="1:25">
      <c r="A7" s="16">
        <v>31</v>
      </c>
      <c r="D7">
        <v>29854</v>
      </c>
      <c r="T7" s="16">
        <v>30</v>
      </c>
      <c r="U7" s="23">
        <f>D7-D8</f>
        <v>177</v>
      </c>
      <c r="V7" s="4"/>
      <c r="W7" s="125"/>
      <c r="X7" s="126"/>
      <c r="Y7" s="105">
        <f t="shared" si="0"/>
        <v>-100</v>
      </c>
    </row>
    <row r="8" spans="1:25">
      <c r="A8" s="16">
        <v>30</v>
      </c>
      <c r="D8">
        <v>29677</v>
      </c>
      <c r="T8" s="16">
        <v>29</v>
      </c>
      <c r="U8" s="23">
        <f>D8-D9</f>
        <v>346</v>
      </c>
      <c r="V8" s="4"/>
      <c r="W8" s="103" t="s">
        <v>564</v>
      </c>
      <c r="X8" s="103">
        <v>29677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29331</v>
      </c>
      <c r="E9">
        <v>4090</v>
      </c>
      <c r="F9">
        <v>7.0095340000000004</v>
      </c>
      <c r="G9">
        <v>0</v>
      </c>
      <c r="H9">
        <v>99.674999999999997</v>
      </c>
      <c r="I9">
        <v>20.8</v>
      </c>
      <c r="J9">
        <v>16.8</v>
      </c>
      <c r="K9">
        <v>210.4</v>
      </c>
      <c r="L9">
        <v>1.0129999999999999</v>
      </c>
      <c r="M9">
        <v>96.853999999999999</v>
      </c>
      <c r="N9">
        <v>101.63</v>
      </c>
      <c r="O9">
        <v>98.826999999999998</v>
      </c>
      <c r="P9">
        <v>8.6</v>
      </c>
      <c r="Q9">
        <v>33.200000000000003</v>
      </c>
      <c r="R9">
        <v>19.2</v>
      </c>
      <c r="S9">
        <v>4.5199999999999996</v>
      </c>
      <c r="T9" s="22">
        <v>28</v>
      </c>
      <c r="U9" s="23">
        <f t="shared" ref="U9:U36" si="1">D9-D10</f>
        <v>356</v>
      </c>
      <c r="V9" s="24">
        <v>29</v>
      </c>
      <c r="W9" s="103" t="s">
        <v>565</v>
      </c>
      <c r="X9" s="103">
        <v>29330</v>
      </c>
      <c r="Y9" s="108">
        <f t="shared" si="0"/>
        <v>-3.4093621083428616E-3</v>
      </c>
    </row>
    <row r="10" spans="1:25">
      <c r="A10" s="16">
        <v>28</v>
      </c>
      <c r="B10" t="s">
        <v>246</v>
      </c>
      <c r="C10" t="s">
        <v>13</v>
      </c>
      <c r="D10">
        <v>28975</v>
      </c>
      <c r="E10">
        <v>4040</v>
      </c>
      <c r="F10">
        <v>7.0599480000000003</v>
      </c>
      <c r="G10">
        <v>0</v>
      </c>
      <c r="H10">
        <v>99.614000000000004</v>
      </c>
      <c r="I10">
        <v>20.399999999999999</v>
      </c>
      <c r="J10">
        <v>15.5</v>
      </c>
      <c r="K10">
        <v>61.3</v>
      </c>
      <c r="L10">
        <v>1.0128999999999999</v>
      </c>
      <c r="M10">
        <v>97.241</v>
      </c>
      <c r="N10">
        <v>102.568</v>
      </c>
      <c r="O10">
        <v>99.866</v>
      </c>
      <c r="P10">
        <v>9.1</v>
      </c>
      <c r="Q10">
        <v>35</v>
      </c>
      <c r="R10">
        <v>20.100000000000001</v>
      </c>
      <c r="S10">
        <v>4.5199999999999996</v>
      </c>
      <c r="T10" s="16">
        <v>27</v>
      </c>
      <c r="U10" s="23">
        <f t="shared" si="1"/>
        <v>338</v>
      </c>
      <c r="V10" s="16"/>
      <c r="W10" s="103" t="s">
        <v>566</v>
      </c>
      <c r="X10" s="103">
        <v>28975</v>
      </c>
      <c r="Y10" s="108">
        <f t="shared" si="0"/>
        <v>0</v>
      </c>
    </row>
    <row r="11" spans="1:25">
      <c r="A11" s="16">
        <v>27</v>
      </c>
      <c r="B11" t="s">
        <v>247</v>
      </c>
      <c r="C11" t="s">
        <v>13</v>
      </c>
      <c r="D11">
        <v>28637</v>
      </c>
      <c r="E11">
        <v>3992</v>
      </c>
      <c r="F11">
        <v>7.074935</v>
      </c>
      <c r="G11">
        <v>0</v>
      </c>
      <c r="H11">
        <v>103.208</v>
      </c>
      <c r="I11">
        <v>18.600000000000001</v>
      </c>
      <c r="J11">
        <v>4.9000000000000004</v>
      </c>
      <c r="K11">
        <v>107.8</v>
      </c>
      <c r="L11">
        <v>1.0130999999999999</v>
      </c>
      <c r="M11">
        <v>98.438000000000002</v>
      </c>
      <c r="N11">
        <v>105.363</v>
      </c>
      <c r="O11">
        <v>99.873999999999995</v>
      </c>
      <c r="P11">
        <v>4.4000000000000004</v>
      </c>
      <c r="Q11">
        <v>39.1</v>
      </c>
      <c r="R11">
        <v>19.600000000000001</v>
      </c>
      <c r="S11">
        <v>4.51</v>
      </c>
      <c r="T11" s="16">
        <v>26</v>
      </c>
      <c r="U11" s="23">
        <f t="shared" si="1"/>
        <v>111</v>
      </c>
      <c r="V11" s="16"/>
      <c r="W11" s="103" t="s">
        <v>567</v>
      </c>
      <c r="X11" s="103">
        <v>28637</v>
      </c>
      <c r="Y11" s="108">
        <f t="shared" si="0"/>
        <v>0</v>
      </c>
    </row>
    <row r="12" spans="1:25">
      <c r="A12" s="16">
        <v>26</v>
      </c>
      <c r="B12" t="s">
        <v>248</v>
      </c>
      <c r="C12" t="s">
        <v>13</v>
      </c>
      <c r="D12">
        <v>28526</v>
      </c>
      <c r="E12">
        <v>3976</v>
      </c>
      <c r="F12">
        <v>7.2556120000000002</v>
      </c>
      <c r="G12">
        <v>0</v>
      </c>
      <c r="H12">
        <v>101.898</v>
      </c>
      <c r="I12">
        <v>18.5</v>
      </c>
      <c r="J12">
        <v>5.5</v>
      </c>
      <c r="K12">
        <v>1965.5</v>
      </c>
      <c r="L12">
        <v>1.0133000000000001</v>
      </c>
      <c r="M12">
        <v>100.363</v>
      </c>
      <c r="N12">
        <v>104.176</v>
      </c>
      <c r="O12">
        <v>102.758</v>
      </c>
      <c r="P12">
        <v>3.6</v>
      </c>
      <c r="Q12">
        <v>36.5</v>
      </c>
      <c r="R12">
        <v>20.6</v>
      </c>
      <c r="S12">
        <v>4.51</v>
      </c>
      <c r="T12" s="16">
        <v>25</v>
      </c>
      <c r="U12" s="23">
        <f t="shared" si="1"/>
        <v>110</v>
      </c>
      <c r="V12" s="16"/>
      <c r="W12" s="143" t="s">
        <v>306</v>
      </c>
      <c r="X12" s="143">
        <v>28526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28416</v>
      </c>
      <c r="E13">
        <v>3961</v>
      </c>
      <c r="F13">
        <v>7.218369</v>
      </c>
      <c r="G13">
        <v>0</v>
      </c>
      <c r="H13">
        <v>100.07299999999999</v>
      </c>
      <c r="I13">
        <v>18.8</v>
      </c>
      <c r="J13">
        <v>13.6</v>
      </c>
      <c r="K13">
        <v>347.3</v>
      </c>
      <c r="L13">
        <v>1.0135000000000001</v>
      </c>
      <c r="M13">
        <v>97.944999999999993</v>
      </c>
      <c r="N13">
        <v>102.316</v>
      </c>
      <c r="O13">
        <v>101.624</v>
      </c>
      <c r="P13">
        <v>10.4</v>
      </c>
      <c r="Q13">
        <v>26.4</v>
      </c>
      <c r="R13">
        <v>18.899999999999999</v>
      </c>
      <c r="S13">
        <v>4.5199999999999996</v>
      </c>
      <c r="T13" s="16">
        <v>24</v>
      </c>
      <c r="U13" s="23">
        <f t="shared" si="1"/>
        <v>319</v>
      </c>
      <c r="V13" s="16"/>
      <c r="W13" s="103" t="s">
        <v>307</v>
      </c>
      <c r="X13" s="103">
        <v>28416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28097</v>
      </c>
      <c r="E14">
        <v>3916</v>
      </c>
      <c r="F14">
        <v>7.0985899999999997</v>
      </c>
      <c r="G14">
        <v>0</v>
      </c>
      <c r="H14">
        <v>100.26900000000001</v>
      </c>
      <c r="I14">
        <v>19.5</v>
      </c>
      <c r="J14">
        <v>5.6</v>
      </c>
      <c r="K14">
        <v>61.4</v>
      </c>
      <c r="L14">
        <v>1.0138</v>
      </c>
      <c r="M14">
        <v>97.7</v>
      </c>
      <c r="N14">
        <v>102.91200000000001</v>
      </c>
      <c r="O14">
        <v>98.334000000000003</v>
      </c>
      <c r="P14">
        <v>9.5</v>
      </c>
      <c r="Q14">
        <v>34.1</v>
      </c>
      <c r="R14">
        <v>14.3</v>
      </c>
      <c r="S14">
        <v>4.51</v>
      </c>
      <c r="T14" s="16">
        <v>23</v>
      </c>
      <c r="U14" s="23">
        <f t="shared" si="1"/>
        <v>124</v>
      </c>
      <c r="V14" s="16"/>
      <c r="W14" s="103" t="s">
        <v>308</v>
      </c>
      <c r="X14" s="103">
        <v>28097</v>
      </c>
      <c r="Y14" s="108">
        <f t="shared" si="0"/>
        <v>0</v>
      </c>
    </row>
    <row r="15" spans="1:25">
      <c r="A15" s="16">
        <v>23</v>
      </c>
      <c r="B15" t="s">
        <v>251</v>
      </c>
      <c r="C15" t="s">
        <v>13</v>
      </c>
      <c r="D15">
        <v>27973</v>
      </c>
      <c r="E15">
        <v>3898</v>
      </c>
      <c r="F15">
        <v>7.0380330000000004</v>
      </c>
      <c r="G15">
        <v>0</v>
      </c>
      <c r="H15">
        <v>100.44499999999999</v>
      </c>
      <c r="I15">
        <v>21.7</v>
      </c>
      <c r="J15">
        <v>3.1</v>
      </c>
      <c r="K15">
        <v>60.5</v>
      </c>
      <c r="L15">
        <v>1.0136000000000001</v>
      </c>
      <c r="M15">
        <v>97.763999999999996</v>
      </c>
      <c r="N15">
        <v>103.357</v>
      </c>
      <c r="O15">
        <v>97.820999999999998</v>
      </c>
      <c r="P15">
        <v>12.5</v>
      </c>
      <c r="Q15">
        <v>36.700000000000003</v>
      </c>
      <c r="R15">
        <v>15.2</v>
      </c>
      <c r="S15">
        <v>4.5199999999999996</v>
      </c>
      <c r="T15" s="16">
        <v>22</v>
      </c>
      <c r="U15" s="23">
        <f t="shared" si="1"/>
        <v>68</v>
      </c>
      <c r="V15" s="16"/>
      <c r="W15" s="103" t="s">
        <v>309</v>
      </c>
      <c r="X15" s="103">
        <v>27973</v>
      </c>
      <c r="Y15" s="108">
        <f t="shared" si="0"/>
        <v>0</v>
      </c>
    </row>
    <row r="16" spans="1:25" s="25" customFormat="1">
      <c r="A16" s="21">
        <v>22</v>
      </c>
      <c r="B16" t="s">
        <v>252</v>
      </c>
      <c r="C16" t="s">
        <v>13</v>
      </c>
      <c r="D16">
        <v>27905</v>
      </c>
      <c r="E16">
        <v>3889</v>
      </c>
      <c r="F16">
        <v>7.113524</v>
      </c>
      <c r="G16">
        <v>0</v>
      </c>
      <c r="H16">
        <v>100.346</v>
      </c>
      <c r="I16">
        <v>20.5</v>
      </c>
      <c r="J16">
        <v>10.8</v>
      </c>
      <c r="K16">
        <v>60.6</v>
      </c>
      <c r="L16">
        <v>1.0134000000000001</v>
      </c>
      <c r="M16">
        <v>97.531999999999996</v>
      </c>
      <c r="N16">
        <v>102.807</v>
      </c>
      <c r="O16">
        <v>99.650999999999996</v>
      </c>
      <c r="P16">
        <v>14</v>
      </c>
      <c r="Q16">
        <v>28.4</v>
      </c>
      <c r="R16">
        <v>17.399999999999999</v>
      </c>
      <c r="S16">
        <v>4.5199999999999996</v>
      </c>
      <c r="T16" s="22">
        <v>21</v>
      </c>
      <c r="U16" s="23">
        <f t="shared" si="1"/>
        <v>237</v>
      </c>
      <c r="V16" s="24">
        <v>22</v>
      </c>
      <c r="W16" s="103" t="s">
        <v>310</v>
      </c>
      <c r="X16" s="103">
        <v>27905</v>
      </c>
      <c r="Y16" s="108">
        <f t="shared" si="0"/>
        <v>0</v>
      </c>
    </row>
    <row r="17" spans="1:25">
      <c r="A17" s="16">
        <v>21</v>
      </c>
      <c r="B17" t="s">
        <v>253</v>
      </c>
      <c r="C17" t="s">
        <v>13</v>
      </c>
      <c r="D17">
        <v>27668</v>
      </c>
      <c r="E17">
        <v>3856</v>
      </c>
      <c r="F17">
        <v>7.2390530000000002</v>
      </c>
      <c r="G17">
        <v>0</v>
      </c>
      <c r="H17">
        <v>100.077</v>
      </c>
      <c r="I17">
        <v>20.399999999999999</v>
      </c>
      <c r="J17">
        <v>9.5</v>
      </c>
      <c r="K17">
        <v>60.1</v>
      </c>
      <c r="L17">
        <v>1.0139</v>
      </c>
      <c r="M17">
        <v>97.161000000000001</v>
      </c>
      <c r="N17">
        <v>102.535</v>
      </c>
      <c r="O17">
        <v>100.98</v>
      </c>
      <c r="P17">
        <v>14.9</v>
      </c>
      <c r="Q17">
        <v>27.6</v>
      </c>
      <c r="R17">
        <v>16.3</v>
      </c>
      <c r="S17">
        <v>4.5199999999999996</v>
      </c>
      <c r="T17" s="16">
        <v>20</v>
      </c>
      <c r="U17" s="23">
        <f t="shared" si="1"/>
        <v>212</v>
      </c>
      <c r="V17" s="16"/>
      <c r="W17" s="103" t="s">
        <v>311</v>
      </c>
      <c r="X17" s="103">
        <v>27668</v>
      </c>
      <c r="Y17" s="108">
        <f t="shared" si="0"/>
        <v>0</v>
      </c>
    </row>
    <row r="18" spans="1:25">
      <c r="A18" s="16">
        <v>20</v>
      </c>
      <c r="B18" t="s">
        <v>254</v>
      </c>
      <c r="C18" t="s">
        <v>13</v>
      </c>
      <c r="D18">
        <v>27456</v>
      </c>
      <c r="E18">
        <v>3826</v>
      </c>
      <c r="F18">
        <v>6.9944810000000004</v>
      </c>
      <c r="G18">
        <v>0</v>
      </c>
      <c r="H18">
        <v>103.08199999999999</v>
      </c>
      <c r="I18">
        <v>18.7</v>
      </c>
      <c r="J18">
        <v>0</v>
      </c>
      <c r="K18">
        <v>0</v>
      </c>
      <c r="L18">
        <v>1.0135000000000001</v>
      </c>
      <c r="M18">
        <v>96.998999999999995</v>
      </c>
      <c r="N18">
        <v>104.956</v>
      </c>
      <c r="O18">
        <v>97.218000000000004</v>
      </c>
      <c r="P18">
        <v>12.9</v>
      </c>
      <c r="Q18">
        <v>26.6</v>
      </c>
      <c r="R18">
        <v>15.2</v>
      </c>
      <c r="S18">
        <v>4.5199999999999996</v>
      </c>
      <c r="T18" s="16">
        <v>19</v>
      </c>
      <c r="U18" s="23">
        <f t="shared" si="1"/>
        <v>0</v>
      </c>
      <c r="V18" s="16"/>
      <c r="W18" s="103" t="s">
        <v>312</v>
      </c>
      <c r="X18" s="103">
        <v>27456</v>
      </c>
      <c r="Y18" s="108">
        <f t="shared" si="0"/>
        <v>0</v>
      </c>
    </row>
    <row r="19" spans="1:25">
      <c r="A19" s="16">
        <v>19</v>
      </c>
      <c r="B19" t="s">
        <v>255</v>
      </c>
      <c r="C19" t="s">
        <v>13</v>
      </c>
      <c r="D19">
        <v>27456</v>
      </c>
      <c r="E19">
        <v>3826</v>
      </c>
      <c r="F19">
        <v>7.4933670000000001</v>
      </c>
      <c r="G19">
        <v>0</v>
      </c>
      <c r="H19">
        <v>102.571</v>
      </c>
      <c r="I19">
        <v>20</v>
      </c>
      <c r="J19">
        <v>2</v>
      </c>
      <c r="K19">
        <v>59.3</v>
      </c>
      <c r="L19">
        <v>1.0145</v>
      </c>
      <c r="M19">
        <v>99.792000000000002</v>
      </c>
      <c r="N19">
        <v>105.137</v>
      </c>
      <c r="O19">
        <v>104.22499999999999</v>
      </c>
      <c r="P19">
        <v>14.1</v>
      </c>
      <c r="Q19">
        <v>32.5</v>
      </c>
      <c r="R19">
        <v>15.7</v>
      </c>
      <c r="S19">
        <v>4.5199999999999996</v>
      </c>
      <c r="T19" s="16">
        <v>18</v>
      </c>
      <c r="U19" s="23">
        <f t="shared" si="1"/>
        <v>43</v>
      </c>
      <c r="V19" s="16"/>
      <c r="W19" s="103" t="s">
        <v>313</v>
      </c>
      <c r="X19" s="103">
        <v>27456</v>
      </c>
      <c r="Y19" s="108">
        <f t="shared" si="0"/>
        <v>0</v>
      </c>
    </row>
    <row r="20" spans="1:25">
      <c r="A20" s="16">
        <v>18</v>
      </c>
      <c r="B20" t="s">
        <v>256</v>
      </c>
      <c r="C20" t="s">
        <v>13</v>
      </c>
      <c r="D20">
        <v>27413</v>
      </c>
      <c r="E20">
        <v>3820</v>
      </c>
      <c r="F20">
        <v>7.1342610000000004</v>
      </c>
      <c r="G20">
        <v>0</v>
      </c>
      <c r="H20">
        <v>101.67</v>
      </c>
      <c r="I20">
        <v>22.6</v>
      </c>
      <c r="J20">
        <v>12.1</v>
      </c>
      <c r="K20">
        <v>60.9</v>
      </c>
      <c r="L20">
        <v>1.0135000000000001</v>
      </c>
      <c r="M20">
        <v>99.960999999999999</v>
      </c>
      <c r="N20">
        <v>103.702</v>
      </c>
      <c r="O20">
        <v>100.038</v>
      </c>
      <c r="P20">
        <v>11.6</v>
      </c>
      <c r="Q20">
        <v>39.6</v>
      </c>
      <c r="R20">
        <v>17.7</v>
      </c>
      <c r="S20">
        <v>4.5199999999999996</v>
      </c>
      <c r="T20" s="16">
        <v>17</v>
      </c>
      <c r="U20" s="23">
        <f t="shared" si="1"/>
        <v>273</v>
      </c>
      <c r="V20" s="16"/>
      <c r="W20" s="103" t="s">
        <v>314</v>
      </c>
      <c r="X20" s="103">
        <v>27414</v>
      </c>
      <c r="Y20" s="108">
        <f t="shared" si="0"/>
        <v>3.6479042789920868E-3</v>
      </c>
    </row>
    <row r="21" spans="1:25">
      <c r="A21" s="16">
        <v>17</v>
      </c>
      <c r="B21" t="s">
        <v>257</v>
      </c>
      <c r="C21" t="s">
        <v>13</v>
      </c>
      <c r="D21">
        <v>27140</v>
      </c>
      <c r="E21">
        <v>3782</v>
      </c>
      <c r="F21">
        <v>7.2343700000000002</v>
      </c>
      <c r="G21">
        <v>0</v>
      </c>
      <c r="H21">
        <v>101.45099999999999</v>
      </c>
      <c r="I21">
        <v>22</v>
      </c>
      <c r="J21">
        <v>13.4</v>
      </c>
      <c r="K21">
        <v>1020</v>
      </c>
      <c r="L21">
        <v>1.0136000000000001</v>
      </c>
      <c r="M21">
        <v>99.4</v>
      </c>
      <c r="N21">
        <v>103.815</v>
      </c>
      <c r="O21">
        <v>101.554</v>
      </c>
      <c r="P21">
        <v>11</v>
      </c>
      <c r="Q21">
        <v>35.9</v>
      </c>
      <c r="R21">
        <v>18.100000000000001</v>
      </c>
      <c r="S21">
        <v>4.5199999999999996</v>
      </c>
      <c r="T21" s="16">
        <v>16</v>
      </c>
      <c r="U21" s="23">
        <f t="shared" si="1"/>
        <v>288</v>
      </c>
      <c r="V21" s="16"/>
      <c r="W21" s="103" t="s">
        <v>315</v>
      </c>
      <c r="X21" s="103">
        <v>27140</v>
      </c>
      <c r="Y21" s="108">
        <f t="shared" si="0"/>
        <v>0</v>
      </c>
    </row>
    <row r="22" spans="1:25">
      <c r="A22" s="16">
        <v>16</v>
      </c>
      <c r="B22" t="s">
        <v>258</v>
      </c>
      <c r="C22" t="s">
        <v>13</v>
      </c>
      <c r="D22">
        <v>26852</v>
      </c>
      <c r="E22">
        <v>3741</v>
      </c>
      <c r="F22">
        <v>7.2575909999999997</v>
      </c>
      <c r="G22">
        <v>0</v>
      </c>
      <c r="H22">
        <v>101.099</v>
      </c>
      <c r="I22">
        <v>21.8</v>
      </c>
      <c r="J22">
        <v>15.6</v>
      </c>
      <c r="K22">
        <v>126.9</v>
      </c>
      <c r="L22">
        <v>1.014</v>
      </c>
      <c r="M22">
        <v>98.093999999999994</v>
      </c>
      <c r="N22">
        <v>104.215</v>
      </c>
      <c r="O22">
        <v>100.911</v>
      </c>
      <c r="P22">
        <v>13.8</v>
      </c>
      <c r="Q22">
        <v>35.5</v>
      </c>
      <c r="R22">
        <v>15.4</v>
      </c>
      <c r="S22">
        <v>4.51</v>
      </c>
      <c r="T22" s="16">
        <v>15</v>
      </c>
      <c r="U22" s="23">
        <f t="shared" si="1"/>
        <v>354</v>
      </c>
      <c r="V22" s="16"/>
      <c r="W22" s="143" t="s">
        <v>166</v>
      </c>
      <c r="X22" s="143">
        <v>26852</v>
      </c>
      <c r="Y22" s="108">
        <f t="shared" si="0"/>
        <v>0</v>
      </c>
    </row>
    <row r="23" spans="1:25" s="25" customFormat="1">
      <c r="A23" s="21">
        <v>15</v>
      </c>
      <c r="B23" t="s">
        <v>149</v>
      </c>
      <c r="C23" t="s">
        <v>13</v>
      </c>
      <c r="D23">
        <v>26498</v>
      </c>
      <c r="E23">
        <v>3692</v>
      </c>
      <c r="F23">
        <v>7.0302100000000003</v>
      </c>
      <c r="G23">
        <v>0</v>
      </c>
      <c r="H23">
        <v>100.52200000000001</v>
      </c>
      <c r="I23">
        <v>20.7</v>
      </c>
      <c r="J23">
        <v>9.1</v>
      </c>
      <c r="K23">
        <v>61.3</v>
      </c>
      <c r="L23">
        <v>1.0134000000000001</v>
      </c>
      <c r="M23">
        <v>97.450999999999993</v>
      </c>
      <c r="N23">
        <v>102.98</v>
      </c>
      <c r="O23">
        <v>98.195999999999998</v>
      </c>
      <c r="P23">
        <v>7.4</v>
      </c>
      <c r="Q23">
        <v>35.1</v>
      </c>
      <c r="R23">
        <v>16.600000000000001</v>
      </c>
      <c r="S23">
        <v>4.5199999999999996</v>
      </c>
      <c r="T23" s="22">
        <v>14</v>
      </c>
      <c r="U23" s="23">
        <f t="shared" si="1"/>
        <v>202</v>
      </c>
      <c r="V23" s="24">
        <v>15</v>
      </c>
      <c r="W23" s="103" t="s">
        <v>167</v>
      </c>
      <c r="X23" s="103">
        <v>26498</v>
      </c>
      <c r="Y23" s="108">
        <f t="shared" si="0"/>
        <v>0</v>
      </c>
    </row>
    <row r="24" spans="1:25">
      <c r="A24" s="16">
        <v>14</v>
      </c>
      <c r="B24" t="s">
        <v>150</v>
      </c>
      <c r="C24" t="s">
        <v>13</v>
      </c>
      <c r="D24">
        <v>26296</v>
      </c>
      <c r="E24">
        <v>3664</v>
      </c>
      <c r="F24">
        <v>7.2254199999999997</v>
      </c>
      <c r="G24">
        <v>0</v>
      </c>
      <c r="H24">
        <v>100.45</v>
      </c>
      <c r="I24">
        <v>21.5</v>
      </c>
      <c r="J24">
        <v>10.9</v>
      </c>
      <c r="K24">
        <v>59.8</v>
      </c>
      <c r="L24">
        <v>1.0135000000000001</v>
      </c>
      <c r="M24">
        <v>97.528000000000006</v>
      </c>
      <c r="N24">
        <v>103.89400000000001</v>
      </c>
      <c r="O24">
        <v>101.651</v>
      </c>
      <c r="P24">
        <v>13.3</v>
      </c>
      <c r="Q24">
        <v>34.700000000000003</v>
      </c>
      <c r="R24">
        <v>18.7</v>
      </c>
      <c r="S24">
        <v>4.5199999999999996</v>
      </c>
      <c r="T24" s="16">
        <v>13</v>
      </c>
      <c r="U24" s="23">
        <f>D24-D25</f>
        <v>247</v>
      </c>
      <c r="V24" s="16"/>
      <c r="W24" s="103" t="s">
        <v>168</v>
      </c>
      <c r="X24" s="103">
        <v>26296</v>
      </c>
      <c r="Y24" s="108">
        <f t="shared" si="0"/>
        <v>0</v>
      </c>
    </row>
    <row r="25" spans="1:25">
      <c r="A25" s="16">
        <v>13</v>
      </c>
      <c r="B25" t="s">
        <v>151</v>
      </c>
      <c r="C25" t="s">
        <v>13</v>
      </c>
      <c r="D25">
        <v>26049</v>
      </c>
      <c r="E25">
        <v>3629</v>
      </c>
      <c r="F25">
        <v>7.0717379999999999</v>
      </c>
      <c r="G25">
        <v>0</v>
      </c>
      <c r="H25">
        <v>103.44799999999999</v>
      </c>
      <c r="I25">
        <v>22</v>
      </c>
      <c r="J25">
        <v>10.199999999999999</v>
      </c>
      <c r="K25">
        <v>93.9</v>
      </c>
      <c r="L25">
        <v>1.0134000000000001</v>
      </c>
      <c r="M25">
        <v>98.623999999999995</v>
      </c>
      <c r="N25">
        <v>105.35899999999999</v>
      </c>
      <c r="O25">
        <v>98.843999999999994</v>
      </c>
      <c r="P25">
        <v>14.5</v>
      </c>
      <c r="Q25">
        <v>35.299999999999997</v>
      </c>
      <c r="R25">
        <v>16.8</v>
      </c>
      <c r="S25">
        <v>4.5199999999999996</v>
      </c>
      <c r="T25" s="16">
        <v>12</v>
      </c>
      <c r="U25" s="23">
        <f t="shared" si="1"/>
        <v>234</v>
      </c>
      <c r="V25" s="16"/>
      <c r="W25" s="103" t="s">
        <v>169</v>
      </c>
      <c r="X25" s="103">
        <v>26048</v>
      </c>
      <c r="Y25" s="108">
        <f t="shared" si="0"/>
        <v>-3.8389189604259855E-3</v>
      </c>
    </row>
    <row r="26" spans="1:25">
      <c r="A26" s="16">
        <v>12</v>
      </c>
      <c r="B26" t="s">
        <v>152</v>
      </c>
      <c r="C26" t="s">
        <v>13</v>
      </c>
      <c r="D26">
        <v>25815</v>
      </c>
      <c r="E26">
        <v>3597</v>
      </c>
      <c r="F26">
        <v>7.4873640000000004</v>
      </c>
      <c r="G26">
        <v>0</v>
      </c>
      <c r="H26">
        <v>103.386</v>
      </c>
      <c r="I26">
        <v>19.899999999999999</v>
      </c>
      <c r="J26">
        <v>2.7</v>
      </c>
      <c r="K26">
        <v>144.9</v>
      </c>
      <c r="L26">
        <v>1.0145999999999999</v>
      </c>
      <c r="M26">
        <v>100.50700000000001</v>
      </c>
      <c r="N26">
        <v>105.497</v>
      </c>
      <c r="O26">
        <v>103.825</v>
      </c>
      <c r="P26">
        <v>12.9</v>
      </c>
      <c r="Q26">
        <v>34.1</v>
      </c>
      <c r="R26">
        <v>14.8</v>
      </c>
      <c r="S26">
        <v>4.5199999999999996</v>
      </c>
      <c r="T26" s="16">
        <v>11</v>
      </c>
      <c r="U26" s="23">
        <f t="shared" si="1"/>
        <v>56</v>
      </c>
      <c r="V26" s="16"/>
      <c r="W26" s="104">
        <v>41983.384131944447</v>
      </c>
      <c r="X26" s="103">
        <v>25815</v>
      </c>
      <c r="Y26" s="108">
        <f t="shared" si="0"/>
        <v>0</v>
      </c>
    </row>
    <row r="27" spans="1:25">
      <c r="A27" s="16">
        <v>11</v>
      </c>
      <c r="B27" t="s">
        <v>153</v>
      </c>
      <c r="C27" t="s">
        <v>13</v>
      </c>
      <c r="D27">
        <v>25759</v>
      </c>
      <c r="E27">
        <v>3589</v>
      </c>
      <c r="F27">
        <v>7.2652989999999997</v>
      </c>
      <c r="G27">
        <v>0</v>
      </c>
      <c r="H27">
        <v>101.524</v>
      </c>
      <c r="I27">
        <v>21.8</v>
      </c>
      <c r="J27">
        <v>10.6</v>
      </c>
      <c r="K27">
        <v>1480.8</v>
      </c>
      <c r="L27">
        <v>1.0136000000000001</v>
      </c>
      <c r="M27">
        <v>97.884</v>
      </c>
      <c r="N27">
        <v>104.77200000000001</v>
      </c>
      <c r="O27">
        <v>102.211</v>
      </c>
      <c r="P27">
        <v>13.5</v>
      </c>
      <c r="Q27">
        <v>35.9</v>
      </c>
      <c r="R27">
        <v>18.7</v>
      </c>
      <c r="S27">
        <v>4.5199999999999996</v>
      </c>
      <c r="T27" s="16">
        <v>10</v>
      </c>
      <c r="U27" s="23">
        <f t="shared" si="1"/>
        <v>220</v>
      </c>
      <c r="V27" s="16"/>
      <c r="W27" s="104">
        <v>41953.402233796296</v>
      </c>
      <c r="X27" s="103">
        <v>25759</v>
      </c>
      <c r="Y27" s="108">
        <f t="shared" si="0"/>
        <v>0</v>
      </c>
    </row>
    <row r="28" spans="1:25">
      <c r="A28" s="16">
        <v>10</v>
      </c>
      <c r="B28" t="s">
        <v>154</v>
      </c>
      <c r="C28" t="s">
        <v>13</v>
      </c>
      <c r="D28">
        <v>25539</v>
      </c>
      <c r="E28">
        <v>3558</v>
      </c>
      <c r="F28">
        <v>7.0503970000000002</v>
      </c>
      <c r="G28">
        <v>0</v>
      </c>
      <c r="H28">
        <v>101.04900000000001</v>
      </c>
      <c r="I28">
        <v>23.1</v>
      </c>
      <c r="J28">
        <v>13</v>
      </c>
      <c r="K28">
        <v>131.19999999999999</v>
      </c>
      <c r="L28">
        <v>1.0130999999999999</v>
      </c>
      <c r="M28">
        <v>98.542000000000002</v>
      </c>
      <c r="N28">
        <v>103.83199999999999</v>
      </c>
      <c r="O28">
        <v>99.340999999999994</v>
      </c>
      <c r="P28">
        <v>11.7</v>
      </c>
      <c r="Q28">
        <v>41.7</v>
      </c>
      <c r="R28">
        <v>19</v>
      </c>
      <c r="S28">
        <v>4.5199999999999996</v>
      </c>
      <c r="T28" s="16">
        <v>9</v>
      </c>
      <c r="U28" s="23">
        <f t="shared" si="1"/>
        <v>291</v>
      </c>
      <c r="V28" s="16"/>
      <c r="W28" s="104">
        <v>41922.393587962964</v>
      </c>
      <c r="X28" s="103">
        <v>25539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25248</v>
      </c>
      <c r="E29">
        <v>3517</v>
      </c>
      <c r="F29">
        <v>7.0976910000000002</v>
      </c>
      <c r="G29">
        <v>0</v>
      </c>
      <c r="H29">
        <v>100.705</v>
      </c>
      <c r="I29">
        <v>21.7</v>
      </c>
      <c r="J29">
        <v>10.8</v>
      </c>
      <c r="K29">
        <v>115</v>
      </c>
      <c r="L29">
        <v>1.0135000000000001</v>
      </c>
      <c r="M29">
        <v>98.628</v>
      </c>
      <c r="N29">
        <v>102.61</v>
      </c>
      <c r="O29">
        <v>99.308999999999997</v>
      </c>
      <c r="P29">
        <v>11.2</v>
      </c>
      <c r="Q29">
        <v>36.700000000000003</v>
      </c>
      <c r="R29">
        <v>17.100000000000001</v>
      </c>
      <c r="S29">
        <v>4.5199999999999996</v>
      </c>
      <c r="T29" s="16">
        <v>8</v>
      </c>
      <c r="U29" s="23">
        <f t="shared" si="1"/>
        <v>235</v>
      </c>
      <c r="V29" s="16"/>
      <c r="W29" s="104">
        <v>41892.390416666669</v>
      </c>
      <c r="X29" s="103">
        <v>25249</v>
      </c>
      <c r="Y29" s="108">
        <f t="shared" si="0"/>
        <v>3.9607097591840557E-3</v>
      </c>
    </row>
    <row r="30" spans="1:25" s="25" customFormat="1">
      <c r="A30" s="21">
        <v>8</v>
      </c>
      <c r="B30" t="s">
        <v>156</v>
      </c>
      <c r="C30" t="s">
        <v>13</v>
      </c>
      <c r="D30">
        <v>25013</v>
      </c>
      <c r="E30">
        <v>3484</v>
      </c>
      <c r="F30">
        <v>7.306025</v>
      </c>
      <c r="G30">
        <v>0</v>
      </c>
      <c r="H30">
        <v>101.631</v>
      </c>
      <c r="I30">
        <v>22</v>
      </c>
      <c r="J30">
        <v>14.5</v>
      </c>
      <c r="K30">
        <v>208.1</v>
      </c>
      <c r="L30">
        <v>1.014</v>
      </c>
      <c r="M30">
        <v>99.039000000000001</v>
      </c>
      <c r="N30">
        <v>103.79</v>
      </c>
      <c r="O30">
        <v>101.96299999999999</v>
      </c>
      <c r="P30">
        <v>11.1</v>
      </c>
      <c r="Q30">
        <v>33</v>
      </c>
      <c r="R30">
        <v>16.5</v>
      </c>
      <c r="S30">
        <v>4.51</v>
      </c>
      <c r="T30" s="22">
        <v>7</v>
      </c>
      <c r="U30" s="23">
        <f t="shared" si="1"/>
        <v>317</v>
      </c>
      <c r="V30" s="24">
        <v>8</v>
      </c>
      <c r="W30" s="104">
        <v>41861.389594907407</v>
      </c>
      <c r="X30" s="103">
        <v>25012</v>
      </c>
      <c r="Y30" s="108">
        <f t="shared" si="0"/>
        <v>-3.9979210810372479E-3</v>
      </c>
    </row>
    <row r="31" spans="1:25">
      <c r="A31" s="16">
        <v>7</v>
      </c>
      <c r="B31" t="s">
        <v>157</v>
      </c>
      <c r="C31" t="s">
        <v>13</v>
      </c>
      <c r="D31">
        <v>24696</v>
      </c>
      <c r="E31">
        <v>3440</v>
      </c>
      <c r="F31">
        <v>7.0518929999999997</v>
      </c>
      <c r="G31">
        <v>0</v>
      </c>
      <c r="H31">
        <v>100.995</v>
      </c>
      <c r="I31">
        <v>21.1</v>
      </c>
      <c r="J31">
        <v>17.899999999999999</v>
      </c>
      <c r="K31">
        <v>5585.7</v>
      </c>
      <c r="L31">
        <v>1.0129999999999999</v>
      </c>
      <c r="M31">
        <v>98.200999999999993</v>
      </c>
      <c r="N31">
        <v>104.001</v>
      </c>
      <c r="O31">
        <v>99.484999999999999</v>
      </c>
      <c r="P31">
        <v>14.3</v>
      </c>
      <c r="Q31">
        <v>31</v>
      </c>
      <c r="R31">
        <v>19.399999999999999</v>
      </c>
      <c r="S31">
        <v>4.5199999999999996</v>
      </c>
      <c r="T31" s="16">
        <v>6</v>
      </c>
      <c r="U31" s="23">
        <f t="shared" si="1"/>
        <v>355</v>
      </c>
      <c r="V31" s="5"/>
      <c r="W31" s="104">
        <v>41830.386967592596</v>
      </c>
      <c r="X31" s="103">
        <v>24696</v>
      </c>
      <c r="Y31" s="108">
        <f t="shared" si="0"/>
        <v>0</v>
      </c>
    </row>
    <row r="32" spans="1:25">
      <c r="A32" s="16">
        <v>6</v>
      </c>
      <c r="B32" t="s">
        <v>158</v>
      </c>
      <c r="C32" t="s">
        <v>13</v>
      </c>
      <c r="D32">
        <v>24341</v>
      </c>
      <c r="E32">
        <v>3390</v>
      </c>
      <c r="F32">
        <v>7.0725990000000003</v>
      </c>
      <c r="G32">
        <v>0</v>
      </c>
      <c r="H32">
        <v>103.732</v>
      </c>
      <c r="I32">
        <v>19.7</v>
      </c>
      <c r="J32">
        <v>17.5</v>
      </c>
      <c r="K32">
        <v>21593.7</v>
      </c>
      <c r="L32">
        <v>1.0133000000000001</v>
      </c>
      <c r="M32">
        <v>98.486000000000004</v>
      </c>
      <c r="N32">
        <v>105.88800000000001</v>
      </c>
      <c r="O32">
        <v>99.194000000000003</v>
      </c>
      <c r="P32">
        <v>15.3</v>
      </c>
      <c r="Q32">
        <v>29.6</v>
      </c>
      <c r="R32">
        <v>17.7</v>
      </c>
      <c r="S32">
        <v>4.5199999999999996</v>
      </c>
      <c r="T32" s="16">
        <v>5</v>
      </c>
      <c r="U32" s="23">
        <f t="shared" si="1"/>
        <v>403</v>
      </c>
      <c r="V32" s="5"/>
      <c r="W32" s="104">
        <v>41800.391979166663</v>
      </c>
      <c r="X32" s="103">
        <v>24341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23938</v>
      </c>
      <c r="E33">
        <v>3336</v>
      </c>
      <c r="F33">
        <v>7.5198799999999997</v>
      </c>
      <c r="G33">
        <v>0</v>
      </c>
      <c r="H33">
        <v>103.622</v>
      </c>
      <c r="I33">
        <v>19.3</v>
      </c>
      <c r="J33">
        <v>2.9</v>
      </c>
      <c r="K33">
        <v>60.8</v>
      </c>
      <c r="L33">
        <v>1.0145999999999999</v>
      </c>
      <c r="M33">
        <v>101.672</v>
      </c>
      <c r="N33">
        <v>105.521</v>
      </c>
      <c r="O33">
        <v>104.68600000000001</v>
      </c>
      <c r="P33">
        <v>15.4</v>
      </c>
      <c r="Q33">
        <v>27.3</v>
      </c>
      <c r="R33">
        <v>15.9</v>
      </c>
      <c r="S33">
        <v>4.5199999999999996</v>
      </c>
      <c r="T33" s="16">
        <v>4</v>
      </c>
      <c r="U33" s="23">
        <f t="shared" si="1"/>
        <v>63</v>
      </c>
      <c r="V33" s="5"/>
      <c r="W33" s="104">
        <v>41769.392280092594</v>
      </c>
      <c r="X33" s="103">
        <v>23938</v>
      </c>
      <c r="Y33" s="108">
        <f t="shared" si="0"/>
        <v>0</v>
      </c>
    </row>
    <row r="34" spans="1:25">
      <c r="A34" s="16">
        <v>4</v>
      </c>
      <c r="B34" t="s">
        <v>160</v>
      </c>
      <c r="C34" t="s">
        <v>13</v>
      </c>
      <c r="D34">
        <v>23875</v>
      </c>
      <c r="E34">
        <v>3327</v>
      </c>
      <c r="F34">
        <v>7.3806700000000003</v>
      </c>
      <c r="G34">
        <v>0</v>
      </c>
      <c r="H34">
        <v>102.84099999999999</v>
      </c>
      <c r="I34">
        <v>21.6</v>
      </c>
      <c r="J34">
        <v>15</v>
      </c>
      <c r="K34">
        <v>1588.1</v>
      </c>
      <c r="L34">
        <v>1.0138</v>
      </c>
      <c r="M34">
        <v>99.628</v>
      </c>
      <c r="N34">
        <v>105.505</v>
      </c>
      <c r="O34">
        <v>103.849</v>
      </c>
      <c r="P34">
        <v>16.5</v>
      </c>
      <c r="Q34">
        <v>31.4</v>
      </c>
      <c r="R34">
        <v>18.8</v>
      </c>
      <c r="S34">
        <v>4.5199999999999996</v>
      </c>
      <c r="T34" s="16">
        <v>3</v>
      </c>
      <c r="U34" s="23">
        <f t="shared" si="1"/>
        <v>321</v>
      </c>
      <c r="V34" s="5"/>
      <c r="W34" s="104">
        <v>41739.384722222225</v>
      </c>
      <c r="X34" s="103">
        <v>23874</v>
      </c>
      <c r="Y34" s="108">
        <f t="shared" si="0"/>
        <v>-4.1884816753992027E-3</v>
      </c>
    </row>
    <row r="35" spans="1:25">
      <c r="A35" s="16">
        <v>3</v>
      </c>
      <c r="B35" t="s">
        <v>161</v>
      </c>
      <c r="C35" t="s">
        <v>13</v>
      </c>
      <c r="D35">
        <v>23554</v>
      </c>
      <c r="E35">
        <v>3283</v>
      </c>
      <c r="F35">
        <v>7.1843209999999997</v>
      </c>
      <c r="G35">
        <v>0</v>
      </c>
      <c r="H35">
        <v>102.584</v>
      </c>
      <c r="I35">
        <v>22.7</v>
      </c>
      <c r="J35">
        <v>15.9</v>
      </c>
      <c r="K35">
        <v>890</v>
      </c>
      <c r="L35">
        <v>1.0132000000000001</v>
      </c>
      <c r="M35">
        <v>100.64700000000001</v>
      </c>
      <c r="N35">
        <v>104.032</v>
      </c>
      <c r="O35">
        <v>101.568</v>
      </c>
      <c r="P35">
        <v>15.9</v>
      </c>
      <c r="Q35">
        <v>31.6</v>
      </c>
      <c r="R35">
        <v>20</v>
      </c>
      <c r="S35">
        <v>4.5199999999999996</v>
      </c>
      <c r="T35" s="16">
        <v>2</v>
      </c>
      <c r="U35" s="23">
        <f t="shared" si="1"/>
        <v>347</v>
      </c>
      <c r="V35" s="5"/>
      <c r="W35" s="104">
        <v>41708.393969907411</v>
      </c>
      <c r="X35" s="103">
        <v>23554</v>
      </c>
      <c r="Y35" s="108">
        <f>((X35*100)/D35)-100</f>
        <v>0</v>
      </c>
    </row>
    <row r="36" spans="1:25">
      <c r="A36" s="16">
        <v>2</v>
      </c>
      <c r="B36" t="s">
        <v>162</v>
      </c>
      <c r="C36" t="s">
        <v>13</v>
      </c>
      <c r="D36">
        <v>23207</v>
      </c>
      <c r="E36">
        <v>3235</v>
      </c>
      <c r="F36">
        <v>7.2374970000000003</v>
      </c>
      <c r="G36">
        <v>0</v>
      </c>
      <c r="H36">
        <v>102.535</v>
      </c>
      <c r="I36">
        <v>24.3</v>
      </c>
      <c r="J36">
        <v>13.2</v>
      </c>
      <c r="K36">
        <v>90.5</v>
      </c>
      <c r="L36">
        <v>1.0132000000000001</v>
      </c>
      <c r="M36">
        <v>99.632000000000005</v>
      </c>
      <c r="N36">
        <v>104.914</v>
      </c>
      <c r="O36">
        <v>102.624</v>
      </c>
      <c r="P36">
        <v>17.2</v>
      </c>
      <c r="Q36">
        <v>39.299999999999997</v>
      </c>
      <c r="R36">
        <v>20.9</v>
      </c>
      <c r="S36">
        <v>4.53</v>
      </c>
      <c r="T36" s="16">
        <v>1</v>
      </c>
      <c r="U36" s="23">
        <f t="shared" si="1"/>
        <v>299</v>
      </c>
      <c r="V36" s="5"/>
      <c r="W36" s="104">
        <v>41680.385740740741</v>
      </c>
      <c r="X36" s="103">
        <v>23207</v>
      </c>
      <c r="Y36" s="108">
        <f t="shared" ref="Y36:Y37" si="2">((X36*100)/D36)-100</f>
        <v>0</v>
      </c>
    </row>
    <row r="37" spans="1:25">
      <c r="A37" s="16">
        <v>1</v>
      </c>
      <c r="B37" t="s">
        <v>163</v>
      </c>
      <c r="C37" t="s">
        <v>13</v>
      </c>
      <c r="D37">
        <v>22908</v>
      </c>
      <c r="E37">
        <v>3194</v>
      </c>
      <c r="F37">
        <v>7.1957760000000004</v>
      </c>
      <c r="G37">
        <v>0</v>
      </c>
      <c r="H37">
        <v>101.095</v>
      </c>
      <c r="I37">
        <v>22.2</v>
      </c>
      <c r="J37">
        <v>13.6</v>
      </c>
      <c r="K37">
        <v>2551.4</v>
      </c>
      <c r="L37">
        <v>1.0132000000000001</v>
      </c>
      <c r="M37">
        <v>98.536000000000001</v>
      </c>
      <c r="N37">
        <v>104.20699999999999</v>
      </c>
      <c r="O37">
        <v>101.971</v>
      </c>
      <c r="P37">
        <v>15.4</v>
      </c>
      <c r="Q37">
        <v>34.799999999999997</v>
      </c>
      <c r="R37">
        <v>20.7</v>
      </c>
      <c r="S37">
        <v>4.5199999999999996</v>
      </c>
      <c r="T37" s="1"/>
      <c r="U37" s="26"/>
      <c r="V37" s="5"/>
      <c r="W37" s="104">
        <v>41649.384895833333</v>
      </c>
      <c r="X37" s="103">
        <v>22908</v>
      </c>
      <c r="Y37" s="108">
        <f t="shared" si="2"/>
        <v>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86"/>
      <c r="X38" s="287"/>
      <c r="Y38" s="288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86"/>
      <c r="X39" s="287"/>
      <c r="Y39" s="28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86"/>
      <c r="X40" s="287"/>
      <c r="Y40" s="28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9"/>
      <c r="X41" s="290"/>
      <c r="Y41" s="291"/>
    </row>
    <row r="42" spans="1:25">
      <c r="D42" s="32"/>
      <c r="E42" s="32"/>
      <c r="N42" s="32"/>
    </row>
  </sheetData>
  <mergeCells count="4">
    <mergeCell ref="W38:Y41"/>
    <mergeCell ref="Y1:Y5"/>
    <mergeCell ref="X1:X5"/>
    <mergeCell ref="W1:W5"/>
  </mergeCells>
  <pageMargins left="0.7" right="0.7" top="0.75" bottom="0.75" header="0.3" footer="0.3"/>
  <pageSetup scale="3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topLeftCell="A4" zoomScale="80" zoomScaleNormal="100" zoomScaleSheetLayoutView="80" workbookViewId="0">
      <selection activeCell="E6" sqref="E6"/>
    </sheetView>
  </sheetViews>
  <sheetFormatPr baseColWidth="10" defaultColWidth="11.42578125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 ht="15" customHeight="1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D6">
        <v>404595</v>
      </c>
      <c r="T6" s="22">
        <v>31</v>
      </c>
      <c r="U6" s="23">
        <f>D6-D7</f>
        <v>1845</v>
      </c>
      <c r="V6" s="24">
        <v>1</v>
      </c>
      <c r="W6" s="106"/>
      <c r="X6" s="102"/>
      <c r="Y6" s="105">
        <f t="shared" ref="Y6:Y34" si="0">((X6*100)/D6)-100</f>
        <v>-100</v>
      </c>
    </row>
    <row r="7" spans="1:25">
      <c r="A7" s="16">
        <v>31</v>
      </c>
      <c r="D7">
        <v>402750</v>
      </c>
      <c r="T7" s="16">
        <v>30</v>
      </c>
      <c r="U7" s="23">
        <f>D7-D8</f>
        <v>2634</v>
      </c>
      <c r="V7" s="4"/>
      <c r="W7" s="130"/>
      <c r="X7" s="130"/>
      <c r="Y7" s="105">
        <f t="shared" si="0"/>
        <v>-100</v>
      </c>
    </row>
    <row r="8" spans="1:25">
      <c r="A8" s="16">
        <v>30</v>
      </c>
      <c r="D8">
        <v>400116</v>
      </c>
      <c r="T8" s="16">
        <v>29</v>
      </c>
      <c r="U8" s="23">
        <f>D8-D9</f>
        <v>3122</v>
      </c>
      <c r="V8" s="4"/>
      <c r="W8" s="103" t="s">
        <v>568</v>
      </c>
      <c r="X8" s="103">
        <v>400116</v>
      </c>
      <c r="Y8" s="108">
        <f t="shared" si="0"/>
        <v>0</v>
      </c>
    </row>
    <row r="9" spans="1:25" s="25" customFormat="1">
      <c r="A9" s="21">
        <v>29</v>
      </c>
      <c r="B9" t="s">
        <v>245</v>
      </c>
      <c r="C9" t="s">
        <v>13</v>
      </c>
      <c r="D9">
        <v>396994</v>
      </c>
      <c r="E9">
        <v>173781</v>
      </c>
      <c r="F9">
        <v>6.9432799999999997</v>
      </c>
      <c r="G9">
        <v>0</v>
      </c>
      <c r="H9">
        <v>99.381</v>
      </c>
      <c r="I9">
        <v>22.2</v>
      </c>
      <c r="J9">
        <v>131.80000000000001</v>
      </c>
      <c r="K9">
        <v>260.39999999999998</v>
      </c>
      <c r="L9">
        <v>1.0125999999999999</v>
      </c>
      <c r="M9">
        <v>96.525999999999996</v>
      </c>
      <c r="N9">
        <v>101.471</v>
      </c>
      <c r="O9">
        <v>98.563000000000002</v>
      </c>
      <c r="P9">
        <v>18.3</v>
      </c>
      <c r="Q9">
        <v>28.3</v>
      </c>
      <c r="R9">
        <v>21.1</v>
      </c>
      <c r="S9">
        <v>5.28</v>
      </c>
      <c r="T9" s="22">
        <v>28</v>
      </c>
      <c r="U9" s="23">
        <f t="shared" ref="U9:U36" si="1">D9-D10</f>
        <v>3151</v>
      </c>
      <c r="V9" s="24">
        <v>29</v>
      </c>
      <c r="W9" s="103" t="s">
        <v>569</v>
      </c>
      <c r="X9" s="103">
        <v>396994</v>
      </c>
      <c r="Y9" s="108">
        <f t="shared" si="0"/>
        <v>0</v>
      </c>
    </row>
    <row r="10" spans="1:25">
      <c r="A10" s="16">
        <v>28</v>
      </c>
      <c r="B10" t="s">
        <v>246</v>
      </c>
      <c r="C10" t="s">
        <v>13</v>
      </c>
      <c r="D10">
        <v>393843</v>
      </c>
      <c r="E10">
        <v>173329</v>
      </c>
      <c r="F10">
        <v>6.9907839999999997</v>
      </c>
      <c r="G10">
        <v>0</v>
      </c>
      <c r="H10">
        <v>99.347999999999999</v>
      </c>
      <c r="I10">
        <v>21.6</v>
      </c>
      <c r="J10">
        <v>123</v>
      </c>
      <c r="K10">
        <v>259</v>
      </c>
      <c r="L10">
        <v>1.0125999999999999</v>
      </c>
      <c r="M10">
        <v>96.757999999999996</v>
      </c>
      <c r="N10">
        <v>102.486</v>
      </c>
      <c r="O10">
        <v>99.561000000000007</v>
      </c>
      <c r="P10">
        <v>17.399999999999999</v>
      </c>
      <c r="Q10">
        <v>26.8</v>
      </c>
      <c r="R10">
        <v>22</v>
      </c>
      <c r="S10">
        <v>5.28</v>
      </c>
      <c r="T10" s="16">
        <v>27</v>
      </c>
      <c r="U10" s="23">
        <f t="shared" si="1"/>
        <v>2937</v>
      </c>
      <c r="V10" s="16"/>
      <c r="W10" s="103" t="s">
        <v>570</v>
      </c>
      <c r="X10" s="103">
        <v>393845</v>
      </c>
      <c r="Y10" s="108">
        <f t="shared" si="0"/>
        <v>5.0781656649689921E-4</v>
      </c>
    </row>
    <row r="11" spans="1:25">
      <c r="A11" s="16">
        <v>27</v>
      </c>
      <c r="B11" t="s">
        <v>247</v>
      </c>
      <c r="C11" t="s">
        <v>13</v>
      </c>
      <c r="D11">
        <v>390906</v>
      </c>
      <c r="E11">
        <v>172908</v>
      </c>
      <c r="F11">
        <v>7.1238919999999997</v>
      </c>
      <c r="G11">
        <v>0</v>
      </c>
      <c r="H11">
        <v>103.188</v>
      </c>
      <c r="I11">
        <v>19.399999999999999</v>
      </c>
      <c r="J11">
        <v>5.2</v>
      </c>
      <c r="K11">
        <v>141.80000000000001</v>
      </c>
      <c r="L11">
        <v>1.0135000000000001</v>
      </c>
      <c r="M11">
        <v>98.135999999999996</v>
      </c>
      <c r="N11">
        <v>105.392</v>
      </c>
      <c r="O11">
        <v>99.674000000000007</v>
      </c>
      <c r="P11">
        <v>5.8</v>
      </c>
      <c r="Q11">
        <v>38.200000000000003</v>
      </c>
      <c r="R11">
        <v>17.100000000000001</v>
      </c>
      <c r="S11">
        <v>5.28</v>
      </c>
      <c r="T11" s="16">
        <v>26</v>
      </c>
      <c r="U11" s="23">
        <f t="shared" si="1"/>
        <v>116</v>
      </c>
      <c r="V11" s="16"/>
      <c r="W11" s="103" t="s">
        <v>571</v>
      </c>
      <c r="X11" s="103">
        <v>390907</v>
      </c>
      <c r="Y11" s="108">
        <f t="shared" si="0"/>
        <v>2.5581597621737728E-4</v>
      </c>
    </row>
    <row r="12" spans="1:25">
      <c r="A12" s="16">
        <v>26</v>
      </c>
      <c r="B12" t="s">
        <v>248</v>
      </c>
      <c r="C12" t="s">
        <v>13</v>
      </c>
      <c r="D12">
        <v>390790</v>
      </c>
      <c r="E12">
        <v>172892</v>
      </c>
      <c r="F12">
        <v>7.5577730000000001</v>
      </c>
      <c r="G12">
        <v>0</v>
      </c>
      <c r="H12">
        <v>101.836</v>
      </c>
      <c r="I12">
        <v>18.100000000000001</v>
      </c>
      <c r="J12">
        <v>3.8</v>
      </c>
      <c r="K12">
        <v>90.1</v>
      </c>
      <c r="L12">
        <v>1.0156000000000001</v>
      </c>
      <c r="M12">
        <v>100.21</v>
      </c>
      <c r="N12">
        <v>104.15600000000001</v>
      </c>
      <c r="O12">
        <v>102.714</v>
      </c>
      <c r="P12">
        <v>4.5</v>
      </c>
      <c r="Q12">
        <v>36.700000000000003</v>
      </c>
      <c r="R12">
        <v>9.4</v>
      </c>
      <c r="S12">
        <v>5.27</v>
      </c>
      <c r="T12" s="16">
        <v>25</v>
      </c>
      <c r="U12" s="23">
        <f t="shared" si="1"/>
        <v>64</v>
      </c>
      <c r="V12" s="16"/>
      <c r="W12" s="143" t="s">
        <v>316</v>
      </c>
      <c r="X12" s="143">
        <v>390790</v>
      </c>
      <c r="Y12" s="108">
        <f t="shared" si="0"/>
        <v>0</v>
      </c>
    </row>
    <row r="13" spans="1:25">
      <c r="A13" s="16">
        <v>25</v>
      </c>
      <c r="B13" t="s">
        <v>249</v>
      </c>
      <c r="C13" t="s">
        <v>13</v>
      </c>
      <c r="D13">
        <v>390726</v>
      </c>
      <c r="E13">
        <v>172883</v>
      </c>
      <c r="F13">
        <v>7.2760160000000003</v>
      </c>
      <c r="G13">
        <v>0</v>
      </c>
      <c r="H13">
        <v>99.927999999999997</v>
      </c>
      <c r="I13">
        <v>19.3</v>
      </c>
      <c r="J13">
        <v>38.5</v>
      </c>
      <c r="K13">
        <v>138.69999999999999</v>
      </c>
      <c r="L13">
        <v>1.0139</v>
      </c>
      <c r="M13">
        <v>97.709000000000003</v>
      </c>
      <c r="N13">
        <v>102.28400000000001</v>
      </c>
      <c r="O13">
        <v>101.55500000000001</v>
      </c>
      <c r="P13">
        <v>13.4</v>
      </c>
      <c r="Q13">
        <v>24.5</v>
      </c>
      <c r="R13">
        <v>16.5</v>
      </c>
      <c r="S13">
        <v>5.28</v>
      </c>
      <c r="T13" s="16">
        <v>24</v>
      </c>
      <c r="U13" s="23">
        <f t="shared" si="1"/>
        <v>866</v>
      </c>
      <c r="V13" s="16"/>
      <c r="W13" s="103" t="s">
        <v>317</v>
      </c>
      <c r="X13" s="103">
        <v>390726</v>
      </c>
      <c r="Y13" s="108">
        <f t="shared" si="0"/>
        <v>0</v>
      </c>
    </row>
    <row r="14" spans="1:25">
      <c r="A14" s="16">
        <v>24</v>
      </c>
      <c r="B14" t="s">
        <v>250</v>
      </c>
      <c r="C14" t="s">
        <v>13</v>
      </c>
      <c r="D14">
        <v>389860</v>
      </c>
      <c r="E14">
        <v>172760</v>
      </c>
      <c r="F14">
        <v>6.99057</v>
      </c>
      <c r="G14">
        <v>0</v>
      </c>
      <c r="H14">
        <v>100.044</v>
      </c>
      <c r="I14">
        <v>21</v>
      </c>
      <c r="J14">
        <v>96.5</v>
      </c>
      <c r="K14">
        <v>214.2</v>
      </c>
      <c r="L14">
        <v>1.0130999999999999</v>
      </c>
      <c r="M14">
        <v>97.244</v>
      </c>
      <c r="N14">
        <v>102.774</v>
      </c>
      <c r="O14">
        <v>98.156999999999996</v>
      </c>
      <c r="P14">
        <v>16.8</v>
      </c>
      <c r="Q14">
        <v>25.2</v>
      </c>
      <c r="R14">
        <v>18</v>
      </c>
      <c r="S14">
        <v>5.28</v>
      </c>
      <c r="T14" s="16">
        <v>23</v>
      </c>
      <c r="U14" s="23">
        <f t="shared" si="1"/>
        <v>2295</v>
      </c>
      <c r="V14" s="16"/>
      <c r="W14" s="103" t="s">
        <v>318</v>
      </c>
      <c r="X14" s="103">
        <v>389863</v>
      </c>
      <c r="Y14" s="108">
        <f t="shared" si="0"/>
        <v>7.6950700251643411E-4</v>
      </c>
    </row>
    <row r="15" spans="1:25">
      <c r="A15" s="16">
        <v>23</v>
      </c>
      <c r="B15" t="s">
        <v>251</v>
      </c>
      <c r="C15" t="s">
        <v>13</v>
      </c>
      <c r="D15">
        <v>387565</v>
      </c>
      <c r="E15">
        <v>172434</v>
      </c>
      <c r="F15">
        <v>6.8596430000000002</v>
      </c>
      <c r="G15">
        <v>0</v>
      </c>
      <c r="H15">
        <v>100.203</v>
      </c>
      <c r="I15">
        <v>22.8</v>
      </c>
      <c r="J15">
        <v>90.1</v>
      </c>
      <c r="K15">
        <v>260.7</v>
      </c>
      <c r="L15">
        <v>1.0124</v>
      </c>
      <c r="M15">
        <v>97.272999999999996</v>
      </c>
      <c r="N15">
        <v>103.303</v>
      </c>
      <c r="O15">
        <v>97.272999999999996</v>
      </c>
      <c r="P15">
        <v>18.8</v>
      </c>
      <c r="Q15">
        <v>30.8</v>
      </c>
      <c r="R15">
        <v>20.7</v>
      </c>
      <c r="S15">
        <v>5.28</v>
      </c>
      <c r="T15" s="16">
        <v>22</v>
      </c>
      <c r="U15" s="23">
        <f t="shared" si="1"/>
        <v>2115</v>
      </c>
      <c r="V15" s="16"/>
      <c r="W15" s="103" t="s">
        <v>319</v>
      </c>
      <c r="X15" s="103">
        <v>387569</v>
      </c>
      <c r="Y15" s="108">
        <f t="shared" si="0"/>
        <v>1.032084940590039E-3</v>
      </c>
    </row>
    <row r="16" spans="1:25" s="25" customFormat="1">
      <c r="A16" s="21">
        <v>22</v>
      </c>
      <c r="B16" t="s">
        <v>252</v>
      </c>
      <c r="C16" t="s">
        <v>13</v>
      </c>
      <c r="D16">
        <v>385450</v>
      </c>
      <c r="E16">
        <v>172135</v>
      </c>
      <c r="F16">
        <v>7.0563729999999998</v>
      </c>
      <c r="G16">
        <v>0</v>
      </c>
      <c r="H16">
        <v>100.095</v>
      </c>
      <c r="I16">
        <v>21.4</v>
      </c>
      <c r="J16">
        <v>102.4</v>
      </c>
      <c r="K16">
        <v>261.10000000000002</v>
      </c>
      <c r="L16">
        <v>1.0130999999999999</v>
      </c>
      <c r="M16">
        <v>97.134</v>
      </c>
      <c r="N16">
        <v>102.69199999999999</v>
      </c>
      <c r="O16">
        <v>99.373999999999995</v>
      </c>
      <c r="P16">
        <v>18.100000000000001</v>
      </c>
      <c r="Q16">
        <v>24</v>
      </c>
      <c r="R16">
        <v>18.899999999999999</v>
      </c>
      <c r="S16">
        <v>5.28</v>
      </c>
      <c r="T16" s="22">
        <v>21</v>
      </c>
      <c r="U16" s="23">
        <f t="shared" si="1"/>
        <v>2426</v>
      </c>
      <c r="V16" s="24">
        <v>22</v>
      </c>
      <c r="W16" s="103" t="s">
        <v>320</v>
      </c>
      <c r="X16" s="103">
        <v>385450</v>
      </c>
      <c r="Y16" s="108">
        <f t="shared" si="0"/>
        <v>0</v>
      </c>
    </row>
    <row r="17" spans="1:25">
      <c r="A17" s="16">
        <v>21</v>
      </c>
      <c r="B17" t="s">
        <v>253</v>
      </c>
      <c r="C17" t="s">
        <v>13</v>
      </c>
      <c r="D17">
        <v>383024</v>
      </c>
      <c r="E17">
        <v>171789</v>
      </c>
      <c r="F17">
        <v>7.0845269999999996</v>
      </c>
      <c r="G17">
        <v>0</v>
      </c>
      <c r="H17">
        <v>99.86</v>
      </c>
      <c r="I17">
        <v>21.4</v>
      </c>
      <c r="J17">
        <v>70.400000000000006</v>
      </c>
      <c r="K17">
        <v>223.5</v>
      </c>
      <c r="L17">
        <v>1.0127999999999999</v>
      </c>
      <c r="M17">
        <v>96.799000000000007</v>
      </c>
      <c r="N17">
        <v>102.461</v>
      </c>
      <c r="O17">
        <v>100.622</v>
      </c>
      <c r="P17">
        <v>16.3</v>
      </c>
      <c r="Q17">
        <v>25.4</v>
      </c>
      <c r="R17">
        <v>21.3</v>
      </c>
      <c r="S17">
        <v>5.29</v>
      </c>
      <c r="T17" s="16">
        <v>20</v>
      </c>
      <c r="U17" s="23">
        <f t="shared" si="1"/>
        <v>1657</v>
      </c>
      <c r="V17" s="16"/>
      <c r="W17" s="103" t="s">
        <v>321</v>
      </c>
      <c r="X17" s="103">
        <v>383025</v>
      </c>
      <c r="Y17" s="108">
        <f t="shared" si="0"/>
        <v>2.6108024562176979E-4</v>
      </c>
    </row>
    <row r="18" spans="1:25">
      <c r="A18" s="16">
        <v>20</v>
      </c>
      <c r="B18" t="s">
        <v>254</v>
      </c>
      <c r="C18" t="s">
        <v>13</v>
      </c>
      <c r="D18">
        <v>381367</v>
      </c>
      <c r="E18">
        <v>171553</v>
      </c>
      <c r="F18">
        <v>6.9464370000000004</v>
      </c>
      <c r="G18">
        <v>0</v>
      </c>
      <c r="H18">
        <v>103.011</v>
      </c>
      <c r="I18">
        <v>18.899999999999999</v>
      </c>
      <c r="J18">
        <v>1.2</v>
      </c>
      <c r="K18">
        <v>41.9</v>
      </c>
      <c r="L18">
        <v>1.0132000000000001</v>
      </c>
      <c r="M18">
        <v>96.665999999999997</v>
      </c>
      <c r="N18">
        <v>104.97199999999999</v>
      </c>
      <c r="O18">
        <v>96.927000000000007</v>
      </c>
      <c r="P18">
        <v>13.8</v>
      </c>
      <c r="Q18">
        <v>24.9</v>
      </c>
      <c r="R18">
        <v>16.2</v>
      </c>
      <c r="S18">
        <v>5.28</v>
      </c>
      <c r="T18" s="16">
        <v>19</v>
      </c>
      <c r="U18" s="23">
        <f t="shared" si="1"/>
        <v>27</v>
      </c>
      <c r="V18" s="16"/>
      <c r="W18" s="103" t="s">
        <v>322</v>
      </c>
      <c r="X18" s="103">
        <v>381368</v>
      </c>
      <c r="Y18" s="108">
        <f t="shared" si="0"/>
        <v>2.6221461217801334E-4</v>
      </c>
    </row>
    <row r="19" spans="1:25">
      <c r="A19" s="16">
        <v>19</v>
      </c>
      <c r="B19" t="s">
        <v>255</v>
      </c>
      <c r="C19" t="s">
        <v>13</v>
      </c>
      <c r="D19">
        <v>381340</v>
      </c>
      <c r="E19">
        <v>171550</v>
      </c>
      <c r="F19">
        <v>7.4969239999999999</v>
      </c>
      <c r="G19">
        <v>0</v>
      </c>
      <c r="H19">
        <v>102.495</v>
      </c>
      <c r="I19">
        <v>19.899999999999999</v>
      </c>
      <c r="J19">
        <v>20.6</v>
      </c>
      <c r="K19">
        <v>173.5</v>
      </c>
      <c r="L19">
        <v>1.0145</v>
      </c>
      <c r="M19">
        <v>99.594999999999999</v>
      </c>
      <c r="N19">
        <v>105.181</v>
      </c>
      <c r="O19">
        <v>104.27800000000001</v>
      </c>
      <c r="P19">
        <v>15</v>
      </c>
      <c r="Q19">
        <v>27.5</v>
      </c>
      <c r="R19">
        <v>15.7</v>
      </c>
      <c r="S19">
        <v>5.29</v>
      </c>
      <c r="T19" s="16">
        <v>18</v>
      </c>
      <c r="U19" s="23">
        <f t="shared" si="1"/>
        <v>477</v>
      </c>
      <c r="V19" s="16"/>
      <c r="W19" s="103" t="s">
        <v>323</v>
      </c>
      <c r="X19" s="103">
        <v>381341</v>
      </c>
      <c r="Y19" s="108">
        <f t="shared" si="0"/>
        <v>2.6223317773599319E-4</v>
      </c>
    </row>
    <row r="20" spans="1:25">
      <c r="A20" s="16">
        <v>18</v>
      </c>
      <c r="B20" t="s">
        <v>256</v>
      </c>
      <c r="C20" t="s">
        <v>13</v>
      </c>
      <c r="D20">
        <v>380863</v>
      </c>
      <c r="E20">
        <v>171482</v>
      </c>
      <c r="F20">
        <v>7.0714639999999997</v>
      </c>
      <c r="G20">
        <v>0</v>
      </c>
      <c r="H20">
        <v>101.515</v>
      </c>
      <c r="I20">
        <v>22.3</v>
      </c>
      <c r="J20">
        <v>101.8</v>
      </c>
      <c r="K20">
        <v>260.10000000000002</v>
      </c>
      <c r="L20">
        <v>1.0129999999999999</v>
      </c>
      <c r="M20">
        <v>99.739000000000004</v>
      </c>
      <c r="N20">
        <v>103.66200000000001</v>
      </c>
      <c r="O20">
        <v>99.915000000000006</v>
      </c>
      <c r="P20">
        <v>17.899999999999999</v>
      </c>
      <c r="Q20">
        <v>29.2</v>
      </c>
      <c r="R20">
        <v>19.8</v>
      </c>
      <c r="S20">
        <v>5.29</v>
      </c>
      <c r="T20" s="16">
        <v>17</v>
      </c>
      <c r="U20" s="23">
        <f t="shared" si="1"/>
        <v>2418</v>
      </c>
      <c r="V20" s="16"/>
      <c r="W20" s="103" t="s">
        <v>324</v>
      </c>
      <c r="X20" s="103">
        <v>380864</v>
      </c>
      <c r="Y20" s="108">
        <f t="shared" si="0"/>
        <v>2.625616035203393E-4</v>
      </c>
    </row>
    <row r="21" spans="1:25">
      <c r="A21" s="16">
        <v>17</v>
      </c>
      <c r="B21" t="s">
        <v>257</v>
      </c>
      <c r="C21" t="s">
        <v>13</v>
      </c>
      <c r="D21">
        <v>378445</v>
      </c>
      <c r="E21">
        <v>171142</v>
      </c>
      <c r="F21">
        <v>7.1490799999999997</v>
      </c>
      <c r="G21">
        <v>0</v>
      </c>
      <c r="H21">
        <v>101.26900000000001</v>
      </c>
      <c r="I21">
        <v>22.2</v>
      </c>
      <c r="J21">
        <v>117.5</v>
      </c>
      <c r="K21">
        <v>267.3</v>
      </c>
      <c r="L21">
        <v>1.0129999999999999</v>
      </c>
      <c r="M21">
        <v>99.087000000000003</v>
      </c>
      <c r="N21">
        <v>103.7</v>
      </c>
      <c r="O21">
        <v>101.37</v>
      </c>
      <c r="P21">
        <v>18.399999999999999</v>
      </c>
      <c r="Q21">
        <v>26.9</v>
      </c>
      <c r="R21">
        <v>20.9</v>
      </c>
      <c r="S21">
        <v>5.28</v>
      </c>
      <c r="T21" s="16">
        <v>16</v>
      </c>
      <c r="U21" s="23">
        <f t="shared" si="1"/>
        <v>2808</v>
      </c>
      <c r="V21" s="16"/>
      <c r="W21" s="103" t="s">
        <v>325</v>
      </c>
      <c r="X21" s="103">
        <v>378448</v>
      </c>
      <c r="Y21" s="108">
        <f t="shared" si="0"/>
        <v>7.9271756794696557E-4</v>
      </c>
    </row>
    <row r="22" spans="1:25">
      <c r="A22" s="16">
        <v>16</v>
      </c>
      <c r="B22" t="s">
        <v>258</v>
      </c>
      <c r="C22" t="s">
        <v>13</v>
      </c>
      <c r="D22">
        <v>375637</v>
      </c>
      <c r="E22">
        <v>170746</v>
      </c>
      <c r="F22">
        <v>7.1533889999999998</v>
      </c>
      <c r="G22">
        <v>0</v>
      </c>
      <c r="H22">
        <v>100.848</v>
      </c>
      <c r="I22">
        <v>22.2</v>
      </c>
      <c r="J22">
        <v>136.69999999999999</v>
      </c>
      <c r="K22">
        <v>262.2</v>
      </c>
      <c r="L22">
        <v>1.0133000000000001</v>
      </c>
      <c r="M22">
        <v>97.617000000000004</v>
      </c>
      <c r="N22">
        <v>104.089</v>
      </c>
      <c r="O22">
        <v>100.72799999999999</v>
      </c>
      <c r="P22">
        <v>17</v>
      </c>
      <c r="Q22">
        <v>27.7</v>
      </c>
      <c r="R22">
        <v>18.899999999999999</v>
      </c>
      <c r="S22">
        <v>5.28</v>
      </c>
      <c r="T22" s="16">
        <v>15</v>
      </c>
      <c r="U22" s="23">
        <f t="shared" si="1"/>
        <v>3268</v>
      </c>
      <c r="V22" s="16"/>
      <c r="W22" s="143" t="s">
        <v>170</v>
      </c>
      <c r="X22" s="143">
        <v>375639</v>
      </c>
      <c r="Y22" s="108">
        <f t="shared" si="0"/>
        <v>5.3242891408444848E-4</v>
      </c>
    </row>
    <row r="23" spans="1:25" s="25" customFormat="1">
      <c r="A23" s="21">
        <v>15</v>
      </c>
      <c r="B23" t="s">
        <v>149</v>
      </c>
      <c r="C23" t="s">
        <v>13</v>
      </c>
      <c r="D23">
        <v>372369</v>
      </c>
      <c r="E23">
        <v>170285</v>
      </c>
      <c r="F23">
        <v>6.907788</v>
      </c>
      <c r="G23">
        <v>0</v>
      </c>
      <c r="H23">
        <v>100.223</v>
      </c>
      <c r="I23">
        <v>22</v>
      </c>
      <c r="J23">
        <v>139.69999999999999</v>
      </c>
      <c r="K23">
        <v>277.39999999999998</v>
      </c>
      <c r="L23">
        <v>1.0125999999999999</v>
      </c>
      <c r="M23">
        <v>97.043000000000006</v>
      </c>
      <c r="N23">
        <v>102.809</v>
      </c>
      <c r="O23">
        <v>97.757000000000005</v>
      </c>
      <c r="P23">
        <v>18.5</v>
      </c>
      <c r="Q23">
        <v>25.6</v>
      </c>
      <c r="R23">
        <v>20.2</v>
      </c>
      <c r="S23">
        <v>5.28</v>
      </c>
      <c r="T23" s="22">
        <v>14</v>
      </c>
      <c r="U23" s="23">
        <f t="shared" si="1"/>
        <v>3343</v>
      </c>
      <c r="V23" s="24">
        <v>15</v>
      </c>
      <c r="W23" s="103" t="s">
        <v>171</v>
      </c>
      <c r="X23" s="103">
        <v>372370</v>
      </c>
      <c r="Y23" s="108">
        <f t="shared" si="0"/>
        <v>2.6855081921439705E-4</v>
      </c>
    </row>
    <row r="24" spans="1:25">
      <c r="A24" s="16">
        <v>14</v>
      </c>
      <c r="B24" t="s">
        <v>150</v>
      </c>
      <c r="C24" t="s">
        <v>13</v>
      </c>
      <c r="D24">
        <v>369026</v>
      </c>
      <c r="E24">
        <v>169809</v>
      </c>
      <c r="F24">
        <v>7.1678199999999999</v>
      </c>
      <c r="G24">
        <v>0</v>
      </c>
      <c r="H24">
        <v>100.20099999999999</v>
      </c>
      <c r="I24">
        <v>22.9</v>
      </c>
      <c r="J24">
        <v>97.5</v>
      </c>
      <c r="K24">
        <v>268.89999999999998</v>
      </c>
      <c r="L24">
        <v>1.0130999999999999</v>
      </c>
      <c r="M24">
        <v>97.25</v>
      </c>
      <c r="N24">
        <v>103.80800000000001</v>
      </c>
      <c r="O24">
        <v>101.491</v>
      </c>
      <c r="P24">
        <v>14.2</v>
      </c>
      <c r="Q24">
        <v>28.7</v>
      </c>
      <c r="R24">
        <v>20.5</v>
      </c>
      <c r="S24">
        <v>5.29</v>
      </c>
      <c r="T24" s="16">
        <v>13</v>
      </c>
      <c r="U24" s="23">
        <f t="shared" si="1"/>
        <v>2330</v>
      </c>
      <c r="V24" s="16"/>
      <c r="W24" s="103" t="s">
        <v>172</v>
      </c>
      <c r="X24" s="103">
        <v>369027</v>
      </c>
      <c r="Y24" s="108">
        <f t="shared" si="0"/>
        <v>2.7098361633193235E-4</v>
      </c>
    </row>
    <row r="25" spans="1:25">
      <c r="A25" s="16">
        <v>13</v>
      </c>
      <c r="B25" t="s">
        <v>151</v>
      </c>
      <c r="C25" t="s">
        <v>13</v>
      </c>
      <c r="D25">
        <v>366696</v>
      </c>
      <c r="E25">
        <v>169478</v>
      </c>
      <c r="F25">
        <v>7.1191060000000004</v>
      </c>
      <c r="G25">
        <v>0</v>
      </c>
      <c r="H25">
        <v>103.393</v>
      </c>
      <c r="I25">
        <v>22.8</v>
      </c>
      <c r="J25">
        <v>0.3</v>
      </c>
      <c r="K25">
        <v>54.9</v>
      </c>
      <c r="L25">
        <v>1.0139</v>
      </c>
      <c r="M25">
        <v>98.334000000000003</v>
      </c>
      <c r="N25">
        <v>105.437</v>
      </c>
      <c r="O25">
        <v>98.525000000000006</v>
      </c>
      <c r="P25">
        <v>11.9</v>
      </c>
      <c r="Q25">
        <v>38.5</v>
      </c>
      <c r="R25">
        <v>14.1</v>
      </c>
      <c r="S25">
        <v>5.29</v>
      </c>
      <c r="T25" s="16">
        <v>12</v>
      </c>
      <c r="U25" s="23">
        <f t="shared" si="1"/>
        <v>9</v>
      </c>
      <c r="V25" s="16"/>
      <c r="W25" s="103" t="s">
        <v>173</v>
      </c>
      <c r="X25" s="103">
        <v>366696</v>
      </c>
      <c r="Y25" s="108">
        <f t="shared" si="0"/>
        <v>0</v>
      </c>
    </row>
    <row r="26" spans="1:25">
      <c r="A26" s="16">
        <v>12</v>
      </c>
      <c r="B26" t="s">
        <v>152</v>
      </c>
      <c r="C26" t="s">
        <v>13</v>
      </c>
      <c r="D26">
        <v>366687</v>
      </c>
      <c r="E26">
        <v>169477</v>
      </c>
      <c r="F26">
        <v>7.5000080000000002</v>
      </c>
      <c r="G26">
        <v>0</v>
      </c>
      <c r="H26">
        <v>103.343</v>
      </c>
      <c r="I26">
        <v>20.3</v>
      </c>
      <c r="J26">
        <v>0</v>
      </c>
      <c r="K26">
        <v>0</v>
      </c>
      <c r="L26">
        <v>1.0146999999999999</v>
      </c>
      <c r="M26">
        <v>100.318</v>
      </c>
      <c r="N26">
        <v>105.521</v>
      </c>
      <c r="O26">
        <v>103.806</v>
      </c>
      <c r="P26">
        <v>13.7</v>
      </c>
      <c r="Q26">
        <v>34.9</v>
      </c>
      <c r="R26">
        <v>14.3</v>
      </c>
      <c r="S26">
        <v>5.29</v>
      </c>
      <c r="T26" s="16">
        <v>11</v>
      </c>
      <c r="U26" s="23">
        <f t="shared" si="1"/>
        <v>0</v>
      </c>
      <c r="V26" s="16"/>
      <c r="W26" s="104">
        <v>41983.399664351855</v>
      </c>
      <c r="X26" s="103">
        <v>366688</v>
      </c>
      <c r="Y26" s="108">
        <f t="shared" si="0"/>
        <v>2.7271214959512236E-4</v>
      </c>
    </row>
    <row r="27" spans="1:25">
      <c r="A27" s="16">
        <v>11</v>
      </c>
      <c r="B27" t="s">
        <v>153</v>
      </c>
      <c r="C27" t="s">
        <v>13</v>
      </c>
      <c r="D27">
        <v>366687</v>
      </c>
      <c r="E27">
        <v>169477</v>
      </c>
      <c r="F27">
        <v>7.3929080000000003</v>
      </c>
      <c r="G27">
        <v>0</v>
      </c>
      <c r="H27">
        <v>101.386</v>
      </c>
      <c r="I27">
        <v>21.4</v>
      </c>
      <c r="J27">
        <v>35.299999999999997</v>
      </c>
      <c r="K27">
        <v>137.1</v>
      </c>
      <c r="L27">
        <v>1.0145999999999999</v>
      </c>
      <c r="M27">
        <v>97.552999999999997</v>
      </c>
      <c r="N27">
        <v>104.80500000000001</v>
      </c>
      <c r="O27">
        <v>102.124</v>
      </c>
      <c r="P27">
        <v>13.5</v>
      </c>
      <c r="Q27">
        <v>29.7</v>
      </c>
      <c r="R27">
        <v>13.7</v>
      </c>
      <c r="S27">
        <v>5.29</v>
      </c>
      <c r="T27" s="16">
        <v>10</v>
      </c>
      <c r="U27" s="23">
        <f t="shared" si="1"/>
        <v>781</v>
      </c>
      <c r="V27" s="16"/>
      <c r="W27" s="104">
        <v>41953.396006944444</v>
      </c>
      <c r="X27" s="103">
        <v>366688</v>
      </c>
      <c r="Y27" s="108">
        <f t="shared" si="0"/>
        <v>2.7271214959512236E-4</v>
      </c>
    </row>
    <row r="28" spans="1:25">
      <c r="A28" s="16">
        <v>10</v>
      </c>
      <c r="B28" t="s">
        <v>154</v>
      </c>
      <c r="C28" t="s">
        <v>13</v>
      </c>
      <c r="D28">
        <v>365906</v>
      </c>
      <c r="E28">
        <v>169367</v>
      </c>
      <c r="F28">
        <v>7.0193269999999997</v>
      </c>
      <c r="G28">
        <v>0</v>
      </c>
      <c r="H28">
        <v>100.827</v>
      </c>
      <c r="I28">
        <v>22.5</v>
      </c>
      <c r="J28">
        <v>94.4</v>
      </c>
      <c r="K28">
        <v>247</v>
      </c>
      <c r="L28">
        <v>1.0129999999999999</v>
      </c>
      <c r="M28">
        <v>98.231999999999999</v>
      </c>
      <c r="N28">
        <v>103.78</v>
      </c>
      <c r="O28">
        <v>99.043999999999997</v>
      </c>
      <c r="P28">
        <v>17.7</v>
      </c>
      <c r="Q28">
        <v>28.1</v>
      </c>
      <c r="R28">
        <v>19.399999999999999</v>
      </c>
      <c r="S28">
        <v>5.29</v>
      </c>
      <c r="T28" s="16">
        <v>9</v>
      </c>
      <c r="U28" s="23">
        <f t="shared" si="1"/>
        <v>2241</v>
      </c>
      <c r="V28" s="16"/>
      <c r="W28" s="104">
        <v>41922.388090277775</v>
      </c>
      <c r="X28" s="103">
        <v>365906</v>
      </c>
      <c r="Y28" s="108">
        <f t="shared" si="0"/>
        <v>0</v>
      </c>
    </row>
    <row r="29" spans="1:25">
      <c r="A29" s="16">
        <v>9</v>
      </c>
      <c r="B29" t="s">
        <v>155</v>
      </c>
      <c r="C29" t="s">
        <v>13</v>
      </c>
      <c r="D29">
        <v>363665</v>
      </c>
      <c r="E29">
        <v>169049</v>
      </c>
      <c r="F29">
        <v>6.9576310000000001</v>
      </c>
      <c r="G29">
        <v>0</v>
      </c>
      <c r="H29">
        <v>100.447</v>
      </c>
      <c r="I29">
        <v>22.8</v>
      </c>
      <c r="J29">
        <v>117.1</v>
      </c>
      <c r="K29">
        <v>277.10000000000002</v>
      </c>
      <c r="L29">
        <v>1.0125999999999999</v>
      </c>
      <c r="M29">
        <v>98.131</v>
      </c>
      <c r="N29">
        <v>102.518</v>
      </c>
      <c r="O29">
        <v>98.853999999999999</v>
      </c>
      <c r="P29">
        <v>17.8</v>
      </c>
      <c r="Q29">
        <v>27.9</v>
      </c>
      <c r="R29">
        <v>21.3</v>
      </c>
      <c r="S29">
        <v>5.27</v>
      </c>
      <c r="T29" s="16">
        <v>8</v>
      </c>
      <c r="U29" s="23">
        <f t="shared" si="1"/>
        <v>2790</v>
      </c>
      <c r="V29" s="16"/>
      <c r="W29" s="104">
        <v>41892.40693287037</v>
      </c>
      <c r="X29" s="103">
        <v>363670</v>
      </c>
      <c r="Y29" s="108">
        <f t="shared" si="0"/>
        <v>1.3748917272806693E-3</v>
      </c>
    </row>
    <row r="30" spans="1:25" s="25" customFormat="1">
      <c r="A30" s="21">
        <v>8</v>
      </c>
      <c r="B30" t="s">
        <v>156</v>
      </c>
      <c r="C30" t="s">
        <v>13</v>
      </c>
      <c r="D30">
        <v>360875</v>
      </c>
      <c r="E30">
        <v>168652</v>
      </c>
      <c r="F30">
        <v>7.2658160000000001</v>
      </c>
      <c r="G30">
        <v>0</v>
      </c>
      <c r="H30">
        <v>101.41500000000001</v>
      </c>
      <c r="I30">
        <v>22.3</v>
      </c>
      <c r="J30">
        <v>121</v>
      </c>
      <c r="K30">
        <v>267.7</v>
      </c>
      <c r="L30">
        <v>1.0137</v>
      </c>
      <c r="M30">
        <v>98.51</v>
      </c>
      <c r="N30">
        <v>103.727</v>
      </c>
      <c r="O30">
        <v>101.88200000000001</v>
      </c>
      <c r="P30">
        <v>16.7</v>
      </c>
      <c r="Q30">
        <v>26.6</v>
      </c>
      <c r="R30">
        <v>17.8</v>
      </c>
      <c r="S30">
        <v>5.27</v>
      </c>
      <c r="T30" s="22">
        <v>7</v>
      </c>
      <c r="U30" s="23">
        <f t="shared" si="1"/>
        <v>2890</v>
      </c>
      <c r="V30" s="24">
        <v>8</v>
      </c>
      <c r="W30" s="104">
        <v>41861.405162037037</v>
      </c>
      <c r="X30" s="103">
        <v>360876</v>
      </c>
      <c r="Y30" s="108">
        <f t="shared" si="0"/>
        <v>2.7710426047633518E-4</v>
      </c>
    </row>
    <row r="31" spans="1:25">
      <c r="A31" s="16">
        <v>7</v>
      </c>
      <c r="B31" t="s">
        <v>157</v>
      </c>
      <c r="C31" t="s">
        <v>13</v>
      </c>
      <c r="D31">
        <v>357985</v>
      </c>
      <c r="E31">
        <v>168245</v>
      </c>
      <c r="F31">
        <v>6.9616949999999997</v>
      </c>
      <c r="G31">
        <v>0</v>
      </c>
      <c r="H31">
        <v>100.736</v>
      </c>
      <c r="I31">
        <v>22.4</v>
      </c>
      <c r="J31">
        <v>134.6</v>
      </c>
      <c r="K31">
        <v>266.89999999999998</v>
      </c>
      <c r="L31">
        <v>1.0125</v>
      </c>
      <c r="M31">
        <v>97.692999999999998</v>
      </c>
      <c r="N31">
        <v>103.931</v>
      </c>
      <c r="O31">
        <v>99.031999999999996</v>
      </c>
      <c r="P31">
        <v>20.100000000000001</v>
      </c>
      <c r="Q31">
        <v>25.8</v>
      </c>
      <c r="R31">
        <v>21.7</v>
      </c>
      <c r="S31">
        <v>5.27</v>
      </c>
      <c r="T31" s="16">
        <v>6</v>
      </c>
      <c r="U31" s="23">
        <f t="shared" si="1"/>
        <v>3223</v>
      </c>
      <c r="V31" s="5"/>
      <c r="W31" s="104">
        <v>41830.400266203702</v>
      </c>
      <c r="X31" s="103">
        <v>357991</v>
      </c>
      <c r="Y31" s="108">
        <f t="shared" si="0"/>
        <v>1.6760478791013611E-3</v>
      </c>
    </row>
    <row r="32" spans="1:25">
      <c r="A32" s="16">
        <v>6</v>
      </c>
      <c r="B32" t="s">
        <v>158</v>
      </c>
      <c r="C32" t="s">
        <v>13</v>
      </c>
      <c r="D32">
        <v>354762</v>
      </c>
      <c r="E32">
        <v>167789</v>
      </c>
      <c r="F32">
        <v>6.9892029999999998</v>
      </c>
      <c r="G32">
        <v>0</v>
      </c>
      <c r="H32">
        <v>103.661</v>
      </c>
      <c r="I32">
        <v>21.2</v>
      </c>
      <c r="J32">
        <v>30</v>
      </c>
      <c r="K32">
        <v>138.6</v>
      </c>
      <c r="L32">
        <v>1.0127999999999999</v>
      </c>
      <c r="M32">
        <v>98.049000000000007</v>
      </c>
      <c r="N32">
        <v>105.89</v>
      </c>
      <c r="O32">
        <v>98.906999999999996</v>
      </c>
      <c r="P32">
        <v>15.8</v>
      </c>
      <c r="Q32">
        <v>27.5</v>
      </c>
      <c r="R32">
        <v>20.2</v>
      </c>
      <c r="S32">
        <v>5.28</v>
      </c>
      <c r="T32" s="16">
        <v>5</v>
      </c>
      <c r="U32" s="23">
        <f t="shared" si="1"/>
        <v>645</v>
      </c>
      <c r="V32" s="5"/>
      <c r="W32" s="104">
        <v>41800.391400462962</v>
      </c>
      <c r="X32" s="103">
        <v>354762</v>
      </c>
      <c r="Y32" s="108">
        <f t="shared" si="0"/>
        <v>0</v>
      </c>
    </row>
    <row r="33" spans="1:25">
      <c r="A33" s="16">
        <v>5</v>
      </c>
      <c r="B33" t="s">
        <v>159</v>
      </c>
      <c r="C33" t="s">
        <v>13</v>
      </c>
      <c r="D33">
        <v>354117</v>
      </c>
      <c r="E33">
        <v>167700</v>
      </c>
      <c r="F33">
        <v>7.5225520000000001</v>
      </c>
      <c r="G33">
        <v>0</v>
      </c>
      <c r="H33">
        <v>103.58</v>
      </c>
      <c r="I33">
        <v>19.8</v>
      </c>
      <c r="J33">
        <v>20.7</v>
      </c>
      <c r="K33">
        <v>217.6</v>
      </c>
      <c r="L33">
        <v>1.0145999999999999</v>
      </c>
      <c r="M33">
        <v>101.57599999999999</v>
      </c>
      <c r="N33">
        <v>105.557</v>
      </c>
      <c r="O33">
        <v>104.66200000000001</v>
      </c>
      <c r="P33">
        <v>15.5</v>
      </c>
      <c r="Q33">
        <v>25.7</v>
      </c>
      <c r="R33">
        <v>15.8</v>
      </c>
      <c r="S33">
        <v>5.28</v>
      </c>
      <c r="T33" s="16">
        <v>4</v>
      </c>
      <c r="U33" s="23">
        <f t="shared" si="1"/>
        <v>458</v>
      </c>
      <c r="V33" s="5"/>
      <c r="W33" s="104">
        <v>41769.390069444446</v>
      </c>
      <c r="X33" s="103">
        <v>354116</v>
      </c>
      <c r="Y33" s="108">
        <f t="shared" si="0"/>
        <v>-2.8239254257300672E-4</v>
      </c>
    </row>
    <row r="34" spans="1:25">
      <c r="A34" s="16">
        <v>4</v>
      </c>
      <c r="B34" t="s">
        <v>160</v>
      </c>
      <c r="C34" t="s">
        <v>13</v>
      </c>
      <c r="D34">
        <v>353659</v>
      </c>
      <c r="E34">
        <v>167637</v>
      </c>
      <c r="F34">
        <v>7.3333149999999998</v>
      </c>
      <c r="G34">
        <v>0</v>
      </c>
      <c r="H34">
        <v>102.702</v>
      </c>
      <c r="I34">
        <v>22.8</v>
      </c>
      <c r="J34">
        <v>128.30000000000001</v>
      </c>
      <c r="K34">
        <v>253.2</v>
      </c>
      <c r="L34">
        <v>1.0135000000000001</v>
      </c>
      <c r="M34">
        <v>99.385999999999996</v>
      </c>
      <c r="N34">
        <v>105.54</v>
      </c>
      <c r="O34">
        <v>103.79</v>
      </c>
      <c r="P34">
        <v>20.5</v>
      </c>
      <c r="Q34">
        <v>26.3</v>
      </c>
      <c r="R34">
        <v>20.5</v>
      </c>
      <c r="S34">
        <v>5.28</v>
      </c>
      <c r="T34" s="16">
        <v>3</v>
      </c>
      <c r="U34" s="23">
        <f t="shared" si="1"/>
        <v>3065</v>
      </c>
      <c r="V34" s="5"/>
      <c r="W34" s="104">
        <v>41739.385474537034</v>
      </c>
      <c r="X34" s="103">
        <v>353660</v>
      </c>
      <c r="Y34" s="108">
        <f t="shared" si="0"/>
        <v>2.827582501794268E-4</v>
      </c>
    </row>
    <row r="35" spans="1:25">
      <c r="A35" s="16">
        <v>3</v>
      </c>
      <c r="B35" t="s">
        <v>161</v>
      </c>
      <c r="C35" t="s">
        <v>13</v>
      </c>
      <c r="D35">
        <v>350594</v>
      </c>
      <c r="E35">
        <v>167211</v>
      </c>
      <c r="F35">
        <v>7.1197160000000004</v>
      </c>
      <c r="G35">
        <v>0</v>
      </c>
      <c r="H35">
        <v>102.422</v>
      </c>
      <c r="I35">
        <v>23.4</v>
      </c>
      <c r="J35">
        <v>140.80000000000001</v>
      </c>
      <c r="K35">
        <v>259.10000000000002</v>
      </c>
      <c r="L35">
        <v>1.0127999999999999</v>
      </c>
      <c r="M35">
        <v>100.41</v>
      </c>
      <c r="N35">
        <v>103.96899999999999</v>
      </c>
      <c r="O35">
        <v>101.37</v>
      </c>
      <c r="P35">
        <v>21.7</v>
      </c>
      <c r="Q35">
        <v>27.6</v>
      </c>
      <c r="R35">
        <v>22</v>
      </c>
      <c r="S35">
        <v>5.28</v>
      </c>
      <c r="T35" s="16">
        <v>2</v>
      </c>
      <c r="U35" s="23">
        <f t="shared" si="1"/>
        <v>3378</v>
      </c>
      <c r="V35" s="5"/>
      <c r="W35" s="104">
        <v>41708.391122685185</v>
      </c>
      <c r="X35" s="103">
        <v>350597</v>
      </c>
      <c r="Y35" s="108">
        <f>((X35*100)/D35)-100</f>
        <v>8.5569062790114003E-4</v>
      </c>
    </row>
    <row r="36" spans="1:25">
      <c r="A36" s="16">
        <v>2</v>
      </c>
      <c r="B36" t="s">
        <v>162</v>
      </c>
      <c r="C36" t="s">
        <v>13</v>
      </c>
      <c r="D36">
        <v>347216</v>
      </c>
      <c r="E36">
        <v>166739</v>
      </c>
      <c r="F36">
        <v>7.1910080000000001</v>
      </c>
      <c r="G36">
        <v>0</v>
      </c>
      <c r="H36">
        <v>102.36</v>
      </c>
      <c r="I36">
        <v>23.5</v>
      </c>
      <c r="J36">
        <v>147.5</v>
      </c>
      <c r="K36">
        <v>263</v>
      </c>
      <c r="L36">
        <v>1.0128999999999999</v>
      </c>
      <c r="M36">
        <v>99.343000000000004</v>
      </c>
      <c r="N36">
        <v>104.789</v>
      </c>
      <c r="O36">
        <v>102.565</v>
      </c>
      <c r="P36">
        <v>21.3</v>
      </c>
      <c r="Q36">
        <v>26.8</v>
      </c>
      <c r="R36">
        <v>22.6</v>
      </c>
      <c r="S36">
        <v>5.28</v>
      </c>
      <c r="T36" s="16">
        <v>1</v>
      </c>
      <c r="U36" s="23">
        <f t="shared" si="1"/>
        <v>3534</v>
      </c>
      <c r="V36" s="5"/>
      <c r="W36" s="104">
        <v>41680.386736111112</v>
      </c>
      <c r="X36" s="103">
        <v>347218</v>
      </c>
      <c r="Y36" s="108">
        <f t="shared" ref="Y36:Y37" si="2">((X36*100)/D36)-100</f>
        <v>5.7601032210641279E-4</v>
      </c>
    </row>
    <row r="37" spans="1:25">
      <c r="A37" s="16">
        <v>1</v>
      </c>
      <c r="B37" t="s">
        <v>163</v>
      </c>
      <c r="C37" t="s">
        <v>13</v>
      </c>
      <c r="D37">
        <v>343682</v>
      </c>
      <c r="E37">
        <v>166245</v>
      </c>
      <c r="F37">
        <v>7.1381439999999996</v>
      </c>
      <c r="G37">
        <v>0</v>
      </c>
      <c r="H37">
        <v>100.827</v>
      </c>
      <c r="I37">
        <v>23.2</v>
      </c>
      <c r="J37">
        <v>149.5</v>
      </c>
      <c r="K37">
        <v>264.3</v>
      </c>
      <c r="L37">
        <v>1.0127999999999999</v>
      </c>
      <c r="M37">
        <v>98.22</v>
      </c>
      <c r="N37">
        <v>104.07299999999999</v>
      </c>
      <c r="O37">
        <v>101.714</v>
      </c>
      <c r="P37">
        <v>21.6</v>
      </c>
      <c r="Q37">
        <v>27.5</v>
      </c>
      <c r="R37">
        <v>22.3</v>
      </c>
      <c r="S37">
        <v>5.28</v>
      </c>
      <c r="T37" s="1"/>
      <c r="U37" s="26"/>
      <c r="V37" s="5"/>
      <c r="W37" s="104">
        <v>41649.406712962962</v>
      </c>
      <c r="X37" s="103">
        <v>343685</v>
      </c>
      <c r="Y37" s="108">
        <f t="shared" si="2"/>
        <v>8.7289994820594075E-4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86"/>
      <c r="X38" s="287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86"/>
      <c r="X39" s="287"/>
      <c r="Y39" s="28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86"/>
      <c r="X40" s="287"/>
      <c r="Y40" s="28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9"/>
      <c r="X41" s="290"/>
      <c r="Y41" s="291"/>
    </row>
    <row r="42" spans="1:25">
      <c r="D42" s="32"/>
      <c r="E42" s="32"/>
      <c r="N42" s="32"/>
    </row>
  </sheetData>
  <mergeCells count="4">
    <mergeCell ref="Y1:Y5"/>
    <mergeCell ref="W38:Y41"/>
    <mergeCell ref="W1:W5"/>
    <mergeCell ref="X1:X5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2"/>
  <sheetViews>
    <sheetView view="pageBreakPreview" zoomScale="80" zoomScaleNormal="100" zoomScaleSheetLayoutView="80" workbookViewId="0">
      <selection activeCell="P16" sqref="P16"/>
    </sheetView>
  </sheetViews>
  <sheetFormatPr baseColWidth="10" defaultColWidth="11.42578125" defaultRowHeight="15"/>
  <cols>
    <col min="1" max="1" width="7.28515625" customWidth="1"/>
    <col min="3" max="3" width="13.85546875" bestFit="1" customWidth="1"/>
    <col min="4" max="4" width="10.5703125" bestFit="1" customWidth="1"/>
    <col min="5" max="5" width="9.85546875" bestFit="1" customWidth="1"/>
    <col min="6" max="7" width="10.8554687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  <col min="23" max="23" width="24.42578125" bestFit="1" customWidth="1"/>
  </cols>
  <sheetData>
    <row r="1" spans="1:25" ht="15.75">
      <c r="A1" s="1"/>
      <c r="B1" s="1"/>
      <c r="C1" s="12"/>
      <c r="D1" s="13" t="s">
        <v>22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241" t="s">
        <v>128</v>
      </c>
      <c r="X1" s="241" t="s">
        <v>129</v>
      </c>
      <c r="Y1" s="244" t="s">
        <v>130</v>
      </c>
    </row>
    <row r="2" spans="1:25">
      <c r="A2" s="1"/>
      <c r="B2" s="1"/>
      <c r="C2" s="1"/>
      <c r="D2" s="14" t="s">
        <v>24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25</v>
      </c>
      <c r="V2" s="4"/>
      <c r="W2" s="242"/>
      <c r="X2" s="242"/>
      <c r="Y2" s="245"/>
    </row>
    <row r="3" spans="1:25">
      <c r="A3" s="16" t="s">
        <v>26</v>
      </c>
      <c r="B3" s="1"/>
      <c r="C3" s="1"/>
      <c r="D3" s="14" t="s">
        <v>27</v>
      </c>
      <c r="E3" s="1"/>
      <c r="F3" s="1"/>
      <c r="G3" s="16" t="s">
        <v>28</v>
      </c>
      <c r="H3" s="16" t="s">
        <v>29</v>
      </c>
      <c r="I3" s="16" t="s">
        <v>29</v>
      </c>
      <c r="J3" s="16" t="s">
        <v>29</v>
      </c>
      <c r="K3" s="1"/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31</v>
      </c>
      <c r="Q3" s="11" t="s">
        <v>32</v>
      </c>
      <c r="R3" s="11" t="s">
        <v>33</v>
      </c>
      <c r="S3" s="11" t="s">
        <v>34</v>
      </c>
      <c r="T3" s="1"/>
      <c r="U3" s="15" t="s">
        <v>35</v>
      </c>
      <c r="V3" s="4"/>
      <c r="W3" s="242"/>
      <c r="X3" s="242"/>
      <c r="Y3" s="245"/>
    </row>
    <row r="4" spans="1:25">
      <c r="A4" s="16" t="s">
        <v>36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37</v>
      </c>
      <c r="H4" s="11" t="s">
        <v>38</v>
      </c>
      <c r="I4" s="11" t="s">
        <v>39</v>
      </c>
      <c r="J4" s="11" t="s">
        <v>40</v>
      </c>
      <c r="K4" s="11" t="s">
        <v>6</v>
      </c>
      <c r="L4" s="11" t="s">
        <v>41</v>
      </c>
      <c r="M4" s="11" t="s">
        <v>42</v>
      </c>
      <c r="N4" s="11" t="s">
        <v>42</v>
      </c>
      <c r="O4" s="11" t="s">
        <v>42</v>
      </c>
      <c r="P4" s="11" t="s">
        <v>43</v>
      </c>
      <c r="Q4" s="11" t="s">
        <v>43</v>
      </c>
      <c r="R4" s="11" t="s">
        <v>44</v>
      </c>
      <c r="S4" s="11" t="s">
        <v>45</v>
      </c>
      <c r="T4" s="1"/>
      <c r="U4" s="15" t="s">
        <v>46</v>
      </c>
      <c r="V4" s="4"/>
      <c r="W4" s="242"/>
      <c r="X4" s="242"/>
      <c r="Y4" s="245"/>
    </row>
    <row r="5" spans="1:25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47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48</v>
      </c>
      <c r="U5" s="20" t="s">
        <v>49</v>
      </c>
      <c r="V5" s="4"/>
      <c r="W5" s="243"/>
      <c r="X5" s="243"/>
      <c r="Y5" s="246"/>
    </row>
    <row r="6" spans="1:25">
      <c r="A6" s="21">
        <v>32</v>
      </c>
      <c r="B6" t="s">
        <v>716</v>
      </c>
      <c r="C6" t="s">
        <v>13</v>
      </c>
      <c r="D6">
        <v>4089</v>
      </c>
      <c r="E6">
        <v>112878</v>
      </c>
      <c r="F6">
        <v>1.880509</v>
      </c>
      <c r="G6">
        <v>0</v>
      </c>
      <c r="H6">
        <v>14.231</v>
      </c>
      <c r="I6">
        <v>13.8</v>
      </c>
      <c r="J6">
        <v>2.2999999999999998</v>
      </c>
      <c r="K6">
        <v>6.5</v>
      </c>
      <c r="T6" s="22">
        <v>31</v>
      </c>
      <c r="U6" s="23">
        <f>D6-D7</f>
        <v>54</v>
      </c>
      <c r="V6" s="24">
        <v>1</v>
      </c>
      <c r="W6" s="106"/>
      <c r="X6" s="102"/>
      <c r="Y6" s="105">
        <f t="shared" ref="Y6:Y34" si="0">((X6*100)/D6)-100</f>
        <v>-100</v>
      </c>
    </row>
    <row r="7" spans="1:25">
      <c r="A7" s="16">
        <v>31</v>
      </c>
      <c r="B7" t="s">
        <v>717</v>
      </c>
      <c r="C7" t="s">
        <v>13</v>
      </c>
      <c r="D7">
        <v>4035</v>
      </c>
      <c r="E7">
        <v>112849</v>
      </c>
      <c r="F7">
        <v>1.8930180000000001</v>
      </c>
      <c r="G7">
        <v>0</v>
      </c>
      <c r="H7">
        <v>14.236000000000001</v>
      </c>
      <c r="I7">
        <v>15</v>
      </c>
      <c r="J7">
        <v>2.4</v>
      </c>
      <c r="K7">
        <v>6.3</v>
      </c>
      <c r="T7" s="16">
        <v>30</v>
      </c>
      <c r="U7" s="23">
        <f>D7-D8</f>
        <v>56</v>
      </c>
      <c r="V7" s="4"/>
      <c r="W7" s="102"/>
      <c r="X7" s="102"/>
      <c r="Y7" s="105">
        <f t="shared" si="0"/>
        <v>-100</v>
      </c>
    </row>
    <row r="8" spans="1:25">
      <c r="A8" s="16">
        <v>30</v>
      </c>
      <c r="B8" t="s">
        <v>244</v>
      </c>
      <c r="C8" t="s">
        <v>13</v>
      </c>
      <c r="D8">
        <v>3979</v>
      </c>
      <c r="E8">
        <v>112819</v>
      </c>
      <c r="F8">
        <v>1.9006540000000001</v>
      </c>
      <c r="G8">
        <v>0</v>
      </c>
      <c r="H8">
        <v>14.242000000000001</v>
      </c>
      <c r="I8">
        <v>15.5</v>
      </c>
      <c r="J8">
        <v>2.2999999999999998</v>
      </c>
      <c r="K8">
        <v>6.3</v>
      </c>
      <c r="T8" s="16">
        <v>29</v>
      </c>
      <c r="U8" s="23">
        <f>D8-D9</f>
        <v>54</v>
      </c>
      <c r="V8" s="4"/>
      <c r="W8" s="102"/>
      <c r="X8" s="102"/>
      <c r="Y8" s="105">
        <f t="shared" si="0"/>
        <v>-100</v>
      </c>
    </row>
    <row r="9" spans="1:25" s="25" customFormat="1">
      <c r="A9" s="21">
        <v>29</v>
      </c>
      <c r="B9" t="s">
        <v>245</v>
      </c>
      <c r="C9" t="s">
        <v>13</v>
      </c>
      <c r="D9">
        <v>3925</v>
      </c>
      <c r="E9">
        <v>112791</v>
      </c>
      <c r="F9">
        <v>1.8742570000000001</v>
      </c>
      <c r="G9">
        <v>0</v>
      </c>
      <c r="H9">
        <v>14.257</v>
      </c>
      <c r="I9">
        <v>16.899999999999999</v>
      </c>
      <c r="J9">
        <v>1.9</v>
      </c>
      <c r="K9">
        <v>6.1</v>
      </c>
      <c r="L9"/>
      <c r="M9"/>
      <c r="N9"/>
      <c r="O9"/>
      <c r="P9"/>
      <c r="Q9"/>
      <c r="R9"/>
      <c r="S9"/>
      <c r="T9" s="22">
        <v>28</v>
      </c>
      <c r="U9" s="23">
        <f t="shared" ref="U9:U36" si="1">D9-D10</f>
        <v>44</v>
      </c>
      <c r="V9" s="24">
        <v>29</v>
      </c>
      <c r="W9" s="102"/>
      <c r="X9" s="102"/>
      <c r="Y9" s="105">
        <f t="shared" si="0"/>
        <v>-100</v>
      </c>
    </row>
    <row r="10" spans="1:25">
      <c r="A10" s="16">
        <v>28</v>
      </c>
      <c r="B10" t="s">
        <v>246</v>
      </c>
      <c r="C10" t="s">
        <v>13</v>
      </c>
      <c r="D10">
        <v>3881</v>
      </c>
      <c r="E10">
        <v>112767</v>
      </c>
      <c r="F10">
        <v>1.880066</v>
      </c>
      <c r="G10">
        <v>0</v>
      </c>
      <c r="H10">
        <v>14.24</v>
      </c>
      <c r="I10">
        <v>16.5</v>
      </c>
      <c r="J10">
        <v>2.1</v>
      </c>
      <c r="K10">
        <v>6.6</v>
      </c>
      <c r="T10" s="16">
        <v>27</v>
      </c>
      <c r="U10" s="23">
        <f t="shared" si="1"/>
        <v>49</v>
      </c>
      <c r="V10" s="16"/>
      <c r="W10" s="102"/>
      <c r="X10" s="102"/>
      <c r="Y10" s="105">
        <f t="shared" si="0"/>
        <v>-100</v>
      </c>
    </row>
    <row r="11" spans="1:25">
      <c r="A11" s="16">
        <v>27</v>
      </c>
      <c r="B11" t="s">
        <v>247</v>
      </c>
      <c r="C11" t="s">
        <v>13</v>
      </c>
      <c r="D11">
        <v>3832</v>
      </c>
      <c r="E11">
        <v>112741</v>
      </c>
      <c r="F11">
        <v>1.8736409999999999</v>
      </c>
      <c r="G11">
        <v>0</v>
      </c>
      <c r="H11">
        <v>14.403</v>
      </c>
      <c r="I11">
        <v>15.5</v>
      </c>
      <c r="J11">
        <v>0.5</v>
      </c>
      <c r="K11">
        <v>6.1</v>
      </c>
      <c r="T11" s="16">
        <v>26</v>
      </c>
      <c r="U11" s="23">
        <f t="shared" si="1"/>
        <v>12</v>
      </c>
      <c r="V11" s="16"/>
      <c r="W11" s="102"/>
      <c r="X11" s="102"/>
      <c r="Y11" s="105">
        <f t="shared" si="0"/>
        <v>-100</v>
      </c>
    </row>
    <row r="12" spans="1:25">
      <c r="A12" s="16">
        <v>26</v>
      </c>
      <c r="B12" t="s">
        <v>248</v>
      </c>
      <c r="C12" t="s">
        <v>13</v>
      </c>
      <c r="D12">
        <v>3820</v>
      </c>
      <c r="E12">
        <v>112734</v>
      </c>
      <c r="F12">
        <v>1.9130199999999999</v>
      </c>
      <c r="G12">
        <v>0</v>
      </c>
      <c r="H12">
        <v>14.428000000000001</v>
      </c>
      <c r="I12">
        <v>15</v>
      </c>
      <c r="J12">
        <v>0.4</v>
      </c>
      <c r="K12">
        <v>3.5</v>
      </c>
      <c r="T12" s="16">
        <v>25</v>
      </c>
      <c r="U12" s="23">
        <f t="shared" si="1"/>
        <v>9</v>
      </c>
      <c r="V12" s="16"/>
      <c r="W12" s="102"/>
      <c r="X12" s="102"/>
      <c r="Y12" s="105">
        <f t="shared" si="0"/>
        <v>-100</v>
      </c>
    </row>
    <row r="13" spans="1:25">
      <c r="A13" s="16">
        <v>25</v>
      </c>
      <c r="B13" t="s">
        <v>249</v>
      </c>
      <c r="C13" t="s">
        <v>13</v>
      </c>
      <c r="D13">
        <v>3811</v>
      </c>
      <c r="E13">
        <v>112730</v>
      </c>
      <c r="F13">
        <v>1.870727</v>
      </c>
      <c r="G13">
        <v>0</v>
      </c>
      <c r="H13">
        <v>14.343</v>
      </c>
      <c r="I13">
        <v>14.6</v>
      </c>
      <c r="J13">
        <v>1.3</v>
      </c>
      <c r="K13">
        <v>5.9</v>
      </c>
      <c r="T13" s="16">
        <v>24</v>
      </c>
      <c r="U13" s="23">
        <f t="shared" si="1"/>
        <v>31</v>
      </c>
      <c r="V13" s="16"/>
      <c r="W13" s="102"/>
      <c r="X13" s="102"/>
      <c r="Y13" s="105">
        <f t="shared" si="0"/>
        <v>-100</v>
      </c>
    </row>
    <row r="14" spans="1:25">
      <c r="A14" s="16">
        <v>24</v>
      </c>
      <c r="B14" t="s">
        <v>250</v>
      </c>
      <c r="C14" t="s">
        <v>13</v>
      </c>
      <c r="D14">
        <v>3780</v>
      </c>
      <c r="E14">
        <v>112713</v>
      </c>
      <c r="F14">
        <v>1.8886940000000001</v>
      </c>
      <c r="G14">
        <v>0</v>
      </c>
      <c r="H14">
        <v>14.198</v>
      </c>
      <c r="I14">
        <v>16.2</v>
      </c>
      <c r="J14">
        <v>2.2000000000000002</v>
      </c>
      <c r="K14">
        <v>6.2</v>
      </c>
      <c r="T14" s="16">
        <v>23</v>
      </c>
      <c r="U14" s="23">
        <f t="shared" si="1"/>
        <v>53</v>
      </c>
      <c r="V14" s="16"/>
      <c r="W14" s="102"/>
      <c r="X14" s="102"/>
      <c r="Y14" s="105">
        <f t="shared" si="0"/>
        <v>-100</v>
      </c>
    </row>
    <row r="15" spans="1:25">
      <c r="A15" s="16">
        <v>23</v>
      </c>
      <c r="B15" t="s">
        <v>251</v>
      </c>
      <c r="C15" t="s">
        <v>13</v>
      </c>
      <c r="D15">
        <v>3727</v>
      </c>
      <c r="E15">
        <v>112685</v>
      </c>
      <c r="F15">
        <v>1.872266</v>
      </c>
      <c r="G15">
        <v>0</v>
      </c>
      <c r="H15">
        <v>14.189</v>
      </c>
      <c r="I15">
        <v>17.5</v>
      </c>
      <c r="J15">
        <v>2.6</v>
      </c>
      <c r="K15">
        <v>6.2</v>
      </c>
      <c r="T15" s="16">
        <v>22</v>
      </c>
      <c r="U15" s="23">
        <f t="shared" si="1"/>
        <v>61</v>
      </c>
      <c r="V15" s="16"/>
      <c r="W15" s="102"/>
      <c r="X15" s="102"/>
      <c r="Y15" s="105">
        <f t="shared" si="0"/>
        <v>-100</v>
      </c>
    </row>
    <row r="16" spans="1:25" s="25" customFormat="1">
      <c r="A16" s="21">
        <v>22</v>
      </c>
      <c r="B16" t="s">
        <v>252</v>
      </c>
      <c r="C16" t="s">
        <v>13</v>
      </c>
      <c r="D16">
        <v>3666</v>
      </c>
      <c r="E16">
        <v>112652</v>
      </c>
      <c r="F16">
        <v>1.8663270000000001</v>
      </c>
      <c r="G16">
        <v>0</v>
      </c>
      <c r="H16">
        <v>14.18</v>
      </c>
      <c r="I16">
        <v>16.5</v>
      </c>
      <c r="J16">
        <v>2.8</v>
      </c>
      <c r="K16">
        <v>6.4</v>
      </c>
      <c r="L16"/>
      <c r="M16"/>
      <c r="N16"/>
      <c r="O16"/>
      <c r="P16"/>
      <c r="Q16"/>
      <c r="R16"/>
      <c r="S16"/>
      <c r="T16" s="22">
        <v>21</v>
      </c>
      <c r="U16" s="23">
        <f t="shared" si="1"/>
        <v>66</v>
      </c>
      <c r="V16" s="24">
        <v>22</v>
      </c>
      <c r="W16" s="102"/>
      <c r="X16" s="102"/>
      <c r="Y16" s="105">
        <f t="shared" si="0"/>
        <v>-100</v>
      </c>
    </row>
    <row r="17" spans="1:25">
      <c r="A17" s="16">
        <v>21</v>
      </c>
      <c r="B17" t="s">
        <v>253</v>
      </c>
      <c r="C17" t="s">
        <v>13</v>
      </c>
      <c r="D17">
        <v>3600</v>
      </c>
      <c r="E17">
        <v>112616</v>
      </c>
      <c r="F17">
        <v>1.868382</v>
      </c>
      <c r="G17">
        <v>0</v>
      </c>
      <c r="H17">
        <v>14.145</v>
      </c>
      <c r="I17">
        <v>16.7</v>
      </c>
      <c r="J17">
        <v>3.1</v>
      </c>
      <c r="K17">
        <v>6.3</v>
      </c>
      <c r="T17" s="16">
        <v>20</v>
      </c>
      <c r="U17" s="23">
        <f t="shared" si="1"/>
        <v>74</v>
      </c>
      <c r="V17" s="16"/>
      <c r="W17" s="102"/>
      <c r="X17" s="102"/>
      <c r="Y17" s="105">
        <f t="shared" si="0"/>
        <v>-100</v>
      </c>
    </row>
    <row r="18" spans="1:25">
      <c r="A18" s="16">
        <v>20</v>
      </c>
      <c r="B18" t="s">
        <v>254</v>
      </c>
      <c r="C18" t="s">
        <v>13</v>
      </c>
      <c r="D18">
        <v>3526</v>
      </c>
      <c r="E18">
        <v>112576</v>
      </c>
      <c r="F18">
        <v>1.8685609999999999</v>
      </c>
      <c r="G18">
        <v>0</v>
      </c>
      <c r="H18">
        <v>14.363</v>
      </c>
      <c r="I18">
        <v>17.3</v>
      </c>
      <c r="J18">
        <v>0.5</v>
      </c>
      <c r="K18">
        <v>5.3</v>
      </c>
      <c r="T18" s="16">
        <v>19</v>
      </c>
      <c r="U18" s="23">
        <f t="shared" si="1"/>
        <v>13</v>
      </c>
      <c r="V18" s="16"/>
      <c r="W18" s="102"/>
      <c r="X18" s="102"/>
      <c r="Y18" s="105">
        <f t="shared" si="0"/>
        <v>-100</v>
      </c>
    </row>
    <row r="19" spans="1:25">
      <c r="A19" s="16">
        <v>19</v>
      </c>
      <c r="B19" t="s">
        <v>255</v>
      </c>
      <c r="C19" t="s">
        <v>13</v>
      </c>
      <c r="D19">
        <v>3513</v>
      </c>
      <c r="E19">
        <v>112569</v>
      </c>
      <c r="F19">
        <v>1.8818729999999999</v>
      </c>
      <c r="G19">
        <v>0</v>
      </c>
      <c r="H19">
        <v>14.372</v>
      </c>
      <c r="I19">
        <v>17.5</v>
      </c>
      <c r="J19">
        <v>0.2</v>
      </c>
      <c r="K19">
        <v>0.2</v>
      </c>
      <c r="T19" s="16">
        <v>18</v>
      </c>
      <c r="U19" s="23">
        <f t="shared" si="1"/>
        <v>5</v>
      </c>
      <c r="V19" s="16"/>
      <c r="W19" s="102"/>
      <c r="X19" s="102"/>
      <c r="Y19" s="105">
        <f t="shared" si="0"/>
        <v>-100</v>
      </c>
    </row>
    <row r="20" spans="1:25">
      <c r="A20" s="16">
        <v>18</v>
      </c>
      <c r="B20" t="s">
        <v>256</v>
      </c>
      <c r="C20" t="s">
        <v>13</v>
      </c>
      <c r="D20">
        <v>3508</v>
      </c>
      <c r="E20">
        <v>112567</v>
      </c>
      <c r="F20">
        <v>1.906925</v>
      </c>
      <c r="G20">
        <v>0</v>
      </c>
      <c r="H20">
        <v>14.319000000000001</v>
      </c>
      <c r="I20">
        <v>19.2</v>
      </c>
      <c r="J20">
        <v>0.9</v>
      </c>
      <c r="K20">
        <v>5.6</v>
      </c>
      <c r="T20" s="16">
        <v>17</v>
      </c>
      <c r="U20" s="23">
        <f t="shared" si="1"/>
        <v>20</v>
      </c>
      <c r="V20" s="16"/>
      <c r="W20" s="103"/>
      <c r="X20" s="103"/>
      <c r="Y20" s="105">
        <f t="shared" si="0"/>
        <v>-100</v>
      </c>
    </row>
    <row r="21" spans="1:25">
      <c r="A21" s="16">
        <v>17</v>
      </c>
      <c r="B21" t="s">
        <v>257</v>
      </c>
      <c r="C21" t="s">
        <v>13</v>
      </c>
      <c r="D21">
        <v>3488</v>
      </c>
      <c r="E21">
        <v>112556</v>
      </c>
      <c r="F21">
        <v>1.8918630000000001</v>
      </c>
      <c r="G21">
        <v>0</v>
      </c>
      <c r="H21">
        <v>14.199</v>
      </c>
      <c r="I21">
        <v>17.5</v>
      </c>
      <c r="J21">
        <v>1.9</v>
      </c>
      <c r="K21">
        <v>5.2</v>
      </c>
      <c r="T21" s="16">
        <v>16</v>
      </c>
      <c r="U21" s="23">
        <f t="shared" si="1"/>
        <v>46</v>
      </c>
      <c r="V21" s="16"/>
      <c r="W21" s="103"/>
      <c r="X21" s="103"/>
      <c r="Y21" s="105">
        <f t="shared" si="0"/>
        <v>-100</v>
      </c>
    </row>
    <row r="22" spans="1:25">
      <c r="A22" s="16">
        <v>16</v>
      </c>
      <c r="B22" t="s">
        <v>258</v>
      </c>
      <c r="C22" t="s">
        <v>13</v>
      </c>
      <c r="D22">
        <v>3442</v>
      </c>
      <c r="E22">
        <v>112531</v>
      </c>
      <c r="F22">
        <v>1.919686</v>
      </c>
      <c r="G22">
        <v>0</v>
      </c>
      <c r="H22">
        <v>14.272</v>
      </c>
      <c r="I22">
        <v>15.7</v>
      </c>
      <c r="J22">
        <v>1.8</v>
      </c>
      <c r="K22">
        <v>5.8</v>
      </c>
      <c r="T22" s="16">
        <v>15</v>
      </c>
      <c r="U22" s="23">
        <f t="shared" si="1"/>
        <v>43</v>
      </c>
      <c r="V22" s="16"/>
      <c r="W22" s="103"/>
      <c r="X22" s="103"/>
      <c r="Y22" s="105">
        <f t="shared" si="0"/>
        <v>-100</v>
      </c>
    </row>
    <row r="23" spans="1:25" s="25" customFormat="1">
      <c r="A23" s="21">
        <v>15</v>
      </c>
      <c r="B23" t="s">
        <v>149</v>
      </c>
      <c r="C23" t="s">
        <v>13</v>
      </c>
      <c r="D23">
        <v>3399</v>
      </c>
      <c r="E23">
        <v>112508</v>
      </c>
      <c r="F23">
        <v>1.914288</v>
      </c>
      <c r="G23">
        <v>0</v>
      </c>
      <c r="H23">
        <v>14.242000000000001</v>
      </c>
      <c r="I23">
        <v>15.1</v>
      </c>
      <c r="J23">
        <v>2</v>
      </c>
      <c r="K23">
        <v>6.4</v>
      </c>
      <c r="L23"/>
      <c r="M23"/>
      <c r="N23"/>
      <c r="O23"/>
      <c r="P23"/>
      <c r="Q23"/>
      <c r="R23"/>
      <c r="S23"/>
      <c r="T23" s="22">
        <v>14</v>
      </c>
      <c r="U23" s="23">
        <f t="shared" si="1"/>
        <v>47</v>
      </c>
      <c r="V23" s="24">
        <v>15</v>
      </c>
      <c r="W23" s="103"/>
      <c r="X23" s="103"/>
      <c r="Y23" s="105">
        <f t="shared" si="0"/>
        <v>-100</v>
      </c>
    </row>
    <row r="24" spans="1:25">
      <c r="A24" s="16">
        <v>14</v>
      </c>
      <c r="B24" t="s">
        <v>150</v>
      </c>
      <c r="C24" t="s">
        <v>13</v>
      </c>
      <c r="D24">
        <v>3352</v>
      </c>
      <c r="E24">
        <v>112483</v>
      </c>
      <c r="F24">
        <v>1.870681</v>
      </c>
      <c r="G24">
        <v>0</v>
      </c>
      <c r="H24">
        <v>14.2</v>
      </c>
      <c r="I24">
        <v>19.8</v>
      </c>
      <c r="J24">
        <v>2</v>
      </c>
      <c r="K24">
        <v>6</v>
      </c>
      <c r="T24" s="16">
        <v>13</v>
      </c>
      <c r="U24" s="23">
        <f t="shared" si="1"/>
        <v>46</v>
      </c>
      <c r="V24" s="16"/>
      <c r="W24" s="103"/>
      <c r="X24" s="103"/>
      <c r="Y24" s="105">
        <f t="shared" si="0"/>
        <v>-100</v>
      </c>
    </row>
    <row r="25" spans="1:25">
      <c r="A25" s="16">
        <v>13</v>
      </c>
      <c r="B25" t="s">
        <v>151</v>
      </c>
      <c r="C25" t="s">
        <v>13</v>
      </c>
      <c r="D25">
        <v>3306</v>
      </c>
      <c r="E25">
        <v>112458</v>
      </c>
      <c r="F25">
        <v>1.8843529999999999</v>
      </c>
      <c r="G25">
        <v>0</v>
      </c>
      <c r="H25">
        <v>14.314</v>
      </c>
      <c r="I25">
        <v>19.2</v>
      </c>
      <c r="J25">
        <v>0.9</v>
      </c>
      <c r="K25">
        <v>5.5</v>
      </c>
      <c r="T25" s="16">
        <v>12</v>
      </c>
      <c r="U25" s="23">
        <f>D25-D26</f>
        <v>21</v>
      </c>
      <c r="V25" s="16"/>
      <c r="W25" s="103"/>
      <c r="X25" s="103"/>
      <c r="Y25" s="105">
        <f t="shared" si="0"/>
        <v>-100</v>
      </c>
    </row>
    <row r="26" spans="1:25">
      <c r="A26" s="16">
        <v>12</v>
      </c>
      <c r="B26" t="s">
        <v>152</v>
      </c>
      <c r="C26" t="s">
        <v>13</v>
      </c>
      <c r="D26">
        <v>3285</v>
      </c>
      <c r="E26">
        <v>112446</v>
      </c>
      <c r="F26">
        <v>1.8927240000000001</v>
      </c>
      <c r="G26">
        <v>0</v>
      </c>
      <c r="H26">
        <v>14.37</v>
      </c>
      <c r="I26">
        <v>18</v>
      </c>
      <c r="J26">
        <v>0.3</v>
      </c>
      <c r="K26">
        <v>0.8</v>
      </c>
      <c r="T26" s="16">
        <v>11</v>
      </c>
      <c r="U26" s="23">
        <f t="shared" si="1"/>
        <v>7</v>
      </c>
      <c r="V26" s="16"/>
      <c r="W26" s="104"/>
      <c r="X26" s="103"/>
      <c r="Y26" s="105">
        <f t="shared" si="0"/>
        <v>-100</v>
      </c>
    </row>
    <row r="27" spans="1:25">
      <c r="A27" s="16">
        <v>11</v>
      </c>
      <c r="B27" t="s">
        <v>153</v>
      </c>
      <c r="C27" t="s">
        <v>13</v>
      </c>
      <c r="D27">
        <v>3278</v>
      </c>
      <c r="E27">
        <v>112443</v>
      </c>
      <c r="F27">
        <v>1.89821</v>
      </c>
      <c r="G27">
        <v>0</v>
      </c>
      <c r="H27">
        <v>14.356</v>
      </c>
      <c r="I27">
        <v>19.2</v>
      </c>
      <c r="J27">
        <v>0.4</v>
      </c>
      <c r="K27">
        <v>3.3</v>
      </c>
      <c r="T27" s="16">
        <v>10</v>
      </c>
      <c r="U27" s="23">
        <f t="shared" si="1"/>
        <v>9</v>
      </c>
      <c r="V27" s="16"/>
      <c r="W27" s="104"/>
      <c r="X27" s="103"/>
      <c r="Y27" s="105">
        <f t="shared" si="0"/>
        <v>-100</v>
      </c>
    </row>
    <row r="28" spans="1:25">
      <c r="A28" s="16">
        <v>10</v>
      </c>
      <c r="B28" t="s">
        <v>154</v>
      </c>
      <c r="C28" t="s">
        <v>13</v>
      </c>
      <c r="D28">
        <v>3269</v>
      </c>
      <c r="E28">
        <v>112438</v>
      </c>
      <c r="F28">
        <v>1.89622</v>
      </c>
      <c r="G28">
        <v>0</v>
      </c>
      <c r="H28">
        <v>14.301</v>
      </c>
      <c r="I28">
        <v>19.100000000000001</v>
      </c>
      <c r="J28">
        <v>1</v>
      </c>
      <c r="K28">
        <v>5</v>
      </c>
      <c r="T28" s="16">
        <v>9</v>
      </c>
      <c r="U28" s="23">
        <f t="shared" si="1"/>
        <v>24</v>
      </c>
      <c r="V28" s="16"/>
      <c r="W28" s="104"/>
      <c r="X28" s="103"/>
      <c r="Y28" s="105">
        <f t="shared" si="0"/>
        <v>-100</v>
      </c>
    </row>
    <row r="29" spans="1:25">
      <c r="A29" s="16">
        <v>9</v>
      </c>
      <c r="B29" t="s">
        <v>155</v>
      </c>
      <c r="C29" t="s">
        <v>13</v>
      </c>
      <c r="D29">
        <v>3245</v>
      </c>
      <c r="E29">
        <v>112425</v>
      </c>
      <c r="F29">
        <v>1.8821680000000001</v>
      </c>
      <c r="G29">
        <v>0</v>
      </c>
      <c r="H29">
        <v>14.221</v>
      </c>
      <c r="I29">
        <v>18.399999999999999</v>
      </c>
      <c r="J29">
        <v>1.9</v>
      </c>
      <c r="K29">
        <v>6</v>
      </c>
      <c r="T29" s="16">
        <v>8</v>
      </c>
      <c r="U29" s="23">
        <f t="shared" si="1"/>
        <v>44</v>
      </c>
      <c r="V29" s="16"/>
      <c r="W29" s="104"/>
      <c r="X29" s="103"/>
      <c r="Y29" s="105">
        <f t="shared" si="0"/>
        <v>-100</v>
      </c>
    </row>
    <row r="30" spans="1:25" s="25" customFormat="1">
      <c r="A30" s="21">
        <v>8</v>
      </c>
      <c r="B30" t="s">
        <v>156</v>
      </c>
      <c r="C30" t="s">
        <v>13</v>
      </c>
      <c r="D30">
        <v>3201</v>
      </c>
      <c r="E30">
        <v>112401</v>
      </c>
      <c r="F30">
        <v>1.9180870000000001</v>
      </c>
      <c r="G30">
        <v>0</v>
      </c>
      <c r="H30">
        <v>14.265000000000001</v>
      </c>
      <c r="I30">
        <v>17.5</v>
      </c>
      <c r="J30">
        <v>1.8</v>
      </c>
      <c r="K30">
        <v>6.7</v>
      </c>
      <c r="L30"/>
      <c r="M30"/>
      <c r="N30"/>
      <c r="O30"/>
      <c r="P30"/>
      <c r="Q30"/>
      <c r="R30"/>
      <c r="S30"/>
      <c r="T30" s="22">
        <v>7</v>
      </c>
      <c r="U30" s="23">
        <f t="shared" si="1"/>
        <v>43</v>
      </c>
      <c r="V30" s="24">
        <v>8</v>
      </c>
      <c r="W30" s="104"/>
      <c r="X30" s="103"/>
      <c r="Y30" s="105">
        <f t="shared" si="0"/>
        <v>-100</v>
      </c>
    </row>
    <row r="31" spans="1:25">
      <c r="A31" s="16">
        <v>7</v>
      </c>
      <c r="B31" t="s">
        <v>157</v>
      </c>
      <c r="C31" t="s">
        <v>13</v>
      </c>
      <c r="D31">
        <v>3158</v>
      </c>
      <c r="E31">
        <v>112378</v>
      </c>
      <c r="F31">
        <v>1.8675919999999999</v>
      </c>
      <c r="G31">
        <v>0</v>
      </c>
      <c r="H31">
        <v>14.253</v>
      </c>
      <c r="I31">
        <v>18.2</v>
      </c>
      <c r="J31">
        <v>1.5</v>
      </c>
      <c r="K31">
        <v>6.7</v>
      </c>
      <c r="T31" s="16">
        <v>6</v>
      </c>
      <c r="U31" s="23">
        <f t="shared" si="1"/>
        <v>35</v>
      </c>
      <c r="V31" s="5"/>
      <c r="W31" s="104"/>
      <c r="X31" s="103"/>
      <c r="Y31" s="105">
        <f t="shared" si="0"/>
        <v>-100</v>
      </c>
    </row>
    <row r="32" spans="1:25">
      <c r="A32" s="16">
        <v>6</v>
      </c>
      <c r="B32" t="s">
        <v>158</v>
      </c>
      <c r="C32" t="s">
        <v>13</v>
      </c>
      <c r="D32">
        <v>3123</v>
      </c>
      <c r="E32">
        <v>112359</v>
      </c>
      <c r="F32">
        <v>1.8584270000000001</v>
      </c>
      <c r="G32">
        <v>0</v>
      </c>
      <c r="H32">
        <v>14.378</v>
      </c>
      <c r="I32">
        <v>18.2</v>
      </c>
      <c r="J32">
        <v>0.3</v>
      </c>
      <c r="K32">
        <v>3.3</v>
      </c>
      <c r="T32" s="16">
        <v>5</v>
      </c>
      <c r="U32" s="23">
        <f t="shared" si="1"/>
        <v>7</v>
      </c>
      <c r="V32" s="5"/>
      <c r="W32" s="104"/>
      <c r="X32" s="103"/>
      <c r="Y32" s="105">
        <f t="shared" si="0"/>
        <v>-100</v>
      </c>
    </row>
    <row r="33" spans="1:25">
      <c r="A33" s="16">
        <v>5</v>
      </c>
      <c r="B33" t="s">
        <v>159</v>
      </c>
      <c r="C33" t="s">
        <v>13</v>
      </c>
      <c r="D33">
        <v>3116</v>
      </c>
      <c r="E33">
        <v>112356</v>
      </c>
      <c r="F33">
        <v>1.8818569999999999</v>
      </c>
      <c r="G33">
        <v>0</v>
      </c>
      <c r="H33">
        <v>14.391</v>
      </c>
      <c r="I33">
        <v>17.399999999999999</v>
      </c>
      <c r="J33">
        <v>0.2</v>
      </c>
      <c r="K33">
        <v>0.7</v>
      </c>
      <c r="T33" s="16">
        <v>4</v>
      </c>
      <c r="U33" s="23">
        <f t="shared" si="1"/>
        <v>5</v>
      </c>
      <c r="V33" s="5"/>
      <c r="W33" s="104"/>
      <c r="X33" s="103"/>
      <c r="Y33" s="105">
        <f t="shared" si="0"/>
        <v>-100</v>
      </c>
    </row>
    <row r="34" spans="1:25">
      <c r="A34" s="16">
        <v>4</v>
      </c>
      <c r="B34" t="s">
        <v>160</v>
      </c>
      <c r="C34" t="s">
        <v>13</v>
      </c>
      <c r="D34">
        <v>3111</v>
      </c>
      <c r="E34">
        <v>112353</v>
      </c>
      <c r="F34">
        <v>1.8911960000000001</v>
      </c>
      <c r="G34">
        <v>0</v>
      </c>
      <c r="H34">
        <v>14.382</v>
      </c>
      <c r="I34">
        <v>19</v>
      </c>
      <c r="J34">
        <v>0.1</v>
      </c>
      <c r="K34">
        <v>0.3</v>
      </c>
      <c r="T34" s="16">
        <v>3</v>
      </c>
      <c r="U34" s="23">
        <f t="shared" si="1"/>
        <v>5</v>
      </c>
      <c r="V34" s="5"/>
      <c r="W34" s="104"/>
      <c r="X34" s="103"/>
      <c r="Y34" s="105">
        <f t="shared" si="0"/>
        <v>-100</v>
      </c>
    </row>
    <row r="35" spans="1:25">
      <c r="A35" s="16">
        <v>3</v>
      </c>
      <c r="B35" t="s">
        <v>161</v>
      </c>
      <c r="C35" t="s">
        <v>13</v>
      </c>
      <c r="D35">
        <v>3106</v>
      </c>
      <c r="E35">
        <v>112350</v>
      </c>
      <c r="F35">
        <v>1.8800760000000001</v>
      </c>
      <c r="G35">
        <v>0</v>
      </c>
      <c r="H35">
        <v>14.313000000000001</v>
      </c>
      <c r="I35">
        <v>20.6</v>
      </c>
      <c r="J35">
        <v>0.8</v>
      </c>
      <c r="K35">
        <v>4.8</v>
      </c>
      <c r="T35" s="16">
        <v>2</v>
      </c>
      <c r="U35" s="23">
        <f t="shared" si="1"/>
        <v>19</v>
      </c>
      <c r="V35" s="5"/>
      <c r="W35" s="104"/>
      <c r="X35" s="103"/>
      <c r="Y35" s="105">
        <f>((X35*100)/D35)-100</f>
        <v>-100</v>
      </c>
    </row>
    <row r="36" spans="1:25">
      <c r="A36" s="16">
        <v>2</v>
      </c>
      <c r="B36" t="s">
        <v>162</v>
      </c>
      <c r="C36" t="s">
        <v>13</v>
      </c>
      <c r="D36">
        <v>3087</v>
      </c>
      <c r="E36">
        <v>112339</v>
      </c>
      <c r="F36">
        <v>1.8570040000000001</v>
      </c>
      <c r="G36">
        <v>0</v>
      </c>
      <c r="H36">
        <v>14.298</v>
      </c>
      <c r="I36">
        <v>20.9</v>
      </c>
      <c r="J36">
        <v>0.9</v>
      </c>
      <c r="K36">
        <v>5</v>
      </c>
      <c r="T36" s="16">
        <v>1</v>
      </c>
      <c r="U36" s="23">
        <f t="shared" si="1"/>
        <v>22</v>
      </c>
      <c r="V36" s="5"/>
      <c r="W36" s="104"/>
      <c r="X36" s="103"/>
      <c r="Y36" s="105">
        <f t="shared" ref="Y36:Y37" si="2">((X36*100)/D36)-100</f>
        <v>-100</v>
      </c>
    </row>
    <row r="37" spans="1:25">
      <c r="A37" s="16">
        <v>1</v>
      </c>
      <c r="B37" t="s">
        <v>163</v>
      </c>
      <c r="C37" t="s">
        <v>13</v>
      </c>
      <c r="D37">
        <v>3065</v>
      </c>
      <c r="E37">
        <v>112327</v>
      </c>
      <c r="F37">
        <v>1.8617509999999999</v>
      </c>
      <c r="G37">
        <v>0</v>
      </c>
      <c r="H37">
        <v>14.302</v>
      </c>
      <c r="I37">
        <v>20.100000000000001</v>
      </c>
      <c r="J37">
        <v>0.9</v>
      </c>
      <c r="K37">
        <v>6.3</v>
      </c>
      <c r="T37" s="1"/>
      <c r="U37" s="26"/>
      <c r="V37" s="5"/>
      <c r="W37" s="104"/>
      <c r="X37" s="103"/>
      <c r="Y37" s="105">
        <f t="shared" si="2"/>
        <v>-100</v>
      </c>
    </row>
    <row r="38" spans="1: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7"/>
      <c r="O38" s="26"/>
      <c r="P38" s="26"/>
      <c r="Q38" s="26"/>
      <c r="R38" s="26"/>
      <c r="S38" s="26"/>
      <c r="T38" s="26"/>
      <c r="U38" s="26"/>
      <c r="V38" s="5"/>
      <c r="W38" s="293"/>
      <c r="X38" s="294"/>
      <c r="Y38" s="292"/>
    </row>
    <row r="39" spans="1:25">
      <c r="A39" s="1"/>
      <c r="B39" s="28" t="s">
        <v>51</v>
      </c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  <c r="W39" s="286"/>
      <c r="X39" s="287"/>
      <c r="Y39" s="288"/>
    </row>
    <row r="40" spans="1:25">
      <c r="A40" s="1"/>
      <c r="B40" s="29"/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30"/>
      <c r="Q40" s="30"/>
      <c r="R40" s="30"/>
      <c r="S40" s="30"/>
      <c r="T40" s="30"/>
      <c r="U40" s="30"/>
      <c r="V40" s="30"/>
      <c r="W40" s="286"/>
      <c r="X40" s="287"/>
      <c r="Y40" s="288"/>
    </row>
    <row r="41" spans="1:25">
      <c r="A41" s="1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26"/>
      <c r="P41" s="26"/>
      <c r="Q41" s="26"/>
      <c r="R41" s="26"/>
      <c r="S41" s="26"/>
      <c r="T41" s="26"/>
      <c r="U41" s="26"/>
      <c r="V41" s="5"/>
      <c r="W41" s="289"/>
      <c r="X41" s="290"/>
      <c r="Y41" s="291"/>
    </row>
    <row r="42" spans="1:25">
      <c r="D42" s="32"/>
      <c r="E42" s="32"/>
      <c r="N42" s="32"/>
    </row>
  </sheetData>
  <mergeCells count="4">
    <mergeCell ref="W1:W5"/>
    <mergeCell ref="X1:X5"/>
    <mergeCell ref="Y1:Y5"/>
    <mergeCell ref="W38:Y41"/>
  </mergeCells>
  <pageMargins left="0.7" right="0.7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38</vt:i4>
      </vt:variant>
      <vt:variant>
        <vt:lpstr>Rangos con nombre</vt:lpstr>
      </vt:variant>
      <vt:variant>
        <vt:i4>7</vt:i4>
      </vt:variant>
    </vt:vector>
  </HeadingPairs>
  <TitlesOfParts>
    <vt:vector size="45" baseType="lpstr">
      <vt:lpstr>Balance Volumetrico</vt:lpstr>
      <vt:lpstr>PIQ</vt:lpstr>
      <vt:lpstr>Enerpiq</vt:lpstr>
      <vt:lpstr>Plenco</vt:lpstr>
      <vt:lpstr>Metecno</vt:lpstr>
      <vt:lpstr>AERnn C</vt:lpstr>
      <vt:lpstr>AER S</vt:lpstr>
      <vt:lpstr>Avery</vt:lpstr>
      <vt:lpstr>Beach</vt:lpstr>
      <vt:lpstr>Bravo</vt:lpstr>
      <vt:lpstr>Comex</vt:lpstr>
      <vt:lpstr>Copper</vt:lpstr>
      <vt:lpstr>Crown</vt:lpstr>
      <vt:lpstr>DREnc</vt:lpstr>
      <vt:lpstr>Eaton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Narmex</vt:lpstr>
      <vt:lpstr>Norgren</vt:lpstr>
      <vt:lpstr>Rohm</vt:lpstr>
      <vt:lpstr>Ronal</vt:lpstr>
      <vt:lpstr>Samsung</vt:lpstr>
      <vt:lpstr>Securency</vt:lpstr>
      <vt:lpstr>Tafime</vt:lpstr>
      <vt:lpstr>Valeo</vt:lpstr>
      <vt:lpstr>Vrk</vt:lpstr>
      <vt:lpstr>Ultramanufacturing</vt:lpstr>
      <vt:lpstr>'AERnn C'!Área_de_impresión</vt:lpstr>
      <vt:lpstr>'Balance Volumetrico'!Área_de_impresión</vt:lpstr>
      <vt:lpstr>Enerpiq!Área_de_impresión</vt:lpstr>
      <vt:lpstr>Metecno!Área_de_impresión</vt:lpstr>
      <vt:lpstr>PIQ!Área_de_impresión</vt:lpstr>
      <vt:lpstr>Plenco!Área_de_impresión</vt:lpstr>
      <vt:lpstr>Valeo!Área_de_impresión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Emmanuel</cp:lastModifiedBy>
  <dcterms:created xsi:type="dcterms:W3CDTF">2014-06-25T19:47:02Z</dcterms:created>
  <dcterms:modified xsi:type="dcterms:W3CDTF">2015-07-08T17:31:07Z</dcterms:modified>
</cp:coreProperties>
</file>