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 tabRatio="700"/>
  </bookViews>
  <sheets>
    <sheet name="Balance Volumetrico" sheetId="36" r:id="rId1"/>
    <sheet name="Presión" sheetId="45" r:id="rId2"/>
    <sheet name="Temperatura" sheetId="44" r:id="rId3"/>
    <sheet name="PIQ" sheetId="1" r:id="rId4"/>
    <sheet name="Enerpiq" sheetId="41" r:id="rId5"/>
    <sheet name="Plenco" sheetId="42" r:id="rId6"/>
    <sheet name="Metecno" sheetId="40" r:id="rId7"/>
    <sheet name="Beach" sheetId="6" r:id="rId8"/>
    <sheet name="Norgren" sheetId="26" r:id="rId9"/>
    <sheet name="AERnn C" sheetId="3" r:id="rId10"/>
    <sheet name="AER S" sheetId="4" r:id="rId11"/>
    <sheet name="Avery" sheetId="5" r:id="rId12"/>
    <sheet name="Bravo" sheetId="7" r:id="rId13"/>
    <sheet name="Eaton" sheetId="12" r:id="rId14"/>
    <sheet name="Comex" sheetId="8" r:id="rId15"/>
    <sheet name="Copper" sheetId="9" r:id="rId16"/>
    <sheet name="Crown" sheetId="10" r:id="rId17"/>
    <sheet name="DREnc" sheetId="11" r:id="rId18"/>
    <sheet name="Elicamex" sheetId="13" r:id="rId19"/>
    <sheet name="Euro" sheetId="14" r:id="rId20"/>
    <sheet name="Foam" sheetId="15" r:id="rId21"/>
    <sheet name="Fracsa" sheetId="16" r:id="rId22"/>
    <sheet name="Frenos Trw" sheetId="32" r:id="rId23"/>
    <sheet name="Hitachi" sheetId="17" r:id="rId24"/>
    <sheet name="Ipc" sheetId="18" r:id="rId25"/>
    <sheet name="Jafra" sheetId="19" r:id="rId26"/>
    <sheet name="KH Méx" sheetId="20" r:id="rId27"/>
    <sheet name="Kluber" sheetId="21" r:id="rId28"/>
    <sheet name="Messier" sheetId="22" r:id="rId29"/>
    <sheet name="Metokote" sheetId="23" r:id="rId30"/>
    <sheet name="Mpi" sheetId="24" r:id="rId31"/>
    <sheet name="Narmx" sheetId="25" r:id="rId32"/>
    <sheet name="Rohm" sheetId="27" r:id="rId33"/>
    <sheet name="Ronal" sheetId="28" r:id="rId34"/>
    <sheet name="Samsung" sheetId="29" r:id="rId35"/>
    <sheet name="Securency" sheetId="30" r:id="rId36"/>
    <sheet name="Tafime" sheetId="31" r:id="rId37"/>
    <sheet name="Valeo" sheetId="33" r:id="rId38"/>
    <sheet name="Vrk" sheetId="34" r:id="rId39"/>
    <sheet name="Ultramanufacturing" sheetId="43" r:id="rId40"/>
  </sheets>
  <definedNames>
    <definedName name="_xlnm.Print_Area" localSheetId="9">'AERnn C'!$A$1:$Y$40</definedName>
    <definedName name="_xlnm.Print_Area" localSheetId="0">'Balance Volumetrico'!$A$1:$AW$34</definedName>
    <definedName name="_xlnm.Print_Area" localSheetId="4">Enerpiq!$A$1:$J$60</definedName>
    <definedName name="_xlnm.Print_Area" localSheetId="6">Metecno!$A$1:$J$57</definedName>
    <definedName name="_xlnm.Print_Area" localSheetId="3">PIQ!$A$1:$R$47</definedName>
    <definedName name="_xlnm.Print_Area" localSheetId="5">Plenco!$A$1:$J$57</definedName>
    <definedName name="_xlnm.Print_Area" localSheetId="2">Temperatura!$A$1:$AN$34</definedName>
    <definedName name="_xlnm.Print_Area" localSheetId="37">Valeo!$A$1:$Y$40</definedName>
  </definedNames>
  <calcPr calcId="145621"/>
</workbook>
</file>

<file path=xl/calcChain.xml><?xml version="1.0" encoding="utf-8"?>
<calcChain xmlns="http://schemas.openxmlformats.org/spreadsheetml/2006/main">
  <c r="AV23" i="36" l="1"/>
  <c r="AV15" i="36"/>
  <c r="AX34" i="36" l="1"/>
  <c r="AX6" i="36"/>
  <c r="AX5" i="36"/>
  <c r="AQ15" i="36"/>
  <c r="AQ14" i="36"/>
  <c r="AQ23" i="36"/>
  <c r="AQ22" i="36"/>
  <c r="AX4" i="36"/>
  <c r="AX20" i="36"/>
  <c r="AV25" i="36" l="1"/>
  <c r="F23" i="36" l="1"/>
  <c r="D5" i="36" l="1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4" i="36"/>
  <c r="U6" i="3" l="1"/>
  <c r="U7" i="3"/>
  <c r="U8" i="3"/>
  <c r="U9" i="3"/>
  <c r="U10" i="3"/>
  <c r="U11" i="3"/>
  <c r="U12" i="3"/>
  <c r="U13" i="3"/>
  <c r="U14" i="3"/>
  <c r="Y6" i="34" l="1"/>
  <c r="Y7" i="34"/>
  <c r="Y8" i="34"/>
  <c r="Y9" i="34"/>
  <c r="Y10" i="34"/>
  <c r="Y11" i="34"/>
  <c r="Y12" i="34"/>
  <c r="Y13" i="34"/>
  <c r="Y14" i="34"/>
  <c r="Y15" i="34"/>
  <c r="Y16" i="34"/>
  <c r="Y17" i="34"/>
  <c r="Y18" i="34"/>
  <c r="Y19" i="34"/>
  <c r="Y20" i="34"/>
  <c r="Y21" i="34"/>
  <c r="Y22" i="34"/>
  <c r="Y23" i="34"/>
  <c r="Y24" i="34"/>
  <c r="Y25" i="34"/>
  <c r="Y26" i="34"/>
  <c r="Y27" i="34"/>
  <c r="Y28" i="34"/>
  <c r="Y29" i="34"/>
  <c r="Y30" i="34"/>
  <c r="Y31" i="34"/>
  <c r="Y32" i="34"/>
  <c r="Y33" i="34"/>
  <c r="Y34" i="34"/>
  <c r="Y35" i="34"/>
  <c r="Y6" i="33"/>
  <c r="Y7" i="33"/>
  <c r="Y8" i="33"/>
  <c r="Y9" i="33"/>
  <c r="Y10" i="33"/>
  <c r="Y11" i="33"/>
  <c r="Y12" i="33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Y35" i="33"/>
  <c r="Y7" i="43"/>
  <c r="Y8" i="43"/>
  <c r="Y9" i="43"/>
  <c r="Y10" i="43"/>
  <c r="Y11" i="43"/>
  <c r="Y12" i="43"/>
  <c r="Y13" i="43"/>
  <c r="Y14" i="43"/>
  <c r="Y15" i="43"/>
  <c r="Y16" i="43"/>
  <c r="Y17" i="43"/>
  <c r="Y18" i="43"/>
  <c r="Y19" i="43"/>
  <c r="Y20" i="43"/>
  <c r="Y21" i="43"/>
  <c r="Y22" i="43"/>
  <c r="Y23" i="43"/>
  <c r="Y24" i="43"/>
  <c r="Y25" i="43"/>
  <c r="Y26" i="43"/>
  <c r="Y27" i="43"/>
  <c r="Y28" i="43"/>
  <c r="Y29" i="43"/>
  <c r="Y30" i="43"/>
  <c r="Y31" i="43"/>
  <c r="Y32" i="43"/>
  <c r="Y33" i="43"/>
  <c r="Y34" i="43"/>
  <c r="Y35" i="43"/>
  <c r="Y6" i="31"/>
  <c r="Y7" i="31"/>
  <c r="Y8" i="31"/>
  <c r="Y9" i="31"/>
  <c r="Y10" i="31"/>
  <c r="Y11" i="31"/>
  <c r="Y12" i="31"/>
  <c r="Y13" i="31"/>
  <c r="Y14" i="31"/>
  <c r="Y15" i="31"/>
  <c r="Y16" i="31"/>
  <c r="Y17" i="31"/>
  <c r="Y18" i="31"/>
  <c r="Y19" i="31"/>
  <c r="Y20" i="31"/>
  <c r="Y21" i="31"/>
  <c r="Y22" i="31"/>
  <c r="Y23" i="31"/>
  <c r="Y24" i="31"/>
  <c r="Y25" i="31"/>
  <c r="Y26" i="31"/>
  <c r="Y27" i="31"/>
  <c r="Y28" i="31"/>
  <c r="Y29" i="31"/>
  <c r="Y30" i="31"/>
  <c r="Y31" i="31"/>
  <c r="Y32" i="31"/>
  <c r="Y33" i="31"/>
  <c r="Y34" i="31"/>
  <c r="Y35" i="31"/>
  <c r="Y6" i="30"/>
  <c r="Y7" i="30"/>
  <c r="Y8" i="30"/>
  <c r="Y9" i="30"/>
  <c r="Y10" i="30"/>
  <c r="Y11" i="30"/>
  <c r="Y12" i="30"/>
  <c r="Y13" i="30"/>
  <c r="Y14" i="30"/>
  <c r="Y15" i="30"/>
  <c r="Y16" i="30"/>
  <c r="Y17" i="30"/>
  <c r="Y18" i="30"/>
  <c r="Y19" i="30"/>
  <c r="Y20" i="30"/>
  <c r="Y21" i="30"/>
  <c r="Y22" i="30"/>
  <c r="Y23" i="30"/>
  <c r="Y24" i="30"/>
  <c r="Y25" i="30"/>
  <c r="Y26" i="30"/>
  <c r="Y27" i="30"/>
  <c r="Y28" i="30"/>
  <c r="Y29" i="30"/>
  <c r="Y30" i="30"/>
  <c r="Y31" i="30"/>
  <c r="Y32" i="30"/>
  <c r="Y33" i="30"/>
  <c r="Y34" i="30"/>
  <c r="Y35" i="30"/>
  <c r="Y6" i="29"/>
  <c r="Y7" i="29"/>
  <c r="Y8" i="29"/>
  <c r="Y9" i="29"/>
  <c r="Y10" i="29"/>
  <c r="Y11" i="29"/>
  <c r="Y12" i="29"/>
  <c r="Y13" i="29"/>
  <c r="Y14" i="29"/>
  <c r="Y15" i="29"/>
  <c r="Y16" i="29"/>
  <c r="Y17" i="29"/>
  <c r="Y18" i="29"/>
  <c r="Y19" i="29"/>
  <c r="Y20" i="29"/>
  <c r="Y21" i="29"/>
  <c r="Y22" i="29"/>
  <c r="Y23" i="29"/>
  <c r="Y24" i="29"/>
  <c r="Y25" i="29"/>
  <c r="Y26" i="29"/>
  <c r="Y27" i="29"/>
  <c r="Y28" i="29"/>
  <c r="Y29" i="29"/>
  <c r="Y30" i="29"/>
  <c r="Y31" i="29"/>
  <c r="Y32" i="29"/>
  <c r="Y33" i="29"/>
  <c r="Y34" i="29"/>
  <c r="Y35" i="29"/>
  <c r="Y6" i="27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6" i="23"/>
  <c r="Y7" i="23"/>
  <c r="Y8" i="23"/>
  <c r="Y9" i="23"/>
  <c r="Y10" i="23"/>
  <c r="Y11" i="23"/>
  <c r="Y12" i="23"/>
  <c r="Y13" i="23"/>
  <c r="Y14" i="23"/>
  <c r="Y15" i="23"/>
  <c r="Y16" i="23"/>
  <c r="Y17" i="23"/>
  <c r="Y18" i="23"/>
  <c r="Y19" i="23"/>
  <c r="Y20" i="23"/>
  <c r="Y21" i="23"/>
  <c r="Y22" i="23"/>
  <c r="Y23" i="23"/>
  <c r="Y24" i="23"/>
  <c r="Y25" i="23"/>
  <c r="Y26" i="23"/>
  <c r="Y27" i="23"/>
  <c r="Y28" i="23"/>
  <c r="Y29" i="23"/>
  <c r="Y30" i="23"/>
  <c r="Y31" i="23"/>
  <c r="Y32" i="23"/>
  <c r="Y33" i="23"/>
  <c r="Y34" i="23"/>
  <c r="Y35" i="23"/>
  <c r="Y6" i="22"/>
  <c r="Y7" i="22"/>
  <c r="Y8" i="22"/>
  <c r="Y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31" i="22"/>
  <c r="Y32" i="22"/>
  <c r="Y33" i="22"/>
  <c r="Y34" i="22"/>
  <c r="Y35" i="22"/>
  <c r="Y6" i="21"/>
  <c r="Y7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6" i="20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6" i="19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6" i="18"/>
  <c r="Y7" i="18"/>
  <c r="Y8" i="18"/>
  <c r="Y9" i="18"/>
  <c r="Y10" i="18"/>
  <c r="Y11" i="18"/>
  <c r="Y12" i="18"/>
  <c r="Y13" i="18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6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6" i="32"/>
  <c r="Y7" i="32"/>
  <c r="Y8" i="32"/>
  <c r="Y9" i="32"/>
  <c r="Y10" i="32"/>
  <c r="Y11" i="32"/>
  <c r="Y12" i="32"/>
  <c r="Y13" i="32"/>
  <c r="Y14" i="32"/>
  <c r="Y15" i="32"/>
  <c r="Y16" i="32"/>
  <c r="Y17" i="32"/>
  <c r="Y18" i="32"/>
  <c r="Y19" i="32"/>
  <c r="Y20" i="32"/>
  <c r="Y21" i="32"/>
  <c r="Y22" i="32"/>
  <c r="Y23" i="32"/>
  <c r="Y24" i="32"/>
  <c r="Y25" i="32"/>
  <c r="Y26" i="32"/>
  <c r="Y27" i="32"/>
  <c r="Y28" i="32"/>
  <c r="Y29" i="32"/>
  <c r="Y30" i="32"/>
  <c r="Y31" i="32"/>
  <c r="Y32" i="32"/>
  <c r="Y33" i="32"/>
  <c r="Y34" i="32"/>
  <c r="Y35" i="32"/>
  <c r="Y6" i="16"/>
  <c r="Y7" i="16"/>
  <c r="Y8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6" i="15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6" i="14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6" i="13"/>
  <c r="Y7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6" i="12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B33" i="44" l="1"/>
  <c r="O23" i="44"/>
  <c r="O20" i="44"/>
  <c r="O33" i="44"/>
  <c r="O32" i="44"/>
  <c r="O31" i="44"/>
  <c r="O30" i="44"/>
  <c r="O29" i="44"/>
  <c r="O28" i="44"/>
  <c r="O27" i="44"/>
  <c r="O26" i="44"/>
  <c r="O25" i="44"/>
  <c r="O24" i="44"/>
  <c r="O22" i="44"/>
  <c r="O5" i="44"/>
  <c r="O6" i="44"/>
  <c r="O7" i="44"/>
  <c r="O8" i="44"/>
  <c r="O9" i="44"/>
  <c r="O10" i="44"/>
  <c r="O11" i="44"/>
  <c r="O12" i="44"/>
  <c r="O13" i="44"/>
  <c r="O14" i="44"/>
  <c r="O15" i="44"/>
  <c r="O16" i="44"/>
  <c r="O17" i="44"/>
  <c r="O18" i="44"/>
  <c r="O19" i="44"/>
  <c r="O21" i="44"/>
  <c r="O4" i="44"/>
  <c r="U5" i="44"/>
  <c r="V5" i="44"/>
  <c r="W5" i="44"/>
  <c r="X5" i="44"/>
  <c r="Y5" i="44"/>
  <c r="Z5" i="44"/>
  <c r="AA5" i="44"/>
  <c r="AB5" i="44"/>
  <c r="AC5" i="44"/>
  <c r="AD5" i="44"/>
  <c r="AE5" i="44"/>
  <c r="AF5" i="44"/>
  <c r="AG5" i="44"/>
  <c r="AH5" i="44"/>
  <c r="AI5" i="44"/>
  <c r="AJ5" i="44"/>
  <c r="AK5" i="44"/>
  <c r="AL5" i="44"/>
  <c r="AM5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U7" i="44"/>
  <c r="V7" i="44"/>
  <c r="W7" i="44"/>
  <c r="X7" i="44"/>
  <c r="Y7" i="44"/>
  <c r="Z7" i="44"/>
  <c r="AA7" i="44"/>
  <c r="AB7" i="44"/>
  <c r="AC7" i="44"/>
  <c r="AD7" i="44"/>
  <c r="AE7" i="44"/>
  <c r="AF7" i="44"/>
  <c r="AG7" i="44"/>
  <c r="AH7" i="44"/>
  <c r="AI7" i="44"/>
  <c r="AJ7" i="44"/>
  <c r="AK7" i="44"/>
  <c r="AL7" i="44"/>
  <c r="AL34" i="44" s="1"/>
  <c r="AM7" i="44"/>
  <c r="U8" i="44"/>
  <c r="V8" i="44"/>
  <c r="W8" i="44"/>
  <c r="X8" i="44"/>
  <c r="Y8" i="44"/>
  <c r="Z8" i="44"/>
  <c r="AA8" i="44"/>
  <c r="AA34" i="44" s="1"/>
  <c r="AB8" i="44"/>
  <c r="AC8" i="44"/>
  <c r="AD8" i="44"/>
  <c r="AE8" i="44"/>
  <c r="AF8" i="44"/>
  <c r="AG8" i="44"/>
  <c r="AH8" i="44"/>
  <c r="AI8" i="44"/>
  <c r="AJ8" i="44"/>
  <c r="AK8" i="44"/>
  <c r="AL8" i="44"/>
  <c r="AM8" i="44"/>
  <c r="U9" i="44"/>
  <c r="U34" i="44" s="1"/>
  <c r="V9" i="44"/>
  <c r="W9" i="44"/>
  <c r="X9" i="44"/>
  <c r="Y9" i="44"/>
  <c r="Z9" i="44"/>
  <c r="AA9" i="44"/>
  <c r="AB9" i="44"/>
  <c r="AC9" i="44"/>
  <c r="AD9" i="44"/>
  <c r="AE9" i="44"/>
  <c r="AF9" i="44"/>
  <c r="AG9" i="44"/>
  <c r="AH9" i="44"/>
  <c r="AI9" i="44"/>
  <c r="AJ9" i="44"/>
  <c r="AK9" i="44"/>
  <c r="AL9" i="44"/>
  <c r="AM9" i="44"/>
  <c r="U10" i="44"/>
  <c r="V10" i="44"/>
  <c r="W10" i="44"/>
  <c r="X10" i="44"/>
  <c r="Y10" i="44"/>
  <c r="Z10" i="44"/>
  <c r="AA10" i="44"/>
  <c r="AB10" i="44"/>
  <c r="AC10" i="44"/>
  <c r="AD10" i="44"/>
  <c r="AE10" i="44"/>
  <c r="AF10" i="44"/>
  <c r="AG10" i="44"/>
  <c r="AH10" i="44"/>
  <c r="AI10" i="44"/>
  <c r="AJ10" i="44"/>
  <c r="AK10" i="44"/>
  <c r="AL10" i="44"/>
  <c r="AM10" i="44"/>
  <c r="U11" i="44"/>
  <c r="V11" i="44"/>
  <c r="W11" i="44"/>
  <c r="X11" i="44"/>
  <c r="Y11" i="44"/>
  <c r="Z11" i="44"/>
  <c r="AA11" i="44"/>
  <c r="AB11" i="44"/>
  <c r="AC11" i="44"/>
  <c r="AD11" i="44"/>
  <c r="AE11" i="44"/>
  <c r="AF11" i="44"/>
  <c r="AG11" i="44"/>
  <c r="AH11" i="44"/>
  <c r="AI11" i="44"/>
  <c r="AJ11" i="44"/>
  <c r="AK11" i="44"/>
  <c r="AL11" i="44"/>
  <c r="AM11" i="44"/>
  <c r="U12" i="44"/>
  <c r="V12" i="44"/>
  <c r="W12" i="44"/>
  <c r="X12" i="44"/>
  <c r="Y12" i="44"/>
  <c r="Z12" i="44"/>
  <c r="AA12" i="44"/>
  <c r="AB12" i="44"/>
  <c r="AC12" i="44"/>
  <c r="AD12" i="44"/>
  <c r="AE12" i="44"/>
  <c r="AF12" i="44"/>
  <c r="AG12" i="44"/>
  <c r="AH12" i="44"/>
  <c r="AI12" i="44"/>
  <c r="AJ12" i="44"/>
  <c r="AK12" i="44"/>
  <c r="AL12" i="44"/>
  <c r="AM12" i="44"/>
  <c r="U13" i="44"/>
  <c r="V13" i="44"/>
  <c r="W13" i="44"/>
  <c r="X13" i="44"/>
  <c r="Y13" i="44"/>
  <c r="Z13" i="44"/>
  <c r="AA13" i="44"/>
  <c r="AB13" i="44"/>
  <c r="AC13" i="44"/>
  <c r="AD13" i="44"/>
  <c r="AE13" i="44"/>
  <c r="AF13" i="44"/>
  <c r="AG13" i="44"/>
  <c r="AH13" i="44"/>
  <c r="AI13" i="44"/>
  <c r="AJ13" i="44"/>
  <c r="AK13" i="44"/>
  <c r="AL13" i="44"/>
  <c r="AM13" i="44"/>
  <c r="U14" i="44"/>
  <c r="V14" i="44"/>
  <c r="W14" i="44"/>
  <c r="X14" i="44"/>
  <c r="Y14" i="44"/>
  <c r="Z14" i="44"/>
  <c r="AA14" i="44"/>
  <c r="AB14" i="44"/>
  <c r="AC14" i="44"/>
  <c r="AD14" i="44"/>
  <c r="AE14" i="44"/>
  <c r="AF14" i="44"/>
  <c r="AG14" i="44"/>
  <c r="AH14" i="44"/>
  <c r="AI14" i="44"/>
  <c r="AJ14" i="44"/>
  <c r="AK14" i="44"/>
  <c r="AL14" i="44"/>
  <c r="AM14" i="44"/>
  <c r="U15" i="44"/>
  <c r="V15" i="44"/>
  <c r="W15" i="44"/>
  <c r="X15" i="44"/>
  <c r="Y15" i="44"/>
  <c r="Z15" i="44"/>
  <c r="AA15" i="44"/>
  <c r="AB15" i="44"/>
  <c r="AC15" i="44"/>
  <c r="AD15" i="44"/>
  <c r="AE15" i="44"/>
  <c r="AF15" i="44"/>
  <c r="AG15" i="44"/>
  <c r="AH15" i="44"/>
  <c r="AI15" i="44"/>
  <c r="AJ15" i="44"/>
  <c r="AK15" i="44"/>
  <c r="AL15" i="44"/>
  <c r="AM15" i="44"/>
  <c r="U16" i="44"/>
  <c r="V16" i="44"/>
  <c r="W16" i="44"/>
  <c r="X16" i="44"/>
  <c r="Y16" i="44"/>
  <c r="Z16" i="44"/>
  <c r="AA16" i="44"/>
  <c r="AB16" i="44"/>
  <c r="AC16" i="44"/>
  <c r="AD16" i="44"/>
  <c r="AE16" i="44"/>
  <c r="AF16" i="44"/>
  <c r="AG16" i="44"/>
  <c r="AH16" i="44"/>
  <c r="AI16" i="44"/>
  <c r="AJ16" i="44"/>
  <c r="AK16" i="44"/>
  <c r="AL16" i="44"/>
  <c r="AM16" i="44"/>
  <c r="U17" i="44"/>
  <c r="V17" i="44"/>
  <c r="W17" i="44"/>
  <c r="X17" i="44"/>
  <c r="Y17" i="44"/>
  <c r="Z17" i="44"/>
  <c r="AA17" i="44"/>
  <c r="AB17" i="44"/>
  <c r="AC17" i="44"/>
  <c r="AD17" i="44"/>
  <c r="AE17" i="44"/>
  <c r="AF17" i="44"/>
  <c r="AG17" i="44"/>
  <c r="AH17" i="44"/>
  <c r="AI17" i="44"/>
  <c r="AJ17" i="44"/>
  <c r="AK17" i="44"/>
  <c r="AL17" i="44"/>
  <c r="AM17" i="44"/>
  <c r="U18" i="44"/>
  <c r="V18" i="44"/>
  <c r="W18" i="44"/>
  <c r="X18" i="44"/>
  <c r="Y18" i="44"/>
  <c r="Z18" i="44"/>
  <c r="AA18" i="44"/>
  <c r="AB18" i="44"/>
  <c r="AC18" i="44"/>
  <c r="AD18" i="44"/>
  <c r="AE18" i="44"/>
  <c r="AF18" i="44"/>
  <c r="AG18" i="44"/>
  <c r="AH18" i="44"/>
  <c r="AI18" i="44"/>
  <c r="AJ18" i="44"/>
  <c r="AK18" i="44"/>
  <c r="AL18" i="44"/>
  <c r="AM18" i="44"/>
  <c r="U19" i="44"/>
  <c r="V19" i="44"/>
  <c r="W19" i="44"/>
  <c r="X19" i="44"/>
  <c r="Y19" i="44"/>
  <c r="Z19" i="44"/>
  <c r="AA19" i="44"/>
  <c r="AB19" i="44"/>
  <c r="AC19" i="44"/>
  <c r="AD19" i="44"/>
  <c r="AE19" i="44"/>
  <c r="AF19" i="44"/>
  <c r="AG19" i="44"/>
  <c r="AH19" i="44"/>
  <c r="AI19" i="44"/>
  <c r="AJ19" i="44"/>
  <c r="AK19" i="44"/>
  <c r="AL19" i="44"/>
  <c r="AM19" i="44"/>
  <c r="U20" i="44"/>
  <c r="V20" i="44"/>
  <c r="W20" i="44"/>
  <c r="X20" i="44"/>
  <c r="Y20" i="44"/>
  <c r="Z20" i="44"/>
  <c r="AA20" i="44"/>
  <c r="AB20" i="44"/>
  <c r="AC20" i="44"/>
  <c r="AD20" i="44"/>
  <c r="AE20" i="44"/>
  <c r="AF20" i="44"/>
  <c r="AG20" i="44"/>
  <c r="AH20" i="44"/>
  <c r="AI20" i="44"/>
  <c r="AJ20" i="44"/>
  <c r="AK20" i="44"/>
  <c r="AL20" i="44"/>
  <c r="AM20" i="44"/>
  <c r="U21" i="44"/>
  <c r="V21" i="44"/>
  <c r="W21" i="44"/>
  <c r="X21" i="44"/>
  <c r="Y21" i="44"/>
  <c r="Z21" i="44"/>
  <c r="AA21" i="44"/>
  <c r="AB21" i="44"/>
  <c r="AC21" i="44"/>
  <c r="AD21" i="44"/>
  <c r="AE21" i="44"/>
  <c r="AF21" i="44"/>
  <c r="AG21" i="44"/>
  <c r="AH21" i="44"/>
  <c r="AI21" i="44"/>
  <c r="AJ21" i="44"/>
  <c r="AK21" i="44"/>
  <c r="AL21" i="44"/>
  <c r="AM21" i="44"/>
  <c r="U22" i="44"/>
  <c r="V22" i="44"/>
  <c r="W22" i="44"/>
  <c r="X22" i="44"/>
  <c r="Y22" i="44"/>
  <c r="Z22" i="44"/>
  <c r="AA22" i="44"/>
  <c r="AB22" i="44"/>
  <c r="AC22" i="44"/>
  <c r="AD22" i="44"/>
  <c r="AE22" i="44"/>
  <c r="AF22" i="44"/>
  <c r="AG22" i="44"/>
  <c r="AH22" i="44"/>
  <c r="AI22" i="44"/>
  <c r="AJ22" i="44"/>
  <c r="AK22" i="44"/>
  <c r="AL22" i="44"/>
  <c r="AM22" i="44"/>
  <c r="U23" i="44"/>
  <c r="V23" i="44"/>
  <c r="W23" i="44"/>
  <c r="X23" i="44"/>
  <c r="Y23" i="44"/>
  <c r="Z23" i="44"/>
  <c r="AA23" i="44"/>
  <c r="AB23" i="44"/>
  <c r="AC23" i="44"/>
  <c r="AD23" i="44"/>
  <c r="AE23" i="44"/>
  <c r="AF23" i="44"/>
  <c r="AG23" i="44"/>
  <c r="AH23" i="44"/>
  <c r="AI23" i="44"/>
  <c r="AJ23" i="44"/>
  <c r="AK23" i="44"/>
  <c r="AL23" i="44"/>
  <c r="AM23" i="44"/>
  <c r="U24" i="44"/>
  <c r="V24" i="44"/>
  <c r="W24" i="44"/>
  <c r="X24" i="44"/>
  <c r="Y24" i="44"/>
  <c r="Z24" i="44"/>
  <c r="AA24" i="44"/>
  <c r="AB24" i="44"/>
  <c r="AC24" i="44"/>
  <c r="AD24" i="44"/>
  <c r="AE24" i="44"/>
  <c r="AF24" i="44"/>
  <c r="AG24" i="44"/>
  <c r="AH24" i="44"/>
  <c r="AI24" i="44"/>
  <c r="AJ24" i="44"/>
  <c r="AK24" i="44"/>
  <c r="AL24" i="44"/>
  <c r="AM24" i="44"/>
  <c r="U25" i="44"/>
  <c r="V25" i="44"/>
  <c r="W25" i="44"/>
  <c r="X25" i="44"/>
  <c r="Y25" i="44"/>
  <c r="Z25" i="44"/>
  <c r="AA25" i="44"/>
  <c r="AB25" i="44"/>
  <c r="AC25" i="44"/>
  <c r="AD25" i="44"/>
  <c r="AE25" i="44"/>
  <c r="AF25" i="44"/>
  <c r="AG25" i="44"/>
  <c r="AH25" i="44"/>
  <c r="AI25" i="44"/>
  <c r="AJ25" i="44"/>
  <c r="AK25" i="44"/>
  <c r="AL25" i="44"/>
  <c r="AM25" i="44"/>
  <c r="U26" i="44"/>
  <c r="V26" i="44"/>
  <c r="W26" i="44"/>
  <c r="X26" i="44"/>
  <c r="Y26" i="44"/>
  <c r="Z26" i="44"/>
  <c r="AA26" i="44"/>
  <c r="AB26" i="44"/>
  <c r="AC26" i="44"/>
  <c r="AD26" i="44"/>
  <c r="AE26" i="44"/>
  <c r="AF26" i="44"/>
  <c r="AG26" i="44"/>
  <c r="AH26" i="44"/>
  <c r="AI26" i="44"/>
  <c r="AJ26" i="44"/>
  <c r="AK26" i="44"/>
  <c r="AL26" i="44"/>
  <c r="AM26" i="44"/>
  <c r="U27" i="44"/>
  <c r="V27" i="44"/>
  <c r="W27" i="44"/>
  <c r="X27" i="44"/>
  <c r="Y27" i="44"/>
  <c r="Z27" i="44"/>
  <c r="AA27" i="44"/>
  <c r="AB27" i="44"/>
  <c r="AC27" i="44"/>
  <c r="AD27" i="44"/>
  <c r="AE27" i="44"/>
  <c r="AF27" i="44"/>
  <c r="AG27" i="44"/>
  <c r="AH27" i="44"/>
  <c r="AI27" i="44"/>
  <c r="AJ27" i="44"/>
  <c r="AK27" i="44"/>
  <c r="AL27" i="44"/>
  <c r="AM27" i="44"/>
  <c r="U28" i="44"/>
  <c r="V28" i="44"/>
  <c r="W28" i="44"/>
  <c r="X28" i="44"/>
  <c r="Y28" i="44"/>
  <c r="Z28" i="44"/>
  <c r="AA28" i="44"/>
  <c r="AB28" i="44"/>
  <c r="AC28" i="44"/>
  <c r="AD28" i="44"/>
  <c r="AE28" i="44"/>
  <c r="AF28" i="44"/>
  <c r="AG28" i="44"/>
  <c r="AH28" i="44"/>
  <c r="AI28" i="44"/>
  <c r="AJ28" i="44"/>
  <c r="AK28" i="44"/>
  <c r="AL28" i="44"/>
  <c r="AM28" i="44"/>
  <c r="U29" i="44"/>
  <c r="V29" i="44"/>
  <c r="W29" i="44"/>
  <c r="X29" i="44"/>
  <c r="Y29" i="44"/>
  <c r="Z29" i="44"/>
  <c r="AA29" i="44"/>
  <c r="AB29" i="44"/>
  <c r="AC29" i="44"/>
  <c r="AD29" i="44"/>
  <c r="AE29" i="44"/>
  <c r="AF29" i="44"/>
  <c r="AG29" i="44"/>
  <c r="AH29" i="44"/>
  <c r="AI29" i="44"/>
  <c r="AJ29" i="44"/>
  <c r="AK29" i="44"/>
  <c r="AL29" i="44"/>
  <c r="AM29" i="44"/>
  <c r="U30" i="44"/>
  <c r="V30" i="44"/>
  <c r="W30" i="44"/>
  <c r="X30" i="44"/>
  <c r="Y30" i="44"/>
  <c r="Z30" i="44"/>
  <c r="AA30" i="44"/>
  <c r="AB30" i="44"/>
  <c r="AC30" i="44"/>
  <c r="AD30" i="44"/>
  <c r="AE30" i="44"/>
  <c r="AF30" i="44"/>
  <c r="AG30" i="44"/>
  <c r="AH30" i="44"/>
  <c r="AI30" i="44"/>
  <c r="AJ30" i="44"/>
  <c r="AK30" i="44"/>
  <c r="AL30" i="44"/>
  <c r="AM30" i="44"/>
  <c r="U31" i="44"/>
  <c r="V31" i="44"/>
  <c r="W31" i="44"/>
  <c r="X31" i="44"/>
  <c r="Y31" i="44"/>
  <c r="Z31" i="44"/>
  <c r="AA31" i="44"/>
  <c r="AB31" i="44"/>
  <c r="AC31" i="44"/>
  <c r="AD31" i="44"/>
  <c r="AE31" i="44"/>
  <c r="AF31" i="44"/>
  <c r="AG31" i="44"/>
  <c r="AH31" i="44"/>
  <c r="AI31" i="44"/>
  <c r="AJ31" i="44"/>
  <c r="AK31" i="44"/>
  <c r="AL31" i="44"/>
  <c r="AM31" i="44"/>
  <c r="U32" i="44"/>
  <c r="V32" i="44"/>
  <c r="W32" i="44"/>
  <c r="X32" i="44"/>
  <c r="Y32" i="44"/>
  <c r="Z32" i="44"/>
  <c r="AA32" i="44"/>
  <c r="AB32" i="44"/>
  <c r="AC32" i="44"/>
  <c r="AD32" i="44"/>
  <c r="AE32" i="44"/>
  <c r="AF32" i="44"/>
  <c r="AG32" i="44"/>
  <c r="AH32" i="44"/>
  <c r="AI32" i="44"/>
  <c r="AJ32" i="44"/>
  <c r="AK32" i="44"/>
  <c r="AL32" i="44"/>
  <c r="AM32" i="44"/>
  <c r="U33" i="44"/>
  <c r="V33" i="44"/>
  <c r="W33" i="44"/>
  <c r="X33" i="44"/>
  <c r="Y33" i="44"/>
  <c r="Z33" i="44"/>
  <c r="AA33" i="44"/>
  <c r="AB33" i="44"/>
  <c r="AC33" i="44"/>
  <c r="AD33" i="44"/>
  <c r="AE33" i="44"/>
  <c r="AF33" i="44"/>
  <c r="AG33" i="44"/>
  <c r="AH33" i="44"/>
  <c r="AI33" i="44"/>
  <c r="AJ33" i="44"/>
  <c r="AK33" i="44"/>
  <c r="AL33" i="44"/>
  <c r="AM33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AA4" i="44"/>
  <c r="Z4" i="44"/>
  <c r="Y4" i="44"/>
  <c r="X4" i="44"/>
  <c r="W4" i="44"/>
  <c r="V4" i="44"/>
  <c r="U4" i="44"/>
  <c r="E5" i="44"/>
  <c r="F5" i="44"/>
  <c r="G5" i="44"/>
  <c r="H5" i="44"/>
  <c r="I5" i="44"/>
  <c r="J5" i="44"/>
  <c r="K5" i="44"/>
  <c r="L5" i="44"/>
  <c r="M5" i="44"/>
  <c r="N5" i="44"/>
  <c r="P5" i="44"/>
  <c r="R5" i="44"/>
  <c r="S5" i="44"/>
  <c r="E6" i="44"/>
  <c r="F6" i="44"/>
  <c r="G6" i="44"/>
  <c r="H6" i="44"/>
  <c r="I6" i="44"/>
  <c r="J6" i="44"/>
  <c r="K6" i="44"/>
  <c r="L6" i="44"/>
  <c r="M6" i="44"/>
  <c r="N6" i="44"/>
  <c r="P6" i="44"/>
  <c r="R6" i="44"/>
  <c r="S6" i="44"/>
  <c r="E7" i="44"/>
  <c r="F7" i="44"/>
  <c r="G7" i="44"/>
  <c r="H7" i="44"/>
  <c r="I7" i="44"/>
  <c r="J7" i="44"/>
  <c r="K7" i="44"/>
  <c r="L7" i="44"/>
  <c r="M7" i="44"/>
  <c r="N7" i="44"/>
  <c r="P7" i="44"/>
  <c r="R7" i="44"/>
  <c r="S7" i="44"/>
  <c r="E8" i="44"/>
  <c r="F8" i="44"/>
  <c r="G8" i="44"/>
  <c r="H8" i="44"/>
  <c r="I8" i="44"/>
  <c r="J8" i="44"/>
  <c r="K8" i="44"/>
  <c r="L8" i="44"/>
  <c r="M8" i="44"/>
  <c r="N8" i="44"/>
  <c r="P8" i="44"/>
  <c r="R8" i="44"/>
  <c r="S8" i="44"/>
  <c r="E9" i="44"/>
  <c r="F9" i="44"/>
  <c r="G9" i="44"/>
  <c r="H9" i="44"/>
  <c r="I9" i="44"/>
  <c r="J9" i="44"/>
  <c r="K9" i="44"/>
  <c r="L9" i="44"/>
  <c r="M9" i="44"/>
  <c r="N9" i="44"/>
  <c r="P9" i="44"/>
  <c r="R9" i="44"/>
  <c r="S9" i="44"/>
  <c r="E10" i="44"/>
  <c r="F10" i="44"/>
  <c r="G10" i="44"/>
  <c r="H10" i="44"/>
  <c r="I10" i="44"/>
  <c r="J10" i="44"/>
  <c r="K10" i="44"/>
  <c r="L10" i="44"/>
  <c r="M10" i="44"/>
  <c r="N10" i="44"/>
  <c r="P10" i="44"/>
  <c r="R10" i="44"/>
  <c r="S10" i="44"/>
  <c r="E11" i="44"/>
  <c r="F11" i="44"/>
  <c r="G11" i="44"/>
  <c r="H11" i="44"/>
  <c r="I11" i="44"/>
  <c r="J11" i="44"/>
  <c r="K11" i="44"/>
  <c r="L11" i="44"/>
  <c r="M11" i="44"/>
  <c r="N11" i="44"/>
  <c r="P11" i="44"/>
  <c r="R11" i="44"/>
  <c r="S11" i="44"/>
  <c r="E12" i="44"/>
  <c r="F12" i="44"/>
  <c r="G12" i="44"/>
  <c r="H12" i="44"/>
  <c r="I12" i="44"/>
  <c r="J12" i="44"/>
  <c r="K12" i="44"/>
  <c r="L12" i="44"/>
  <c r="M12" i="44"/>
  <c r="N12" i="44"/>
  <c r="P12" i="44"/>
  <c r="R12" i="44"/>
  <c r="S12" i="44"/>
  <c r="E13" i="44"/>
  <c r="F13" i="44"/>
  <c r="G13" i="44"/>
  <c r="H13" i="44"/>
  <c r="I13" i="44"/>
  <c r="J13" i="44"/>
  <c r="K13" i="44"/>
  <c r="L13" i="44"/>
  <c r="M13" i="44"/>
  <c r="N13" i="44"/>
  <c r="P13" i="44"/>
  <c r="R13" i="44"/>
  <c r="S13" i="44"/>
  <c r="E14" i="44"/>
  <c r="F14" i="44"/>
  <c r="G14" i="44"/>
  <c r="H14" i="44"/>
  <c r="I14" i="44"/>
  <c r="J14" i="44"/>
  <c r="K14" i="44"/>
  <c r="L14" i="44"/>
  <c r="M14" i="44"/>
  <c r="N14" i="44"/>
  <c r="P14" i="44"/>
  <c r="R14" i="44"/>
  <c r="S14" i="44"/>
  <c r="E15" i="44"/>
  <c r="F15" i="44"/>
  <c r="G15" i="44"/>
  <c r="H15" i="44"/>
  <c r="I15" i="44"/>
  <c r="J15" i="44"/>
  <c r="K15" i="44"/>
  <c r="L15" i="44"/>
  <c r="M15" i="44"/>
  <c r="N15" i="44"/>
  <c r="P15" i="44"/>
  <c r="R15" i="44"/>
  <c r="R34" i="44" s="1"/>
  <c r="S15" i="44"/>
  <c r="E16" i="44"/>
  <c r="F16" i="44"/>
  <c r="G16" i="44"/>
  <c r="H16" i="44"/>
  <c r="I16" i="44"/>
  <c r="J16" i="44"/>
  <c r="K16" i="44"/>
  <c r="L16" i="44"/>
  <c r="M16" i="44"/>
  <c r="N16" i="44"/>
  <c r="P16" i="44"/>
  <c r="R16" i="44"/>
  <c r="S16" i="44"/>
  <c r="E17" i="44"/>
  <c r="F17" i="44"/>
  <c r="G17" i="44"/>
  <c r="H17" i="44"/>
  <c r="I17" i="44"/>
  <c r="J17" i="44"/>
  <c r="K17" i="44"/>
  <c r="L17" i="44"/>
  <c r="M17" i="44"/>
  <c r="N17" i="44"/>
  <c r="P17" i="44"/>
  <c r="R17" i="44"/>
  <c r="S17" i="44"/>
  <c r="E18" i="44"/>
  <c r="F18" i="44"/>
  <c r="G18" i="44"/>
  <c r="H18" i="44"/>
  <c r="I18" i="44"/>
  <c r="J18" i="44"/>
  <c r="K18" i="44"/>
  <c r="L18" i="44"/>
  <c r="M18" i="44"/>
  <c r="N18" i="44"/>
  <c r="P18" i="44"/>
  <c r="R18" i="44"/>
  <c r="S18" i="44"/>
  <c r="E19" i="44"/>
  <c r="F19" i="44"/>
  <c r="G19" i="44"/>
  <c r="H19" i="44"/>
  <c r="I19" i="44"/>
  <c r="J19" i="44"/>
  <c r="K19" i="44"/>
  <c r="L19" i="44"/>
  <c r="M19" i="44"/>
  <c r="N19" i="44"/>
  <c r="P19" i="44"/>
  <c r="R19" i="44"/>
  <c r="S19" i="44"/>
  <c r="E20" i="44"/>
  <c r="F20" i="44"/>
  <c r="G20" i="44"/>
  <c r="H20" i="44"/>
  <c r="I20" i="44"/>
  <c r="J20" i="44"/>
  <c r="K20" i="44"/>
  <c r="L20" i="44"/>
  <c r="M20" i="44"/>
  <c r="N20" i="44"/>
  <c r="P20" i="44"/>
  <c r="R20" i="44"/>
  <c r="S20" i="44"/>
  <c r="E21" i="44"/>
  <c r="F21" i="44"/>
  <c r="G21" i="44"/>
  <c r="H21" i="44"/>
  <c r="I21" i="44"/>
  <c r="J21" i="44"/>
  <c r="K21" i="44"/>
  <c r="L21" i="44"/>
  <c r="M21" i="44"/>
  <c r="N21" i="44"/>
  <c r="P21" i="44"/>
  <c r="R21" i="44"/>
  <c r="S21" i="44"/>
  <c r="E22" i="44"/>
  <c r="F22" i="44"/>
  <c r="G22" i="44"/>
  <c r="H22" i="44"/>
  <c r="I22" i="44"/>
  <c r="J22" i="44"/>
  <c r="K22" i="44"/>
  <c r="L22" i="44"/>
  <c r="M22" i="44"/>
  <c r="N22" i="44"/>
  <c r="P22" i="44"/>
  <c r="R22" i="44"/>
  <c r="S22" i="44"/>
  <c r="E23" i="44"/>
  <c r="F23" i="44"/>
  <c r="G23" i="44"/>
  <c r="H23" i="44"/>
  <c r="I23" i="44"/>
  <c r="J23" i="44"/>
  <c r="K23" i="44"/>
  <c r="L23" i="44"/>
  <c r="M23" i="44"/>
  <c r="N23" i="44"/>
  <c r="P23" i="44"/>
  <c r="R23" i="44"/>
  <c r="S23" i="44"/>
  <c r="E24" i="44"/>
  <c r="F24" i="44"/>
  <c r="G24" i="44"/>
  <c r="H24" i="44"/>
  <c r="I24" i="44"/>
  <c r="J24" i="44"/>
  <c r="K24" i="44"/>
  <c r="L24" i="44"/>
  <c r="M24" i="44"/>
  <c r="N24" i="44"/>
  <c r="P24" i="44"/>
  <c r="R24" i="44"/>
  <c r="S24" i="44"/>
  <c r="E25" i="44"/>
  <c r="F25" i="44"/>
  <c r="G25" i="44"/>
  <c r="H25" i="44"/>
  <c r="I25" i="44"/>
  <c r="J25" i="44"/>
  <c r="K25" i="44"/>
  <c r="L25" i="44"/>
  <c r="M25" i="44"/>
  <c r="N25" i="44"/>
  <c r="P25" i="44"/>
  <c r="R25" i="44"/>
  <c r="S25" i="44"/>
  <c r="E26" i="44"/>
  <c r="F26" i="44"/>
  <c r="G26" i="44"/>
  <c r="H26" i="44"/>
  <c r="I26" i="44"/>
  <c r="J26" i="44"/>
  <c r="K26" i="44"/>
  <c r="L26" i="44"/>
  <c r="M26" i="44"/>
  <c r="N26" i="44"/>
  <c r="P26" i="44"/>
  <c r="R26" i="44"/>
  <c r="S26" i="44"/>
  <c r="E27" i="44"/>
  <c r="F27" i="44"/>
  <c r="G27" i="44"/>
  <c r="H27" i="44"/>
  <c r="I27" i="44"/>
  <c r="J27" i="44"/>
  <c r="K27" i="44"/>
  <c r="L27" i="44"/>
  <c r="M27" i="44"/>
  <c r="N27" i="44"/>
  <c r="P27" i="44"/>
  <c r="R27" i="44"/>
  <c r="S27" i="44"/>
  <c r="E28" i="44"/>
  <c r="F28" i="44"/>
  <c r="G28" i="44"/>
  <c r="H28" i="44"/>
  <c r="I28" i="44"/>
  <c r="J28" i="44"/>
  <c r="K28" i="44"/>
  <c r="L28" i="44"/>
  <c r="M28" i="44"/>
  <c r="N28" i="44"/>
  <c r="P28" i="44"/>
  <c r="R28" i="44"/>
  <c r="S28" i="44"/>
  <c r="E29" i="44"/>
  <c r="F29" i="44"/>
  <c r="G29" i="44"/>
  <c r="H29" i="44"/>
  <c r="I29" i="44"/>
  <c r="J29" i="44"/>
  <c r="K29" i="44"/>
  <c r="L29" i="44"/>
  <c r="M29" i="44"/>
  <c r="N29" i="44"/>
  <c r="P29" i="44"/>
  <c r="R29" i="44"/>
  <c r="S29" i="44"/>
  <c r="E30" i="44"/>
  <c r="F30" i="44"/>
  <c r="G30" i="44"/>
  <c r="H30" i="44"/>
  <c r="I30" i="44"/>
  <c r="J30" i="44"/>
  <c r="K30" i="44"/>
  <c r="L30" i="44"/>
  <c r="M30" i="44"/>
  <c r="N30" i="44"/>
  <c r="P30" i="44"/>
  <c r="R30" i="44"/>
  <c r="S30" i="44"/>
  <c r="E31" i="44"/>
  <c r="F31" i="44"/>
  <c r="G31" i="44"/>
  <c r="H31" i="44"/>
  <c r="I31" i="44"/>
  <c r="J31" i="44"/>
  <c r="K31" i="44"/>
  <c r="L31" i="44"/>
  <c r="M31" i="44"/>
  <c r="N31" i="44"/>
  <c r="P31" i="44"/>
  <c r="R31" i="44"/>
  <c r="S31" i="44"/>
  <c r="E32" i="44"/>
  <c r="F32" i="44"/>
  <c r="G32" i="44"/>
  <c r="H32" i="44"/>
  <c r="I32" i="44"/>
  <c r="J32" i="44"/>
  <c r="K32" i="44"/>
  <c r="L32" i="44"/>
  <c r="M32" i="44"/>
  <c r="N32" i="44"/>
  <c r="P32" i="44"/>
  <c r="R32" i="44"/>
  <c r="S32" i="44"/>
  <c r="E33" i="44"/>
  <c r="F33" i="44"/>
  <c r="G33" i="44"/>
  <c r="H33" i="44"/>
  <c r="I33" i="44"/>
  <c r="J33" i="44"/>
  <c r="K33" i="44"/>
  <c r="L33" i="44"/>
  <c r="M33" i="44"/>
  <c r="N33" i="44"/>
  <c r="P33" i="44"/>
  <c r="R33" i="44"/>
  <c r="S33" i="44"/>
  <c r="S4" i="44"/>
  <c r="R4" i="44"/>
  <c r="P4" i="44"/>
  <c r="N4" i="44"/>
  <c r="M4" i="44"/>
  <c r="L4" i="44"/>
  <c r="K4" i="44"/>
  <c r="J4" i="44"/>
  <c r="I4" i="44"/>
  <c r="H4" i="44"/>
  <c r="G4" i="44"/>
  <c r="F4" i="44"/>
  <c r="E4" i="44"/>
  <c r="D34" i="44"/>
  <c r="Q34" i="44"/>
  <c r="T34" i="44"/>
  <c r="C5" i="44"/>
  <c r="C6" i="44"/>
  <c r="C7" i="44"/>
  <c r="C8" i="44"/>
  <c r="C34" i="44" s="1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4" i="44"/>
  <c r="B32" i="44"/>
  <c r="B31" i="44" s="1"/>
  <c r="B30" i="44" s="1"/>
  <c r="B29" i="44" s="1"/>
  <c r="B28" i="44" s="1"/>
  <c r="B27" i="44" s="1"/>
  <c r="B26" i="44" s="1"/>
  <c r="B25" i="44" s="1"/>
  <c r="B24" i="44" s="1"/>
  <c r="B23" i="44" s="1"/>
  <c r="B22" i="44" s="1"/>
  <c r="B21" i="44" s="1"/>
  <c r="B20" i="44" s="1"/>
  <c r="B19" i="44" s="1"/>
  <c r="B18" i="44" s="1"/>
  <c r="B17" i="44" s="1"/>
  <c r="B16" i="44" s="1"/>
  <c r="B15" i="44" s="1"/>
  <c r="B14" i="44" s="1"/>
  <c r="B13" i="44" s="1"/>
  <c r="B12" i="44" s="1"/>
  <c r="B11" i="44" s="1"/>
  <c r="B10" i="44" s="1"/>
  <c r="B9" i="44" s="1"/>
  <c r="B8" i="44" s="1"/>
  <c r="B7" i="44" s="1"/>
  <c r="B6" i="44" s="1"/>
  <c r="B5" i="44" s="1"/>
  <c r="B4" i="44" s="1"/>
  <c r="D2" i="44"/>
  <c r="E2" i="44" s="1"/>
  <c r="F2" i="44" s="1"/>
  <c r="G2" i="44" s="1"/>
  <c r="H2" i="44" s="1"/>
  <c r="I2" i="44" s="1"/>
  <c r="J2" i="44" s="1"/>
  <c r="K2" i="44" s="1"/>
  <c r="L2" i="44" s="1"/>
  <c r="M2" i="44" s="1"/>
  <c r="N2" i="44" s="1"/>
  <c r="O2" i="44" s="1"/>
  <c r="P2" i="44" s="1"/>
  <c r="Q2" i="44" s="1"/>
  <c r="R2" i="44" s="1"/>
  <c r="S2" i="44" s="1"/>
  <c r="T2" i="44" s="1"/>
  <c r="U2" i="44" s="1"/>
  <c r="V2" i="44" s="1"/>
  <c r="W2" i="44" s="1"/>
  <c r="X2" i="44" s="1"/>
  <c r="Y2" i="44" s="1"/>
  <c r="Z2" i="44" s="1"/>
  <c r="AA2" i="44" s="1"/>
  <c r="AB2" i="44" s="1"/>
  <c r="AC2" i="44" s="1"/>
  <c r="AD2" i="44" s="1"/>
  <c r="AE2" i="44" s="1"/>
  <c r="AF2" i="44" s="1"/>
  <c r="AG2" i="44" s="1"/>
  <c r="AH2" i="44" s="1"/>
  <c r="AI2" i="44" s="1"/>
  <c r="AJ2" i="44" s="1"/>
  <c r="AK2" i="44" s="1"/>
  <c r="AL2" i="44" s="1"/>
  <c r="AM2" i="44" s="1"/>
  <c r="F2" i="36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U2" i="36" s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AJ2" i="36" s="1"/>
  <c r="AK2" i="36" s="1"/>
  <c r="AL2" i="36" s="1"/>
  <c r="AM2" i="36" s="1"/>
  <c r="AN2" i="36" s="1"/>
  <c r="AO2" i="36" s="1"/>
  <c r="AB34" i="44" l="1"/>
  <c r="G34" i="44"/>
  <c r="AF34" i="44"/>
  <c r="S34" i="44"/>
  <c r="K34" i="44"/>
  <c r="N34" i="44"/>
  <c r="I34" i="44"/>
  <c r="M34" i="44"/>
  <c r="AE34" i="44"/>
  <c r="AC34" i="44"/>
  <c r="P34" i="44"/>
  <c r="F34" i="44"/>
  <c r="J34" i="44"/>
  <c r="AH34" i="44"/>
  <c r="AK34" i="44"/>
  <c r="AM34" i="44"/>
  <c r="AJ34" i="44"/>
  <c r="AD34" i="44"/>
  <c r="E34" i="44"/>
  <c r="H34" i="44"/>
  <c r="X34" i="44"/>
  <c r="L34" i="44"/>
  <c r="W34" i="44"/>
  <c r="Y34" i="44"/>
  <c r="AI34" i="44"/>
  <c r="AG34" i="44"/>
  <c r="V34" i="44"/>
  <c r="Z34" i="44"/>
  <c r="U6" i="43" l="1"/>
  <c r="U6" i="34"/>
  <c r="U6" i="33"/>
  <c r="U6" i="31"/>
  <c r="U6" i="30"/>
  <c r="U6" i="29"/>
  <c r="U6" i="28"/>
  <c r="U6" i="27"/>
  <c r="U6" i="26"/>
  <c r="U6" i="25"/>
  <c r="U6" i="24"/>
  <c r="U6" i="23"/>
  <c r="U6" i="22"/>
  <c r="U6" i="21"/>
  <c r="U6" i="20"/>
  <c r="U6" i="19"/>
  <c r="U6" i="18"/>
  <c r="U6" i="17"/>
  <c r="U6" i="32"/>
  <c r="U6" i="16"/>
  <c r="U6" i="15"/>
  <c r="U6" i="14"/>
  <c r="U6" i="13"/>
  <c r="U6" i="11"/>
  <c r="U6" i="10"/>
  <c r="U6" i="9"/>
  <c r="U6" i="8"/>
  <c r="U6" i="12"/>
  <c r="U6" i="6"/>
  <c r="U6" i="5"/>
  <c r="U6" i="4"/>
  <c r="U6" i="7"/>
  <c r="U7" i="7" l="1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E44" i="40" l="1"/>
  <c r="E43" i="40"/>
  <c r="E44" i="42"/>
  <c r="E43" i="42"/>
  <c r="E44" i="41"/>
  <c r="E43" i="41"/>
  <c r="A44" i="41"/>
  <c r="Y36" i="43" l="1"/>
  <c r="U35" i="43"/>
  <c r="AO33" i="36" s="1"/>
  <c r="U34" i="43"/>
  <c r="AO32" i="36" s="1"/>
  <c r="U33" i="43"/>
  <c r="AO31" i="36" s="1"/>
  <c r="U32" i="43"/>
  <c r="AO30" i="36" s="1"/>
  <c r="U31" i="43"/>
  <c r="AO29" i="36" s="1"/>
  <c r="U30" i="43"/>
  <c r="AO28" i="36" s="1"/>
  <c r="U29" i="43"/>
  <c r="AO27" i="36" s="1"/>
  <c r="U28" i="43"/>
  <c r="AO26" i="36" s="1"/>
  <c r="U27" i="43"/>
  <c r="AO25" i="36" s="1"/>
  <c r="U26" i="43"/>
  <c r="AO24" i="36" s="1"/>
  <c r="U25" i="43"/>
  <c r="AO23" i="36" s="1"/>
  <c r="U24" i="43"/>
  <c r="AO22" i="36" s="1"/>
  <c r="U23" i="43"/>
  <c r="AO21" i="36" s="1"/>
  <c r="U22" i="43"/>
  <c r="AO20" i="36" s="1"/>
  <c r="U21" i="43"/>
  <c r="AO19" i="36" s="1"/>
  <c r="U20" i="43"/>
  <c r="AO18" i="36" s="1"/>
  <c r="U19" i="43"/>
  <c r="AO17" i="36" s="1"/>
  <c r="U18" i="43"/>
  <c r="AO16" i="36" s="1"/>
  <c r="U17" i="43"/>
  <c r="AO15" i="36" s="1"/>
  <c r="U16" i="43"/>
  <c r="AO14" i="36" s="1"/>
  <c r="U15" i="43"/>
  <c r="AO13" i="36" s="1"/>
  <c r="U14" i="43"/>
  <c r="AO12" i="36" s="1"/>
  <c r="U13" i="43"/>
  <c r="AO11" i="36" s="1"/>
  <c r="U12" i="43"/>
  <c r="AO10" i="36" s="1"/>
  <c r="U11" i="43"/>
  <c r="AO9" i="36" s="1"/>
  <c r="U10" i="43"/>
  <c r="AO8" i="36" s="1"/>
  <c r="U9" i="43"/>
  <c r="AO7" i="36" s="1"/>
  <c r="U8" i="43"/>
  <c r="AO6" i="36" s="1"/>
  <c r="U7" i="43"/>
  <c r="AO5" i="36" s="1"/>
  <c r="Y6" i="43"/>
  <c r="AO4" i="36"/>
  <c r="AO34" i="36" l="1"/>
  <c r="A16" i="4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16" i="42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16" i="40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V5" i="36"/>
  <c r="V4" i="36"/>
  <c r="F4" i="36"/>
  <c r="E15" i="40"/>
  <c r="S33" i="36" s="1"/>
  <c r="S4" i="36"/>
  <c r="S5" i="36"/>
  <c r="F5" i="36"/>
  <c r="E36" i="42"/>
  <c r="V12" i="36" s="1"/>
  <c r="E42" i="42"/>
  <c r="V6" i="36" s="1"/>
  <c r="M15" i="42" l="1"/>
  <c r="K15" i="42"/>
  <c r="G9" i="42"/>
  <c r="K15" i="41"/>
  <c r="M15" i="41" s="1"/>
  <c r="F9" i="41"/>
  <c r="M15" i="40"/>
  <c r="E42" i="40" s="1"/>
  <c r="S6" i="36" s="1"/>
  <c r="K15" i="40"/>
  <c r="F9" i="40"/>
  <c r="E19" i="42" l="1"/>
  <c r="V29" i="36" s="1"/>
  <c r="E23" i="42"/>
  <c r="V25" i="36" s="1"/>
  <c r="E27" i="42"/>
  <c r="V21" i="36" s="1"/>
  <c r="E31" i="42"/>
  <c r="V17" i="36" s="1"/>
  <c r="E35" i="42"/>
  <c r="V13" i="36" s="1"/>
  <c r="E39" i="42"/>
  <c r="V9" i="36" s="1"/>
  <c r="E16" i="42"/>
  <c r="V32" i="36" s="1"/>
  <c r="E20" i="42"/>
  <c r="V28" i="36" s="1"/>
  <c r="E24" i="42"/>
  <c r="V24" i="36" s="1"/>
  <c r="E28" i="42"/>
  <c r="V20" i="36" s="1"/>
  <c r="E32" i="42"/>
  <c r="V16" i="36" s="1"/>
  <c r="E40" i="42"/>
  <c r="V8" i="36" s="1"/>
  <c r="E15" i="42"/>
  <c r="V33" i="36" s="1"/>
  <c r="E17" i="42"/>
  <c r="V31" i="36" s="1"/>
  <c r="E21" i="42"/>
  <c r="V27" i="36" s="1"/>
  <c r="E25" i="42"/>
  <c r="V23" i="36" s="1"/>
  <c r="E29" i="42"/>
  <c r="V19" i="36" s="1"/>
  <c r="E33" i="42"/>
  <c r="V15" i="36" s="1"/>
  <c r="E37" i="42"/>
  <c r="V11" i="36" s="1"/>
  <c r="E41" i="42"/>
  <c r="V7" i="36" s="1"/>
  <c r="E18" i="42"/>
  <c r="V30" i="36" s="1"/>
  <c r="E22" i="42"/>
  <c r="V26" i="36" s="1"/>
  <c r="E26" i="42"/>
  <c r="V22" i="36" s="1"/>
  <c r="E30" i="42"/>
  <c r="V18" i="36" s="1"/>
  <c r="E34" i="42"/>
  <c r="V14" i="36" s="1"/>
  <c r="E38" i="42"/>
  <c r="V10" i="36" s="1"/>
  <c r="E40" i="41"/>
  <c r="F8" i="36" s="1"/>
  <c r="E36" i="41"/>
  <c r="F12" i="36" s="1"/>
  <c r="E32" i="41"/>
  <c r="F16" i="36" s="1"/>
  <c r="E28" i="41"/>
  <c r="F20" i="36" s="1"/>
  <c r="E24" i="41"/>
  <c r="F24" i="36" s="1"/>
  <c r="E20" i="41"/>
  <c r="F28" i="36" s="1"/>
  <c r="E16" i="41"/>
  <c r="F32" i="36" s="1"/>
  <c r="E39" i="41"/>
  <c r="F9" i="36" s="1"/>
  <c r="E35" i="41"/>
  <c r="F13" i="36" s="1"/>
  <c r="E31" i="41"/>
  <c r="F17" i="36" s="1"/>
  <c r="E27" i="41"/>
  <c r="F21" i="36" s="1"/>
  <c r="E23" i="41"/>
  <c r="F25" i="36" s="1"/>
  <c r="E19" i="41"/>
  <c r="F29" i="36" s="1"/>
  <c r="E42" i="41"/>
  <c r="F6" i="36" s="1"/>
  <c r="E38" i="41"/>
  <c r="F10" i="36" s="1"/>
  <c r="E34" i="41"/>
  <c r="F14" i="36" s="1"/>
  <c r="E30" i="41"/>
  <c r="F18" i="36" s="1"/>
  <c r="E26" i="41"/>
  <c r="F22" i="36" s="1"/>
  <c r="E22" i="41"/>
  <c r="F26" i="36" s="1"/>
  <c r="E18" i="41"/>
  <c r="F30" i="36" s="1"/>
  <c r="E41" i="41"/>
  <c r="F7" i="36" s="1"/>
  <c r="E37" i="41"/>
  <c r="F11" i="36" s="1"/>
  <c r="E33" i="41"/>
  <c r="F15" i="36" s="1"/>
  <c r="E29" i="41"/>
  <c r="F19" i="36" s="1"/>
  <c r="E25" i="41"/>
  <c r="E21" i="41"/>
  <c r="F27" i="36" s="1"/>
  <c r="E17" i="41"/>
  <c r="F31" i="36" s="1"/>
  <c r="E15" i="41"/>
  <c r="F33" i="36" s="1"/>
  <c r="E19" i="40"/>
  <c r="S29" i="36" s="1"/>
  <c r="E23" i="40"/>
  <c r="S25" i="36" s="1"/>
  <c r="E27" i="40"/>
  <c r="S21" i="36" s="1"/>
  <c r="E31" i="40"/>
  <c r="S17" i="36" s="1"/>
  <c r="E35" i="40"/>
  <c r="S13" i="36" s="1"/>
  <c r="E39" i="40"/>
  <c r="S9" i="36" s="1"/>
  <c r="E16" i="40"/>
  <c r="S32" i="36" s="1"/>
  <c r="E20" i="40"/>
  <c r="S28" i="36" s="1"/>
  <c r="E24" i="40"/>
  <c r="S24" i="36" s="1"/>
  <c r="E28" i="40"/>
  <c r="S20" i="36" s="1"/>
  <c r="E32" i="40"/>
  <c r="S16" i="36" s="1"/>
  <c r="E36" i="40"/>
  <c r="S12" i="36" s="1"/>
  <c r="E40" i="40"/>
  <c r="S8" i="36" s="1"/>
  <c r="E17" i="40"/>
  <c r="S31" i="36" s="1"/>
  <c r="E21" i="40"/>
  <c r="S27" i="36" s="1"/>
  <c r="E25" i="40"/>
  <c r="S23" i="36" s="1"/>
  <c r="E29" i="40"/>
  <c r="S19" i="36" s="1"/>
  <c r="E33" i="40"/>
  <c r="S15" i="36" s="1"/>
  <c r="E37" i="40"/>
  <c r="S11" i="36" s="1"/>
  <c r="E41" i="40"/>
  <c r="S7" i="36" s="1"/>
  <c r="E18" i="40"/>
  <c r="S30" i="36" s="1"/>
  <c r="E22" i="40"/>
  <c r="S26" i="36" s="1"/>
  <c r="E26" i="40"/>
  <c r="S22" i="36" s="1"/>
  <c r="E30" i="40"/>
  <c r="S18" i="36" s="1"/>
  <c r="E34" i="40"/>
  <c r="S14" i="36" s="1"/>
  <c r="E38" i="40"/>
  <c r="S10" i="36" s="1"/>
  <c r="Y36" i="7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S34" i="36" l="1"/>
  <c r="V34" i="36"/>
  <c r="F34" i="36"/>
  <c r="Y36" i="34"/>
  <c r="Y36" i="33"/>
  <c r="Y36" i="31"/>
  <c r="Y36" i="30"/>
  <c r="Y36" i="29"/>
  <c r="Y36" i="27"/>
  <c r="Y36" i="25"/>
  <c r="Y36" i="23"/>
  <c r="Y36" i="22"/>
  <c r="Y36" i="21"/>
  <c r="Y36" i="20"/>
  <c r="Y36" i="19"/>
  <c r="Y36" i="18"/>
  <c r="Y36" i="17"/>
  <c r="Y36" i="32"/>
  <c r="Y36" i="16"/>
  <c r="Y36" i="15"/>
  <c r="Y36" i="14"/>
  <c r="Y36" i="12"/>
  <c r="Y36" i="13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36" i="10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6" i="9"/>
  <c r="Y36" i="8"/>
  <c r="Y36" i="5"/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U24" i="26"/>
  <c r="U23" i="21"/>
  <c r="U24" i="9"/>
  <c r="U24" i="6"/>
  <c r="U23" i="4"/>
  <c r="U27" i="33"/>
  <c r="U26" i="33"/>
  <c r="U25" i="33"/>
  <c r="E41" i="1"/>
  <c r="E43" i="1" s="1"/>
  <c r="E44" i="1"/>
  <c r="AU4" i="36"/>
  <c r="U7" i="30"/>
  <c r="U16" i="31"/>
  <c r="U15" i="31"/>
  <c r="U14" i="31"/>
  <c r="U13" i="31"/>
  <c r="U12" i="31"/>
  <c r="U11" i="31"/>
  <c r="U10" i="31"/>
  <c r="U9" i="31"/>
  <c r="U8" i="31"/>
  <c r="E45" i="1" l="1"/>
  <c r="U7" i="26"/>
  <c r="Q13" i="36"/>
  <c r="Q14" i="36"/>
  <c r="G23" i="36"/>
  <c r="G24" i="36"/>
  <c r="G25" i="36"/>
  <c r="C32" i="36"/>
  <c r="C31" i="36" s="1"/>
  <c r="C30" i="36" s="1"/>
  <c r="C29" i="36" s="1"/>
  <c r="C28" i="36" s="1"/>
  <c r="C27" i="36" s="1"/>
  <c r="C26" i="36" s="1"/>
  <c r="C25" i="36" s="1"/>
  <c r="C24" i="36" s="1"/>
  <c r="C23" i="36" s="1"/>
  <c r="C22" i="36" s="1"/>
  <c r="C21" i="36" s="1"/>
  <c r="C20" i="36" s="1"/>
  <c r="C19" i="36" s="1"/>
  <c r="C18" i="36" s="1"/>
  <c r="C17" i="36" s="1"/>
  <c r="C16" i="36" s="1"/>
  <c r="C15" i="36" s="1"/>
  <c r="C14" i="36" s="1"/>
  <c r="C13" i="36" s="1"/>
  <c r="C12" i="36" s="1"/>
  <c r="C11" i="36" s="1"/>
  <c r="C10" i="36" s="1"/>
  <c r="C9" i="36" s="1"/>
  <c r="C8" i="36" s="1"/>
  <c r="C7" i="36" s="1"/>
  <c r="C6" i="36" s="1"/>
  <c r="C5" i="36" s="1"/>
  <c r="C4" i="36" s="1"/>
  <c r="U25" i="32" l="1"/>
  <c r="I23" i="36" s="1"/>
  <c r="U35" i="34"/>
  <c r="P33" i="36" s="1"/>
  <c r="U34" i="34"/>
  <c r="P32" i="36" s="1"/>
  <c r="U33" i="34"/>
  <c r="P31" i="36" s="1"/>
  <c r="U32" i="34"/>
  <c r="P30" i="36" s="1"/>
  <c r="U31" i="34"/>
  <c r="P29" i="36" s="1"/>
  <c r="U30" i="34"/>
  <c r="P28" i="36" s="1"/>
  <c r="U29" i="34"/>
  <c r="P27" i="36" s="1"/>
  <c r="U28" i="34"/>
  <c r="P26" i="36" s="1"/>
  <c r="U27" i="34"/>
  <c r="P25" i="36" s="1"/>
  <c r="U26" i="34"/>
  <c r="P24" i="36" s="1"/>
  <c r="U25" i="34"/>
  <c r="P23" i="36" s="1"/>
  <c r="U24" i="34"/>
  <c r="P22" i="36" s="1"/>
  <c r="U23" i="34"/>
  <c r="P21" i="36" s="1"/>
  <c r="U22" i="34"/>
  <c r="P20" i="36" s="1"/>
  <c r="U21" i="34"/>
  <c r="P19" i="36" s="1"/>
  <c r="U20" i="34"/>
  <c r="P18" i="36" s="1"/>
  <c r="U19" i="34"/>
  <c r="P17" i="36" s="1"/>
  <c r="U18" i="34"/>
  <c r="P16" i="36" s="1"/>
  <c r="U17" i="34"/>
  <c r="P15" i="36" s="1"/>
  <c r="U16" i="34"/>
  <c r="P14" i="36" s="1"/>
  <c r="U15" i="34"/>
  <c r="P13" i="36" s="1"/>
  <c r="U14" i="34"/>
  <c r="P12" i="36" s="1"/>
  <c r="U13" i="34"/>
  <c r="P11" i="36" s="1"/>
  <c r="U12" i="34"/>
  <c r="P10" i="36" s="1"/>
  <c r="U11" i="34"/>
  <c r="P9" i="36" s="1"/>
  <c r="U10" i="34"/>
  <c r="P8" i="36" s="1"/>
  <c r="U9" i="34"/>
  <c r="P7" i="36" s="1"/>
  <c r="U8" i="34"/>
  <c r="P6" i="36" s="1"/>
  <c r="U7" i="34"/>
  <c r="P5" i="36" s="1"/>
  <c r="P4" i="36"/>
  <c r="U35" i="33"/>
  <c r="G33" i="36" s="1"/>
  <c r="U34" i="33"/>
  <c r="G32" i="36" s="1"/>
  <c r="U33" i="33"/>
  <c r="G31" i="36" s="1"/>
  <c r="U32" i="33"/>
  <c r="G30" i="36" s="1"/>
  <c r="U31" i="33"/>
  <c r="G29" i="36" s="1"/>
  <c r="U30" i="33"/>
  <c r="G28" i="36" s="1"/>
  <c r="U29" i="33"/>
  <c r="G27" i="36" s="1"/>
  <c r="U28" i="33"/>
  <c r="G26" i="36" s="1"/>
  <c r="U24" i="33"/>
  <c r="G22" i="36" s="1"/>
  <c r="U23" i="33"/>
  <c r="G21" i="36" s="1"/>
  <c r="U22" i="33"/>
  <c r="G20" i="36" s="1"/>
  <c r="U21" i="33"/>
  <c r="G19" i="36" s="1"/>
  <c r="U20" i="33"/>
  <c r="G18" i="36" s="1"/>
  <c r="U19" i="33"/>
  <c r="G17" i="36" s="1"/>
  <c r="U18" i="33"/>
  <c r="G16" i="36" s="1"/>
  <c r="U17" i="33"/>
  <c r="G15" i="36" s="1"/>
  <c r="U16" i="33"/>
  <c r="G14" i="36" s="1"/>
  <c r="U15" i="33"/>
  <c r="G13" i="36" s="1"/>
  <c r="U14" i="33"/>
  <c r="G12" i="36" s="1"/>
  <c r="U13" i="33"/>
  <c r="G11" i="36" s="1"/>
  <c r="U12" i="33"/>
  <c r="G10" i="36" s="1"/>
  <c r="U11" i="33"/>
  <c r="G9" i="36" s="1"/>
  <c r="U10" i="33"/>
  <c r="G8" i="36" s="1"/>
  <c r="U9" i="33"/>
  <c r="G7" i="36" s="1"/>
  <c r="U8" i="33"/>
  <c r="G6" i="36" s="1"/>
  <c r="U7" i="33"/>
  <c r="G5" i="36" s="1"/>
  <c r="G4" i="36"/>
  <c r="U35" i="32"/>
  <c r="I33" i="36" s="1"/>
  <c r="U34" i="32"/>
  <c r="I32" i="36" s="1"/>
  <c r="U33" i="32"/>
  <c r="I31" i="36" s="1"/>
  <c r="U32" i="32"/>
  <c r="I30" i="36" s="1"/>
  <c r="U31" i="32"/>
  <c r="I29" i="36" s="1"/>
  <c r="U30" i="32"/>
  <c r="I28" i="36" s="1"/>
  <c r="U29" i="32"/>
  <c r="I27" i="36" s="1"/>
  <c r="U28" i="32"/>
  <c r="I26" i="36" s="1"/>
  <c r="U27" i="32"/>
  <c r="I25" i="36" s="1"/>
  <c r="U26" i="32"/>
  <c r="I24" i="36" s="1"/>
  <c r="U24" i="32"/>
  <c r="I22" i="36" s="1"/>
  <c r="U23" i="32"/>
  <c r="I21" i="36" s="1"/>
  <c r="U22" i="32"/>
  <c r="I20" i="36" s="1"/>
  <c r="U21" i="32"/>
  <c r="I19" i="36" s="1"/>
  <c r="U20" i="32"/>
  <c r="I18" i="36" s="1"/>
  <c r="U19" i="32"/>
  <c r="I17" i="36" s="1"/>
  <c r="U18" i="32"/>
  <c r="I16" i="36" s="1"/>
  <c r="U17" i="32"/>
  <c r="I15" i="36" s="1"/>
  <c r="U16" i="32"/>
  <c r="I14" i="36" s="1"/>
  <c r="U15" i="32"/>
  <c r="I13" i="36" s="1"/>
  <c r="U14" i="32"/>
  <c r="I12" i="36" s="1"/>
  <c r="U13" i="32"/>
  <c r="I11" i="36" s="1"/>
  <c r="U12" i="32"/>
  <c r="I10" i="36" s="1"/>
  <c r="U11" i="32"/>
  <c r="I9" i="36" s="1"/>
  <c r="U10" i="32"/>
  <c r="I8" i="36" s="1"/>
  <c r="U9" i="32"/>
  <c r="I7" i="36" s="1"/>
  <c r="U8" i="32"/>
  <c r="I6" i="36" s="1"/>
  <c r="U7" i="32"/>
  <c r="I5" i="36" s="1"/>
  <c r="I4" i="36"/>
  <c r="U35" i="31"/>
  <c r="Q33" i="36" s="1"/>
  <c r="U34" i="31"/>
  <c r="Q32" i="36" s="1"/>
  <c r="U33" i="31"/>
  <c r="Q31" i="36" s="1"/>
  <c r="U32" i="31"/>
  <c r="Q30" i="36" s="1"/>
  <c r="U31" i="31"/>
  <c r="Q29" i="36" s="1"/>
  <c r="U30" i="31"/>
  <c r="Q28" i="36" s="1"/>
  <c r="U29" i="31"/>
  <c r="Q27" i="36" s="1"/>
  <c r="U28" i="31"/>
  <c r="Q26" i="36" s="1"/>
  <c r="U27" i="31"/>
  <c r="Q25" i="36" s="1"/>
  <c r="U26" i="31"/>
  <c r="Q24" i="36" s="1"/>
  <c r="U25" i="31"/>
  <c r="Q23" i="36" s="1"/>
  <c r="U24" i="31"/>
  <c r="Q22" i="36" s="1"/>
  <c r="U23" i="31"/>
  <c r="Q21" i="36" s="1"/>
  <c r="U22" i="31"/>
  <c r="Q20" i="36" s="1"/>
  <c r="U21" i="31"/>
  <c r="Q19" i="36" s="1"/>
  <c r="U20" i="31"/>
  <c r="Q18" i="36" s="1"/>
  <c r="U19" i="31"/>
  <c r="Q17" i="36" s="1"/>
  <c r="U18" i="31"/>
  <c r="Q16" i="36" s="1"/>
  <c r="U17" i="31"/>
  <c r="Q15" i="36" s="1"/>
  <c r="Q12" i="36"/>
  <c r="Q11" i="36"/>
  <c r="Q10" i="36"/>
  <c r="Q9" i="36"/>
  <c r="Q8" i="36"/>
  <c r="Q7" i="36"/>
  <c r="Q6" i="36"/>
  <c r="U7" i="31"/>
  <c r="Q5" i="36" s="1"/>
  <c r="Q4" i="36"/>
  <c r="U22" i="36"/>
  <c r="U23" i="26"/>
  <c r="U21" i="36" s="1"/>
  <c r="T21" i="36"/>
  <c r="U29" i="9"/>
  <c r="R27" i="36" s="1"/>
  <c r="U28" i="9"/>
  <c r="R26" i="36" s="1"/>
  <c r="U26" i="9"/>
  <c r="R24" i="36" s="1"/>
  <c r="U25" i="9"/>
  <c r="R23" i="36" s="1"/>
  <c r="R22" i="36"/>
  <c r="U23" i="9"/>
  <c r="R21" i="36" s="1"/>
  <c r="U35" i="30"/>
  <c r="AF33" i="36" s="1"/>
  <c r="U34" i="30"/>
  <c r="AF32" i="36" s="1"/>
  <c r="U33" i="30"/>
  <c r="AF31" i="36" s="1"/>
  <c r="U32" i="30"/>
  <c r="AF30" i="36" s="1"/>
  <c r="U31" i="30"/>
  <c r="AF29" i="36" s="1"/>
  <c r="U30" i="30"/>
  <c r="AF28" i="36" s="1"/>
  <c r="U29" i="30"/>
  <c r="AF27" i="36" s="1"/>
  <c r="U28" i="30"/>
  <c r="AF26" i="36" s="1"/>
  <c r="U27" i="30"/>
  <c r="AF25" i="36" s="1"/>
  <c r="U26" i="30"/>
  <c r="AF24" i="36" s="1"/>
  <c r="U25" i="30"/>
  <c r="AF23" i="36" s="1"/>
  <c r="U24" i="30"/>
  <c r="AF22" i="36" s="1"/>
  <c r="U23" i="30"/>
  <c r="AF21" i="36" s="1"/>
  <c r="U22" i="30"/>
  <c r="AF20" i="36" s="1"/>
  <c r="U21" i="30"/>
  <c r="AF19" i="36" s="1"/>
  <c r="U20" i="30"/>
  <c r="AF18" i="36" s="1"/>
  <c r="U19" i="30"/>
  <c r="AF17" i="36" s="1"/>
  <c r="U18" i="30"/>
  <c r="AF16" i="36" s="1"/>
  <c r="U17" i="30"/>
  <c r="AF15" i="36" s="1"/>
  <c r="U16" i="30"/>
  <c r="AF14" i="36" s="1"/>
  <c r="U15" i="30"/>
  <c r="AF13" i="36" s="1"/>
  <c r="U14" i="30"/>
  <c r="AF12" i="36" s="1"/>
  <c r="U13" i="30"/>
  <c r="AF11" i="36" s="1"/>
  <c r="U12" i="30"/>
  <c r="AF10" i="36" s="1"/>
  <c r="U11" i="30"/>
  <c r="AF9" i="36" s="1"/>
  <c r="U10" i="30"/>
  <c r="AF8" i="36" s="1"/>
  <c r="U9" i="30"/>
  <c r="AF7" i="36" s="1"/>
  <c r="U8" i="30"/>
  <c r="AF6" i="36" s="1"/>
  <c r="AF5" i="36"/>
  <c r="AF4" i="36"/>
  <c r="U35" i="29"/>
  <c r="W33" i="36" s="1"/>
  <c r="U34" i="29"/>
  <c r="W32" i="36" s="1"/>
  <c r="U33" i="29"/>
  <c r="W31" i="36" s="1"/>
  <c r="U32" i="29"/>
  <c r="W30" i="36" s="1"/>
  <c r="U31" i="29"/>
  <c r="W29" i="36" s="1"/>
  <c r="U30" i="29"/>
  <c r="W28" i="36" s="1"/>
  <c r="U29" i="29"/>
  <c r="W27" i="36" s="1"/>
  <c r="U28" i="29"/>
  <c r="W26" i="36" s="1"/>
  <c r="U27" i="29"/>
  <c r="W25" i="36" s="1"/>
  <c r="U26" i="29"/>
  <c r="W24" i="36" s="1"/>
  <c r="U25" i="29"/>
  <c r="W23" i="36" s="1"/>
  <c r="U24" i="29"/>
  <c r="W22" i="36" s="1"/>
  <c r="U23" i="29"/>
  <c r="W21" i="36" s="1"/>
  <c r="U22" i="29"/>
  <c r="W20" i="36" s="1"/>
  <c r="U21" i="29"/>
  <c r="W19" i="36" s="1"/>
  <c r="U20" i="29"/>
  <c r="W18" i="36" s="1"/>
  <c r="U19" i="29"/>
  <c r="W17" i="36" s="1"/>
  <c r="U18" i="29"/>
  <c r="W16" i="36" s="1"/>
  <c r="U17" i="29"/>
  <c r="W15" i="36" s="1"/>
  <c r="U16" i="29"/>
  <c r="W14" i="36" s="1"/>
  <c r="U15" i="29"/>
  <c r="W13" i="36" s="1"/>
  <c r="U14" i="29"/>
  <c r="W12" i="36" s="1"/>
  <c r="U13" i="29"/>
  <c r="W11" i="36" s="1"/>
  <c r="U10" i="29"/>
  <c r="W8" i="36" s="1"/>
  <c r="U9" i="29"/>
  <c r="W7" i="36" s="1"/>
  <c r="U8" i="29"/>
  <c r="W6" i="36" s="1"/>
  <c r="U7" i="29"/>
  <c r="W5" i="36" s="1"/>
  <c r="W4" i="36"/>
  <c r="U35" i="28"/>
  <c r="J33" i="36" s="1"/>
  <c r="U34" i="28"/>
  <c r="J32" i="36" s="1"/>
  <c r="U33" i="28"/>
  <c r="J31" i="36" s="1"/>
  <c r="U32" i="28"/>
  <c r="J30" i="36" s="1"/>
  <c r="U31" i="28"/>
  <c r="J29" i="36" s="1"/>
  <c r="U30" i="28"/>
  <c r="J28" i="36" s="1"/>
  <c r="U29" i="28"/>
  <c r="J27" i="36" s="1"/>
  <c r="U28" i="28"/>
  <c r="J26" i="36" s="1"/>
  <c r="U27" i="28"/>
  <c r="J25" i="36" s="1"/>
  <c r="U26" i="28"/>
  <c r="J24" i="36" s="1"/>
  <c r="U25" i="28"/>
  <c r="J23" i="36" s="1"/>
  <c r="U24" i="28"/>
  <c r="J22" i="36" s="1"/>
  <c r="U23" i="28"/>
  <c r="J21" i="36" s="1"/>
  <c r="U22" i="28"/>
  <c r="J20" i="36" s="1"/>
  <c r="U21" i="28"/>
  <c r="J19" i="36" s="1"/>
  <c r="U20" i="28"/>
  <c r="J18" i="36" s="1"/>
  <c r="U19" i="28"/>
  <c r="J17" i="36" s="1"/>
  <c r="U18" i="28"/>
  <c r="J16" i="36" s="1"/>
  <c r="U17" i="28"/>
  <c r="J15" i="36" s="1"/>
  <c r="U16" i="28"/>
  <c r="J14" i="36" s="1"/>
  <c r="U15" i="28"/>
  <c r="J13" i="36" s="1"/>
  <c r="U14" i="28"/>
  <c r="J12" i="36" s="1"/>
  <c r="U13" i="28"/>
  <c r="J11" i="36" s="1"/>
  <c r="U12" i="28"/>
  <c r="J10" i="36" s="1"/>
  <c r="U11" i="28"/>
  <c r="J9" i="36" s="1"/>
  <c r="U10" i="28"/>
  <c r="J8" i="36" s="1"/>
  <c r="U9" i="28"/>
  <c r="J7" i="36" s="1"/>
  <c r="U8" i="28"/>
  <c r="J6" i="36" s="1"/>
  <c r="U7" i="28"/>
  <c r="J5" i="36" s="1"/>
  <c r="J4" i="36"/>
  <c r="U35" i="27"/>
  <c r="AB33" i="36" s="1"/>
  <c r="U34" i="27"/>
  <c r="AB32" i="36" s="1"/>
  <c r="U33" i="27"/>
  <c r="AB31" i="36" s="1"/>
  <c r="U32" i="27"/>
  <c r="AB30" i="36" s="1"/>
  <c r="U31" i="27"/>
  <c r="AB29" i="36" s="1"/>
  <c r="U30" i="27"/>
  <c r="AB28" i="36" s="1"/>
  <c r="U29" i="27"/>
  <c r="AB27" i="36" s="1"/>
  <c r="U28" i="27"/>
  <c r="AB26" i="36" s="1"/>
  <c r="U27" i="27"/>
  <c r="AB25" i="36" s="1"/>
  <c r="U26" i="27"/>
  <c r="AB24" i="36" s="1"/>
  <c r="U25" i="27"/>
  <c r="AB23" i="36" s="1"/>
  <c r="U24" i="27"/>
  <c r="AB22" i="36" s="1"/>
  <c r="U23" i="27"/>
  <c r="AB21" i="36" s="1"/>
  <c r="U22" i="27"/>
  <c r="AB20" i="36" s="1"/>
  <c r="U21" i="27"/>
  <c r="AB19" i="36" s="1"/>
  <c r="U20" i="27"/>
  <c r="AB18" i="36" s="1"/>
  <c r="U19" i="27"/>
  <c r="AB17" i="36" s="1"/>
  <c r="U18" i="27"/>
  <c r="AB16" i="36" s="1"/>
  <c r="U17" i="27"/>
  <c r="AB15" i="36" s="1"/>
  <c r="U16" i="27"/>
  <c r="AB14" i="36" s="1"/>
  <c r="U15" i="27"/>
  <c r="AB13" i="36" s="1"/>
  <c r="U14" i="27"/>
  <c r="AB12" i="36" s="1"/>
  <c r="U13" i="27"/>
  <c r="AB11" i="36" s="1"/>
  <c r="U12" i="27"/>
  <c r="AB10" i="36" s="1"/>
  <c r="U11" i="27"/>
  <c r="AB9" i="36" s="1"/>
  <c r="U10" i="27"/>
  <c r="AB8" i="36" s="1"/>
  <c r="U9" i="27"/>
  <c r="AB7" i="36" s="1"/>
  <c r="U8" i="27"/>
  <c r="AB6" i="36" s="1"/>
  <c r="U7" i="27"/>
  <c r="AB5" i="36" s="1"/>
  <c r="AB4" i="36"/>
  <c r="U35" i="26"/>
  <c r="U33" i="36" s="1"/>
  <c r="U34" i="26"/>
  <c r="U32" i="36" s="1"/>
  <c r="U33" i="26"/>
  <c r="U31" i="36" s="1"/>
  <c r="U32" i="26"/>
  <c r="U30" i="36" s="1"/>
  <c r="U31" i="26"/>
  <c r="U29" i="36" s="1"/>
  <c r="U30" i="26"/>
  <c r="U28" i="36" s="1"/>
  <c r="U29" i="26"/>
  <c r="U27" i="36" s="1"/>
  <c r="U28" i="26"/>
  <c r="U26" i="36" s="1"/>
  <c r="U27" i="26"/>
  <c r="U25" i="36" s="1"/>
  <c r="U26" i="26"/>
  <c r="U24" i="36" s="1"/>
  <c r="U25" i="26"/>
  <c r="U23" i="36" s="1"/>
  <c r="U22" i="26"/>
  <c r="U20" i="36" s="1"/>
  <c r="U21" i="26"/>
  <c r="U19" i="36" s="1"/>
  <c r="U20" i="26"/>
  <c r="U18" i="36" s="1"/>
  <c r="U19" i="26"/>
  <c r="U17" i="36" s="1"/>
  <c r="U18" i="26"/>
  <c r="U16" i="36" s="1"/>
  <c r="U17" i="26"/>
  <c r="U15" i="36" s="1"/>
  <c r="U16" i="26"/>
  <c r="U14" i="36" s="1"/>
  <c r="U15" i="26"/>
  <c r="U13" i="36" s="1"/>
  <c r="U14" i="26"/>
  <c r="U12" i="36" s="1"/>
  <c r="U13" i="26"/>
  <c r="U11" i="36" s="1"/>
  <c r="U12" i="26"/>
  <c r="U10" i="36" s="1"/>
  <c r="U11" i="26"/>
  <c r="U9" i="36" s="1"/>
  <c r="U10" i="26"/>
  <c r="U8" i="36" s="1"/>
  <c r="U9" i="26"/>
  <c r="U7" i="36" s="1"/>
  <c r="U8" i="26"/>
  <c r="U6" i="36" s="1"/>
  <c r="U5" i="36"/>
  <c r="U4" i="36"/>
  <c r="U35" i="25"/>
  <c r="K33" i="36" s="1"/>
  <c r="U34" i="25"/>
  <c r="K32" i="36" s="1"/>
  <c r="U33" i="25"/>
  <c r="K31" i="36" s="1"/>
  <c r="U32" i="25"/>
  <c r="K30" i="36" s="1"/>
  <c r="U31" i="25"/>
  <c r="K29" i="36" s="1"/>
  <c r="U30" i="25"/>
  <c r="K28" i="36" s="1"/>
  <c r="U29" i="25"/>
  <c r="K27" i="36" s="1"/>
  <c r="U28" i="25"/>
  <c r="K26" i="36" s="1"/>
  <c r="U27" i="25"/>
  <c r="K25" i="36" s="1"/>
  <c r="U26" i="25"/>
  <c r="K24" i="36" s="1"/>
  <c r="U25" i="25"/>
  <c r="K23" i="36" s="1"/>
  <c r="U24" i="25"/>
  <c r="K22" i="36" s="1"/>
  <c r="U23" i="25"/>
  <c r="K21" i="36" s="1"/>
  <c r="U22" i="25"/>
  <c r="K20" i="36" s="1"/>
  <c r="U21" i="25"/>
  <c r="K19" i="36" s="1"/>
  <c r="U20" i="25"/>
  <c r="K18" i="36" s="1"/>
  <c r="U19" i="25"/>
  <c r="K17" i="36" s="1"/>
  <c r="U18" i="25"/>
  <c r="K16" i="36" s="1"/>
  <c r="U17" i="25"/>
  <c r="K15" i="36" s="1"/>
  <c r="U16" i="25"/>
  <c r="K14" i="36" s="1"/>
  <c r="U15" i="25"/>
  <c r="K13" i="36" s="1"/>
  <c r="U14" i="25"/>
  <c r="K12" i="36" s="1"/>
  <c r="U13" i="25"/>
  <c r="K11" i="36" s="1"/>
  <c r="U12" i="25"/>
  <c r="K10" i="36" s="1"/>
  <c r="U11" i="25"/>
  <c r="K9" i="36" s="1"/>
  <c r="U10" i="25"/>
  <c r="K8" i="36" s="1"/>
  <c r="U9" i="25"/>
  <c r="K7" i="36" s="1"/>
  <c r="U8" i="25"/>
  <c r="K6" i="36" s="1"/>
  <c r="U7" i="25"/>
  <c r="K5" i="36" s="1"/>
  <c r="K4" i="36"/>
  <c r="U35" i="24"/>
  <c r="AD33" i="36" s="1"/>
  <c r="U34" i="24"/>
  <c r="AD32" i="36" s="1"/>
  <c r="U33" i="24"/>
  <c r="AD31" i="36" s="1"/>
  <c r="U32" i="24"/>
  <c r="AD30" i="36" s="1"/>
  <c r="U31" i="24"/>
  <c r="AD29" i="36" s="1"/>
  <c r="U30" i="24"/>
  <c r="AD28" i="36" s="1"/>
  <c r="U29" i="24"/>
  <c r="AD27" i="36" s="1"/>
  <c r="U28" i="24"/>
  <c r="AD26" i="36" s="1"/>
  <c r="U27" i="24"/>
  <c r="AD25" i="36" s="1"/>
  <c r="U26" i="24"/>
  <c r="AD24" i="36" s="1"/>
  <c r="U25" i="24"/>
  <c r="AD23" i="36" s="1"/>
  <c r="U24" i="24"/>
  <c r="AD22" i="36" s="1"/>
  <c r="U23" i="24"/>
  <c r="AD21" i="36" s="1"/>
  <c r="U22" i="24"/>
  <c r="AD20" i="36" s="1"/>
  <c r="U21" i="24"/>
  <c r="AD19" i="36" s="1"/>
  <c r="U20" i="24"/>
  <c r="AD18" i="36" s="1"/>
  <c r="U19" i="24"/>
  <c r="AD17" i="36" s="1"/>
  <c r="U18" i="24"/>
  <c r="AD16" i="36" s="1"/>
  <c r="U17" i="24"/>
  <c r="AD15" i="36" s="1"/>
  <c r="U16" i="24"/>
  <c r="AD14" i="36" s="1"/>
  <c r="U15" i="24"/>
  <c r="AD13" i="36" s="1"/>
  <c r="U14" i="24"/>
  <c r="AD12" i="36" s="1"/>
  <c r="U13" i="24"/>
  <c r="AD11" i="36" s="1"/>
  <c r="U12" i="24"/>
  <c r="AD10" i="36" s="1"/>
  <c r="U11" i="24"/>
  <c r="AD9" i="36" s="1"/>
  <c r="U10" i="24"/>
  <c r="AD8" i="36" s="1"/>
  <c r="U9" i="24"/>
  <c r="AD7" i="36" s="1"/>
  <c r="U8" i="24"/>
  <c r="AD6" i="36" s="1"/>
  <c r="U7" i="24"/>
  <c r="AD5" i="36" s="1"/>
  <c r="AD4" i="36"/>
  <c r="U35" i="23"/>
  <c r="AL33" i="36" s="1"/>
  <c r="U34" i="23"/>
  <c r="AL32" i="36" s="1"/>
  <c r="U33" i="23"/>
  <c r="AL31" i="36" s="1"/>
  <c r="U32" i="23"/>
  <c r="AL30" i="36" s="1"/>
  <c r="U31" i="23"/>
  <c r="AL29" i="36" s="1"/>
  <c r="U30" i="23"/>
  <c r="AL28" i="36" s="1"/>
  <c r="U29" i="23"/>
  <c r="AL27" i="36" s="1"/>
  <c r="U28" i="23"/>
  <c r="AL26" i="36" s="1"/>
  <c r="U27" i="23"/>
  <c r="AL25" i="36" s="1"/>
  <c r="U26" i="23"/>
  <c r="AL24" i="36" s="1"/>
  <c r="U25" i="23"/>
  <c r="AL23" i="36" s="1"/>
  <c r="U24" i="23"/>
  <c r="AL22" i="36" s="1"/>
  <c r="U23" i="23"/>
  <c r="AL21" i="36" s="1"/>
  <c r="U22" i="23"/>
  <c r="AL20" i="36" s="1"/>
  <c r="U21" i="23"/>
  <c r="AL19" i="36" s="1"/>
  <c r="U20" i="23"/>
  <c r="AL18" i="36" s="1"/>
  <c r="U19" i="23"/>
  <c r="AL17" i="36" s="1"/>
  <c r="U18" i="23"/>
  <c r="AL16" i="36" s="1"/>
  <c r="U17" i="23"/>
  <c r="AL15" i="36" s="1"/>
  <c r="U16" i="23"/>
  <c r="AL14" i="36" s="1"/>
  <c r="U15" i="23"/>
  <c r="AL13" i="36" s="1"/>
  <c r="U14" i="23"/>
  <c r="AL12" i="36" s="1"/>
  <c r="U13" i="23"/>
  <c r="AL11" i="36" s="1"/>
  <c r="U12" i="23"/>
  <c r="AL10" i="36" s="1"/>
  <c r="U11" i="23"/>
  <c r="AL9" i="36" s="1"/>
  <c r="U10" i="23"/>
  <c r="AL8" i="36" s="1"/>
  <c r="U9" i="23"/>
  <c r="AL7" i="36" s="1"/>
  <c r="U8" i="23"/>
  <c r="AL6" i="36" s="1"/>
  <c r="U7" i="23"/>
  <c r="AL5" i="36" s="1"/>
  <c r="AL4" i="36"/>
  <c r="U35" i="22"/>
  <c r="Z33" i="36" s="1"/>
  <c r="U34" i="22"/>
  <c r="Z32" i="36" s="1"/>
  <c r="U33" i="22"/>
  <c r="Z31" i="36" s="1"/>
  <c r="U32" i="22"/>
  <c r="Z30" i="36" s="1"/>
  <c r="U31" i="22"/>
  <c r="Z29" i="36" s="1"/>
  <c r="U30" i="22"/>
  <c r="Z28" i="36" s="1"/>
  <c r="U29" i="22"/>
  <c r="Z27" i="36" s="1"/>
  <c r="U28" i="22"/>
  <c r="Z26" i="36" s="1"/>
  <c r="U27" i="22"/>
  <c r="Z25" i="36" s="1"/>
  <c r="U26" i="22"/>
  <c r="Z24" i="36" s="1"/>
  <c r="U25" i="22"/>
  <c r="Z23" i="36" s="1"/>
  <c r="U24" i="22"/>
  <c r="Z22" i="36" s="1"/>
  <c r="U23" i="22"/>
  <c r="Z21" i="36" s="1"/>
  <c r="U22" i="22"/>
  <c r="Z20" i="36" s="1"/>
  <c r="U21" i="22"/>
  <c r="Z19" i="36" s="1"/>
  <c r="U20" i="22"/>
  <c r="Z18" i="36" s="1"/>
  <c r="U19" i="22"/>
  <c r="Z17" i="36" s="1"/>
  <c r="U18" i="22"/>
  <c r="Z16" i="36" s="1"/>
  <c r="U17" i="22"/>
  <c r="Z15" i="36" s="1"/>
  <c r="U16" i="22"/>
  <c r="Z14" i="36" s="1"/>
  <c r="U15" i="22"/>
  <c r="Z13" i="36" s="1"/>
  <c r="U14" i="22"/>
  <c r="Z12" i="36" s="1"/>
  <c r="U13" i="22"/>
  <c r="Z11" i="36" s="1"/>
  <c r="U12" i="22"/>
  <c r="Z10" i="36" s="1"/>
  <c r="U11" i="22"/>
  <c r="Z9" i="36" s="1"/>
  <c r="U10" i="22"/>
  <c r="Z8" i="36" s="1"/>
  <c r="U9" i="22"/>
  <c r="Z7" i="36" s="1"/>
  <c r="U8" i="22"/>
  <c r="Z6" i="36" s="1"/>
  <c r="U7" i="22"/>
  <c r="Z5" i="36" s="1"/>
  <c r="Z4" i="36"/>
  <c r="U35" i="21"/>
  <c r="T33" i="36" s="1"/>
  <c r="U34" i="21"/>
  <c r="T32" i="36" s="1"/>
  <c r="U33" i="21"/>
  <c r="T31" i="36" s="1"/>
  <c r="U32" i="21"/>
  <c r="T30" i="36" s="1"/>
  <c r="U31" i="21"/>
  <c r="T29" i="36" s="1"/>
  <c r="U30" i="21"/>
  <c r="T28" i="36" s="1"/>
  <c r="U29" i="21"/>
  <c r="T27" i="36" s="1"/>
  <c r="U28" i="21"/>
  <c r="T26" i="36" s="1"/>
  <c r="U27" i="21"/>
  <c r="T25" i="36" s="1"/>
  <c r="U26" i="21"/>
  <c r="T24" i="36" s="1"/>
  <c r="U25" i="21"/>
  <c r="T23" i="36" s="1"/>
  <c r="U24" i="21"/>
  <c r="T22" i="36" s="1"/>
  <c r="U22" i="21"/>
  <c r="T20" i="36" s="1"/>
  <c r="U21" i="21"/>
  <c r="T19" i="36" s="1"/>
  <c r="U20" i="21"/>
  <c r="T18" i="36" s="1"/>
  <c r="U19" i="21"/>
  <c r="T17" i="36" s="1"/>
  <c r="U18" i="21"/>
  <c r="T16" i="36" s="1"/>
  <c r="U17" i="21"/>
  <c r="T15" i="36" s="1"/>
  <c r="U16" i="21"/>
  <c r="T14" i="36" s="1"/>
  <c r="U15" i="21"/>
  <c r="T13" i="36" s="1"/>
  <c r="U14" i="21"/>
  <c r="T12" i="36" s="1"/>
  <c r="U13" i="21"/>
  <c r="T11" i="36" s="1"/>
  <c r="U12" i="21"/>
  <c r="T10" i="36" s="1"/>
  <c r="U11" i="21"/>
  <c r="T9" i="36" s="1"/>
  <c r="U10" i="21"/>
  <c r="T8" i="36" s="1"/>
  <c r="U9" i="21"/>
  <c r="T7" i="36" s="1"/>
  <c r="U8" i="21"/>
  <c r="T6" i="36" s="1"/>
  <c r="U7" i="21"/>
  <c r="T5" i="36" s="1"/>
  <c r="T4" i="36"/>
  <c r="U35" i="20"/>
  <c r="AM33" i="36" s="1"/>
  <c r="U34" i="20"/>
  <c r="AM32" i="36" s="1"/>
  <c r="U33" i="20"/>
  <c r="AM31" i="36" s="1"/>
  <c r="U32" i="20"/>
  <c r="AM30" i="36" s="1"/>
  <c r="U31" i="20"/>
  <c r="AM29" i="36" s="1"/>
  <c r="U30" i="20"/>
  <c r="AM28" i="36" s="1"/>
  <c r="U29" i="20"/>
  <c r="AM27" i="36" s="1"/>
  <c r="U28" i="20"/>
  <c r="AM26" i="36" s="1"/>
  <c r="U27" i="20"/>
  <c r="AM25" i="36" s="1"/>
  <c r="U26" i="20"/>
  <c r="AM24" i="36" s="1"/>
  <c r="U25" i="20"/>
  <c r="AM23" i="36" s="1"/>
  <c r="U24" i="20"/>
  <c r="AM22" i="36" s="1"/>
  <c r="U23" i="20"/>
  <c r="AM21" i="36" s="1"/>
  <c r="U22" i="20"/>
  <c r="AM20" i="36" s="1"/>
  <c r="U21" i="20"/>
  <c r="AM19" i="36" s="1"/>
  <c r="U20" i="20"/>
  <c r="AM18" i="36" s="1"/>
  <c r="U19" i="20"/>
  <c r="AM17" i="36" s="1"/>
  <c r="U18" i="20"/>
  <c r="AM16" i="36" s="1"/>
  <c r="U17" i="20"/>
  <c r="AM15" i="36" s="1"/>
  <c r="U16" i="20"/>
  <c r="AM14" i="36" s="1"/>
  <c r="U15" i="20"/>
  <c r="AM13" i="36" s="1"/>
  <c r="U14" i="20"/>
  <c r="AM12" i="36" s="1"/>
  <c r="U13" i="20"/>
  <c r="AM11" i="36" s="1"/>
  <c r="U12" i="20"/>
  <c r="AM10" i="36" s="1"/>
  <c r="U11" i="20"/>
  <c r="AM9" i="36" s="1"/>
  <c r="U10" i="20"/>
  <c r="AM8" i="36" s="1"/>
  <c r="U9" i="20"/>
  <c r="AM7" i="36" s="1"/>
  <c r="U8" i="20"/>
  <c r="AM6" i="36" s="1"/>
  <c r="U7" i="20"/>
  <c r="AM5" i="36" s="1"/>
  <c r="AM4" i="36"/>
  <c r="U35" i="19"/>
  <c r="AJ33" i="36" s="1"/>
  <c r="U34" i="19"/>
  <c r="AJ32" i="36" s="1"/>
  <c r="U33" i="19"/>
  <c r="AJ31" i="36" s="1"/>
  <c r="U32" i="19"/>
  <c r="AJ30" i="36" s="1"/>
  <c r="U31" i="19"/>
  <c r="AJ29" i="36" s="1"/>
  <c r="U30" i="19"/>
  <c r="AJ28" i="36" s="1"/>
  <c r="U29" i="19"/>
  <c r="AJ27" i="36" s="1"/>
  <c r="U28" i="19"/>
  <c r="AJ26" i="36" s="1"/>
  <c r="U27" i="19"/>
  <c r="AJ25" i="36" s="1"/>
  <c r="U26" i="19"/>
  <c r="AJ24" i="36" s="1"/>
  <c r="U25" i="19"/>
  <c r="AJ23" i="36" s="1"/>
  <c r="U24" i="19"/>
  <c r="AJ22" i="36" s="1"/>
  <c r="U23" i="19"/>
  <c r="AJ21" i="36" s="1"/>
  <c r="U22" i="19"/>
  <c r="AJ20" i="36" s="1"/>
  <c r="U21" i="19"/>
  <c r="AJ19" i="36" s="1"/>
  <c r="U20" i="19"/>
  <c r="AJ18" i="36" s="1"/>
  <c r="U19" i="19"/>
  <c r="AJ17" i="36" s="1"/>
  <c r="U18" i="19"/>
  <c r="AJ16" i="36" s="1"/>
  <c r="U17" i="19"/>
  <c r="AJ15" i="36" s="1"/>
  <c r="U16" i="19"/>
  <c r="AJ14" i="36" s="1"/>
  <c r="U15" i="19"/>
  <c r="AJ13" i="36" s="1"/>
  <c r="U14" i="19"/>
  <c r="AJ12" i="36" s="1"/>
  <c r="U13" i="19"/>
  <c r="AJ11" i="36" s="1"/>
  <c r="U12" i="19"/>
  <c r="AJ10" i="36" s="1"/>
  <c r="U11" i="19"/>
  <c r="AJ9" i="36" s="1"/>
  <c r="U10" i="19"/>
  <c r="AJ8" i="36" s="1"/>
  <c r="U9" i="19"/>
  <c r="AJ7" i="36" s="1"/>
  <c r="U8" i="19"/>
  <c r="AJ6" i="36" s="1"/>
  <c r="U7" i="19"/>
  <c r="AJ5" i="36" s="1"/>
  <c r="AJ4" i="36"/>
  <c r="U35" i="18"/>
  <c r="O33" i="36" s="1"/>
  <c r="U34" i="18"/>
  <c r="O32" i="36" s="1"/>
  <c r="U33" i="18"/>
  <c r="O31" i="36" s="1"/>
  <c r="U32" i="18"/>
  <c r="O30" i="36" s="1"/>
  <c r="U31" i="18"/>
  <c r="O29" i="36" s="1"/>
  <c r="U30" i="18"/>
  <c r="O28" i="36" s="1"/>
  <c r="U29" i="18"/>
  <c r="O27" i="36" s="1"/>
  <c r="U28" i="18"/>
  <c r="O26" i="36" s="1"/>
  <c r="U27" i="18"/>
  <c r="O25" i="36" s="1"/>
  <c r="U26" i="18"/>
  <c r="O24" i="36" s="1"/>
  <c r="U25" i="18"/>
  <c r="O23" i="36" s="1"/>
  <c r="U24" i="18"/>
  <c r="O22" i="36" s="1"/>
  <c r="U23" i="18"/>
  <c r="O21" i="36" s="1"/>
  <c r="U22" i="18"/>
  <c r="O20" i="36" s="1"/>
  <c r="U21" i="18"/>
  <c r="O19" i="36" s="1"/>
  <c r="U20" i="18"/>
  <c r="O18" i="36" s="1"/>
  <c r="U19" i="18"/>
  <c r="O17" i="36" s="1"/>
  <c r="U18" i="18"/>
  <c r="O16" i="36" s="1"/>
  <c r="U17" i="18"/>
  <c r="O15" i="36" s="1"/>
  <c r="U16" i="18"/>
  <c r="O14" i="36" s="1"/>
  <c r="U15" i="18"/>
  <c r="O13" i="36" s="1"/>
  <c r="U14" i="18"/>
  <c r="O12" i="36" s="1"/>
  <c r="U13" i="18"/>
  <c r="O11" i="36" s="1"/>
  <c r="U12" i="18"/>
  <c r="O10" i="36" s="1"/>
  <c r="U11" i="18"/>
  <c r="O9" i="36" s="1"/>
  <c r="U10" i="18"/>
  <c r="O8" i="36" s="1"/>
  <c r="U9" i="18"/>
  <c r="O7" i="36" s="1"/>
  <c r="U8" i="18"/>
  <c r="O6" i="36" s="1"/>
  <c r="U7" i="18"/>
  <c r="O5" i="36" s="1"/>
  <c r="O4" i="36"/>
  <c r="U35" i="17"/>
  <c r="AN33" i="36" s="1"/>
  <c r="U34" i="17"/>
  <c r="AN32" i="36" s="1"/>
  <c r="U33" i="17"/>
  <c r="AN31" i="36" s="1"/>
  <c r="U32" i="17"/>
  <c r="AN30" i="36" s="1"/>
  <c r="U31" i="17"/>
  <c r="AN29" i="36" s="1"/>
  <c r="U30" i="17"/>
  <c r="AN28" i="36" s="1"/>
  <c r="U29" i="17"/>
  <c r="AN27" i="36" s="1"/>
  <c r="U28" i="17"/>
  <c r="AN26" i="36" s="1"/>
  <c r="U27" i="17"/>
  <c r="AN25" i="36" s="1"/>
  <c r="U26" i="17"/>
  <c r="AN24" i="36" s="1"/>
  <c r="U25" i="17"/>
  <c r="AN23" i="36" s="1"/>
  <c r="U24" i="17"/>
  <c r="AN22" i="36" s="1"/>
  <c r="U23" i="17"/>
  <c r="AN21" i="36" s="1"/>
  <c r="U22" i="17"/>
  <c r="AN20" i="36" s="1"/>
  <c r="U21" i="17"/>
  <c r="AN19" i="36" s="1"/>
  <c r="U20" i="17"/>
  <c r="AN18" i="36" s="1"/>
  <c r="U19" i="17"/>
  <c r="AN17" i="36" s="1"/>
  <c r="U18" i="17"/>
  <c r="AN16" i="36" s="1"/>
  <c r="U17" i="17"/>
  <c r="AN15" i="36" s="1"/>
  <c r="U16" i="17"/>
  <c r="AN14" i="36" s="1"/>
  <c r="U15" i="17"/>
  <c r="AN13" i="36" s="1"/>
  <c r="U14" i="17"/>
  <c r="AN12" i="36" s="1"/>
  <c r="U13" i="17"/>
  <c r="AN11" i="36" s="1"/>
  <c r="U12" i="17"/>
  <c r="AN10" i="36" s="1"/>
  <c r="U11" i="17"/>
  <c r="AN9" i="36" s="1"/>
  <c r="U10" i="17"/>
  <c r="AN8" i="36" s="1"/>
  <c r="U9" i="17"/>
  <c r="AN7" i="36" s="1"/>
  <c r="U8" i="17"/>
  <c r="AN6" i="36" s="1"/>
  <c r="U7" i="17"/>
  <c r="AN5" i="36" s="1"/>
  <c r="AN4" i="36"/>
  <c r="U35" i="16"/>
  <c r="AG33" i="36" s="1"/>
  <c r="U34" i="16"/>
  <c r="AG32" i="36" s="1"/>
  <c r="U33" i="16"/>
  <c r="AG31" i="36" s="1"/>
  <c r="U32" i="16"/>
  <c r="AG30" i="36" s="1"/>
  <c r="U31" i="16"/>
  <c r="AG29" i="36" s="1"/>
  <c r="U30" i="16"/>
  <c r="AG28" i="36" s="1"/>
  <c r="U29" i="16"/>
  <c r="AG27" i="36" s="1"/>
  <c r="U28" i="16"/>
  <c r="AG26" i="36" s="1"/>
  <c r="U27" i="16"/>
  <c r="AG25" i="36" s="1"/>
  <c r="U26" i="16"/>
  <c r="AG24" i="36" s="1"/>
  <c r="U25" i="16"/>
  <c r="AG23" i="36" s="1"/>
  <c r="U24" i="16"/>
  <c r="AG22" i="36" s="1"/>
  <c r="U23" i="16"/>
  <c r="AG21" i="36" s="1"/>
  <c r="U22" i="16"/>
  <c r="AG20" i="36" s="1"/>
  <c r="U21" i="16"/>
  <c r="AG19" i="36" s="1"/>
  <c r="U20" i="16"/>
  <c r="AG18" i="36" s="1"/>
  <c r="U19" i="16"/>
  <c r="AG17" i="36" s="1"/>
  <c r="U18" i="16"/>
  <c r="AG16" i="36" s="1"/>
  <c r="U17" i="16"/>
  <c r="AG15" i="36" s="1"/>
  <c r="U16" i="16"/>
  <c r="AG14" i="36" s="1"/>
  <c r="U15" i="16"/>
  <c r="AG13" i="36" s="1"/>
  <c r="U14" i="16"/>
  <c r="AG12" i="36" s="1"/>
  <c r="U13" i="16"/>
  <c r="AG11" i="36" s="1"/>
  <c r="U12" i="16"/>
  <c r="AG10" i="36" s="1"/>
  <c r="U11" i="16"/>
  <c r="AG9" i="36" s="1"/>
  <c r="U10" i="16"/>
  <c r="AG8" i="36" s="1"/>
  <c r="U9" i="16"/>
  <c r="AG7" i="36" s="1"/>
  <c r="U8" i="16"/>
  <c r="AG6" i="36" s="1"/>
  <c r="U7" i="16"/>
  <c r="AG5" i="36" s="1"/>
  <c r="AG4" i="36"/>
  <c r="M22" i="36"/>
  <c r="AH21" i="36"/>
  <c r="U35" i="15"/>
  <c r="N33" i="36" s="1"/>
  <c r="U34" i="15"/>
  <c r="N32" i="36" s="1"/>
  <c r="U33" i="15"/>
  <c r="N31" i="36" s="1"/>
  <c r="U32" i="15"/>
  <c r="N30" i="36" s="1"/>
  <c r="U31" i="15"/>
  <c r="N29" i="36" s="1"/>
  <c r="U30" i="15"/>
  <c r="N28" i="36" s="1"/>
  <c r="U29" i="15"/>
  <c r="N27" i="36" s="1"/>
  <c r="U28" i="15"/>
  <c r="N26" i="36" s="1"/>
  <c r="U27" i="15"/>
  <c r="N25" i="36" s="1"/>
  <c r="U26" i="15"/>
  <c r="N24" i="36" s="1"/>
  <c r="U25" i="15"/>
  <c r="N23" i="36" s="1"/>
  <c r="U24" i="15"/>
  <c r="N22" i="36" s="1"/>
  <c r="U23" i="15"/>
  <c r="N21" i="36" s="1"/>
  <c r="U22" i="15"/>
  <c r="N20" i="36" s="1"/>
  <c r="U21" i="15"/>
  <c r="N19" i="36" s="1"/>
  <c r="U20" i="15"/>
  <c r="N18" i="36" s="1"/>
  <c r="U19" i="15"/>
  <c r="N17" i="36" s="1"/>
  <c r="U18" i="15"/>
  <c r="N16" i="36" s="1"/>
  <c r="U17" i="15"/>
  <c r="N15" i="36" s="1"/>
  <c r="U16" i="15"/>
  <c r="N14" i="36" s="1"/>
  <c r="U15" i="15"/>
  <c r="N13" i="36" s="1"/>
  <c r="U14" i="15"/>
  <c r="N12" i="36" s="1"/>
  <c r="U13" i="15"/>
  <c r="N11" i="36" s="1"/>
  <c r="U12" i="15"/>
  <c r="N10" i="36" s="1"/>
  <c r="U11" i="15"/>
  <c r="N9" i="36" s="1"/>
  <c r="U10" i="15"/>
  <c r="N8" i="36" s="1"/>
  <c r="U9" i="15"/>
  <c r="N7" i="36" s="1"/>
  <c r="U8" i="15"/>
  <c r="N6" i="36" s="1"/>
  <c r="U7" i="15"/>
  <c r="N5" i="36" s="1"/>
  <c r="N4" i="36"/>
  <c r="U35" i="14"/>
  <c r="Y33" i="36" s="1"/>
  <c r="U34" i="14"/>
  <c r="Y32" i="36" s="1"/>
  <c r="U33" i="14"/>
  <c r="Y31" i="36" s="1"/>
  <c r="U32" i="14"/>
  <c r="Y30" i="36" s="1"/>
  <c r="U31" i="14"/>
  <c r="Y29" i="36" s="1"/>
  <c r="U30" i="14"/>
  <c r="Y28" i="36" s="1"/>
  <c r="U29" i="14"/>
  <c r="Y27" i="36" s="1"/>
  <c r="U28" i="14"/>
  <c r="Y26" i="36" s="1"/>
  <c r="U27" i="14"/>
  <c r="Y25" i="36" s="1"/>
  <c r="U26" i="14"/>
  <c r="Y24" i="36" s="1"/>
  <c r="U25" i="14"/>
  <c r="Y23" i="36" s="1"/>
  <c r="U24" i="14"/>
  <c r="Y22" i="36" s="1"/>
  <c r="U23" i="14"/>
  <c r="Y21" i="36" s="1"/>
  <c r="U22" i="14"/>
  <c r="Y20" i="36" s="1"/>
  <c r="U21" i="14"/>
  <c r="Y19" i="36" s="1"/>
  <c r="U20" i="14"/>
  <c r="Y18" i="36" s="1"/>
  <c r="U19" i="14"/>
  <c r="Y17" i="36" s="1"/>
  <c r="U18" i="14"/>
  <c r="Y16" i="36" s="1"/>
  <c r="U17" i="14"/>
  <c r="Y15" i="36" s="1"/>
  <c r="U16" i="14"/>
  <c r="Y14" i="36" s="1"/>
  <c r="U15" i="14"/>
  <c r="Y13" i="36" s="1"/>
  <c r="U14" i="14"/>
  <c r="Y12" i="36" s="1"/>
  <c r="U13" i="14"/>
  <c r="Y11" i="36" s="1"/>
  <c r="U12" i="14"/>
  <c r="Y10" i="36" s="1"/>
  <c r="U11" i="14"/>
  <c r="Y9" i="36" s="1"/>
  <c r="U10" i="14"/>
  <c r="Y8" i="36" s="1"/>
  <c r="U9" i="14"/>
  <c r="Y7" i="36" s="1"/>
  <c r="U8" i="14"/>
  <c r="Y6" i="36" s="1"/>
  <c r="U7" i="14"/>
  <c r="Y5" i="36" s="1"/>
  <c r="Y4" i="36"/>
  <c r="U35" i="13"/>
  <c r="AC33" i="36" s="1"/>
  <c r="U34" i="13"/>
  <c r="AC32" i="36" s="1"/>
  <c r="U33" i="13"/>
  <c r="AC31" i="36" s="1"/>
  <c r="U32" i="13"/>
  <c r="AC30" i="36" s="1"/>
  <c r="U31" i="13"/>
  <c r="AC29" i="36" s="1"/>
  <c r="U30" i="13"/>
  <c r="AC28" i="36" s="1"/>
  <c r="U29" i="13"/>
  <c r="AC27" i="36" s="1"/>
  <c r="U28" i="13"/>
  <c r="AC26" i="36" s="1"/>
  <c r="U27" i="13"/>
  <c r="AC25" i="36" s="1"/>
  <c r="U26" i="13"/>
  <c r="AC24" i="36" s="1"/>
  <c r="U25" i="13"/>
  <c r="AC23" i="36" s="1"/>
  <c r="U24" i="13"/>
  <c r="AC22" i="36" s="1"/>
  <c r="U23" i="13"/>
  <c r="AC21" i="36" s="1"/>
  <c r="U22" i="13"/>
  <c r="AC20" i="36" s="1"/>
  <c r="U21" i="13"/>
  <c r="AC19" i="36" s="1"/>
  <c r="U20" i="13"/>
  <c r="AC18" i="36" s="1"/>
  <c r="U19" i="13"/>
  <c r="AC17" i="36" s="1"/>
  <c r="U18" i="13"/>
  <c r="AC16" i="36" s="1"/>
  <c r="U17" i="13"/>
  <c r="AC15" i="36" s="1"/>
  <c r="U16" i="13"/>
  <c r="AC14" i="36" s="1"/>
  <c r="U15" i="13"/>
  <c r="AC13" i="36" s="1"/>
  <c r="U14" i="13"/>
  <c r="AC12" i="36" s="1"/>
  <c r="U13" i="13"/>
  <c r="AC11" i="36" s="1"/>
  <c r="U12" i="13"/>
  <c r="AC10" i="36" s="1"/>
  <c r="U11" i="13"/>
  <c r="AC9" i="36" s="1"/>
  <c r="U10" i="13"/>
  <c r="AC8" i="36" s="1"/>
  <c r="U9" i="13"/>
  <c r="AC7" i="36" s="1"/>
  <c r="U8" i="13"/>
  <c r="AC6" i="36" s="1"/>
  <c r="U7" i="13"/>
  <c r="AC5" i="36" s="1"/>
  <c r="AC4" i="36"/>
  <c r="U35" i="12"/>
  <c r="H33" i="36" s="1"/>
  <c r="U34" i="12"/>
  <c r="H32" i="36" s="1"/>
  <c r="U33" i="12"/>
  <c r="H31" i="36" s="1"/>
  <c r="U32" i="12"/>
  <c r="H30" i="36" s="1"/>
  <c r="U31" i="12"/>
  <c r="H29" i="36" s="1"/>
  <c r="U30" i="12"/>
  <c r="H28" i="36" s="1"/>
  <c r="U29" i="12"/>
  <c r="H27" i="36" s="1"/>
  <c r="U28" i="12"/>
  <c r="H26" i="36" s="1"/>
  <c r="U27" i="12"/>
  <c r="H25" i="36" s="1"/>
  <c r="U26" i="12"/>
  <c r="H24" i="36" s="1"/>
  <c r="U25" i="12"/>
  <c r="H23" i="36" s="1"/>
  <c r="U24" i="12"/>
  <c r="H22" i="36" s="1"/>
  <c r="U23" i="12"/>
  <c r="H21" i="36" s="1"/>
  <c r="U22" i="12"/>
  <c r="H20" i="36" s="1"/>
  <c r="U21" i="12"/>
  <c r="H19" i="36" s="1"/>
  <c r="U20" i="12"/>
  <c r="H18" i="36" s="1"/>
  <c r="U19" i="12"/>
  <c r="H17" i="36" s="1"/>
  <c r="U18" i="12"/>
  <c r="H16" i="36" s="1"/>
  <c r="U17" i="12"/>
  <c r="H15" i="36" s="1"/>
  <c r="U16" i="12"/>
  <c r="H14" i="36" s="1"/>
  <c r="U15" i="12"/>
  <c r="H13" i="36" s="1"/>
  <c r="U14" i="12"/>
  <c r="H12" i="36" s="1"/>
  <c r="U13" i="12"/>
  <c r="H11" i="36" s="1"/>
  <c r="U12" i="12"/>
  <c r="H10" i="36" s="1"/>
  <c r="U11" i="12"/>
  <c r="H9" i="36" s="1"/>
  <c r="U10" i="12"/>
  <c r="H8" i="36" s="1"/>
  <c r="U9" i="12"/>
  <c r="H7" i="36" s="1"/>
  <c r="U8" i="12"/>
  <c r="H6" i="36" s="1"/>
  <c r="U7" i="12"/>
  <c r="H5" i="36" s="1"/>
  <c r="H4" i="36"/>
  <c r="U35" i="11"/>
  <c r="AK33" i="36" s="1"/>
  <c r="U34" i="11"/>
  <c r="AK32" i="36" s="1"/>
  <c r="U33" i="11"/>
  <c r="AK31" i="36" s="1"/>
  <c r="U32" i="11"/>
  <c r="AK30" i="36" s="1"/>
  <c r="U31" i="11"/>
  <c r="AK29" i="36" s="1"/>
  <c r="U30" i="11"/>
  <c r="AK28" i="36" s="1"/>
  <c r="U29" i="11"/>
  <c r="AK27" i="36" s="1"/>
  <c r="U28" i="11"/>
  <c r="AK26" i="36" s="1"/>
  <c r="U27" i="11"/>
  <c r="AK25" i="36" s="1"/>
  <c r="U26" i="11"/>
  <c r="AK24" i="36" s="1"/>
  <c r="U25" i="11"/>
  <c r="AK23" i="36" s="1"/>
  <c r="U24" i="11"/>
  <c r="AK22" i="36" s="1"/>
  <c r="U23" i="11"/>
  <c r="AK21" i="36" s="1"/>
  <c r="U22" i="11"/>
  <c r="AK20" i="36" s="1"/>
  <c r="U21" i="11"/>
  <c r="AK19" i="36" s="1"/>
  <c r="U20" i="11"/>
  <c r="AK18" i="36" s="1"/>
  <c r="U19" i="11"/>
  <c r="AK17" i="36" s="1"/>
  <c r="U18" i="11"/>
  <c r="AK16" i="36" s="1"/>
  <c r="U17" i="11"/>
  <c r="AK15" i="36" s="1"/>
  <c r="U16" i="11"/>
  <c r="AK14" i="36" s="1"/>
  <c r="U15" i="11"/>
  <c r="AK13" i="36" s="1"/>
  <c r="U14" i="11"/>
  <c r="AK12" i="36" s="1"/>
  <c r="U13" i="11"/>
  <c r="AK11" i="36" s="1"/>
  <c r="U12" i="11"/>
  <c r="AK10" i="36" s="1"/>
  <c r="U11" i="11"/>
  <c r="AK9" i="36" s="1"/>
  <c r="U10" i="11"/>
  <c r="AK8" i="36" s="1"/>
  <c r="U9" i="11"/>
  <c r="AK7" i="36" s="1"/>
  <c r="U8" i="11"/>
  <c r="AK6" i="36" s="1"/>
  <c r="U7" i="11"/>
  <c r="AK5" i="36" s="1"/>
  <c r="AK4" i="36"/>
  <c r="U35" i="10"/>
  <c r="AE33" i="36" s="1"/>
  <c r="U34" i="10"/>
  <c r="AE32" i="36" s="1"/>
  <c r="U33" i="10"/>
  <c r="AE31" i="36" s="1"/>
  <c r="U32" i="10"/>
  <c r="AE30" i="36" s="1"/>
  <c r="U31" i="10"/>
  <c r="AE29" i="36" s="1"/>
  <c r="U30" i="10"/>
  <c r="AE28" i="36" s="1"/>
  <c r="U29" i="10"/>
  <c r="AE27" i="36" s="1"/>
  <c r="U28" i="10"/>
  <c r="AE26" i="36" s="1"/>
  <c r="U27" i="10"/>
  <c r="AE25" i="36" s="1"/>
  <c r="U26" i="10"/>
  <c r="AE24" i="36" s="1"/>
  <c r="U25" i="10"/>
  <c r="AE23" i="36" s="1"/>
  <c r="U24" i="10"/>
  <c r="AE22" i="36" s="1"/>
  <c r="U23" i="10"/>
  <c r="AE21" i="36" s="1"/>
  <c r="U22" i="10"/>
  <c r="AE20" i="36" s="1"/>
  <c r="U21" i="10"/>
  <c r="AE19" i="36" s="1"/>
  <c r="U20" i="10"/>
  <c r="AE18" i="36" s="1"/>
  <c r="U19" i="10"/>
  <c r="AE17" i="36" s="1"/>
  <c r="U18" i="10"/>
  <c r="AE16" i="36" s="1"/>
  <c r="U17" i="10"/>
  <c r="AE15" i="36" s="1"/>
  <c r="U16" i="10"/>
  <c r="AE14" i="36" s="1"/>
  <c r="U15" i="10"/>
  <c r="AE13" i="36" s="1"/>
  <c r="U14" i="10"/>
  <c r="AE12" i="36" s="1"/>
  <c r="U13" i="10"/>
  <c r="AE11" i="36" s="1"/>
  <c r="U12" i="10"/>
  <c r="AE10" i="36" s="1"/>
  <c r="U11" i="10"/>
  <c r="AE9" i="36" s="1"/>
  <c r="U10" i="10"/>
  <c r="AE8" i="36" s="1"/>
  <c r="U9" i="10"/>
  <c r="AE7" i="36" s="1"/>
  <c r="U8" i="10"/>
  <c r="AE6" i="36" s="1"/>
  <c r="U7" i="10"/>
  <c r="AE5" i="36" s="1"/>
  <c r="AE4" i="36"/>
  <c r="U35" i="9"/>
  <c r="R33" i="36" s="1"/>
  <c r="U34" i="9"/>
  <c r="R32" i="36" s="1"/>
  <c r="U33" i="9"/>
  <c r="R31" i="36" s="1"/>
  <c r="U32" i="9"/>
  <c r="R30" i="36" s="1"/>
  <c r="U31" i="9"/>
  <c r="R29" i="36" s="1"/>
  <c r="U30" i="9"/>
  <c r="R28" i="36" s="1"/>
  <c r="U27" i="9"/>
  <c r="R25" i="36" s="1"/>
  <c r="U22" i="9"/>
  <c r="R20" i="36" s="1"/>
  <c r="U21" i="9"/>
  <c r="R19" i="36" s="1"/>
  <c r="U20" i="9"/>
  <c r="R18" i="36" s="1"/>
  <c r="U19" i="9"/>
  <c r="R17" i="36" s="1"/>
  <c r="U18" i="9"/>
  <c r="R16" i="36" s="1"/>
  <c r="U17" i="9"/>
  <c r="R15" i="36" s="1"/>
  <c r="U16" i="9"/>
  <c r="R14" i="36" s="1"/>
  <c r="U15" i="9"/>
  <c r="R13" i="36" s="1"/>
  <c r="U14" i="9"/>
  <c r="R12" i="36" s="1"/>
  <c r="U13" i="9"/>
  <c r="R11" i="36" s="1"/>
  <c r="U12" i="9"/>
  <c r="R10" i="36" s="1"/>
  <c r="U11" i="9"/>
  <c r="R9" i="36" s="1"/>
  <c r="U10" i="9"/>
  <c r="R8" i="36" s="1"/>
  <c r="U9" i="9"/>
  <c r="R7" i="36" s="1"/>
  <c r="U8" i="9"/>
  <c r="R6" i="36" s="1"/>
  <c r="U7" i="9"/>
  <c r="R5" i="36" s="1"/>
  <c r="R4" i="36"/>
  <c r="U35" i="8"/>
  <c r="X33" i="36" s="1"/>
  <c r="U34" i="8"/>
  <c r="X32" i="36" s="1"/>
  <c r="U33" i="8"/>
  <c r="X31" i="36" s="1"/>
  <c r="U32" i="8"/>
  <c r="X30" i="36" s="1"/>
  <c r="U31" i="8"/>
  <c r="X29" i="36" s="1"/>
  <c r="U30" i="8"/>
  <c r="X28" i="36" s="1"/>
  <c r="U29" i="8"/>
  <c r="X27" i="36" s="1"/>
  <c r="U28" i="8"/>
  <c r="X26" i="36" s="1"/>
  <c r="U27" i="8"/>
  <c r="X25" i="36" s="1"/>
  <c r="U26" i="8"/>
  <c r="X24" i="36" s="1"/>
  <c r="U25" i="8"/>
  <c r="X23" i="36" s="1"/>
  <c r="U24" i="8"/>
  <c r="X22" i="36" s="1"/>
  <c r="U23" i="8"/>
  <c r="X21" i="36" s="1"/>
  <c r="U22" i="8"/>
  <c r="X20" i="36" s="1"/>
  <c r="U21" i="8"/>
  <c r="X19" i="36" s="1"/>
  <c r="U20" i="8"/>
  <c r="X18" i="36" s="1"/>
  <c r="U19" i="8"/>
  <c r="X17" i="36" s="1"/>
  <c r="U18" i="8"/>
  <c r="X16" i="36" s="1"/>
  <c r="U17" i="8"/>
  <c r="X15" i="36" s="1"/>
  <c r="U16" i="8"/>
  <c r="X14" i="36" s="1"/>
  <c r="U15" i="8"/>
  <c r="X13" i="36" s="1"/>
  <c r="U14" i="8"/>
  <c r="X12" i="36" s="1"/>
  <c r="U13" i="8"/>
  <c r="X11" i="36" s="1"/>
  <c r="U12" i="8"/>
  <c r="X10" i="36" s="1"/>
  <c r="U11" i="8"/>
  <c r="X9" i="36" s="1"/>
  <c r="U10" i="8"/>
  <c r="X8" i="36" s="1"/>
  <c r="U9" i="8"/>
  <c r="X7" i="36" s="1"/>
  <c r="U8" i="8"/>
  <c r="X6" i="36" s="1"/>
  <c r="U7" i="8"/>
  <c r="X5" i="36" s="1"/>
  <c r="X4" i="36"/>
  <c r="U35" i="7"/>
  <c r="AA33" i="36" s="1"/>
  <c r="U34" i="7"/>
  <c r="AA32" i="36" s="1"/>
  <c r="U33" i="7"/>
  <c r="AA31" i="36" s="1"/>
  <c r="U32" i="7"/>
  <c r="AA30" i="36" s="1"/>
  <c r="U31" i="7"/>
  <c r="AA29" i="36" s="1"/>
  <c r="U30" i="7"/>
  <c r="AA28" i="36" s="1"/>
  <c r="U29" i="7"/>
  <c r="AA27" i="36" s="1"/>
  <c r="U28" i="7"/>
  <c r="AA26" i="36" s="1"/>
  <c r="U27" i="7"/>
  <c r="AA25" i="36" s="1"/>
  <c r="U26" i="7"/>
  <c r="AA24" i="36" s="1"/>
  <c r="U25" i="7"/>
  <c r="AA23" i="36" s="1"/>
  <c r="U24" i="7"/>
  <c r="AA22" i="36" s="1"/>
  <c r="U23" i="7"/>
  <c r="AA21" i="36" s="1"/>
  <c r="U22" i="7"/>
  <c r="AA20" i="36" s="1"/>
  <c r="U21" i="7"/>
  <c r="AA19" i="36" s="1"/>
  <c r="AA18" i="36"/>
  <c r="AA17" i="36"/>
  <c r="AA16" i="36"/>
  <c r="AA15" i="36"/>
  <c r="AA14" i="36"/>
  <c r="AA13" i="36"/>
  <c r="AA12" i="36"/>
  <c r="AA11" i="36"/>
  <c r="AA10" i="36"/>
  <c r="AA9" i="36"/>
  <c r="AA8" i="36"/>
  <c r="AA7" i="36"/>
  <c r="AA6" i="36"/>
  <c r="AA5" i="36"/>
  <c r="AA4" i="36"/>
  <c r="U35" i="6"/>
  <c r="M33" i="36" s="1"/>
  <c r="U34" i="6"/>
  <c r="M32" i="36" s="1"/>
  <c r="U33" i="6"/>
  <c r="M31" i="36" s="1"/>
  <c r="U32" i="6"/>
  <c r="M30" i="36" s="1"/>
  <c r="U31" i="6"/>
  <c r="M29" i="36" s="1"/>
  <c r="U30" i="6"/>
  <c r="M28" i="36" s="1"/>
  <c r="U29" i="6"/>
  <c r="M27" i="36" s="1"/>
  <c r="U28" i="6"/>
  <c r="M26" i="36" s="1"/>
  <c r="U27" i="6"/>
  <c r="M25" i="36" s="1"/>
  <c r="U26" i="6"/>
  <c r="M24" i="36" s="1"/>
  <c r="U25" i="6"/>
  <c r="M23" i="36" s="1"/>
  <c r="U23" i="6"/>
  <c r="M21" i="36" s="1"/>
  <c r="U22" i="6"/>
  <c r="M20" i="36" s="1"/>
  <c r="U21" i="6"/>
  <c r="M19" i="36" s="1"/>
  <c r="U20" i="6"/>
  <c r="M18" i="36" s="1"/>
  <c r="U19" i="6"/>
  <c r="M17" i="36" s="1"/>
  <c r="U18" i="6"/>
  <c r="M16" i="36" s="1"/>
  <c r="U17" i="6"/>
  <c r="M15" i="36" s="1"/>
  <c r="U16" i="6"/>
  <c r="M14" i="36" s="1"/>
  <c r="U15" i="6"/>
  <c r="M13" i="36" s="1"/>
  <c r="U14" i="6"/>
  <c r="M12" i="36" s="1"/>
  <c r="U13" i="6"/>
  <c r="M11" i="36" s="1"/>
  <c r="U12" i="6"/>
  <c r="M10" i="36" s="1"/>
  <c r="U11" i="6"/>
  <c r="M9" i="36" s="1"/>
  <c r="U10" i="6"/>
  <c r="M8" i="36" s="1"/>
  <c r="U9" i="6"/>
  <c r="M7" i="36" s="1"/>
  <c r="U8" i="6"/>
  <c r="M6" i="36" s="1"/>
  <c r="U7" i="6"/>
  <c r="M5" i="36" s="1"/>
  <c r="M4" i="36"/>
  <c r="U35" i="5"/>
  <c r="L33" i="36" s="1"/>
  <c r="U34" i="5"/>
  <c r="L32" i="36" s="1"/>
  <c r="U33" i="5"/>
  <c r="L31" i="36" s="1"/>
  <c r="U32" i="5"/>
  <c r="L30" i="36" s="1"/>
  <c r="U31" i="5"/>
  <c r="L29" i="36" s="1"/>
  <c r="U30" i="5"/>
  <c r="L28" i="36" s="1"/>
  <c r="U29" i="5"/>
  <c r="L27" i="36" s="1"/>
  <c r="U28" i="5"/>
  <c r="L26" i="36" s="1"/>
  <c r="U27" i="5"/>
  <c r="L25" i="36" s="1"/>
  <c r="U26" i="5"/>
  <c r="L24" i="36" s="1"/>
  <c r="U25" i="5"/>
  <c r="L23" i="36" s="1"/>
  <c r="U24" i="5"/>
  <c r="L22" i="36" s="1"/>
  <c r="U23" i="5"/>
  <c r="L21" i="36" s="1"/>
  <c r="U22" i="5"/>
  <c r="L20" i="36" s="1"/>
  <c r="U21" i="5"/>
  <c r="L19" i="36" s="1"/>
  <c r="U20" i="5"/>
  <c r="L18" i="36" s="1"/>
  <c r="U19" i="5"/>
  <c r="L17" i="36" s="1"/>
  <c r="U18" i="5"/>
  <c r="L16" i="36" s="1"/>
  <c r="U17" i="5"/>
  <c r="L15" i="36" s="1"/>
  <c r="U16" i="5"/>
  <c r="L14" i="36" s="1"/>
  <c r="U15" i="5"/>
  <c r="L13" i="36" s="1"/>
  <c r="U14" i="5"/>
  <c r="L12" i="36" s="1"/>
  <c r="U13" i="5"/>
  <c r="L11" i="36" s="1"/>
  <c r="U12" i="5"/>
  <c r="L10" i="36" s="1"/>
  <c r="U11" i="5"/>
  <c r="L9" i="36" s="1"/>
  <c r="U10" i="5"/>
  <c r="L8" i="36" s="1"/>
  <c r="U9" i="5"/>
  <c r="L7" i="36" s="1"/>
  <c r="U8" i="5"/>
  <c r="L6" i="36" s="1"/>
  <c r="U7" i="5"/>
  <c r="L5" i="36" s="1"/>
  <c r="L4" i="36"/>
  <c r="U35" i="4"/>
  <c r="AH33" i="36" s="1"/>
  <c r="U34" i="4"/>
  <c r="AH32" i="36" s="1"/>
  <c r="U33" i="4"/>
  <c r="AH31" i="36" s="1"/>
  <c r="U32" i="4"/>
  <c r="AH30" i="36" s="1"/>
  <c r="U31" i="4"/>
  <c r="AH29" i="36" s="1"/>
  <c r="U30" i="4"/>
  <c r="AH28" i="36" s="1"/>
  <c r="U29" i="4"/>
  <c r="AH27" i="36" s="1"/>
  <c r="U28" i="4"/>
  <c r="AH26" i="36" s="1"/>
  <c r="U27" i="4"/>
  <c r="AH25" i="36" s="1"/>
  <c r="U26" i="4"/>
  <c r="AH24" i="36" s="1"/>
  <c r="U25" i="4"/>
  <c r="AH23" i="36" s="1"/>
  <c r="U24" i="4"/>
  <c r="AH22" i="36" s="1"/>
  <c r="U22" i="4"/>
  <c r="AH20" i="36" s="1"/>
  <c r="U21" i="4"/>
  <c r="AH19" i="36" s="1"/>
  <c r="U20" i="4"/>
  <c r="AH18" i="36" s="1"/>
  <c r="U19" i="4"/>
  <c r="AH17" i="36" s="1"/>
  <c r="U18" i="4"/>
  <c r="AH16" i="36" s="1"/>
  <c r="U17" i="4"/>
  <c r="AH15" i="36" s="1"/>
  <c r="U16" i="4"/>
  <c r="AH14" i="36" s="1"/>
  <c r="U15" i="4"/>
  <c r="AH13" i="36" s="1"/>
  <c r="U14" i="4"/>
  <c r="AH12" i="36" s="1"/>
  <c r="U13" i="4"/>
  <c r="AH11" i="36" s="1"/>
  <c r="U12" i="4"/>
  <c r="AH10" i="36" s="1"/>
  <c r="U11" i="4"/>
  <c r="AH9" i="36" s="1"/>
  <c r="U10" i="4"/>
  <c r="AH8" i="36" s="1"/>
  <c r="U9" i="4"/>
  <c r="AH7" i="36" s="1"/>
  <c r="U8" i="4"/>
  <c r="AH6" i="36" s="1"/>
  <c r="U7" i="4"/>
  <c r="AH5" i="36" s="1"/>
  <c r="AH4" i="36"/>
  <c r="E19" i="36"/>
  <c r="N22" i="1"/>
  <c r="N11" i="1"/>
  <c r="N10" i="1"/>
  <c r="N9" i="1"/>
  <c r="N8" i="1"/>
  <c r="N17" i="1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N21" i="1"/>
  <c r="N20" i="1"/>
  <c r="N19" i="1"/>
  <c r="N18" i="1"/>
  <c r="N16" i="1"/>
  <c r="N15" i="1"/>
  <c r="N14" i="1"/>
  <c r="N13" i="1"/>
  <c r="N12" i="1"/>
  <c r="AI11" i="36"/>
  <c r="U35" i="3"/>
  <c r="AI33" i="36" s="1"/>
  <c r="U34" i="3"/>
  <c r="AI32" i="36" s="1"/>
  <c r="U33" i="3"/>
  <c r="AI31" i="36" s="1"/>
  <c r="U32" i="3"/>
  <c r="AI30" i="36" s="1"/>
  <c r="U31" i="3"/>
  <c r="AI29" i="36" s="1"/>
  <c r="U30" i="3"/>
  <c r="AI28" i="36" s="1"/>
  <c r="U29" i="3"/>
  <c r="AI27" i="36" s="1"/>
  <c r="U28" i="3"/>
  <c r="AI26" i="36" s="1"/>
  <c r="U27" i="3"/>
  <c r="AI25" i="36" s="1"/>
  <c r="U26" i="3"/>
  <c r="AI24" i="36" s="1"/>
  <c r="U25" i="3"/>
  <c r="AI23" i="36" s="1"/>
  <c r="U24" i="3"/>
  <c r="AI22" i="36" s="1"/>
  <c r="U23" i="3"/>
  <c r="AI21" i="36" s="1"/>
  <c r="U22" i="3"/>
  <c r="AI20" i="36" s="1"/>
  <c r="U21" i="3"/>
  <c r="AI19" i="36" s="1"/>
  <c r="U20" i="3"/>
  <c r="AI18" i="36" s="1"/>
  <c r="U19" i="3"/>
  <c r="AI17" i="36" s="1"/>
  <c r="U18" i="3"/>
  <c r="AI16" i="36" s="1"/>
  <c r="U17" i="3"/>
  <c r="AI15" i="36" s="1"/>
  <c r="U16" i="3"/>
  <c r="AI14" i="36" s="1"/>
  <c r="U15" i="3"/>
  <c r="AI13" i="36" s="1"/>
  <c r="AI12" i="36"/>
  <c r="AI10" i="36"/>
  <c r="AI9" i="36"/>
  <c r="AI8" i="36"/>
  <c r="AI7" i="36"/>
  <c r="AI6" i="36"/>
  <c r="AI5" i="36"/>
  <c r="AI4" i="36"/>
  <c r="AP7" i="36" l="1"/>
  <c r="AP23" i="36"/>
  <c r="AP24" i="36"/>
  <c r="AP25" i="36"/>
  <c r="AP11" i="36"/>
  <c r="AP19" i="36"/>
  <c r="AR19" i="36" s="1"/>
  <c r="AP30" i="36"/>
  <c r="AQ30" i="36" s="1"/>
  <c r="AP8" i="36"/>
  <c r="AP16" i="36"/>
  <c r="AP27" i="36"/>
  <c r="AP6" i="36"/>
  <c r="AP14" i="36"/>
  <c r="AP18" i="36"/>
  <c r="AP22" i="36"/>
  <c r="AP29" i="36"/>
  <c r="AP33" i="36"/>
  <c r="AQ33" i="36" s="1"/>
  <c r="AP15" i="36"/>
  <c r="AP26" i="36"/>
  <c r="AP4" i="36"/>
  <c r="AP12" i="36"/>
  <c r="AP20" i="36"/>
  <c r="AP31" i="36"/>
  <c r="AR31" i="36" s="1"/>
  <c r="AP5" i="36"/>
  <c r="AP13" i="36"/>
  <c r="AP17" i="36"/>
  <c r="AP21" i="36"/>
  <c r="AP28" i="36"/>
  <c r="AP32" i="36"/>
  <c r="AQ32" i="36" s="1"/>
  <c r="L34" i="36"/>
  <c r="X34" i="36"/>
  <c r="AE34" i="36"/>
  <c r="Y34" i="36"/>
  <c r="AG34" i="36"/>
  <c r="AM34" i="36"/>
  <c r="AL34" i="36"/>
  <c r="G34" i="36"/>
  <c r="P34" i="36"/>
  <c r="AC34" i="36"/>
  <c r="J34" i="36"/>
  <c r="AF34" i="36"/>
  <c r="AH34" i="36"/>
  <c r="H34" i="36"/>
  <c r="O34" i="36"/>
  <c r="K34" i="36"/>
  <c r="AB34" i="36"/>
  <c r="I34" i="36"/>
  <c r="AI34" i="36"/>
  <c r="AA34" i="36"/>
  <c r="AJ34" i="36"/>
  <c r="Z34" i="36"/>
  <c r="U34" i="36"/>
  <c r="Q34" i="36"/>
  <c r="M34" i="36"/>
  <c r="R34" i="36"/>
  <c r="AK34" i="36"/>
  <c r="N34" i="36"/>
  <c r="AN34" i="36"/>
  <c r="T34" i="36"/>
  <c r="AD34" i="36"/>
  <c r="E18" i="36"/>
  <c r="E15" i="36"/>
  <c r="E16" i="36"/>
  <c r="E13" i="36"/>
  <c r="E14" i="36"/>
  <c r="E17" i="36"/>
  <c r="E12" i="36"/>
  <c r="E9" i="36"/>
  <c r="E11" i="36"/>
  <c r="E4" i="36"/>
  <c r="E8" i="36"/>
  <c r="E10" i="36"/>
  <c r="E5" i="36"/>
  <c r="E7" i="36"/>
  <c r="E6" i="36"/>
  <c r="N4" i="1"/>
  <c r="N2" i="1"/>
  <c r="AR20" i="36" l="1"/>
  <c r="AR22" i="36"/>
  <c r="AR23" i="36"/>
  <c r="AR25" i="36"/>
  <c r="AQ25" i="36"/>
  <c r="AR21" i="36"/>
  <c r="AQ21" i="36"/>
  <c r="AR26" i="36"/>
  <c r="AQ26" i="36"/>
  <c r="AR24" i="36"/>
  <c r="AQ24" i="36"/>
  <c r="AR4" i="36"/>
  <c r="AR14" i="36"/>
  <c r="AR11" i="36"/>
  <c r="AR15" i="36"/>
  <c r="E34" i="36"/>
  <c r="AQ7" i="36"/>
  <c r="AQ5" i="36"/>
  <c r="AQ6" i="36"/>
  <c r="AR17" i="36"/>
  <c r="AR12" i="36"/>
  <c r="AR18" i="36"/>
  <c r="AR13" i="36"/>
  <c r="AR16" i="36"/>
  <c r="AR8" i="36"/>
  <c r="AR30" i="36"/>
  <c r="AR33" i="36"/>
  <c r="AQ31" i="36"/>
  <c r="AR32" i="36"/>
  <c r="AR5" i="36"/>
  <c r="AQ4" i="36"/>
  <c r="AR6" i="36"/>
  <c r="AR7" i="36"/>
  <c r="AQ8" i="36"/>
  <c r="AR27" i="36"/>
  <c r="AQ27" i="36"/>
  <c r="AQ19" i="36"/>
  <c r="AQ11" i="36"/>
  <c r="AQ18" i="36"/>
  <c r="AR29" i="36"/>
  <c r="AQ29" i="36"/>
  <c r="AQ17" i="36"/>
  <c r="AQ13" i="36"/>
  <c r="AR28" i="36"/>
  <c r="AQ28" i="36"/>
  <c r="AQ20" i="36"/>
  <c r="AQ16" i="36"/>
  <c r="AQ12" i="36"/>
  <c r="U11" i="29"/>
  <c r="W9" i="36" s="1"/>
  <c r="AP9" i="36" s="1"/>
  <c r="U12" i="29"/>
  <c r="W10" i="36" s="1"/>
  <c r="AP10" i="36" s="1"/>
  <c r="AR10" i="36" s="1"/>
  <c r="AS21" i="36" l="1"/>
  <c r="AU21" i="36" s="1"/>
  <c r="AQ9" i="36"/>
  <c r="AR9" i="36"/>
  <c r="W34" i="36"/>
  <c r="AP34" i="36"/>
  <c r="AS14" i="36"/>
  <c r="AU14" i="36" s="1"/>
  <c r="AS4" i="36"/>
  <c r="AS28" i="36"/>
  <c r="AU28" i="36" s="1"/>
  <c r="AQ10" i="36"/>
  <c r="AQ34" i="36" l="1"/>
  <c r="AS7" i="36"/>
  <c r="AU7" i="36" s="1"/>
  <c r="AU2" i="36" s="1"/>
  <c r="AS2" i="36" s="1"/>
  <c r="O34" i="44" l="1"/>
</calcChain>
</file>

<file path=xl/sharedStrings.xml><?xml version="1.0" encoding="utf-8"?>
<sst xmlns="http://schemas.openxmlformats.org/spreadsheetml/2006/main" count="4855" uniqueCount="797">
  <si>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</si>
  <si>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</si>
  <si>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</si>
  <si>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</si>
  <si>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</si>
  <si>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</si>
  <si>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</si>
  <si>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</si>
  <si>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</si>
  <si>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</si>
  <si>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</si>
  <si>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</si>
  <si>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</si>
  <si>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9:00:00 a.m. 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</si>
  <si>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</si>
  <si>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</si>
  <si>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</si>
  <si>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</si>
  <si>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</si>
  <si>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</si>
  <si>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</si>
  <si>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</si>
  <si>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</si>
  <si>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</si>
  <si>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</si>
  <si>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</si>
  <si>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</si>
  <si>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</si>
  <si>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</si>
  <si>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</si>
  <si>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</si>
  <si>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</si>
  <si>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</si>
  <si>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</si>
  <si>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</si>
  <si>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</si>
  <si>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</si>
  <si>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</si>
  <si>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</si>
  <si>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</si>
  <si>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</si>
  <si>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</si>
  <si>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</si>
  <si>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</si>
  <si>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</si>
  <si>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</si>
  <si>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</si>
  <si>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</si>
  <si>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</si>
  <si>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</si>
  <si>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</si>
  <si>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</si>
  <si>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</si>
  <si>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</si>
  <si>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</si>
  <si>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</si>
  <si>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</si>
  <si>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</si>
  <si>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</si>
  <si>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</si>
  <si>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</si>
  <si>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</si>
  <si>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</si>
  <si>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</si>
  <si>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</si>
  <si>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</si>
  <si>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</si>
  <si>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</si>
  <si>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</si>
  <si>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</si>
  <si>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</si>
  <si>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</si>
  <si>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</si>
  <si>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</si>
  <si>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</si>
  <si>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</si>
  <si>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</si>
  <si>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</si>
  <si>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</si>
  <si>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</si>
  <si>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</si>
  <si>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</si>
  <si>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</si>
  <si>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</si>
  <si>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</si>
  <si>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</si>
  <si>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</si>
  <si>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</si>
  <si>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</si>
  <si>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</si>
  <si>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</si>
  <si>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</si>
  <si>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</si>
  <si>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</si>
  <si>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</si>
  <si>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</si>
  <si>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</si>
  <si>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</si>
  <si>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</si>
  <si>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</si>
  <si>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</si>
  <si>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</si>
  <si>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</si>
  <si>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</si>
  <si>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</si>
  <si>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</si>
  <si>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</si>
  <si>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</si>
  <si>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</si>
  <si>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</si>
  <si>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Norgren</t>
  </si>
  <si>
    <t>Rohm</t>
  </si>
  <si>
    <t>Ronal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</si>
  <si>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</si>
  <si>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</si>
  <si>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</si>
  <si>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</si>
  <si>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</si>
  <si>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</si>
  <si>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</si>
  <si>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</si>
  <si>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</si>
  <si>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Final</t>
  </si>
  <si>
    <t>del 8 al 14</t>
  </si>
  <si>
    <t>del 15 al 21</t>
  </si>
  <si>
    <t>del 22 al 28</t>
  </si>
  <si>
    <t>semanal</t>
  </si>
  <si>
    <t>Promedio MENSUAL</t>
  </si>
  <si>
    <t xml:space="preserve"> BH Dia de Transmision</t>
  </si>
  <si>
    <t>BH Lectura de Transmision</t>
  </si>
  <si>
    <t>% Error</t>
  </si>
  <si>
    <t xml:space="preserve"> 11/10/2014 </t>
  </si>
  <si>
    <t>10/16/2014 09:20:06</t>
  </si>
  <si>
    <t>10/15/2014 09:22:33</t>
  </si>
  <si>
    <t>10/14/2014 10:12:26</t>
  </si>
  <si>
    <t>10/13/2014 09:11:44</t>
  </si>
  <si>
    <t>10/16/2014 09:42:47</t>
  </si>
  <si>
    <t>10/15/2014 10:31:25</t>
  </si>
  <si>
    <t>10/14/2014 09:32:04</t>
  </si>
  <si>
    <t>10/13/2014 09:15:01</t>
  </si>
  <si>
    <t>10/26/2014 10:10:25</t>
  </si>
  <si>
    <t>10/25/2014 09:11:56</t>
  </si>
  <si>
    <t>10/24/2014 09:24:35</t>
  </si>
  <si>
    <t>10/23/2014 09:19:07</t>
  </si>
  <si>
    <t>10/22/2014 09:16:45</t>
  </si>
  <si>
    <t>10/21/2014 09:28:15</t>
  </si>
  <si>
    <t>10/20/2014 09:15:53</t>
  </si>
  <si>
    <t>10/19/2014 09:20:23</t>
  </si>
  <si>
    <t>10/18/2014 09:15:31</t>
  </si>
  <si>
    <t>10/17/2014 09:19:03</t>
  </si>
  <si>
    <t>10/26/2014 10:11:12</t>
  </si>
  <si>
    <t>10/25/2014 10:14:01</t>
  </si>
  <si>
    <t>10/24/2014 09:13:34</t>
  </si>
  <si>
    <t>10/23/2014 09:33:32</t>
  </si>
  <si>
    <t>10/22/2014 09:27:45</t>
  </si>
  <si>
    <t>10/21/2014 09:28:37</t>
  </si>
  <si>
    <t>10/20/2014 09:15:38</t>
  </si>
  <si>
    <t>10/19/2014 09:19:54</t>
  </si>
  <si>
    <t>10/18/2014 09:59:24</t>
  </si>
  <si>
    <t>10/17/2014 09:21:09</t>
  </si>
  <si>
    <t>10/30/2014 10:16:30</t>
  </si>
  <si>
    <t>10/29/2014 10:13:15</t>
  </si>
  <si>
    <t>10/28/2014 10:14:40</t>
  </si>
  <si>
    <t>10/27/2014 10:15:43</t>
  </si>
  <si>
    <t>10/29/2014 10:10:38</t>
  </si>
  <si>
    <t>10/28/2014 10:18:14</t>
  </si>
  <si>
    <t>10/27/2014 10:16:43</t>
  </si>
  <si>
    <t>IGASAMEX BAJIO, S. DE R.L. DE C.V.</t>
  </si>
  <si>
    <t>BOSQUES DE ALISOS 47-A  5° PISO, COL. BOSQUES DE LAS LOMAS</t>
  </si>
  <si>
    <t>C.P. 05120, MEXICO, D.F., PH. (55) 5000-5100, FAX 5259-8085</t>
  </si>
  <si>
    <t>REPORTE DE MEDICIÓN</t>
  </si>
  <si>
    <t>SISTEMA:</t>
  </si>
  <si>
    <t>CONSUMIDORA GASPIQ</t>
  </si>
  <si>
    <t>CASETA DE:</t>
  </si>
  <si>
    <t>METECNO</t>
  </si>
  <si>
    <t>REV. 1</t>
  </si>
  <si>
    <t>OPERADOR:</t>
  </si>
  <si>
    <t>Carlos Carranza Gutiérrez</t>
  </si>
  <si>
    <t>MES:</t>
  </si>
  <si>
    <t>RO-002-00</t>
  </si>
  <si>
    <t>FECHA</t>
  </si>
  <si>
    <t xml:space="preserve">LECTURAS DE :      ROC/FLOBOSS  (    ) ,   MICRO-CORRECTOR (    ) </t>
  </si>
  <si>
    <t>HORA</t>
  </si>
  <si>
    <t>Volumen   m3 (  X  )   mcf (    )</t>
  </si>
  <si>
    <t>Presión de Medición</t>
  </si>
  <si>
    <t>Temp.</t>
  </si>
  <si>
    <t>Realizó</t>
  </si>
  <si>
    <t>Lectura mecánica (volumen sin corregir)</t>
  </si>
  <si>
    <t>Volumen acumulado (corregido)</t>
  </si>
  <si>
    <t>Volumen consumido (corregido)</t>
  </si>
  <si>
    <t>Flujo Instantáneo por hora</t>
  </si>
  <si>
    <t>Diferencial</t>
  </si>
  <si>
    <t>Estatica</t>
  </si>
  <si>
    <t>°F(    )  °C(    )</t>
  </si>
  <si>
    <t>("CA)</t>
  </si>
  <si>
    <t>psi a ( X )  g (   )</t>
  </si>
  <si>
    <t>FP</t>
  </si>
  <si>
    <t>Ft</t>
  </si>
  <si>
    <t>Fc</t>
  </si>
  <si>
    <t>5,5</t>
  </si>
  <si>
    <t>Descripción</t>
  </si>
  <si>
    <t>Importante</t>
  </si>
  <si>
    <t>1.- Toma el número de cliente</t>
  </si>
  <si>
    <t>El número de cliente debe estar en la celda I8</t>
  </si>
  <si>
    <t>2.-Se basa en los títulos de los encabezados de columnas, busca el nombrre de hora</t>
  </si>
  <si>
    <t>Se basa en el encabezado "Hora" en columna B</t>
  </si>
  <si>
    <t>3.- Considera el orden por número de columnas</t>
  </si>
  <si>
    <t>Respetar el órden de las columnas</t>
  </si>
  <si>
    <t>4.- La fecha la busca en la primera columna</t>
  </si>
  <si>
    <t>Respetar el órden día/mes/año</t>
  </si>
  <si>
    <t>NOMBRE DEL ARCHIVO:</t>
  </si>
  <si>
    <t>NOMBRE INTERCONEXIÓn O CLIENTE  FECHA(MESDÍAAÑO) TIPO</t>
  </si>
  <si>
    <t>Ejemplo:</t>
  </si>
  <si>
    <t>ACE 081508 LM</t>
  </si>
  <si>
    <t>HINES</t>
  </si>
  <si>
    <t>Fp</t>
  </si>
  <si>
    <t>PLENCO</t>
  </si>
  <si>
    <t>fp</t>
  </si>
  <si>
    <t>ft</t>
  </si>
  <si>
    <t>fc</t>
  </si>
  <si>
    <t xml:space="preserve"> 01/11/2014 </t>
  </si>
  <si>
    <t>Plenco</t>
  </si>
  <si>
    <t>Metecno</t>
  </si>
  <si>
    <t>SUMA</t>
  </si>
  <si>
    <t>Ultraman</t>
  </si>
  <si>
    <t xml:space="preserve"> 11/01/2014 </t>
  </si>
  <si>
    <t>Frenos</t>
  </si>
  <si>
    <t>Enerpiq</t>
  </si>
  <si>
    <t>Narmx</t>
  </si>
  <si>
    <t>Martinrea</t>
  </si>
  <si>
    <t>Apex Tool</t>
  </si>
  <si>
    <t>Kemsus</t>
  </si>
  <si>
    <t>Montacargas</t>
  </si>
  <si>
    <t>Innovia</t>
  </si>
  <si>
    <t>11-15/09:00:00</t>
  </si>
  <si>
    <t>11-14/09:00:00</t>
  </si>
  <si>
    <t>11-13/09:00:00</t>
  </si>
  <si>
    <t>11-12/09:00:00</t>
  </si>
  <si>
    <t>11-11/09:00:00</t>
  </si>
  <si>
    <t>11-10/09:00:00</t>
  </si>
  <si>
    <t>11-09/09:00:00</t>
  </si>
  <si>
    <t>11-08/09:00:00</t>
  </si>
  <si>
    <t>11-07/09:00:00</t>
  </si>
  <si>
    <t>11-06/09:00:00</t>
  </si>
  <si>
    <t>11-05/09:00:00</t>
  </si>
  <si>
    <t>11-04/09:00:00</t>
  </si>
  <si>
    <t>11-03/09:00:00</t>
  </si>
  <si>
    <t>11-02/09:00:00</t>
  </si>
  <si>
    <t xml:space="preserve"> 15/11/2014 </t>
  </si>
  <si>
    <t xml:space="preserve"> 14/11/2014 </t>
  </si>
  <si>
    <t xml:space="preserve"> 13/11/2014 </t>
  </si>
  <si>
    <t xml:space="preserve"> 12/11/2014 </t>
  </si>
  <si>
    <t xml:space="preserve"> 11/11/2014 </t>
  </si>
  <si>
    <t xml:space="preserve"> 10/11/2014 </t>
  </si>
  <si>
    <t xml:space="preserve"> 09/11/2014 </t>
  </si>
  <si>
    <t xml:space="preserve"> 08/11/2014 </t>
  </si>
  <si>
    <t xml:space="preserve"> 07/11/2014 </t>
  </si>
  <si>
    <t xml:space="preserve"> 06/11/2014 </t>
  </si>
  <si>
    <t xml:space="preserve"> 05/11/2014 </t>
  </si>
  <si>
    <t xml:space="preserve"> 04/11/2014 </t>
  </si>
  <si>
    <t xml:space="preserve"> 03/11/2014 </t>
  </si>
  <si>
    <t xml:space="preserve"> 02/11/2014 </t>
  </si>
  <si>
    <t xml:space="preserve"> 11/15/2014 </t>
  </si>
  <si>
    <t xml:space="preserve"> 11/14/2014 </t>
  </si>
  <si>
    <t xml:space="preserve"> 11/13/2014 </t>
  </si>
  <si>
    <t xml:space="preserve"> 11/12/2014 </t>
  </si>
  <si>
    <t xml:space="preserve"> 11/09/2014 </t>
  </si>
  <si>
    <t xml:space="preserve"> 11/08/2014 </t>
  </si>
  <si>
    <t xml:space="preserve"> 11/07/2014 </t>
  </si>
  <si>
    <t xml:space="preserve"> 11/06/2014 </t>
  </si>
  <si>
    <t xml:space="preserve"> 11/05/2014 </t>
  </si>
  <si>
    <t xml:space="preserve"> 11/04/2014 </t>
  </si>
  <si>
    <t xml:space="preserve"> 11/03/2014 </t>
  </si>
  <si>
    <t xml:space="preserve"> 11/02/2014 </t>
  </si>
  <si>
    <t>PROMEDIO</t>
  </si>
  <si>
    <t xml:space="preserve"> 22/11/2014 </t>
  </si>
  <si>
    <t xml:space="preserve"> 21/11/2014 </t>
  </si>
  <si>
    <t xml:space="preserve"> 20/11/2014 </t>
  </si>
  <si>
    <t xml:space="preserve"> 19/11/2014 </t>
  </si>
  <si>
    <t xml:space="preserve"> 18/11/2014 </t>
  </si>
  <si>
    <t xml:space="preserve"> 17/11/2014 </t>
  </si>
  <si>
    <t xml:space="preserve"> 16/11/2014 </t>
  </si>
  <si>
    <t xml:space="preserve"> 11/22/2014 </t>
  </si>
  <si>
    <t xml:space="preserve"> 11/21/2014 </t>
  </si>
  <si>
    <t xml:space="preserve"> 11/20/2014 </t>
  </si>
  <si>
    <t xml:space="preserve"> 11/19/2014 </t>
  </si>
  <si>
    <t xml:space="preserve"> 11/18/2014 </t>
  </si>
  <si>
    <t xml:space="preserve"> 11/17/2014 </t>
  </si>
  <si>
    <t xml:space="preserve"> 11/16/2014 </t>
  </si>
  <si>
    <t>11-22/09:00:00</t>
  </si>
  <si>
    <t>11-21/09:00:00</t>
  </si>
  <si>
    <t>11-20/09:00:00</t>
  </si>
  <si>
    <t>11-19/09:00:00</t>
  </si>
  <si>
    <t>11-18/09:00:00</t>
  </si>
  <si>
    <t>11-17/09:00:00</t>
  </si>
  <si>
    <t>11-16/09:00:00</t>
  </si>
  <si>
    <t xml:space="preserve"> 24/11/2014 </t>
  </si>
  <si>
    <t xml:space="preserve"> 23/11/2014 </t>
  </si>
  <si>
    <t>11/18/2014 10:31:17</t>
  </si>
  <si>
    <t>11/17/2014 09:11:55</t>
  </si>
  <si>
    <t>11/16/2014 09:11:03</t>
  </si>
  <si>
    <t>11/15/2014 09:11:07</t>
  </si>
  <si>
    <t>11/14/2014 12:00:38</t>
  </si>
  <si>
    <t>11/13/2014 10:34:49</t>
  </si>
  <si>
    <t>11/12/2014 11:56:41</t>
  </si>
  <si>
    <t>11/11/2014 10:12:41</t>
  </si>
  <si>
    <t>11/10/2014 19:36:08</t>
  </si>
  <si>
    <t>11/01/2014 13:06:30</t>
  </si>
  <si>
    <t>11/07/2014 10:40:36</t>
  </si>
  <si>
    <t>11/09/2014 09:23:23</t>
  </si>
  <si>
    <t>11/22/2014 09:23:50</t>
  </si>
  <si>
    <t>11/22/2014 09:11:12</t>
  </si>
  <si>
    <t>11/21/2014 09:20:26</t>
  </si>
  <si>
    <t>11/20/2014 09:17:16</t>
  </si>
  <si>
    <t>11/19/2014 09:16:38</t>
  </si>
  <si>
    <t>11/18/2014 09:12:30</t>
  </si>
  <si>
    <t>11/17/2014 09:12:58</t>
  </si>
  <si>
    <t>11/16/2014 09:11:24</t>
  </si>
  <si>
    <t>11/15/2014 09:12:03</t>
  </si>
  <si>
    <t>11/14/2014 09:12:59</t>
  </si>
  <si>
    <t>11/13/2014 09:16:01</t>
  </si>
  <si>
    <t>11/12/2014 09:11:50</t>
  </si>
  <si>
    <t>11/11/2014 09:16:29</t>
  </si>
  <si>
    <t>11/10/2014 09:11:53</t>
  </si>
  <si>
    <t>11/09/2014 09:15:56</t>
  </si>
  <si>
    <t>11/08/2014 09:16:16</t>
  </si>
  <si>
    <t>11/07/2014 09:12:46</t>
  </si>
  <si>
    <t>11/06/2014 09:16:17</t>
  </si>
  <si>
    <t>11/05/2014 09:28:20</t>
  </si>
  <si>
    <t>11/22/2014 09:17:14</t>
  </si>
  <si>
    <t>11/21/2014 09:23:23</t>
  </si>
  <si>
    <t>11/20/2014 09:16:13</t>
  </si>
  <si>
    <t>11/19/2014 09:31:50</t>
  </si>
  <si>
    <t>11/18/2014 09:17:24</t>
  </si>
  <si>
    <t>11/17/2014 09:14:03</t>
  </si>
  <si>
    <t>11/16/2014 09:17:11</t>
  </si>
  <si>
    <t>11/15/2014 09:14:45</t>
  </si>
  <si>
    <t>11/14/2014 09:28:15</t>
  </si>
  <si>
    <t>11/13/2014 09:13:49</t>
  </si>
  <si>
    <t>11/12/2014 09:15:24</t>
  </si>
  <si>
    <t>11/11/2014 09:21:10</t>
  </si>
  <si>
    <t>11/10/2014 09:37:05</t>
  </si>
  <si>
    <t>11/09/2014 09:16:53</t>
  </si>
  <si>
    <t>11/08/2014 09:22:18</t>
  </si>
  <si>
    <t>11/07/2014 09:35:23</t>
  </si>
  <si>
    <t>11/06/2014 09:16:08</t>
  </si>
  <si>
    <t>11/05/2014 09:50:45</t>
  </si>
  <si>
    <t>11/22/2014 09:15:39</t>
  </si>
  <si>
    <t>11/21/2014 09:20:00</t>
  </si>
  <si>
    <t>11/20/2014 09:12:41</t>
  </si>
  <si>
    <t>11/19/2014 09:16:59</t>
  </si>
  <si>
    <t>11/18/2014 09:15:23</t>
  </si>
  <si>
    <t>11/17/2014 09:13:42</t>
  </si>
  <si>
    <t>11/16/2014 09:10:45</t>
  </si>
  <si>
    <t>11/15/2014 09:18:07</t>
  </si>
  <si>
    <t>11/14/2014 09:17:35</t>
  </si>
  <si>
    <t>11/13/2014 09:17:04</t>
  </si>
  <si>
    <t>11/12/2014 09:14:54</t>
  </si>
  <si>
    <t>11/11/2014 09:18:53</t>
  </si>
  <si>
    <t>11/10/2014 09:21:31</t>
  </si>
  <si>
    <t>11/09/2014 09:20:46</t>
  </si>
  <si>
    <t>11/08/2014 09:16:34</t>
  </si>
  <si>
    <t>11/07/2014 09:33:50</t>
  </si>
  <si>
    <t>11/06/2014 09:16:55</t>
  </si>
  <si>
    <t>11/05/2014 09:26:39</t>
  </si>
  <si>
    <t>11/22/2014 09:21:18</t>
  </si>
  <si>
    <t>11/21/2014 09:24:52</t>
  </si>
  <si>
    <t>11/20/2014 10:02:01</t>
  </si>
  <si>
    <t>11/19/2014 09:28:31</t>
  </si>
  <si>
    <t>11/18/2014 09:16:25</t>
  </si>
  <si>
    <t>11/17/2014 09:14:19</t>
  </si>
  <si>
    <t>11/16/2014 09:19:11</t>
  </si>
  <si>
    <t>11/15/2014 09:14:34</t>
  </si>
  <si>
    <t>11/14/2014 09:26:22</t>
  </si>
  <si>
    <t>11/13/2014 09:15:26</t>
  </si>
  <si>
    <t>11/12/2014 09:14:05</t>
  </si>
  <si>
    <t>11/11/2014 09:16:39</t>
  </si>
  <si>
    <t>11/10/2014 09:40:00</t>
  </si>
  <si>
    <t>11/09/2014 09:16:30</t>
  </si>
  <si>
    <t>11/08/2014 09:17:07</t>
  </si>
  <si>
    <t>11/07/2014 09:32:35</t>
  </si>
  <si>
    <t>11/06/2014 09:20:38</t>
  </si>
  <si>
    <t>11/05/2014 09:54:04</t>
  </si>
  <si>
    <t>11/22/2014 09:12:53</t>
  </si>
  <si>
    <t>11/21/2014 09:11:20</t>
  </si>
  <si>
    <t>11/20/2014 09:44:51</t>
  </si>
  <si>
    <t>11/19/2014 09:30:42</t>
  </si>
  <si>
    <t>11/18/2014 09:14:36</t>
  </si>
  <si>
    <t>11/17/2014 09:14:20</t>
  </si>
  <si>
    <t>11/16/2014 09:11:41</t>
  </si>
  <si>
    <t>11/15/2014 09:12:59</t>
  </si>
  <si>
    <t>11/14/2014 09:17:55</t>
  </si>
  <si>
    <t>11/13/2014 09:17:47</t>
  </si>
  <si>
    <t>11/12/2014 09:23:13</t>
  </si>
  <si>
    <t>11/11/2014 09:23:45</t>
  </si>
  <si>
    <t>11/10/2014 09:41:01</t>
  </si>
  <si>
    <t>11/09/2014 09:15:16</t>
  </si>
  <si>
    <t>11/08/2014 09:37:10</t>
  </si>
  <si>
    <t>11/07/2014 10:06:01</t>
  </si>
  <si>
    <t>11/06/2014 09:16:50</t>
  </si>
  <si>
    <t>11/05/2014 09:49:12</t>
  </si>
  <si>
    <t>11/22/2014 09:20:23</t>
  </si>
  <si>
    <t>11/21/2014 09:21:50</t>
  </si>
  <si>
    <t>11/20/2014 09:21:03</t>
  </si>
  <si>
    <t>11/19/2014 09:30:36</t>
  </si>
  <si>
    <t>11/18/2014 09:21:27</t>
  </si>
  <si>
    <t>11/17/2014 09:14:36</t>
  </si>
  <si>
    <t>11/16/2014 09:14:26</t>
  </si>
  <si>
    <t>11/15/2014 10:23:37</t>
  </si>
  <si>
    <t>11/14/2014 10:13:50</t>
  </si>
  <si>
    <t>11/13/2014 10:16:24</t>
  </si>
  <si>
    <t>11/12/2014 10:26:44</t>
  </si>
  <si>
    <t>11/11/2014 10:18:01</t>
  </si>
  <si>
    <t>11/10/2014 10:15:28</t>
  </si>
  <si>
    <t>11/09/2014 10:13:56</t>
  </si>
  <si>
    <t>11/08/2014 10:16:27</t>
  </si>
  <si>
    <t>11/07/2014 10:13:58</t>
  </si>
  <si>
    <t>11/06/2014 10:25:27</t>
  </si>
  <si>
    <t>11/05/2014 10:14:44</t>
  </si>
  <si>
    <t>11/19/2014 09:30:24</t>
  </si>
  <si>
    <t>11/16/2014 09:12:47</t>
  </si>
  <si>
    <t>11/15/2014 09:21:19</t>
  </si>
  <si>
    <t>11/14/2014 09:16:31</t>
  </si>
  <si>
    <t>11/13/2014 09:23:03</t>
  </si>
  <si>
    <t>11/12/2014 09:28:04</t>
  </si>
  <si>
    <t>11/11/2014 09:29:03</t>
  </si>
  <si>
    <t>11/10/2014 10:01:47</t>
  </si>
  <si>
    <t>11/09/2014 09:53:41</t>
  </si>
  <si>
    <t>11/08/2014 10:12:39</t>
  </si>
  <si>
    <t>11/07/2014 10:57:24</t>
  </si>
  <si>
    <t>11/06/2014 09:16:33</t>
  </si>
  <si>
    <t>11/05/2014 11:34:48</t>
  </si>
  <si>
    <t>11/04/2014 09:31:23</t>
  </si>
  <si>
    <t>11/22/2014 11:06:14</t>
  </si>
  <si>
    <t>11/21/2014 11:41:31</t>
  </si>
  <si>
    <t>11/22/2014 08:28:14</t>
  </si>
  <si>
    <t>11/21/2014 08:28:04</t>
  </si>
  <si>
    <t>11/20/2014 08:25:45</t>
  </si>
  <si>
    <t>11/19/2014 08:25:39</t>
  </si>
  <si>
    <t>11/18/2014 08:31:51</t>
  </si>
  <si>
    <t>11/17/2014 08:25:39</t>
  </si>
  <si>
    <t>11/16/2014 08:38:37</t>
  </si>
  <si>
    <t>11/15/2014 08:14:41</t>
  </si>
  <si>
    <t>11/14/2014 08:19:33</t>
  </si>
  <si>
    <t>11/13/2014 08:52:07</t>
  </si>
  <si>
    <t>11/12/2014 09:08:37</t>
  </si>
  <si>
    <t>11/11/2014 08:14:19</t>
  </si>
  <si>
    <t>11/10/2014 08:48:34</t>
  </si>
  <si>
    <t>11/09/2014 08:27:34</t>
  </si>
  <si>
    <t>11/08/2014 08:32:47</t>
  </si>
  <si>
    <t>11/07/2014 08:42:49</t>
  </si>
  <si>
    <t>11/06/2014 08:29:09</t>
  </si>
  <si>
    <t>11/05/2014 08:13:08</t>
  </si>
  <si>
    <t>11/22/2014 09:20:06</t>
  </si>
  <si>
    <t>11/21/2014 09:20:53</t>
  </si>
  <si>
    <t>11/20/2014 09:58:23</t>
  </si>
  <si>
    <t>11/18/2014 09:18:15</t>
  </si>
  <si>
    <t>11/17/2014 09:14:14</t>
  </si>
  <si>
    <t>11/16/2014 09:12:30</t>
  </si>
  <si>
    <t>11/15/2014 09:12:38</t>
  </si>
  <si>
    <t>11/14/2014 09:11:07</t>
  </si>
  <si>
    <t>11/13/2014 09:17:30</t>
  </si>
  <si>
    <t>11/12/2014 09:12:57</t>
  </si>
  <si>
    <t>11/11/2014 09:20:22</t>
  </si>
  <si>
    <t>11/10/2014 09:40:55</t>
  </si>
  <si>
    <t>11/09/2014 09:14:24</t>
  </si>
  <si>
    <t>11/08/2014 09:17:09</t>
  </si>
  <si>
    <t>11/07/2014 09:34:13</t>
  </si>
  <si>
    <t>11/06/2014 09:21:01</t>
  </si>
  <si>
    <t>11/05/2014 09:29:49</t>
  </si>
  <si>
    <t>11/07/2014 09:12:48</t>
  </si>
  <si>
    <t>11/06/2014 09:18:01</t>
  </si>
  <si>
    <t>11/05/2014 11:31:42</t>
  </si>
  <si>
    <t>11/04/2014 09:33:22</t>
  </si>
  <si>
    <t>11/03/2014 12:05:40</t>
  </si>
  <si>
    <t>11/02/2014 11:06:26</t>
  </si>
  <si>
    <t>11/20/2014 12:06:31</t>
  </si>
  <si>
    <t>11/19/2014 09:30:53</t>
  </si>
  <si>
    <t>11/18/2014 09:21:35</t>
  </si>
  <si>
    <t>11/17/2014 09:16:51</t>
  </si>
  <si>
    <t>11/16/2014 09:12:36</t>
  </si>
  <si>
    <t>11/15/2014 09:12:16</t>
  </si>
  <si>
    <t>11/14/2014 09:12:00</t>
  </si>
  <si>
    <t>11/13/2014 09:47:40</t>
  </si>
  <si>
    <t>11/12/2014 09:12:13</t>
  </si>
  <si>
    <t>11/11/2014 09:56:36</t>
  </si>
  <si>
    <t>11/10/2014 09:16:13</t>
  </si>
  <si>
    <t>11/09/2014 09:23:28</t>
  </si>
  <si>
    <t>11/22/2014 09:22:43</t>
  </si>
  <si>
    <t>11/21/2014 09:41:11</t>
  </si>
  <si>
    <t>11/20/2014 10:06:25</t>
  </si>
  <si>
    <t>11/19/2014 09:15:32</t>
  </si>
  <si>
    <t>11/18/2014 09:16:33</t>
  </si>
  <si>
    <t>11/17/2014 09:15:20</t>
  </si>
  <si>
    <t>11/16/2014 09:13:34</t>
  </si>
  <si>
    <t>11/15/2014 09:12:26</t>
  </si>
  <si>
    <t>11/14/2014 09:15:00</t>
  </si>
  <si>
    <t>11/13/2014 09:15:35</t>
  </si>
  <si>
    <t>11/12/2014 09:15:39</t>
  </si>
  <si>
    <t>11/11/2014 09:15:49</t>
  </si>
  <si>
    <t>11/10/2014 09:13:36</t>
  </si>
  <si>
    <t>11/09/2014 09:19:21</t>
  </si>
  <si>
    <t>11/08/2014 09:49:07</t>
  </si>
  <si>
    <t>11/07/2014 09:36:08</t>
  </si>
  <si>
    <t>11/06/2014 09:22:47</t>
  </si>
  <si>
    <t>11/05/2014 09:48:54</t>
  </si>
  <si>
    <t>11/22/2014 09:13:12</t>
  </si>
  <si>
    <t>11/21/2014 09:20:10</t>
  </si>
  <si>
    <t>11/20/2014 09:16:36</t>
  </si>
  <si>
    <t>11/19/2014 09:16:20</t>
  </si>
  <si>
    <t>11/18/2014 09:22:29</t>
  </si>
  <si>
    <t>11/17/2014 09:13:57</t>
  </si>
  <si>
    <t>11/16/2014 09:16:13</t>
  </si>
  <si>
    <t>11/15/2014 09:11:14</t>
  </si>
  <si>
    <t>11/13/2014 09:14:49</t>
  </si>
  <si>
    <t>11/12/2014 09:12:12</t>
  </si>
  <si>
    <t>11/11/2014 09:19:21</t>
  </si>
  <si>
    <t>11/10/2014 09:15:02</t>
  </si>
  <si>
    <t>11/09/2014 09:16:23</t>
  </si>
  <si>
    <t>11/08/2014 09:16:19</t>
  </si>
  <si>
    <t>11/07/2014 09:11:39</t>
  </si>
  <si>
    <t>11/06/2014 09:19:20</t>
  </si>
  <si>
    <t>11/05/2014 09:15:26</t>
  </si>
  <si>
    <t>11/22/2014 09:21:31</t>
  </si>
  <si>
    <t>11/21/2014 09:22:32</t>
  </si>
  <si>
    <t>11/20/2014 09:17:45</t>
  </si>
  <si>
    <t>11/19/2014 09:18:14</t>
  </si>
  <si>
    <t>11/18/2014 09:15:05</t>
  </si>
  <si>
    <t>11/17/2014 09:14:12</t>
  </si>
  <si>
    <t>11/16/2014 09:16:40</t>
  </si>
  <si>
    <t>11/15/2014 09:12:57</t>
  </si>
  <si>
    <t>11/14/2014 09:13:21</t>
  </si>
  <si>
    <t>11/13/2014 09:14:00</t>
  </si>
  <si>
    <t>11/12/2014 09:12:43</t>
  </si>
  <si>
    <t>11/11/2014 09:19:28</t>
  </si>
  <si>
    <t>11/10/2014 09:13:07</t>
  </si>
  <si>
    <t>11/09/2014 09:23:07</t>
  </si>
  <si>
    <t>11/08/2014 09:37:30</t>
  </si>
  <si>
    <t>11/07/2014 09:13:12</t>
  </si>
  <si>
    <t>11/06/2014 09:17:47</t>
  </si>
  <si>
    <t>11/05/2014 09:50:00</t>
  </si>
  <si>
    <t>11/22/2014 09:21:24</t>
  </si>
  <si>
    <t>11/21/2014 09:43:50</t>
  </si>
  <si>
    <t>11/20/2014 09:59:18</t>
  </si>
  <si>
    <t>11/19/2014 09:32:30</t>
  </si>
  <si>
    <t>11/18/2014 09:32:21</t>
  </si>
  <si>
    <t>11/17/2014 09:15:32</t>
  </si>
  <si>
    <t>11/16/2014 09:10:48</t>
  </si>
  <si>
    <t>11/15/2014 09:21:26</t>
  </si>
  <si>
    <t>11/14/2014 09:17:41</t>
  </si>
  <si>
    <t>11/13/2014 10:33:24</t>
  </si>
  <si>
    <t>11/12/2014 10:50:37</t>
  </si>
  <si>
    <t>11/11/2014 10:09:37</t>
  </si>
  <si>
    <t>11/10/2014 09:44:29</t>
  </si>
  <si>
    <t>11/09/2014 09:16:31</t>
  </si>
  <si>
    <t>11/08/2014 09:28:47</t>
  </si>
  <si>
    <t>11/07/2014 09:38:19</t>
  </si>
  <si>
    <t>11/06/2014 09:17:34</t>
  </si>
  <si>
    <t>11/05/2014 10:45:55</t>
  </si>
  <si>
    <t>11/22/2014 09:23:49</t>
  </si>
  <si>
    <t>11/21/2014 09:20:25</t>
  </si>
  <si>
    <t>11/20/2014 10:01:13</t>
  </si>
  <si>
    <t>11/19/2014 09:14:48</t>
  </si>
  <si>
    <t>11/18/2014 09:18:07</t>
  </si>
  <si>
    <t>11/16/2014 09:17:21</t>
  </si>
  <si>
    <t>11/15/2014 09:13:22</t>
  </si>
  <si>
    <t>11/14/2014 09:16:48</t>
  </si>
  <si>
    <t>11/13/2014 09:13:04</t>
  </si>
  <si>
    <t>11/12/2014 09:24:20</t>
  </si>
  <si>
    <t>11/11/2014 09:20:54</t>
  </si>
  <si>
    <t>11/10/2014 09:14:27</t>
  </si>
  <si>
    <t>11/09/2014 09:19:44</t>
  </si>
  <si>
    <t>11/08/2014 09:16:55</t>
  </si>
  <si>
    <t>11/07/2014 09:34:19</t>
  </si>
  <si>
    <t>11/06/2014 09:17:18</t>
  </si>
  <si>
    <t>11/05/2014 09:52:46</t>
  </si>
  <si>
    <t>11/22/2014 11:53:09</t>
  </si>
  <si>
    <t>11/21/2014 10:47:34</t>
  </si>
  <si>
    <t>11/20/2014 09:22:04</t>
  </si>
  <si>
    <t>11/19/2014 09:20:01</t>
  </si>
  <si>
    <t>11/18/2014 09:28:33</t>
  </si>
  <si>
    <t>11/17/2014 09:33:54</t>
  </si>
  <si>
    <t>11/16/2014 10:13:23</t>
  </si>
  <si>
    <t>11/15/2014 09:24:03</t>
  </si>
  <si>
    <t>11/13/2014 09:16:47</t>
  </si>
  <si>
    <t>11/12/2014 11:18:28</t>
  </si>
  <si>
    <t>11/11/2014 10:10:19</t>
  </si>
  <si>
    <t>11/10/2014 10:29:41</t>
  </si>
  <si>
    <t>11/08/2014 09:21:31</t>
  </si>
  <si>
    <t>11/07/2014 09:12:55</t>
  </si>
  <si>
    <t>11/06/2014 10:16:30</t>
  </si>
  <si>
    <t>11/05/2014 11:15:48</t>
  </si>
  <si>
    <t>11/04/2014 11:15:00</t>
  </si>
  <si>
    <t>11/22/2014 09:10:11</t>
  </si>
  <si>
    <t>11/21/2014 09:09:57</t>
  </si>
  <si>
    <t>11/20/2014 09:21:35</t>
  </si>
  <si>
    <t>11/19/2014 09:16:22</t>
  </si>
  <si>
    <t>11/18/2014 09:15:29</t>
  </si>
  <si>
    <t>11/17/2014 09:15:52</t>
  </si>
  <si>
    <t>11/16/2014 09:10:00</t>
  </si>
  <si>
    <t>11/15/2014 09:14:24</t>
  </si>
  <si>
    <t>11/14/2014 09:17:26</t>
  </si>
  <si>
    <t>11/13/2014 09:16:00</t>
  </si>
  <si>
    <t>11/12/2014 09:15:23</t>
  </si>
  <si>
    <t>11/11/2014 09:25:53</t>
  </si>
  <si>
    <t>11/10/2014 09:18:13</t>
  </si>
  <si>
    <t>11/09/2014 09:15:44</t>
  </si>
  <si>
    <t>11/08/2014 09:37:12</t>
  </si>
  <si>
    <t>11/07/2014 09:14:23</t>
  </si>
  <si>
    <t>11/06/2014 09:16:12</t>
  </si>
  <si>
    <t>11/05/2014 09:44:09</t>
  </si>
  <si>
    <t>11/22/2014 09:39:40</t>
  </si>
  <si>
    <t>11/21/2014 09:42:52</t>
  </si>
  <si>
    <t>11/20/2014 10:22:32</t>
  </si>
  <si>
    <t>11/19/2014 09:30:34</t>
  </si>
  <si>
    <t>11/18/2014 10:50:45</t>
  </si>
  <si>
    <t>11/17/2014 09:19:19</t>
  </si>
  <si>
    <t>11/16/2014 09:20:15</t>
  </si>
  <si>
    <t>11/15/2014 09:14:59</t>
  </si>
  <si>
    <t>11/14/2014 09:17:36</t>
  </si>
  <si>
    <t>11/13/2014 09:18:24</t>
  </si>
  <si>
    <t>11/12/2014 09:24:31</t>
  </si>
  <si>
    <t>11/11/2014 09:21:12</t>
  </si>
  <si>
    <t>11/10/2014 09:19:18</t>
  </si>
  <si>
    <t>11/09/2014 09:18:21</t>
  </si>
  <si>
    <t>11/08/2014 09:30:11</t>
  </si>
  <si>
    <t>11/07/2014 10:32:54</t>
  </si>
  <si>
    <t>11/06/2014 09:18:45</t>
  </si>
  <si>
    <t>11/05/2014 09:50:19</t>
  </si>
  <si>
    <t>11/22/2014 09:32:05</t>
  </si>
  <si>
    <t>11/21/2014 09:45:34</t>
  </si>
  <si>
    <t>11/20/2014 10:25:42</t>
  </si>
  <si>
    <t>11/18/2014 09:21:32</t>
  </si>
  <si>
    <t>11/17/2014 09:17:35</t>
  </si>
  <si>
    <t>11/16/2014 09:17:31</t>
  </si>
  <si>
    <t>11/15/2014 09:14:51</t>
  </si>
  <si>
    <t>11/14/2014 09:36:23</t>
  </si>
  <si>
    <t>11/13/2014 09:15:22</t>
  </si>
  <si>
    <t>11/12/2014 09:25:09</t>
  </si>
  <si>
    <t>11/11/2014 09:44:01</t>
  </si>
  <si>
    <t>11/10/2014 09:40:56</t>
  </si>
  <si>
    <t>11/09/2014 09:15:19</t>
  </si>
  <si>
    <t>11/08/2014 09:36:49</t>
  </si>
  <si>
    <t>11/07/2014 09:12:38</t>
  </si>
  <si>
    <t>11/06/2014 09:43:55</t>
  </si>
  <si>
    <t>11/05/2014 10:19:54</t>
  </si>
  <si>
    <t>11/22/2014 09:17:02</t>
  </si>
  <si>
    <t>11/21/2014 09:20:03</t>
  </si>
  <si>
    <t>11/20/2014 09:24:39</t>
  </si>
  <si>
    <t>11/19/2014 09:21:09</t>
  </si>
  <si>
    <t>11/18/2014 09:16:57</t>
  </si>
  <si>
    <t>11/17/2014 09:15:40</t>
  </si>
  <si>
    <t>11/16/2014 09:15:20</t>
  </si>
  <si>
    <t>11/15/2014 09:14:58</t>
  </si>
  <si>
    <t>11/14/2014 09:16:52</t>
  </si>
  <si>
    <t>11/13/2014 09:17:35</t>
  </si>
  <si>
    <t>11/12/2014 09:16:23</t>
  </si>
  <si>
    <t>11/11/2014 09:15:26</t>
  </si>
  <si>
    <t>11/10/2014 09:14:57</t>
  </si>
  <si>
    <t>11/09/2014 09:15:22</t>
  </si>
  <si>
    <t>11/08/2014 09:17:57</t>
  </si>
  <si>
    <t>11/07/2014 09:34:43</t>
  </si>
  <si>
    <t>11/06/2014 09:16:32</t>
  </si>
  <si>
    <t>11/05/2014 09:26:06</t>
  </si>
  <si>
    <t>11/22/2014 10:33:21</t>
  </si>
  <si>
    <t>11/21/2014 09:25:46</t>
  </si>
  <si>
    <t>11/20/2014 09:20:38</t>
  </si>
  <si>
    <t>11/19/2014 09:37:44</t>
  </si>
  <si>
    <t>11/18/2014 10:11:04</t>
  </si>
  <si>
    <t>11/17/2014 09:13:50</t>
  </si>
  <si>
    <t>11/16/2014 09:15:57</t>
  </si>
  <si>
    <t>11/15/2014 10:24:45</t>
  </si>
  <si>
    <t>11/14/2014 09:14:45</t>
  </si>
  <si>
    <t>11/13/2014 09:33:02</t>
  </si>
  <si>
    <t>11/12/2014 10:21:39</t>
  </si>
  <si>
    <t>11/11/2014 10:11:45</t>
  </si>
  <si>
    <t>11/10/2014 10:17:36</t>
  </si>
  <si>
    <t>11/09/2014 09:18:00</t>
  </si>
  <si>
    <t>11/08/2014 10:24:29</t>
  </si>
  <si>
    <t>11/07/2014 11:26:37</t>
  </si>
  <si>
    <t>11/06/2014 09:19:25</t>
  </si>
  <si>
    <t>11/05/2014 11:15:32</t>
  </si>
  <si>
    <t>11/22/2014 09:15:13</t>
  </si>
  <si>
    <t>11/21/2014 09:26:32</t>
  </si>
  <si>
    <t>11/20/2014 09:17:47</t>
  </si>
  <si>
    <t>11/19/2014 09:48:56</t>
  </si>
  <si>
    <t>11/18/2014 09:14:17</t>
  </si>
  <si>
    <t>11/17/2014 09:15:48</t>
  </si>
  <si>
    <t>11/16/2014 09:14:51</t>
  </si>
  <si>
    <t>11/15/2014 09:18:11</t>
  </si>
  <si>
    <t>11/13/2014 09:16:34</t>
  </si>
  <si>
    <t>11/12/2014 09:25:29</t>
  </si>
  <si>
    <t>11/11/2014 09:29:04</t>
  </si>
  <si>
    <t>11/10/2014 09:46:52</t>
  </si>
  <si>
    <t>11/09/2014 09:15:57</t>
  </si>
  <si>
    <t>11/08/2014 09:22:35</t>
  </si>
  <si>
    <t>11/07/2014 10:12:07</t>
  </si>
  <si>
    <t>11/06/2014 09:21:10</t>
  </si>
  <si>
    <t>11/05/2014 09:55:06</t>
  </si>
  <si>
    <t>11/19/2014 09:30:44</t>
  </si>
  <si>
    <t>11/18/2014 10:29:38</t>
  </si>
  <si>
    <t>11/16/2014 09:11:42</t>
  </si>
  <si>
    <t>11/15/2014 09:29:18</t>
  </si>
  <si>
    <t>11/14/2014 10:02:48</t>
  </si>
  <si>
    <t>11/13/2014 10:15:04</t>
  </si>
  <si>
    <t>11/12/2014 10:14:00</t>
  </si>
  <si>
    <t>11/11/2014 09:56:45</t>
  </si>
  <si>
    <t>11/10/2014 10:54:18</t>
  </si>
  <si>
    <t>11/09/2014 11:12:50</t>
  </si>
  <si>
    <t>11/08/2014 11:36:16</t>
  </si>
  <si>
    <t>11/07/2014 11:24:31</t>
  </si>
  <si>
    <t>11/06/2014 14:52:31</t>
  </si>
  <si>
    <t>11/22/2014 11:56:08</t>
  </si>
  <si>
    <t>11/02/2014 10:09:50</t>
  </si>
  <si>
    <t>11/01/2014 11:24:51</t>
  </si>
  <si>
    <t>11/22/2014 09:16:27</t>
  </si>
  <si>
    <t>11/21/2014 09:44:38</t>
  </si>
  <si>
    <t>11/20/2014 09:34:19</t>
  </si>
  <si>
    <t>11/19/2014 09:41:38</t>
  </si>
  <si>
    <t>11/18/2014 10:17:26</t>
  </si>
  <si>
    <t>11/17/2014 09:13:52</t>
  </si>
  <si>
    <t>11/16/2014 09:17:38</t>
  </si>
  <si>
    <t>11/14/2014 09:16:19</t>
  </si>
  <si>
    <t>11/13/2014 09:42:37</t>
  </si>
  <si>
    <t>11/12/2014 09:40:56</t>
  </si>
  <si>
    <t>11/11/2014 09:57:56</t>
  </si>
  <si>
    <t>11/10/2014 09:12:04</t>
  </si>
  <si>
    <t>11/09/2014 09:28:12</t>
  </si>
  <si>
    <t>11/08/2014 09:20:15</t>
  </si>
  <si>
    <t>11/07/2014 13:10:39</t>
  </si>
  <si>
    <t>11/22/2014 09:15:07</t>
  </si>
  <si>
    <t>11/21/2014 09:22:08</t>
  </si>
  <si>
    <t>11/20/2014 09:17:33</t>
  </si>
  <si>
    <t>11/19/2014 09:27:40</t>
  </si>
  <si>
    <t>11/18/2014 09:14:59</t>
  </si>
  <si>
    <t>11/17/2014 09:16:41</t>
  </si>
  <si>
    <t>11/14/2014 09:20:57</t>
  </si>
  <si>
    <t>11/12/2014 09:13:42</t>
  </si>
  <si>
    <t>11/11/2014 09:17:56</t>
  </si>
  <si>
    <t>11/10/2014 09:14:38</t>
  </si>
  <si>
    <t>11/09/2014 09:16:28</t>
  </si>
  <si>
    <t>11/08/2014 09:15:37</t>
  </si>
  <si>
    <t>11/07/2014 09:16:10</t>
  </si>
  <si>
    <t>11/06/2014 09:22:06</t>
  </si>
  <si>
    <t>11/05/2014 09:29:25</t>
  </si>
  <si>
    <t>11/22/2014 09:18:16</t>
  </si>
  <si>
    <t>11/21/2014 09:23:10</t>
  </si>
  <si>
    <t>11/20/2014 09:18:49</t>
  </si>
  <si>
    <t>11/19/2014 09:20:43</t>
  </si>
  <si>
    <t>11/18/2014 09:10:28</t>
  </si>
  <si>
    <t>11/17/2014 09:15:37</t>
  </si>
  <si>
    <t>11/16/2014 09:12:39</t>
  </si>
  <si>
    <t>11/15/2014 09:12:09</t>
  </si>
  <si>
    <t>11/14/2014 09:12:47</t>
  </si>
  <si>
    <t>11/13/2014 09:12:22</t>
  </si>
  <si>
    <t>11/12/2014 09:18:34</t>
  </si>
  <si>
    <t>11/11/2014 09:26:25</t>
  </si>
  <si>
    <t>11/10/2014 09:17:11</t>
  </si>
  <si>
    <t>11/09/2014 09:16:04</t>
  </si>
  <si>
    <t>11/08/2014 09:19:05</t>
  </si>
  <si>
    <t>11/07/2014 09:12:41</t>
  </si>
  <si>
    <t>11/06/2014 09:15:52</t>
  </si>
  <si>
    <t>11/05/2014 09:50:57</t>
  </si>
  <si>
    <t>12-01/09:00:00</t>
  </si>
  <si>
    <t>11-30/09:00:00</t>
  </si>
  <si>
    <t>11-29/09:00:00</t>
  </si>
  <si>
    <t>11-28/09:00:00</t>
  </si>
  <si>
    <t>11-27/09:00:00</t>
  </si>
  <si>
    <t>11-26/09:00:00</t>
  </si>
  <si>
    <t>11-25/09:00:00</t>
  </si>
  <si>
    <t>11-24/09:00:00</t>
  </si>
  <si>
    <t>11-23/09:00:00</t>
  </si>
  <si>
    <t xml:space="preserve"> 01/12/2014 </t>
  </si>
  <si>
    <t xml:space="preserve"> 30/11/2014 </t>
  </si>
  <si>
    <t xml:space="preserve"> 29/11/2014 </t>
  </si>
  <si>
    <t xml:space="preserve"> 28/11/2014 </t>
  </si>
  <si>
    <t xml:space="preserve"> 27/11/2014 </t>
  </si>
  <si>
    <t xml:space="preserve"> 26/11/2014 </t>
  </si>
  <si>
    <t xml:space="preserve"> 25/11/2014 </t>
  </si>
  <si>
    <t xml:space="preserve"> 11/28/2014 </t>
  </si>
  <si>
    <t xml:space="preserve"> 11/27/2014 </t>
  </si>
  <si>
    <t xml:space="preserve"> 11/26/2014 </t>
  </si>
  <si>
    <t xml:space="preserve"> 11/25/2014 </t>
  </si>
  <si>
    <t xml:space="preserve"> 11/24/2014 </t>
  </si>
  <si>
    <t xml:space="preserve"> 11/23/2014 </t>
  </si>
  <si>
    <t>Miercoles</t>
  </si>
  <si>
    <t>Jueves</t>
  </si>
  <si>
    <t>Viernes</t>
  </si>
  <si>
    <t>Sabado</t>
  </si>
  <si>
    <t>Domingo</t>
  </si>
  <si>
    <t>Martes</t>
  </si>
  <si>
    <t>Lunes</t>
  </si>
  <si>
    <t>Pruebas de turbina</t>
  </si>
  <si>
    <t>11 segundos</t>
  </si>
  <si>
    <r>
      <t xml:space="preserve">Festivo </t>
    </r>
    <r>
      <rPr>
        <i/>
        <sz val="11"/>
        <color theme="1"/>
        <rFont val="Calibri"/>
        <family val="2"/>
        <scheme val="minor"/>
      </rPr>
      <t>OK</t>
    </r>
  </si>
  <si>
    <t>+</t>
  </si>
  <si>
    <t>Arranque de turbina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</si>
</sst>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b/>
      <sz val="10"/>
      <name val="Geneva"/>
    </font>
    <font>
      <b/>
      <sz val="11"/>
      <name val="Arial"/>
      <family val="2"/>
    </font>
    <font>
      <sz val="11"/>
      <name val="Calibri"/>
      <family val="2"/>
    </font>
    <font>
      <sz val="8"/>
      <color indexed="18"/>
      <name val="Verdana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7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7EACB1"/>
      </left>
      <right style="medium">
        <color rgb="FFC2D4DA"/>
      </right>
      <top style="medium">
        <color rgb="FF7EACB1"/>
      </top>
      <bottom style="medium">
        <color rgb="FFC2D4DA"/>
      </bottom>
      <diagonal/>
    </border>
    <border>
      <left/>
      <right style="medium">
        <color rgb="FF7EACB1"/>
      </right>
      <top style="medium">
        <color rgb="FF7EACB1"/>
      </top>
      <bottom style="medium">
        <color rgb="FFC2D4DA"/>
      </bottom>
      <diagonal/>
    </border>
    <border>
      <left style="medium">
        <color rgb="FF7EACB1"/>
      </left>
      <right style="medium">
        <color rgb="FFC2D4DA"/>
      </right>
      <top/>
      <bottom style="medium">
        <color rgb="FFC2D4DA"/>
      </bottom>
      <diagonal/>
    </border>
    <border>
      <left/>
      <right style="medium">
        <color rgb="FF7EACB1"/>
      </right>
      <top/>
      <bottom style="medium">
        <color rgb="FFC2D4DA"/>
      </bottom>
      <diagonal/>
    </border>
    <border>
      <left style="medium">
        <color rgb="FF7EACB1"/>
      </left>
      <right style="medium">
        <color rgb="FFC2D4DA"/>
      </right>
      <top/>
      <bottom style="medium">
        <color rgb="FF7EACB1"/>
      </bottom>
      <diagonal/>
    </border>
    <border>
      <left/>
      <right style="medium">
        <color rgb="FF7EACB1"/>
      </right>
      <top/>
      <bottom style="medium">
        <color rgb="FF7EACB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9" fillId="0" borderId="0"/>
    <xf numFmtId="0" fontId="19" fillId="0" borderId="0"/>
  </cellStyleXfs>
  <cellXfs count="32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8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10" fontId="0" fillId="0" borderId="0" xfId="0" applyNumberFormat="1"/>
    <xf numFmtId="10" fontId="0" fillId="0" borderId="27" xfId="0" applyNumberFormat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8" xfId="0" applyNumberFormat="1" applyFill="1" applyBorder="1" applyAlignment="1">
      <alignment horizontal="center"/>
    </xf>
    <xf numFmtId="10" fontId="0" fillId="8" borderId="28" xfId="0" applyNumberFormat="1" applyFill="1" applyBorder="1" applyAlignment="1">
      <alignment horizontal="center"/>
    </xf>
    <xf numFmtId="10" fontId="0" fillId="7" borderId="29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8" borderId="29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6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8" xfId="0" applyNumberFormat="1" applyBorder="1" applyAlignment="1">
      <alignment horizontal="center" vertical="center" wrapText="1"/>
    </xf>
    <xf numFmtId="10" fontId="24" fillId="6" borderId="29" xfId="0" applyNumberFormat="1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0" fillId="5" borderId="31" xfId="0" applyFont="1" applyFill="1" applyBorder="1" applyAlignment="1">
      <alignment horizontal="left"/>
    </xf>
    <xf numFmtId="0" fontId="26" fillId="9" borderId="31" xfId="0" applyFont="1" applyFill="1" applyBorder="1" applyAlignment="1">
      <alignment horizontal="left"/>
    </xf>
    <xf numFmtId="0" fontId="26" fillId="9" borderId="31" xfId="0" applyFont="1" applyFill="1" applyBorder="1" applyAlignment="1">
      <alignment horizontal="left" vertical="center"/>
    </xf>
    <xf numFmtId="22" fontId="26" fillId="9" borderId="31" xfId="0" applyNumberFormat="1" applyFont="1" applyFill="1" applyBorder="1" applyAlignment="1">
      <alignment horizontal="left" vertical="center"/>
    </xf>
    <xf numFmtId="0" fontId="0" fillId="12" borderId="31" xfId="0" applyFont="1" applyFill="1" applyBorder="1" applyAlignment="1">
      <alignment horizontal="right"/>
    </xf>
    <xf numFmtId="22" fontId="26" fillId="9" borderId="31" xfId="0" applyNumberFormat="1" applyFont="1" applyFill="1" applyBorder="1" applyAlignment="1">
      <alignment horizontal="left"/>
    </xf>
    <xf numFmtId="0" fontId="26" fillId="9" borderId="33" xfId="0" applyFont="1" applyFill="1" applyBorder="1" applyAlignment="1">
      <alignment horizontal="left"/>
    </xf>
    <xf numFmtId="0" fontId="0" fillId="12" borderId="40" xfId="0" applyFont="1" applyFill="1" applyBorder="1" applyAlignment="1">
      <alignment horizontal="right"/>
    </xf>
    <xf numFmtId="0" fontId="0" fillId="0" borderId="32" xfId="0" applyFont="1" applyBorder="1" applyAlignment="1">
      <alignment horizontal="left"/>
    </xf>
    <xf numFmtId="22" fontId="27" fillId="9" borderId="31" xfId="0" applyNumberFormat="1" applyFont="1" applyFill="1" applyBorder="1" applyAlignment="1">
      <alignment vertical="center"/>
    </xf>
    <xf numFmtId="0" fontId="26" fillId="9" borderId="31" xfId="0" applyFont="1" applyFill="1" applyBorder="1" applyAlignment="1">
      <alignment horizontal="left" vertical="center" indent="1"/>
    </xf>
    <xf numFmtId="22" fontId="26" fillId="9" borderId="31" xfId="0" applyNumberFormat="1" applyFont="1" applyFill="1" applyBorder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0" xfId="0" applyBorder="1"/>
    <xf numFmtId="0" fontId="25" fillId="9" borderId="0" xfId="0" applyFont="1" applyFill="1" applyBorder="1" applyAlignment="1">
      <alignment horizontal="left" vertical="center" indent="1"/>
    </xf>
    <xf numFmtId="22" fontId="25" fillId="9" borderId="0" xfId="0" applyNumberFormat="1" applyFont="1" applyFill="1" applyBorder="1" applyAlignment="1">
      <alignment horizontal="left" vertical="center" indent="1"/>
    </xf>
    <xf numFmtId="22" fontId="26" fillId="9" borderId="31" xfId="0" applyNumberFormat="1" applyFont="1" applyFill="1" applyBorder="1" applyAlignment="1">
      <alignment horizontal="left" vertical="center" indent="1"/>
    </xf>
    <xf numFmtId="22" fontId="26" fillId="9" borderId="32" xfId="0" applyNumberFormat="1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/>
    </xf>
    <xf numFmtId="0" fontId="27" fillId="9" borderId="31" xfId="0" applyFont="1" applyFill="1" applyBorder="1" applyAlignment="1">
      <alignment vertical="center"/>
    </xf>
    <xf numFmtId="0" fontId="0" fillId="0" borderId="0" xfId="0" applyFill="1"/>
    <xf numFmtId="0" fontId="26" fillId="9" borderId="32" xfId="0" applyFont="1" applyFill="1" applyBorder="1" applyAlignment="1">
      <alignment horizontal="left"/>
    </xf>
    <xf numFmtId="22" fontId="26" fillId="0" borderId="31" xfId="0" applyNumberFormat="1" applyFont="1" applyFill="1" applyBorder="1" applyAlignment="1">
      <alignment horizontal="left" vertical="center"/>
    </xf>
    <xf numFmtId="0" fontId="26" fillId="0" borderId="31" xfId="0" applyFont="1" applyFill="1" applyBorder="1" applyAlignment="1">
      <alignment horizontal="left" vertical="center" indent="1"/>
    </xf>
    <xf numFmtId="22" fontId="27" fillId="12" borderId="40" xfId="0" applyNumberFormat="1" applyFont="1" applyFill="1" applyBorder="1" applyAlignment="1">
      <alignment horizontal="right" vertical="center"/>
    </xf>
    <xf numFmtId="0" fontId="28" fillId="9" borderId="31" xfId="0" applyFont="1" applyFill="1" applyBorder="1" applyAlignment="1">
      <alignment horizontal="left" vertical="center"/>
    </xf>
    <xf numFmtId="22" fontId="28" fillId="9" borderId="31" xfId="0" applyNumberFormat="1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/>
    </xf>
    <xf numFmtId="22" fontId="26" fillId="0" borderId="31" xfId="0" applyNumberFormat="1" applyFont="1" applyFill="1" applyBorder="1"/>
    <xf numFmtId="22" fontId="26" fillId="9" borderId="32" xfId="0" applyNumberFormat="1" applyFont="1" applyFill="1" applyBorder="1" applyAlignment="1"/>
    <xf numFmtId="0" fontId="28" fillId="9" borderId="33" xfId="0" applyFont="1" applyFill="1" applyBorder="1" applyAlignment="1">
      <alignment horizontal="left" vertical="center"/>
    </xf>
    <xf numFmtId="0" fontId="26" fillId="9" borderId="33" xfId="0" applyFont="1" applyFill="1" applyBorder="1" applyAlignment="1">
      <alignment horizontal="left" vertical="center"/>
    </xf>
    <xf numFmtId="0" fontId="26" fillId="9" borderId="33" xfId="0" applyFont="1" applyFill="1" applyBorder="1" applyAlignment="1">
      <alignment horizontal="left" vertical="center" indent="1"/>
    </xf>
    <xf numFmtId="22" fontId="26" fillId="9" borderId="32" xfId="0" applyNumberFormat="1" applyFont="1" applyFill="1" applyBorder="1"/>
    <xf numFmtId="0" fontId="26" fillId="9" borderId="32" xfId="0" applyFont="1" applyFill="1" applyBorder="1" applyAlignment="1">
      <alignment horizontal="left" vertical="center" indent="1"/>
    </xf>
    <xf numFmtId="0" fontId="26" fillId="9" borderId="25" xfId="0" applyFont="1" applyFill="1" applyBorder="1" applyAlignment="1">
      <alignment horizontal="left" vertical="center"/>
    </xf>
    <xf numFmtId="22" fontId="26" fillId="9" borderId="33" xfId="0" applyNumberFormat="1" applyFont="1" applyFill="1" applyBorder="1" applyAlignment="1">
      <alignment horizontal="left"/>
    </xf>
    <xf numFmtId="22" fontId="26" fillId="9" borderId="32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0" fillId="0" borderId="0" xfId="0" applyFill="1" applyBorder="1"/>
    <xf numFmtId="4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2" fillId="0" borderId="0" xfId="0" applyFont="1" applyFill="1" applyAlignment="1"/>
    <xf numFmtId="4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31" fillId="0" borderId="0" xfId="2" applyFont="1" applyAlignment="1">
      <alignment horizontal="center"/>
    </xf>
    <xf numFmtId="0" fontId="19" fillId="0" borderId="0" xfId="2" applyFont="1"/>
    <xf numFmtId="0" fontId="32" fillId="0" borderId="0" xfId="2" applyFont="1"/>
    <xf numFmtId="0" fontId="32" fillId="0" borderId="0" xfId="2" applyFont="1" applyAlignment="1">
      <alignment horizontal="center"/>
    </xf>
    <xf numFmtId="0" fontId="22" fillId="0" borderId="12" xfId="2" applyFont="1" applyFill="1" applyBorder="1"/>
    <xf numFmtId="0" fontId="14" fillId="0" borderId="41" xfId="2" applyFont="1" applyFill="1" applyBorder="1" applyAlignment="1"/>
    <xf numFmtId="0" fontId="22" fillId="0" borderId="42" xfId="2" applyFont="1" applyFill="1" applyBorder="1" applyAlignment="1">
      <alignment horizontal="right"/>
    </xf>
    <xf numFmtId="0" fontId="14" fillId="0" borderId="44" xfId="2" applyFont="1" applyFill="1" applyBorder="1" applyAlignment="1">
      <alignment horizontal="center"/>
    </xf>
    <xf numFmtId="0" fontId="14" fillId="0" borderId="13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/>
    <xf numFmtId="0" fontId="22" fillId="0" borderId="45" xfId="2" applyFont="1" applyFill="1" applyBorder="1"/>
    <xf numFmtId="0" fontId="14" fillId="0" borderId="46" xfId="2" applyFont="1" applyFill="1" applyBorder="1" applyAlignment="1"/>
    <xf numFmtId="0" fontId="22" fillId="0" borderId="23" xfId="2" applyFont="1" applyFill="1" applyBorder="1" applyAlignment="1">
      <alignment horizontal="right"/>
    </xf>
    <xf numFmtId="0" fontId="14" fillId="0" borderId="47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0" xfId="2" applyFont="1" applyFill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quotePrefix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4" fillId="0" borderId="28" xfId="2" applyFont="1" applyFill="1" applyBorder="1" applyAlignment="1">
      <alignment horizontal="center"/>
    </xf>
    <xf numFmtId="0" fontId="14" fillId="0" borderId="14" xfId="2" applyFont="1" applyFill="1" applyBorder="1" applyAlignment="1">
      <alignment horizontal="center" vertical="center"/>
    </xf>
    <xf numFmtId="0" fontId="14" fillId="0" borderId="54" xfId="2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15" fontId="14" fillId="0" borderId="62" xfId="2" applyNumberFormat="1" applyFont="1" applyFill="1" applyBorder="1" applyAlignment="1">
      <alignment horizontal="center"/>
    </xf>
    <xf numFmtId="20" fontId="14" fillId="0" borderId="63" xfId="2" applyNumberFormat="1" applyFont="1" applyFill="1" applyBorder="1" applyAlignment="1">
      <alignment horizontal="center"/>
    </xf>
    <xf numFmtId="3" fontId="14" fillId="0" borderId="64" xfId="2" applyNumberFormat="1" applyFont="1" applyFill="1" applyBorder="1" applyAlignment="1">
      <alignment horizontal="center"/>
    </xf>
    <xf numFmtId="3" fontId="14" fillId="0" borderId="37" xfId="2" applyNumberFormat="1" applyFont="1" applyFill="1" applyBorder="1" applyAlignment="1">
      <alignment horizontal="center"/>
    </xf>
    <xf numFmtId="0" fontId="14" fillId="0" borderId="33" xfId="2" applyFont="1" applyFill="1" applyBorder="1" applyAlignment="1">
      <alignment horizontal="center"/>
    </xf>
    <xf numFmtId="0" fontId="14" fillId="0" borderId="38" xfId="2" applyFont="1" applyFill="1" applyBorder="1" applyAlignment="1">
      <alignment horizontal="center"/>
    </xf>
    <xf numFmtId="0" fontId="14" fillId="0" borderId="65" xfId="2" applyFont="1" applyFill="1" applyBorder="1" applyAlignment="1">
      <alignment horizontal="center"/>
    </xf>
    <xf numFmtId="0" fontId="14" fillId="0" borderId="66" xfId="2" applyFont="1" applyFill="1" applyBorder="1" applyAlignment="1">
      <alignment horizontal="center"/>
    </xf>
    <xf numFmtId="0" fontId="14" fillId="0" borderId="67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" fontId="14" fillId="0" borderId="37" xfId="2" applyNumberFormat="1" applyFont="1" applyFill="1" applyBorder="1" applyAlignment="1">
      <alignment horizontal="center"/>
    </xf>
    <xf numFmtId="3" fontId="14" fillId="0" borderId="31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22" fillId="0" borderId="0" xfId="2" applyFont="1"/>
    <xf numFmtId="0" fontId="22" fillId="0" borderId="0" xfId="2" applyFont="1" applyAlignment="1">
      <alignment horizontal="center"/>
    </xf>
    <xf numFmtId="15" fontId="14" fillId="0" borderId="0" xfId="2" applyNumberFormat="1" applyFont="1" applyFill="1" applyBorder="1" applyAlignment="1">
      <alignment horizontal="center"/>
    </xf>
    <xf numFmtId="20" fontId="14" fillId="0" borderId="0" xfId="2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/>
    <xf numFmtId="0" fontId="14" fillId="5" borderId="12" xfId="0" applyFont="1" applyFill="1" applyBorder="1"/>
    <xf numFmtId="0" fontId="0" fillId="5" borderId="42" xfId="0" applyFill="1" applyBorder="1"/>
    <xf numFmtId="0" fontId="14" fillId="5" borderId="42" xfId="0" applyFont="1" applyFill="1" applyBorder="1"/>
    <xf numFmtId="0" fontId="0" fillId="5" borderId="43" xfId="0" applyFill="1" applyBorder="1"/>
    <xf numFmtId="0" fontId="14" fillId="5" borderId="68" xfId="0" applyFont="1" applyFill="1" applyBorder="1"/>
    <xf numFmtId="0" fontId="0" fillId="5" borderId="38" xfId="0" applyFill="1" applyBorder="1"/>
    <xf numFmtId="0" fontId="14" fillId="5" borderId="38" xfId="0" applyFont="1" applyFill="1" applyBorder="1"/>
    <xf numFmtId="0" fontId="0" fillId="5" borderId="39" xfId="0" applyFill="1" applyBorder="1"/>
    <xf numFmtId="0" fontId="19" fillId="0" borderId="0" xfId="2" applyFont="1" applyAlignment="1">
      <alignment horizontal="center"/>
    </xf>
    <xf numFmtId="20" fontId="14" fillId="0" borderId="63" xfId="2" quotePrefix="1" applyNumberFormat="1" applyFont="1" applyFill="1" applyBorder="1" applyAlignment="1">
      <alignment horizontal="center"/>
    </xf>
    <xf numFmtId="3" fontId="14" fillId="0" borderId="38" xfId="2" applyNumberFormat="1" applyFont="1" applyFill="1" applyBorder="1" applyAlignment="1">
      <alignment horizontal="center"/>
    </xf>
    <xf numFmtId="3" fontId="37" fillId="0" borderId="31" xfId="0" applyNumberFormat="1" applyFont="1" applyBorder="1" applyAlignment="1">
      <alignment horizontal="center"/>
    </xf>
    <xf numFmtId="20" fontId="14" fillId="0" borderId="69" xfId="2" quotePrefix="1" applyNumberFormat="1" applyFont="1" applyFill="1" applyBorder="1" applyAlignment="1">
      <alignment horizontal="center"/>
    </xf>
    <xf numFmtId="0" fontId="14" fillId="0" borderId="41" xfId="2" applyFont="1" applyFill="1" applyBorder="1" applyAlignment="1">
      <alignment horizontal="center"/>
    </xf>
    <xf numFmtId="17" fontId="14" fillId="0" borderId="46" xfId="2" applyNumberFormat="1" applyFont="1" applyFill="1" applyBorder="1" applyAlignment="1">
      <alignment horizontal="center"/>
    </xf>
    <xf numFmtId="0" fontId="38" fillId="0" borderId="46" xfId="2" applyFont="1" applyFill="1" applyBorder="1" applyAlignment="1"/>
    <xf numFmtId="3" fontId="34" fillId="0" borderId="3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5" fontId="14" fillId="8" borderId="62" xfId="2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3" fontId="39" fillId="0" borderId="0" xfId="0" applyNumberFormat="1" applyFont="1" applyFill="1" applyAlignment="1">
      <alignment horizontal="center" vertical="center"/>
    </xf>
    <xf numFmtId="3" fontId="39" fillId="0" borderId="42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3" fontId="14" fillId="6" borderId="64" xfId="2" applyNumberFormat="1" applyFont="1" applyFill="1" applyBorder="1" applyAlignment="1">
      <alignment horizontal="center"/>
    </xf>
    <xf numFmtId="3" fontId="14" fillId="6" borderId="3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20" fillId="8" borderId="15" xfId="0" applyNumberFormat="1" applyFont="1" applyFill="1" applyBorder="1" applyAlignment="1" applyProtection="1">
      <alignment horizontal="center"/>
    </xf>
    <xf numFmtId="16" fontId="14" fillId="6" borderId="19" xfId="0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3" fontId="0" fillId="7" borderId="15" xfId="0" applyNumberFormat="1" applyFill="1" applyBorder="1" applyAlignment="1">
      <alignment horizontal="center"/>
    </xf>
    <xf numFmtId="3" fontId="0" fillId="7" borderId="48" xfId="0" applyNumberFormat="1" applyFill="1" applyBorder="1" applyAlignment="1">
      <alignment horizontal="center"/>
    </xf>
    <xf numFmtId="16" fontId="14" fillId="7" borderId="19" xfId="0" applyNumberFormat="1" applyFont="1" applyFill="1" applyBorder="1" applyAlignment="1">
      <alignment horizontal="center"/>
    </xf>
    <xf numFmtId="0" fontId="0" fillId="6" borderId="0" xfId="0" applyFill="1"/>
    <xf numFmtId="2" fontId="0" fillId="12" borderId="40" xfId="0" applyNumberFormat="1" applyFont="1" applyFill="1" applyBorder="1" applyAlignment="1" applyProtection="1">
      <alignment horizontal="right"/>
    </xf>
    <xf numFmtId="0" fontId="26" fillId="9" borderId="71" xfId="0" applyFont="1" applyFill="1" applyBorder="1" applyAlignment="1">
      <alignment horizontal="left" vertical="center" indent="1"/>
    </xf>
    <xf numFmtId="0" fontId="26" fillId="9" borderId="72" xfId="0" applyFont="1" applyFill="1" applyBorder="1" applyAlignment="1">
      <alignment horizontal="left" vertical="center" indent="1"/>
    </xf>
    <xf numFmtId="0" fontId="26" fillId="9" borderId="73" xfId="0" applyFont="1" applyFill="1" applyBorder="1" applyAlignment="1">
      <alignment horizontal="left" vertical="center" indent="1"/>
    </xf>
    <xf numFmtId="0" fontId="26" fillId="9" borderId="74" xfId="0" applyFont="1" applyFill="1" applyBorder="1" applyAlignment="1">
      <alignment horizontal="left" vertical="center" indent="1"/>
    </xf>
    <xf numFmtId="0" fontId="26" fillId="9" borderId="75" xfId="0" applyFont="1" applyFill="1" applyBorder="1" applyAlignment="1">
      <alignment horizontal="left" vertical="center" indent="1"/>
    </xf>
    <xf numFmtId="0" fontId="26" fillId="9" borderId="76" xfId="0" applyFont="1" applyFill="1" applyBorder="1" applyAlignment="1">
      <alignment horizontal="left" vertical="center" indent="1"/>
    </xf>
    <xf numFmtId="22" fontId="26" fillId="9" borderId="33" xfId="0" applyNumberFormat="1" applyFont="1" applyFill="1" applyBorder="1" applyAlignment="1">
      <alignment horizontal="left" vertical="center"/>
    </xf>
    <xf numFmtId="2" fontId="0" fillId="12" borderId="40" xfId="0" applyNumberFormat="1" applyFont="1" applyFill="1" applyBorder="1" applyAlignment="1">
      <alignment horizontal="right"/>
    </xf>
    <xf numFmtId="22" fontId="26" fillId="9" borderId="33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16" xfId="0" applyFont="1" applyBorder="1" applyAlignment="1">
      <alignment horizontal="center"/>
    </xf>
    <xf numFmtId="1" fontId="22" fillId="7" borderId="0" xfId="0" applyNumberFormat="1" applyFont="1" applyFill="1" applyBorder="1" applyAlignment="1">
      <alignment horizontal="center"/>
    </xf>
    <xf numFmtId="1" fontId="22" fillId="7" borderId="77" xfId="0" applyNumberFormat="1" applyFont="1" applyFill="1" applyBorder="1" applyAlignment="1">
      <alignment horizontal="center"/>
    </xf>
    <xf numFmtId="1" fontId="22" fillId="8" borderId="0" xfId="0" applyNumberFormat="1" applyFont="1" applyFill="1" applyBorder="1" applyAlignment="1">
      <alignment horizontal="center"/>
    </xf>
    <xf numFmtId="0" fontId="41" fillId="0" borderId="0" xfId="0" applyFont="1"/>
    <xf numFmtId="3" fontId="43" fillId="8" borderId="20" xfId="0" applyNumberFormat="1" applyFont="1" applyFill="1" applyBorder="1" applyAlignment="1">
      <alignment horizontal="center"/>
    </xf>
    <xf numFmtId="3" fontId="43" fillId="7" borderId="20" xfId="0" applyNumberFormat="1" applyFont="1" applyFill="1" applyBorder="1" applyAlignment="1">
      <alignment horizontal="center"/>
    </xf>
    <xf numFmtId="3" fontId="43" fillId="0" borderId="0" xfId="0" applyNumberFormat="1" applyFont="1"/>
    <xf numFmtId="3" fontId="43" fillId="0" borderId="38" xfId="0" applyNumberFormat="1" applyFont="1" applyBorder="1"/>
    <xf numFmtId="3" fontId="43" fillId="6" borderId="78" xfId="0" applyNumberFormat="1" applyFont="1" applyFill="1" applyBorder="1"/>
    <xf numFmtId="3" fontId="0" fillId="6" borderId="25" xfId="0" applyNumberFormat="1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11" borderId="32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3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3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17" fontId="33" fillId="0" borderId="23" xfId="2" applyNumberFormat="1" applyFont="1" applyFill="1" applyBorder="1" applyAlignment="1">
      <alignment horizontal="center"/>
    </xf>
    <xf numFmtId="17" fontId="33" fillId="0" borderId="24" xfId="2" applyNumberFormat="1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Alignment="1">
      <alignment horizontal="center"/>
    </xf>
    <xf numFmtId="0" fontId="31" fillId="0" borderId="0" xfId="2" applyFont="1" applyAlignment="1">
      <alignment horizontal="center"/>
    </xf>
    <xf numFmtId="0" fontId="33" fillId="0" borderId="42" xfId="2" applyFont="1" applyFill="1" applyBorder="1" applyAlignment="1">
      <alignment horizontal="center"/>
    </xf>
    <xf numFmtId="0" fontId="33" fillId="0" borderId="43" xfId="2" applyFont="1" applyFill="1" applyBorder="1" applyAlignment="1">
      <alignment horizontal="center"/>
    </xf>
    <xf numFmtId="0" fontId="14" fillId="0" borderId="28" xfId="2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14" fillId="0" borderId="50" xfId="2" applyFont="1" applyFill="1" applyBorder="1" applyAlignment="1">
      <alignment horizontal="center"/>
    </xf>
    <xf numFmtId="0" fontId="14" fillId="0" borderId="45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51" xfId="2" applyFont="1" applyFill="1" applyBorder="1" applyAlignment="1">
      <alignment horizontal="center"/>
    </xf>
    <xf numFmtId="0" fontId="14" fillId="0" borderId="55" xfId="2" applyFont="1" applyFill="1" applyBorder="1" applyAlignment="1">
      <alignment horizontal="center"/>
    </xf>
    <xf numFmtId="0" fontId="14" fillId="0" borderId="61" xfId="2" applyFont="1" applyFill="1" applyBorder="1" applyAlignment="1">
      <alignment horizontal="center"/>
    </xf>
    <xf numFmtId="0" fontId="14" fillId="0" borderId="52" xfId="2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14" fillId="0" borderId="53" xfId="2" applyFont="1" applyFill="1" applyBorder="1" applyAlignment="1">
      <alignment horizontal="center" vertical="center" wrapText="1"/>
    </xf>
    <xf numFmtId="0" fontId="14" fillId="0" borderId="56" xfId="2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11" borderId="31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22" fontId="26" fillId="9" borderId="33" xfId="0" applyNumberFormat="1" applyFont="1" applyFill="1" applyBorder="1" applyAlignment="1">
      <alignment horizontal="center" vertical="center"/>
    </xf>
    <xf numFmtId="22" fontId="26" fillId="9" borderId="31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Alignment="1">
      <alignment horizontal="center"/>
    </xf>
    <xf numFmtId="22" fontId="26" fillId="9" borderId="20" xfId="0" applyNumberFormat="1" applyFont="1" applyFill="1" applyBorder="1" applyAlignment="1">
      <alignment horizontal="center" vertical="center"/>
    </xf>
    <xf numFmtId="22" fontId="26" fillId="9" borderId="0" xfId="0" applyNumberFormat="1" applyFont="1" applyFill="1" applyBorder="1" applyAlignment="1">
      <alignment horizontal="center" vertical="center"/>
    </xf>
    <xf numFmtId="22" fontId="26" fillId="9" borderId="36" xfId="0" applyNumberFormat="1" applyFont="1" applyFill="1" applyBorder="1" applyAlignment="1">
      <alignment horizontal="center" vertical="center"/>
    </xf>
    <xf numFmtId="22" fontId="26" fillId="9" borderId="21" xfId="0" applyNumberFormat="1" applyFont="1" applyFill="1" applyBorder="1" applyAlignment="1">
      <alignment horizontal="center" vertical="center"/>
    </xf>
    <xf numFmtId="22" fontId="26" fillId="9" borderId="37" xfId="0" applyNumberFormat="1" applyFont="1" applyFill="1" applyBorder="1" applyAlignment="1">
      <alignment horizontal="center" vertical="center"/>
    </xf>
    <xf numFmtId="22" fontId="26" fillId="9" borderId="38" xfId="0" applyNumberFormat="1" applyFont="1" applyFill="1" applyBorder="1" applyAlignment="1">
      <alignment horizontal="center" vertical="center"/>
    </xf>
    <xf numFmtId="22" fontId="26" fillId="9" borderId="39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FIN-001" xfId="2"/>
    <cellStyle name="Normal_FIN-003" xfId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57150</xdr:rowOff>
        </xdr:from>
        <xdr:to>
          <xdr:col>1</xdr:col>
          <xdr:colOff>514350</xdr:colOff>
          <xdr:row>6</xdr:row>
          <xdr:rowOff>114300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5842" name="Object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X34"/>
  <sheetViews>
    <sheetView tabSelected="1" view="pageBreakPreview" zoomScale="80" zoomScaleNormal="100" zoomScaleSheetLayoutView="80" workbookViewId="0">
      <pane xSplit="5" ySplit="3" topLeftCell="AJ4" activePane="bottomRight" state="frozen"/>
      <selection activeCell="AW10" sqref="AW10"/>
      <selection pane="topRight" activeCell="AW10" sqref="AW10"/>
      <selection pane="bottomLeft" activeCell="AW10" sqref="AW10"/>
      <selection pane="bottomRight" activeCell="AK4" sqref="AK4"/>
    </sheetView>
  </sheetViews>
  <sheetFormatPr baseColWidth="10" defaultColWidth="11.42578125" defaultRowHeight="15"/>
  <cols>
    <col min="2" max="2" width="19.5703125" customWidth="1"/>
    <col min="4" max="4" width="11" customWidth="1"/>
    <col min="5" max="5" width="14.42578125" style="66" bestFit="1" customWidth="1"/>
    <col min="6" max="6" width="11.5703125" customWidth="1"/>
    <col min="7" max="7" width="11.5703125" bestFit="1" customWidth="1"/>
    <col min="9" max="9" width="11.5703125" bestFit="1" customWidth="1"/>
    <col min="10" max="10" width="12.28515625" bestFit="1" customWidth="1"/>
    <col min="11" max="11" width="11.5703125" bestFit="1" customWidth="1"/>
    <col min="16" max="17" width="11.5703125" bestFit="1" customWidth="1"/>
    <col min="19" max="19" width="11.5703125" customWidth="1"/>
    <col min="21" max="21" width="11.5703125" bestFit="1" customWidth="1"/>
    <col min="22" max="22" width="11.5703125" customWidth="1"/>
    <col min="23" max="23" width="11.5703125" bestFit="1" customWidth="1"/>
    <col min="26" max="26" width="11.5703125" bestFit="1" customWidth="1"/>
    <col min="28" max="28" width="11.5703125" bestFit="1" customWidth="1"/>
    <col min="30" max="30" width="11.5703125" bestFit="1" customWidth="1"/>
    <col min="31" max="31" width="13.7109375" bestFit="1" customWidth="1"/>
    <col min="32" max="32" width="11.5703125" bestFit="1" customWidth="1"/>
    <col min="38" max="38" width="11.5703125" bestFit="1" customWidth="1"/>
    <col min="41" max="41" width="11.5703125" customWidth="1"/>
    <col min="42" max="42" width="12.28515625" bestFit="1" customWidth="1"/>
    <col min="43" max="43" width="10.85546875" bestFit="1" customWidth="1"/>
    <col min="44" max="44" width="11.5703125" style="61" bestFit="1" customWidth="1"/>
    <col min="45" max="45" width="12.28515625" style="61" bestFit="1" customWidth="1"/>
    <col min="46" max="46" width="2.7109375" customWidth="1"/>
    <col min="47" max="47" width="1.140625" customWidth="1"/>
    <col min="48" max="48" width="12.28515625" customWidth="1"/>
    <col min="49" max="49" width="1.7109375" customWidth="1"/>
  </cols>
  <sheetData>
    <row r="1" spans="1:50" s="55" customFormat="1" ht="36" customHeight="1">
      <c r="A1" s="249"/>
      <c r="D1" s="248"/>
      <c r="E1" s="66"/>
      <c r="F1" s="216"/>
      <c r="S1" s="216"/>
      <c r="V1" s="216"/>
      <c r="AO1" s="217"/>
      <c r="AR1" s="61"/>
      <c r="AS1" s="97" t="s">
        <v>127</v>
      </c>
    </row>
    <row r="2" spans="1:50" s="55" customFormat="1" ht="16.5" thickBot="1">
      <c r="A2" s="249"/>
      <c r="C2" s="56" t="s">
        <v>90</v>
      </c>
      <c r="D2" s="56"/>
      <c r="E2" s="62">
        <v>1</v>
      </c>
      <c r="F2" s="225">
        <f>E2+1</f>
        <v>2</v>
      </c>
      <c r="G2" s="225">
        <f t="shared" ref="G2:AO2" si="0">F2+1</f>
        <v>3</v>
      </c>
      <c r="H2" s="225">
        <f t="shared" si="0"/>
        <v>4</v>
      </c>
      <c r="I2" s="225">
        <f t="shared" si="0"/>
        <v>5</v>
      </c>
      <c r="J2" s="225">
        <f t="shared" si="0"/>
        <v>6</v>
      </c>
      <c r="K2" s="225">
        <f t="shared" si="0"/>
        <v>7</v>
      </c>
      <c r="L2" s="225">
        <f t="shared" si="0"/>
        <v>8</v>
      </c>
      <c r="M2" s="225">
        <f t="shared" si="0"/>
        <v>9</v>
      </c>
      <c r="N2" s="225">
        <f t="shared" si="0"/>
        <v>10</v>
      </c>
      <c r="O2" s="225">
        <f t="shared" si="0"/>
        <v>11</v>
      </c>
      <c r="P2" s="225">
        <f t="shared" si="0"/>
        <v>12</v>
      </c>
      <c r="Q2" s="225">
        <f t="shared" si="0"/>
        <v>13</v>
      </c>
      <c r="R2" s="225">
        <f t="shared" si="0"/>
        <v>14</v>
      </c>
      <c r="S2" s="225">
        <f t="shared" si="0"/>
        <v>15</v>
      </c>
      <c r="T2" s="225">
        <f t="shared" si="0"/>
        <v>16</v>
      </c>
      <c r="U2" s="225">
        <f t="shared" si="0"/>
        <v>17</v>
      </c>
      <c r="V2" s="225">
        <f t="shared" si="0"/>
        <v>18</v>
      </c>
      <c r="W2" s="225">
        <f t="shared" si="0"/>
        <v>19</v>
      </c>
      <c r="X2" s="225">
        <f t="shared" si="0"/>
        <v>20</v>
      </c>
      <c r="Y2" s="225">
        <f t="shared" si="0"/>
        <v>21</v>
      </c>
      <c r="Z2" s="225">
        <f t="shared" si="0"/>
        <v>22</v>
      </c>
      <c r="AA2" s="225">
        <f t="shared" si="0"/>
        <v>23</v>
      </c>
      <c r="AB2" s="225">
        <f t="shared" si="0"/>
        <v>24</v>
      </c>
      <c r="AC2" s="225">
        <f t="shared" si="0"/>
        <v>25</v>
      </c>
      <c r="AD2" s="225">
        <f t="shared" si="0"/>
        <v>26</v>
      </c>
      <c r="AE2" s="225">
        <f t="shared" si="0"/>
        <v>27</v>
      </c>
      <c r="AF2" s="225">
        <f t="shared" si="0"/>
        <v>28</v>
      </c>
      <c r="AG2" s="225">
        <f t="shared" si="0"/>
        <v>29</v>
      </c>
      <c r="AH2" s="225">
        <f t="shared" si="0"/>
        <v>30</v>
      </c>
      <c r="AI2" s="225">
        <f t="shared" si="0"/>
        <v>31</v>
      </c>
      <c r="AJ2" s="225">
        <f t="shared" si="0"/>
        <v>32</v>
      </c>
      <c r="AK2" s="225">
        <f t="shared" si="0"/>
        <v>33</v>
      </c>
      <c r="AL2" s="225">
        <f t="shared" si="0"/>
        <v>34</v>
      </c>
      <c r="AM2" s="225">
        <f t="shared" si="0"/>
        <v>35</v>
      </c>
      <c r="AN2" s="225">
        <f t="shared" si="0"/>
        <v>36</v>
      </c>
      <c r="AO2" s="225">
        <f t="shared" si="0"/>
        <v>37</v>
      </c>
      <c r="AQ2" s="55" t="s">
        <v>119</v>
      </c>
      <c r="AR2" s="61" t="s">
        <v>118</v>
      </c>
      <c r="AS2" s="98">
        <f>AU2</f>
        <v>9.8539256184369578E-4</v>
      </c>
      <c r="AU2" s="55">
        <f>AVERAGE(AU4:AU28)</f>
        <v>9.8539256184369578E-4</v>
      </c>
    </row>
    <row r="3" spans="1:50" ht="15.75" thickBot="1">
      <c r="C3" s="94" t="s">
        <v>89</v>
      </c>
      <c r="D3" s="250"/>
      <c r="E3" s="95" t="s">
        <v>117</v>
      </c>
      <c r="F3" s="226" t="s">
        <v>227</v>
      </c>
      <c r="G3" s="96" t="s">
        <v>113</v>
      </c>
      <c r="H3" s="96" t="s">
        <v>97</v>
      </c>
      <c r="I3" s="96" t="s">
        <v>226</v>
      </c>
      <c r="J3" s="96" t="s">
        <v>112</v>
      </c>
      <c r="K3" s="96" t="s">
        <v>228</v>
      </c>
      <c r="L3" s="96" t="s">
        <v>93</v>
      </c>
      <c r="M3" s="96" t="s">
        <v>94</v>
      </c>
      <c r="N3" s="96" t="s">
        <v>100</v>
      </c>
      <c r="O3" s="96" t="s">
        <v>103</v>
      </c>
      <c r="P3" s="96" t="s">
        <v>114</v>
      </c>
      <c r="Q3" s="96" t="s">
        <v>229</v>
      </c>
      <c r="R3" s="96" t="s">
        <v>230</v>
      </c>
      <c r="S3" s="226" t="s">
        <v>222</v>
      </c>
      <c r="T3" s="96" t="s">
        <v>106</v>
      </c>
      <c r="U3" s="96" t="s">
        <v>110</v>
      </c>
      <c r="V3" s="227" t="s">
        <v>221</v>
      </c>
      <c r="W3" s="96" t="s">
        <v>115</v>
      </c>
      <c r="X3" s="96" t="s">
        <v>231</v>
      </c>
      <c r="Y3" s="96" t="s">
        <v>99</v>
      </c>
      <c r="Z3" s="96" t="s">
        <v>107</v>
      </c>
      <c r="AA3" s="96" t="s">
        <v>95</v>
      </c>
      <c r="AB3" s="96" t="s">
        <v>111</v>
      </c>
      <c r="AC3" s="96" t="s">
        <v>98</v>
      </c>
      <c r="AD3" s="96" t="s">
        <v>109</v>
      </c>
      <c r="AE3" s="96" t="s">
        <v>232</v>
      </c>
      <c r="AF3" s="96" t="s">
        <v>233</v>
      </c>
      <c r="AG3" s="96" t="s">
        <v>101</v>
      </c>
      <c r="AH3" s="96" t="s">
        <v>92</v>
      </c>
      <c r="AI3" s="96" t="s">
        <v>91</v>
      </c>
      <c r="AJ3" s="96" t="s">
        <v>104</v>
      </c>
      <c r="AK3" s="96" t="s">
        <v>96</v>
      </c>
      <c r="AL3" s="96" t="s">
        <v>108</v>
      </c>
      <c r="AM3" s="96" t="s">
        <v>105</v>
      </c>
      <c r="AN3" s="96" t="s">
        <v>102</v>
      </c>
      <c r="AO3" s="96" t="s">
        <v>224</v>
      </c>
      <c r="AP3" s="96" t="s">
        <v>116</v>
      </c>
      <c r="AQ3" s="57"/>
      <c r="AR3" s="76"/>
    </row>
    <row r="4" spans="1:50" ht="15.75" thickBot="1">
      <c r="A4" s="237" t="s">
        <v>789</v>
      </c>
      <c r="C4" s="58">
        <f t="shared" ref="C4:C31" si="1">C5+1</f>
        <v>41973</v>
      </c>
      <c r="D4" s="251">
        <f>PIQ!C8</f>
        <v>1439.9995120000001</v>
      </c>
      <c r="E4" s="63">
        <f>PIQ!N8</f>
        <v>88397.468999999997</v>
      </c>
      <c r="F4" s="67">
        <f>Enerpiq!E44</f>
        <v>1.2212269921397132</v>
      </c>
      <c r="G4" s="67">
        <f>Valeo!U6</f>
        <v>264</v>
      </c>
      <c r="H4" s="67">
        <f>Eaton!U6</f>
        <v>267</v>
      </c>
      <c r="I4" s="67">
        <f>'Frenos Trw'!U6</f>
        <v>2349</v>
      </c>
      <c r="J4" s="67">
        <f>Ronal!U6</f>
        <v>23961</v>
      </c>
      <c r="K4" s="67">
        <f>Narmx!U6</f>
        <v>864</v>
      </c>
      <c r="L4" s="67">
        <f>Avery!U6</f>
        <v>40</v>
      </c>
      <c r="M4" s="67">
        <f>Beach!U6</f>
        <v>9</v>
      </c>
      <c r="N4" s="67">
        <f>Foam!U6</f>
        <v>601</v>
      </c>
      <c r="O4" s="67">
        <f>Ipc!U6</f>
        <v>695</v>
      </c>
      <c r="P4" s="67">
        <f>Vrk!U6</f>
        <v>272</v>
      </c>
      <c r="Q4" s="67">
        <f>Tafime!U6</f>
        <v>7531</v>
      </c>
      <c r="R4" s="67">
        <f>Copper!U6</f>
        <v>21</v>
      </c>
      <c r="S4" s="67">
        <f>Metecno!E44</f>
        <v>357.2088952008661</v>
      </c>
      <c r="T4" s="67">
        <f>Kluber!U6</f>
        <v>150</v>
      </c>
      <c r="U4" s="67">
        <f>Norgren!U6</f>
        <v>455</v>
      </c>
      <c r="V4" s="67">
        <f>Plenco!E44</f>
        <v>40.911104236680394</v>
      </c>
      <c r="W4" s="67">
        <f>Samsung!U6</f>
        <v>560</v>
      </c>
      <c r="X4" s="67">
        <f>Comex!U6</f>
        <v>24820</v>
      </c>
      <c r="Y4" s="67">
        <f>Euro!U6</f>
        <v>3631</v>
      </c>
      <c r="Z4" s="67">
        <f>Messier!U6</f>
        <v>1142</v>
      </c>
      <c r="AA4" s="67">
        <f>Bravo!U6</f>
        <v>5012</v>
      </c>
      <c r="AB4" s="67">
        <f>Rohm!U6</f>
        <v>1635</v>
      </c>
      <c r="AC4" s="67">
        <f>Elicamex!U6</f>
        <v>205</v>
      </c>
      <c r="AD4" s="67">
        <f>Mpi!U6</f>
        <v>0</v>
      </c>
      <c r="AE4" s="67">
        <f>Crown!U6</f>
        <v>739</v>
      </c>
      <c r="AF4" s="67">
        <f>Securency!U6</f>
        <v>876</v>
      </c>
      <c r="AG4" s="67">
        <f>Fracsa!U6</f>
        <v>9098</v>
      </c>
      <c r="AH4" s="67">
        <f>'AER S'!U6</f>
        <v>113</v>
      </c>
      <c r="AI4" s="67">
        <f>'AERnn C'!U6</f>
        <v>123</v>
      </c>
      <c r="AJ4" s="67">
        <f>Jafra!U6</f>
        <v>649</v>
      </c>
      <c r="AK4" s="67">
        <f>DREnc!U6</f>
        <v>20</v>
      </c>
      <c r="AL4" s="67">
        <f>Metokote!U6</f>
        <v>901</v>
      </c>
      <c r="AM4" s="67">
        <f>'KH Méx'!U6</f>
        <v>0</v>
      </c>
      <c r="AN4" s="67">
        <f>Hitachi!U6</f>
        <v>517</v>
      </c>
      <c r="AO4" s="68">
        <f>Ultramanufacturing!U6</f>
        <v>1</v>
      </c>
      <c r="AP4" s="69">
        <f t="shared" ref="AP4:AP33" si="2">SUM(F4:AO4)</f>
        <v>87920.341226429678</v>
      </c>
      <c r="AQ4" s="77">
        <f t="shared" ref="AQ4:AQ33" si="3">E4-AP4</f>
        <v>477.12777357031882</v>
      </c>
      <c r="AR4" s="84">
        <f t="shared" ref="AR4:AR33" si="4">(AP4-E4)/E4</f>
        <v>-5.3975275419969188E-3</v>
      </c>
      <c r="AS4" s="89">
        <f>AVERAGE(AR4:AR5)</f>
        <v>-6.9539502543488185E-3</v>
      </c>
      <c r="AU4">
        <f>AT4</f>
        <v>0</v>
      </c>
      <c r="AX4" s="32">
        <f>SUM(AP4:AP19)</f>
        <v>1612806.8354542514</v>
      </c>
    </row>
    <row r="5" spans="1:50" ht="15.75" thickBot="1">
      <c r="A5" s="237" t="s">
        <v>788</v>
      </c>
      <c r="C5" s="58">
        <f t="shared" si="1"/>
        <v>41972</v>
      </c>
      <c r="D5" s="251">
        <f>PIQ!C9</f>
        <v>1440.0004879999999</v>
      </c>
      <c r="E5" s="63">
        <f>PIQ!N9</f>
        <v>90167.702000000005</v>
      </c>
      <c r="F5" s="67">
        <f>Enerpiq!E43</f>
        <v>1.2212269921397132</v>
      </c>
      <c r="G5" s="67">
        <f>Valeo!U7</f>
        <v>421</v>
      </c>
      <c r="H5" s="67">
        <f>Eaton!U7</f>
        <v>220</v>
      </c>
      <c r="I5" s="67">
        <f>'Frenos Trw'!U7</f>
        <v>1923</v>
      </c>
      <c r="J5" s="67">
        <f>Ronal!U7</f>
        <v>26080</v>
      </c>
      <c r="K5" s="67">
        <f>Narmx!U7</f>
        <v>0</v>
      </c>
      <c r="L5" s="67">
        <f>Avery!U7</f>
        <v>62</v>
      </c>
      <c r="M5" s="67">
        <f>Beach!U7</f>
        <v>11</v>
      </c>
      <c r="N5" s="67">
        <f>Foam!U7</f>
        <v>0</v>
      </c>
      <c r="O5" s="67">
        <f>Ipc!U7</f>
        <v>450</v>
      </c>
      <c r="P5" s="67">
        <f>Vrk!U7</f>
        <v>2618</v>
      </c>
      <c r="Q5" s="67">
        <f>Tafime!U7</f>
        <v>7955</v>
      </c>
      <c r="R5" s="67">
        <f>Copper!U7</f>
        <v>35</v>
      </c>
      <c r="S5" s="67">
        <f>Metecno!E43</f>
        <v>357.2088952008661</v>
      </c>
      <c r="T5" s="67">
        <f>Kluber!U7</f>
        <v>0</v>
      </c>
      <c r="U5" s="67">
        <f>Norgren!U7</f>
        <v>489</v>
      </c>
      <c r="V5" s="67">
        <f>Plenco!E43</f>
        <v>40.911104236680394</v>
      </c>
      <c r="W5" s="67">
        <f>Samsung!U7</f>
        <v>515</v>
      </c>
      <c r="X5" s="67">
        <f>Comex!U7</f>
        <v>20987</v>
      </c>
      <c r="Y5" s="67">
        <f>Euro!U7</f>
        <v>3352</v>
      </c>
      <c r="Z5" s="67">
        <f>Messier!U7</f>
        <v>1027</v>
      </c>
      <c r="AA5" s="67">
        <f>Bravo!U7</f>
        <v>5213</v>
      </c>
      <c r="AB5" s="67">
        <f>Rohm!U7</f>
        <v>1555</v>
      </c>
      <c r="AC5" s="67">
        <f>Elicamex!U7</f>
        <v>18</v>
      </c>
      <c r="AD5" s="67">
        <f>Mpi!U7</f>
        <v>0</v>
      </c>
      <c r="AE5" s="67">
        <f>Crown!U7</f>
        <v>1560</v>
      </c>
      <c r="AF5" s="67">
        <f>Securency!U7</f>
        <v>1088</v>
      </c>
      <c r="AG5" s="67">
        <f>Fracsa!U7</f>
        <v>10321</v>
      </c>
      <c r="AH5" s="67">
        <f>'AER S'!U7</f>
        <v>113</v>
      </c>
      <c r="AI5" s="67">
        <f>'AERnn C'!U7</f>
        <v>242</v>
      </c>
      <c r="AJ5" s="67">
        <f>Jafra!U7</f>
        <v>690</v>
      </c>
      <c r="AK5" s="67">
        <f>DREnc!U7</f>
        <v>0</v>
      </c>
      <c r="AL5" s="67">
        <f>Metokote!U7</f>
        <v>1397</v>
      </c>
      <c r="AM5" s="67">
        <f>'KH Méx'!U7</f>
        <v>0</v>
      </c>
      <c r="AN5" s="67">
        <f>Hitachi!U7</f>
        <v>659</v>
      </c>
      <c r="AO5" s="68">
        <f>Ultramanufacturing!U7</f>
        <v>0</v>
      </c>
      <c r="AP5" s="69">
        <f t="shared" si="2"/>
        <v>89400.341226429678</v>
      </c>
      <c r="AQ5" s="77">
        <f t="shared" si="3"/>
        <v>767.36077357032627</v>
      </c>
      <c r="AR5" s="84">
        <f t="shared" si="4"/>
        <v>-8.5103729667007182E-3</v>
      </c>
      <c r="AS5" s="90" t="s">
        <v>122</v>
      </c>
      <c r="AX5" s="32">
        <f>AV25</f>
        <v>7410.8730704252084</v>
      </c>
    </row>
    <row r="6" spans="1:50">
      <c r="A6" t="s">
        <v>787</v>
      </c>
      <c r="C6" s="59">
        <f t="shared" si="1"/>
        <v>41971</v>
      </c>
      <c r="D6" s="253">
        <f>PIQ!C10</f>
        <v>1439.9995120000001</v>
      </c>
      <c r="E6" s="64">
        <f>PIQ!N10</f>
        <v>118831.01700000001</v>
      </c>
      <c r="F6" s="70">
        <f>Enerpiq!E42</f>
        <v>2.4424539842794268</v>
      </c>
      <c r="G6" s="70">
        <f>Valeo!U8</f>
        <v>1072</v>
      </c>
      <c r="H6" s="70">
        <f>Eaton!U8</f>
        <v>291</v>
      </c>
      <c r="I6" s="70">
        <f>'Frenos Trw'!U8</f>
        <v>3264</v>
      </c>
      <c r="J6" s="70">
        <f>Ronal!U8</f>
        <v>26342</v>
      </c>
      <c r="K6" s="70">
        <f>Narmx!U8</f>
        <v>1561</v>
      </c>
      <c r="L6" s="70">
        <f>Avery!U8</f>
        <v>965</v>
      </c>
      <c r="M6" s="70">
        <f>Beach!U8</f>
        <v>53</v>
      </c>
      <c r="N6" s="70">
        <f>Foam!U8</f>
        <v>2586</v>
      </c>
      <c r="O6" s="70">
        <f>Ipc!U8</f>
        <v>1605</v>
      </c>
      <c r="P6" s="70">
        <f>Vrk!U8</f>
        <v>2887</v>
      </c>
      <c r="Q6" s="70">
        <f>Tafime!U8</f>
        <v>7279</v>
      </c>
      <c r="R6" s="70">
        <f>Copper!U8</f>
        <v>48</v>
      </c>
      <c r="S6" s="70">
        <f>Metecno!E42</f>
        <v>208.48089365813675</v>
      </c>
      <c r="T6" s="70">
        <f>Kluber!U8</f>
        <v>81</v>
      </c>
      <c r="U6" s="70">
        <f>Norgren!U8</f>
        <v>729</v>
      </c>
      <c r="V6" s="70">
        <f>Plenco!E42</f>
        <v>21.982085858514836</v>
      </c>
      <c r="W6" s="70">
        <f>Samsung!U8</f>
        <v>11176</v>
      </c>
      <c r="X6" s="70">
        <f>Comex!U8</f>
        <v>25577</v>
      </c>
      <c r="Y6" s="70">
        <f>Euro!U8</f>
        <v>3401</v>
      </c>
      <c r="Z6" s="70">
        <f>Messier!U8</f>
        <v>1102</v>
      </c>
      <c r="AA6" s="70">
        <f>Bravo!U8</f>
        <v>5244</v>
      </c>
      <c r="AB6" s="70">
        <f>Rohm!U8</f>
        <v>1513</v>
      </c>
      <c r="AC6" s="70">
        <f>Elicamex!U8</f>
        <v>463</v>
      </c>
      <c r="AD6" s="70">
        <f>Mpi!U8</f>
        <v>0</v>
      </c>
      <c r="AE6" s="70">
        <f>Crown!U8</f>
        <v>1800</v>
      </c>
      <c r="AF6" s="70">
        <f>Securency!U8</f>
        <v>1394</v>
      </c>
      <c r="AG6" s="70">
        <f>Fracsa!U8</f>
        <v>10642</v>
      </c>
      <c r="AH6" s="70">
        <f>'AER S'!U8</f>
        <v>332</v>
      </c>
      <c r="AI6" s="70">
        <f>'AERnn C'!U8</f>
        <v>445</v>
      </c>
      <c r="AJ6" s="70">
        <f>Jafra!U8</f>
        <v>1437</v>
      </c>
      <c r="AK6" s="70">
        <f>DREnc!U8</f>
        <v>985</v>
      </c>
      <c r="AL6" s="70">
        <f>Metokote!U8</f>
        <v>1583</v>
      </c>
      <c r="AM6" s="70">
        <f>'KH Méx'!U8</f>
        <v>36</v>
      </c>
      <c r="AN6" s="70">
        <f>Hitachi!U8</f>
        <v>2305</v>
      </c>
      <c r="AO6" s="71">
        <f>Ultramanufacturing!U8</f>
        <v>17</v>
      </c>
      <c r="AP6" s="72">
        <f t="shared" si="2"/>
        <v>118447.90543350094</v>
      </c>
      <c r="AQ6" s="78">
        <f t="shared" si="3"/>
        <v>383.11156649906479</v>
      </c>
      <c r="AR6" s="86">
        <f t="shared" si="4"/>
        <v>-3.2240030942347719E-3</v>
      </c>
      <c r="AS6" s="87" t="s">
        <v>120</v>
      </c>
      <c r="AT6" s="75"/>
      <c r="AX6" s="32">
        <f>SUM(AX4:AX5)</f>
        <v>1620217.7085246765</v>
      </c>
    </row>
    <row r="7" spans="1:50" ht="15.75" thickBot="1">
      <c r="A7" t="s">
        <v>786</v>
      </c>
      <c r="C7" s="59">
        <f t="shared" si="1"/>
        <v>41970</v>
      </c>
      <c r="D7" s="253">
        <f>PIQ!C11</f>
        <v>1437.339966</v>
      </c>
      <c r="E7" s="64">
        <f>PIQ!N11</f>
        <v>130903.51899999999</v>
      </c>
      <c r="F7" s="70">
        <f>Enerpiq!E41</f>
        <v>2.4424539842794268</v>
      </c>
      <c r="G7" s="70">
        <f>Valeo!U9</f>
        <v>1087</v>
      </c>
      <c r="H7" s="70">
        <f>Eaton!U9</f>
        <v>287</v>
      </c>
      <c r="I7" s="70">
        <f>'Frenos Trw'!U9</f>
        <v>3360</v>
      </c>
      <c r="J7" s="70">
        <f>Ronal!U9</f>
        <v>25229</v>
      </c>
      <c r="K7" s="70">
        <f>Narmx!U9</f>
        <v>1949</v>
      </c>
      <c r="L7" s="70">
        <f>Avery!U9</f>
        <v>2873</v>
      </c>
      <c r="M7" s="70">
        <f>Beach!U9</f>
        <v>62</v>
      </c>
      <c r="N7" s="70">
        <f>Foam!U9</f>
        <v>6817</v>
      </c>
      <c r="O7" s="70">
        <f>Ipc!U9</f>
        <v>2803</v>
      </c>
      <c r="P7" s="70">
        <f>Vrk!U9</f>
        <v>2895</v>
      </c>
      <c r="Q7" s="70">
        <f>Tafime!U9</f>
        <v>7573</v>
      </c>
      <c r="R7" s="70">
        <f>Copper!U9</f>
        <v>74</v>
      </c>
      <c r="S7" s="70">
        <f>Metecno!E41</f>
        <v>208.48089365813675</v>
      </c>
      <c r="T7" s="70">
        <f>Kluber!U9</f>
        <v>178</v>
      </c>
      <c r="U7" s="70">
        <f>Norgren!U9</f>
        <v>797</v>
      </c>
      <c r="V7" s="70">
        <f>Plenco!E41</f>
        <v>21.982085858514836</v>
      </c>
      <c r="W7" s="70">
        <f>Samsung!U9</f>
        <v>17577</v>
      </c>
      <c r="X7" s="70">
        <f>Comex!U9</f>
        <v>24435</v>
      </c>
      <c r="Y7" s="70">
        <f>Euro!U9</f>
        <v>4094</v>
      </c>
      <c r="Z7" s="70">
        <f>Messier!U9</f>
        <v>1198</v>
      </c>
      <c r="AA7" s="70">
        <f>Bravo!U9</f>
        <v>5183</v>
      </c>
      <c r="AB7" s="70">
        <f>Rohm!U9</f>
        <v>1692</v>
      </c>
      <c r="AC7" s="70">
        <f>Elicamex!U9</f>
        <v>295</v>
      </c>
      <c r="AD7" s="70">
        <f>Mpi!U9</f>
        <v>0</v>
      </c>
      <c r="AE7" s="70">
        <f>Crown!U9</f>
        <v>1348</v>
      </c>
      <c r="AF7" s="70">
        <f>Securency!U9</f>
        <v>988</v>
      </c>
      <c r="AG7" s="70">
        <f>Fracsa!U9</f>
        <v>10119</v>
      </c>
      <c r="AH7" s="70">
        <f>'AER S'!U9</f>
        <v>341</v>
      </c>
      <c r="AI7" s="70">
        <f>'AERnn C'!U9</f>
        <v>388</v>
      </c>
      <c r="AJ7" s="70">
        <f>Jafra!U9</f>
        <v>1509</v>
      </c>
      <c r="AK7" s="70">
        <f>DREnc!U9</f>
        <v>1372</v>
      </c>
      <c r="AL7" s="70">
        <f>Metokote!U9</f>
        <v>1486</v>
      </c>
      <c r="AM7" s="70">
        <f>'KH Méx'!U9</f>
        <v>47</v>
      </c>
      <c r="AN7" s="70">
        <f>Hitachi!U9</f>
        <v>2272</v>
      </c>
      <c r="AO7" s="71">
        <f>Ultramanufacturing!U9</f>
        <v>30</v>
      </c>
      <c r="AP7" s="72">
        <f>SUM(F7:AO7)</f>
        <v>130590.90543350094</v>
      </c>
      <c r="AQ7" s="78">
        <f t="shared" si="3"/>
        <v>312.61356649904337</v>
      </c>
      <c r="AR7" s="88">
        <f t="shared" si="4"/>
        <v>-2.3881219457442043E-3</v>
      </c>
      <c r="AS7" s="93">
        <f>AVERAGE(AR6:AR12)</f>
        <v>-7.4574547633919786E-3</v>
      </c>
      <c r="AU7" s="75">
        <f>AS7</f>
        <v>-7.4574547633919786E-3</v>
      </c>
    </row>
    <row r="8" spans="1:50">
      <c r="A8" t="s">
        <v>785</v>
      </c>
      <c r="C8" s="59">
        <f t="shared" si="1"/>
        <v>41969</v>
      </c>
      <c r="D8" s="253">
        <f>PIQ!C12</f>
        <v>1440</v>
      </c>
      <c r="E8" s="64">
        <f>PIQ!N12</f>
        <v>122019.73700000001</v>
      </c>
      <c r="F8" s="70">
        <f>Enerpiq!E40</f>
        <v>2.4424539842794268</v>
      </c>
      <c r="G8" s="70">
        <f>Valeo!U10</f>
        <v>1098</v>
      </c>
      <c r="H8" s="70">
        <f>Eaton!U10</f>
        <v>300</v>
      </c>
      <c r="I8" s="70">
        <f>'Frenos Trw'!U10</f>
        <v>3546</v>
      </c>
      <c r="J8" s="70">
        <f>Ronal!U10</f>
        <v>24570</v>
      </c>
      <c r="K8" s="70">
        <f>Narmx!U10</f>
        <v>1987</v>
      </c>
      <c r="L8" s="70">
        <f>Avery!U10</f>
        <v>2567</v>
      </c>
      <c r="M8" s="70">
        <f>Beach!U10</f>
        <v>69</v>
      </c>
      <c r="N8" s="70">
        <f>Foam!U10</f>
        <v>6730</v>
      </c>
      <c r="O8" s="70">
        <f>Ipc!U10</f>
        <v>3172</v>
      </c>
      <c r="P8" s="70">
        <f>Vrk!U10</f>
        <v>2845</v>
      </c>
      <c r="Q8" s="70">
        <f>Tafime!U10</f>
        <v>7395</v>
      </c>
      <c r="R8" s="70">
        <f>Copper!U10</f>
        <v>66</v>
      </c>
      <c r="S8" s="70">
        <f>Metecno!E40</f>
        <v>208.48089365813675</v>
      </c>
      <c r="T8" s="70">
        <f>Kluber!U10</f>
        <v>162</v>
      </c>
      <c r="U8" s="70">
        <f>Norgren!U10</f>
        <v>704</v>
      </c>
      <c r="V8" s="70">
        <f>Plenco!E40</f>
        <v>21.982085858514836</v>
      </c>
      <c r="W8" s="70">
        <f>Samsung!U10</f>
        <v>16485</v>
      </c>
      <c r="X8" s="70">
        <f>Comex!U10</f>
        <v>19377</v>
      </c>
      <c r="Y8" s="70">
        <f>Euro!U10</f>
        <v>4196</v>
      </c>
      <c r="Z8" s="70">
        <f>Messier!U10</f>
        <v>1158</v>
      </c>
      <c r="AA8" s="70">
        <f>Bravo!U10</f>
        <v>5158</v>
      </c>
      <c r="AB8" s="70">
        <f>Rohm!U10</f>
        <v>1440</v>
      </c>
      <c r="AC8" s="70">
        <f>Elicamex!U10</f>
        <v>95</v>
      </c>
      <c r="AD8" s="70">
        <f>Mpi!U10</f>
        <v>0</v>
      </c>
      <c r="AE8" s="70">
        <f>Crown!U10</f>
        <v>1213</v>
      </c>
      <c r="AF8" s="70">
        <f>Securency!U10</f>
        <v>1426</v>
      </c>
      <c r="AG8" s="70">
        <f>Fracsa!U10</f>
        <v>6744</v>
      </c>
      <c r="AH8" s="70">
        <f>'AER S'!U10</f>
        <v>375</v>
      </c>
      <c r="AI8" s="70">
        <f>'AERnn C'!U10</f>
        <v>425</v>
      </c>
      <c r="AJ8" s="70">
        <f>Jafra!U10</f>
        <v>1493</v>
      </c>
      <c r="AK8" s="70">
        <f>DREnc!U10</f>
        <v>1289</v>
      </c>
      <c r="AL8" s="70">
        <f>Metokote!U10</f>
        <v>1698</v>
      </c>
      <c r="AM8" s="70">
        <f>'KH Méx'!U10</f>
        <v>55</v>
      </c>
      <c r="AN8" s="70">
        <f>Hitachi!U10</f>
        <v>2285</v>
      </c>
      <c r="AO8" s="71">
        <f>Ultramanufacturing!U10</f>
        <v>7</v>
      </c>
      <c r="AP8" s="72">
        <f t="shared" si="2"/>
        <v>120362.90543350094</v>
      </c>
      <c r="AQ8" s="78">
        <f t="shared" si="3"/>
        <v>1656.831566499066</v>
      </c>
      <c r="AR8" s="88">
        <f t="shared" si="4"/>
        <v>-1.3578389916535108E-2</v>
      </c>
      <c r="AS8" s="90" t="s">
        <v>126</v>
      </c>
    </row>
    <row r="9" spans="1:50">
      <c r="A9" t="s">
        <v>790</v>
      </c>
      <c r="C9" s="59">
        <f t="shared" si="1"/>
        <v>41968</v>
      </c>
      <c r="D9" s="253">
        <f>PIQ!C13</f>
        <v>1440</v>
      </c>
      <c r="E9" s="64">
        <f>PIQ!N13</f>
        <v>115126.27399999999</v>
      </c>
      <c r="F9" s="70">
        <f>Enerpiq!E39</f>
        <v>2.4424539842794268</v>
      </c>
      <c r="G9" s="70">
        <f>Valeo!U11</f>
        <v>1057</v>
      </c>
      <c r="H9" s="70">
        <f>Eaton!U11</f>
        <v>299</v>
      </c>
      <c r="I9" s="70">
        <f>'Frenos Trw'!U11</f>
        <v>3503</v>
      </c>
      <c r="J9" s="70">
        <f>Ronal!U11</f>
        <v>25005</v>
      </c>
      <c r="K9" s="70">
        <f>Narmx!U11</f>
        <v>1743</v>
      </c>
      <c r="L9" s="70">
        <f>Avery!U11</f>
        <v>3194</v>
      </c>
      <c r="M9" s="70">
        <f>Beach!U11</f>
        <v>76</v>
      </c>
      <c r="N9" s="70">
        <f>Foam!U11</f>
        <v>6516</v>
      </c>
      <c r="O9" s="70">
        <f>Ipc!U11</f>
        <v>2560</v>
      </c>
      <c r="P9" s="70">
        <f>Vrk!U11</f>
        <v>2848</v>
      </c>
      <c r="Q9" s="70">
        <f>Tafime!U11</f>
        <v>7329</v>
      </c>
      <c r="R9" s="70">
        <f>Copper!U11</f>
        <v>52</v>
      </c>
      <c r="S9" s="70">
        <f>Metecno!E39</f>
        <v>208.48089365813675</v>
      </c>
      <c r="T9" s="70">
        <f>Kluber!U11</f>
        <v>437</v>
      </c>
      <c r="U9" s="70">
        <f>Norgren!U11</f>
        <v>688</v>
      </c>
      <c r="V9" s="70">
        <f>Plenco!E39</f>
        <v>21.982085858514836</v>
      </c>
      <c r="W9" s="70">
        <f>Samsung!U11</f>
        <v>16037</v>
      </c>
      <c r="X9" s="70">
        <f>Comex!U11</f>
        <v>12578</v>
      </c>
      <c r="Y9" s="70">
        <f>Euro!U11</f>
        <v>4160</v>
      </c>
      <c r="Z9" s="70">
        <f>Messier!U11</f>
        <v>1192</v>
      </c>
      <c r="AA9" s="70">
        <f>Bravo!U11</f>
        <v>5201</v>
      </c>
      <c r="AB9" s="70">
        <f>Rohm!U11</f>
        <v>0</v>
      </c>
      <c r="AC9" s="70">
        <f>Elicamex!U11</f>
        <v>428</v>
      </c>
      <c r="AD9" s="70">
        <f>Mpi!U11</f>
        <v>0</v>
      </c>
      <c r="AE9" s="70">
        <f>Crown!U11</f>
        <v>1199</v>
      </c>
      <c r="AF9" s="70">
        <f>Securency!U11</f>
        <v>1159</v>
      </c>
      <c r="AG9" s="70">
        <f>Fracsa!U11</f>
        <v>8821</v>
      </c>
      <c r="AH9" s="70">
        <f>'AER S'!U11</f>
        <v>406</v>
      </c>
      <c r="AI9" s="70">
        <f>'AERnn C'!U11</f>
        <v>550</v>
      </c>
      <c r="AJ9" s="70">
        <f>Jafra!U11</f>
        <v>1430</v>
      </c>
      <c r="AK9" s="70">
        <f>DREnc!U11</f>
        <v>1503</v>
      </c>
      <c r="AL9" s="70">
        <f>Metokote!U11</f>
        <v>1787</v>
      </c>
      <c r="AM9" s="70">
        <f>'KH Méx'!U11</f>
        <v>55</v>
      </c>
      <c r="AN9" s="70">
        <f>Hitachi!U11</f>
        <v>2355</v>
      </c>
      <c r="AO9" s="71">
        <f>Ultramanufacturing!U11</f>
        <v>0</v>
      </c>
      <c r="AP9" s="72">
        <f t="shared" si="2"/>
        <v>114400.90543350094</v>
      </c>
      <c r="AQ9" s="78">
        <f t="shared" si="3"/>
        <v>725.36856649904803</v>
      </c>
      <c r="AR9" s="88">
        <f t="shared" si="4"/>
        <v>-6.3006344364019643E-3</v>
      </c>
      <c r="AS9" s="91" t="s">
        <v>125</v>
      </c>
    </row>
    <row r="10" spans="1:50">
      <c r="A10" t="s">
        <v>791</v>
      </c>
      <c r="C10" s="59">
        <f t="shared" si="1"/>
        <v>41967</v>
      </c>
      <c r="D10" s="253">
        <f>PIQ!C14</f>
        <v>1439.9995120000001</v>
      </c>
      <c r="E10" s="64">
        <f>PIQ!N14</f>
        <v>116696.42600000001</v>
      </c>
      <c r="F10" s="70">
        <f>Enerpiq!E38</f>
        <v>2.4424539842794268</v>
      </c>
      <c r="G10" s="70">
        <f>Valeo!U12</f>
        <v>1160</v>
      </c>
      <c r="H10" s="70">
        <f>Eaton!U12</f>
        <v>297</v>
      </c>
      <c r="I10" s="70">
        <f>'Frenos Trw'!U12</f>
        <v>3395</v>
      </c>
      <c r="J10" s="70">
        <f>Ronal!U12</f>
        <v>25263</v>
      </c>
      <c r="K10" s="70">
        <f>Narmx!U12</f>
        <v>1808</v>
      </c>
      <c r="L10" s="70">
        <f>Avery!U12</f>
        <v>2387</v>
      </c>
      <c r="M10" s="70">
        <f>Beach!U12</f>
        <v>69</v>
      </c>
      <c r="N10" s="70">
        <f>Foam!U12</f>
        <v>5962</v>
      </c>
      <c r="O10" s="70">
        <f>Ipc!U12</f>
        <v>2902</v>
      </c>
      <c r="P10" s="70">
        <f>Vrk!U12</f>
        <v>2777</v>
      </c>
      <c r="Q10" s="70">
        <f>Tafime!U12</f>
        <v>7676</v>
      </c>
      <c r="R10" s="70">
        <f>Copper!U12</f>
        <v>62</v>
      </c>
      <c r="S10" s="70">
        <f>Metecno!E38</f>
        <v>208.48089365813675</v>
      </c>
      <c r="T10" s="70">
        <f>Kluber!U12</f>
        <v>234</v>
      </c>
      <c r="U10" s="70">
        <f>Norgren!U12</f>
        <v>729</v>
      </c>
      <c r="V10" s="70">
        <f>Plenco!E38</f>
        <v>21.982085858514836</v>
      </c>
      <c r="W10" s="70">
        <f>Samsung!U12</f>
        <v>17847</v>
      </c>
      <c r="X10" s="70">
        <f>Comex!U12</f>
        <v>12376</v>
      </c>
      <c r="Y10" s="70">
        <f>Euro!U12</f>
        <v>4013</v>
      </c>
      <c r="Z10" s="70">
        <f>Messier!U12</f>
        <v>1169</v>
      </c>
      <c r="AA10" s="70">
        <f>Bravo!U12</f>
        <v>5100</v>
      </c>
      <c r="AB10" s="70">
        <f>Rohm!U12</f>
        <v>958</v>
      </c>
      <c r="AC10" s="70">
        <f>Elicamex!U12</f>
        <v>264</v>
      </c>
      <c r="AD10" s="70">
        <f>Mpi!U12</f>
        <v>0</v>
      </c>
      <c r="AE10" s="70">
        <f>Crown!U12</f>
        <v>1285</v>
      </c>
      <c r="AF10" s="70">
        <f>Securency!U12</f>
        <v>1383</v>
      </c>
      <c r="AG10" s="70">
        <f>Fracsa!U12</f>
        <v>9405</v>
      </c>
      <c r="AH10" s="70">
        <f>'AER S'!U12</f>
        <v>214</v>
      </c>
      <c r="AI10" s="70">
        <f>'AERnn C'!U12</f>
        <v>477</v>
      </c>
      <c r="AJ10" s="70">
        <f>Jafra!U12</f>
        <v>1434</v>
      </c>
      <c r="AK10" s="70">
        <f>DREnc!U12</f>
        <v>1213</v>
      </c>
      <c r="AL10" s="70">
        <f>Metokote!U12</f>
        <v>1570</v>
      </c>
      <c r="AM10" s="70">
        <f>'KH Méx'!U12</f>
        <v>44</v>
      </c>
      <c r="AN10" s="70">
        <f>Hitachi!U12</f>
        <v>2347</v>
      </c>
      <c r="AO10" s="71">
        <f>Ultramanufacturing!U12</f>
        <v>0</v>
      </c>
      <c r="AP10" s="72">
        <f t="shared" si="2"/>
        <v>116052.90543350094</v>
      </c>
      <c r="AQ10" s="78">
        <f t="shared" si="3"/>
        <v>643.52056649906444</v>
      </c>
      <c r="AR10" s="81">
        <f t="shared" si="4"/>
        <v>-5.5144839354297308E-3</v>
      </c>
    </row>
    <row r="11" spans="1:50">
      <c r="A11" s="237" t="s">
        <v>789</v>
      </c>
      <c r="C11" s="59">
        <f t="shared" si="1"/>
        <v>41966</v>
      </c>
      <c r="D11" s="253">
        <f>PIQ!C15</f>
        <v>1439.9677730000001</v>
      </c>
      <c r="E11" s="64">
        <f>PIQ!N15</f>
        <v>89505.493000000002</v>
      </c>
      <c r="F11" s="70">
        <f>Enerpiq!E37</f>
        <v>2.4424539842794268</v>
      </c>
      <c r="G11" s="70">
        <f>Valeo!U13</f>
        <v>250</v>
      </c>
      <c r="H11" s="70">
        <f>Eaton!U13</f>
        <v>262</v>
      </c>
      <c r="I11" s="70">
        <f>'Frenos Trw'!U13</f>
        <v>2243</v>
      </c>
      <c r="J11" s="70">
        <f>Ronal!U13</f>
        <v>24610</v>
      </c>
      <c r="K11" s="70">
        <f>Narmx!U13</f>
        <v>674</v>
      </c>
      <c r="L11" s="70">
        <f>Avery!U13</f>
        <v>410</v>
      </c>
      <c r="M11" s="70">
        <f>Beach!U13</f>
        <v>14</v>
      </c>
      <c r="N11" s="70">
        <f>Foam!U13</f>
        <v>731</v>
      </c>
      <c r="O11" s="70">
        <f>Ipc!U13</f>
        <v>804</v>
      </c>
      <c r="P11" s="70">
        <f>Vrk!U13</f>
        <v>265</v>
      </c>
      <c r="Q11" s="70">
        <f>Tafime!U13</f>
        <v>7734</v>
      </c>
      <c r="R11" s="70">
        <f>Copper!U13</f>
        <v>21</v>
      </c>
      <c r="S11" s="70">
        <f>Metecno!E37</f>
        <v>208.48089365813675</v>
      </c>
      <c r="T11" s="70">
        <f>Kluber!U13</f>
        <v>12</v>
      </c>
      <c r="U11" s="70">
        <f>Norgren!U13</f>
        <v>329</v>
      </c>
      <c r="V11" s="70">
        <f>Plenco!E37</f>
        <v>21.982085858514836</v>
      </c>
      <c r="W11" s="70">
        <f>Samsung!U13</f>
        <v>6532</v>
      </c>
      <c r="X11" s="70">
        <f>Comex!U13</f>
        <v>22032</v>
      </c>
      <c r="Y11" s="70">
        <f>Euro!U13</f>
        <v>2335</v>
      </c>
      <c r="Z11" s="70">
        <f>Messier!U13</f>
        <v>1035</v>
      </c>
      <c r="AA11" s="70">
        <f>Bravo!U13</f>
        <v>4991</v>
      </c>
      <c r="AB11" s="70">
        <f>Rohm!U13</f>
        <v>1263</v>
      </c>
      <c r="AC11" s="70">
        <f>Elicamex!U13</f>
        <v>20</v>
      </c>
      <c r="AD11" s="70">
        <f>Mpi!U13</f>
        <v>0</v>
      </c>
      <c r="AE11" s="70">
        <f>Crown!U13</f>
        <v>240</v>
      </c>
      <c r="AF11" s="70">
        <f>Securency!U13</f>
        <v>1227</v>
      </c>
      <c r="AG11" s="70">
        <f>Fracsa!U13</f>
        <v>8957</v>
      </c>
      <c r="AH11" s="70">
        <f>'AER S'!U13</f>
        <v>0</v>
      </c>
      <c r="AI11" s="70">
        <f>'AERnn C'!U13</f>
        <v>160</v>
      </c>
      <c r="AJ11" s="70">
        <f>Jafra!U13</f>
        <v>706</v>
      </c>
      <c r="AK11" s="70">
        <f>DREnc!U13</f>
        <v>125</v>
      </c>
      <c r="AL11" s="70">
        <f>Metokote!U13</f>
        <v>179</v>
      </c>
      <c r="AM11" s="70">
        <f>'KH Méx'!U13</f>
        <v>0</v>
      </c>
      <c r="AN11" s="70">
        <f>Hitachi!U13</f>
        <v>442</v>
      </c>
      <c r="AO11" s="71">
        <f>Ultramanufacturing!U13</f>
        <v>0</v>
      </c>
      <c r="AP11" s="72">
        <f t="shared" si="2"/>
        <v>88835.905433500942</v>
      </c>
      <c r="AQ11" s="78">
        <f t="shared" si="3"/>
        <v>669.5875664990599</v>
      </c>
      <c r="AR11" s="81">
        <f t="shared" si="4"/>
        <v>-7.4809661849363799E-3</v>
      </c>
    </row>
    <row r="12" spans="1:50" ht="15.75" thickBot="1">
      <c r="A12" s="237" t="s">
        <v>788</v>
      </c>
      <c r="C12" s="59">
        <f t="shared" si="1"/>
        <v>41965</v>
      </c>
      <c r="D12" s="253">
        <f>PIQ!C16</f>
        <v>1440</v>
      </c>
      <c r="E12" s="64">
        <f>PIQ!N16</f>
        <v>94083.313000000009</v>
      </c>
      <c r="F12" s="70">
        <f>Enerpiq!E36</f>
        <v>2.4424539842794268</v>
      </c>
      <c r="G12" s="70">
        <f>Valeo!U14</f>
        <v>223</v>
      </c>
      <c r="H12" s="70">
        <f>Eaton!U14</f>
        <v>-262</v>
      </c>
      <c r="I12" s="70">
        <f>'Frenos Trw'!U14</f>
        <v>235</v>
      </c>
      <c r="J12" s="70">
        <f>Ronal!U14</f>
        <v>25138</v>
      </c>
      <c r="K12" s="70">
        <f>Narmx!U14</f>
        <v>370</v>
      </c>
      <c r="L12" s="70">
        <f>Avery!U14</f>
        <v>1004</v>
      </c>
      <c r="M12" s="70">
        <f>Beach!U14</f>
        <v>13</v>
      </c>
      <c r="N12" s="70">
        <f>Foam!U14</f>
        <v>0</v>
      </c>
      <c r="O12" s="70">
        <f>Ipc!U14</f>
        <v>375</v>
      </c>
      <c r="P12" s="70">
        <f>Vrk!U14</f>
        <v>2533</v>
      </c>
      <c r="Q12" s="70">
        <f>Tafime!U14</f>
        <v>7569</v>
      </c>
      <c r="R12" s="70">
        <f>Copper!U14</f>
        <v>24</v>
      </c>
      <c r="S12" s="70">
        <f>Metecno!E36</f>
        <v>208.48089365813675</v>
      </c>
      <c r="T12" s="70">
        <f>Kluber!U14</f>
        <v>0</v>
      </c>
      <c r="U12" s="70">
        <f>Norgren!U14</f>
        <v>365</v>
      </c>
      <c r="V12" s="70">
        <f>Plenco!E36</f>
        <v>21.982085858514836</v>
      </c>
      <c r="W12" s="70">
        <f>Samsung!U14</f>
        <v>8710</v>
      </c>
      <c r="X12" s="70">
        <f>Comex!U14</f>
        <v>25424</v>
      </c>
      <c r="Y12" s="70">
        <f>Euro!U14</f>
        <v>3021</v>
      </c>
      <c r="Z12" s="70">
        <f>Messier!U14</f>
        <v>1054</v>
      </c>
      <c r="AA12" s="70">
        <f>Bravo!U14</f>
        <v>4688</v>
      </c>
      <c r="AB12" s="70">
        <f>Rohm!U14</f>
        <v>1466</v>
      </c>
      <c r="AC12" s="70">
        <f>Elicamex!U14</f>
        <v>16</v>
      </c>
      <c r="AD12" s="70">
        <f>Mpi!U14</f>
        <v>0</v>
      </c>
      <c r="AE12" s="70">
        <f>Crown!U14</f>
        <v>435</v>
      </c>
      <c r="AF12" s="70">
        <f>Securency!U14</f>
        <v>741</v>
      </c>
      <c r="AG12" s="70">
        <f>Fracsa!U14</f>
        <v>7541</v>
      </c>
      <c r="AH12" s="70">
        <f>'AER S'!U14</f>
        <v>94</v>
      </c>
      <c r="AI12" s="70">
        <f>'AERnn C'!U14</f>
        <v>276</v>
      </c>
      <c r="AJ12" s="70">
        <f>Jafra!U14</f>
        <v>48</v>
      </c>
      <c r="AK12" s="70">
        <f>DREnc!U14</f>
        <v>0</v>
      </c>
      <c r="AL12" s="70">
        <f>Metokote!U14</f>
        <v>819</v>
      </c>
      <c r="AM12" s="70">
        <f>'KH Méx'!U14</f>
        <v>0</v>
      </c>
      <c r="AN12" s="70">
        <f>Hitachi!U14</f>
        <v>640</v>
      </c>
      <c r="AO12" s="71">
        <f>Ultramanufacturing!U14</f>
        <v>0</v>
      </c>
      <c r="AP12" s="72">
        <f t="shared" si="2"/>
        <v>92792.905433500942</v>
      </c>
      <c r="AQ12" s="78">
        <f t="shared" si="3"/>
        <v>1290.4075664990669</v>
      </c>
      <c r="AR12" s="92">
        <f t="shared" si="4"/>
        <v>-1.3715583830461698E-2</v>
      </c>
    </row>
    <row r="13" spans="1:50">
      <c r="A13" t="s">
        <v>787</v>
      </c>
      <c r="C13" s="58">
        <f t="shared" si="1"/>
        <v>41964</v>
      </c>
      <c r="D13" s="251">
        <f>PIQ!C17</f>
        <v>1439.9995120000001</v>
      </c>
      <c r="E13" s="63">
        <f>PIQ!N17</f>
        <v>118861.397</v>
      </c>
      <c r="F13" s="67">
        <f>Enerpiq!E35</f>
        <v>1.7446099887710189</v>
      </c>
      <c r="G13" s="67">
        <f>Valeo!U15</f>
        <v>1063</v>
      </c>
      <c r="H13" s="67">
        <f>Eaton!U15</f>
        <v>262</v>
      </c>
      <c r="I13" s="67">
        <f>'Frenos Trw'!U15</f>
        <v>2662</v>
      </c>
      <c r="J13" s="67">
        <f>Ronal!U15</f>
        <v>25412</v>
      </c>
      <c r="K13" s="67">
        <f>Narmx!U15</f>
        <v>1674</v>
      </c>
      <c r="L13" s="67">
        <f>Avery!U15</f>
        <v>2055</v>
      </c>
      <c r="M13" s="67">
        <f>Beach!U15</f>
        <v>51</v>
      </c>
      <c r="N13" s="67">
        <f>Foam!U15</f>
        <v>0</v>
      </c>
      <c r="O13" s="67">
        <f>Ipc!U15</f>
        <v>2069</v>
      </c>
      <c r="P13" s="67">
        <f>Vrk!U15</f>
        <v>2678</v>
      </c>
      <c r="Q13" s="67">
        <f>Tafime!U15</f>
        <v>7496</v>
      </c>
      <c r="R13" s="67">
        <f>Copper!U15</f>
        <v>54</v>
      </c>
      <c r="S13" s="67">
        <f>Metecno!E35</f>
        <v>200.97907070642137</v>
      </c>
      <c r="T13" s="67">
        <f>Kluber!U15</f>
        <v>45</v>
      </c>
      <c r="U13" s="67">
        <f>Norgren!U15</f>
        <v>593</v>
      </c>
      <c r="V13" s="67">
        <f>Plenco!E35</f>
        <v>43.964171717029672</v>
      </c>
      <c r="W13" s="67">
        <f>Samsung!U15</f>
        <v>15016</v>
      </c>
      <c r="X13" s="67">
        <f>Comex!U15</f>
        <v>25620</v>
      </c>
      <c r="Y13" s="67">
        <f>Euro!U15</f>
        <v>4078</v>
      </c>
      <c r="Z13" s="67">
        <f>Messier!U15</f>
        <v>1137</v>
      </c>
      <c r="AA13" s="67">
        <f>Bravo!U15</f>
        <v>4851</v>
      </c>
      <c r="AB13" s="67">
        <f>Rohm!U15</f>
        <v>1175</v>
      </c>
      <c r="AC13" s="67">
        <f>Elicamex!U15</f>
        <v>427</v>
      </c>
      <c r="AD13" s="67">
        <f>Mpi!U15</f>
        <v>0</v>
      </c>
      <c r="AE13" s="67">
        <f>Crown!U15</f>
        <v>1256</v>
      </c>
      <c r="AF13" s="67">
        <f>Securency!U15</f>
        <v>1144</v>
      </c>
      <c r="AG13" s="67">
        <f>Fracsa!U15</f>
        <v>10103</v>
      </c>
      <c r="AH13" s="67">
        <f>'AER S'!U15</f>
        <v>195</v>
      </c>
      <c r="AI13" s="67">
        <f>'AERnn C'!U15</f>
        <v>382</v>
      </c>
      <c r="AJ13" s="67">
        <f>Jafra!U15</f>
        <v>1308</v>
      </c>
      <c r="AK13" s="67">
        <f>DREnc!U15</f>
        <v>1294</v>
      </c>
      <c r="AL13" s="67">
        <f>Metokote!U15</f>
        <v>1562</v>
      </c>
      <c r="AM13" s="67">
        <f>'KH Méx'!U15</f>
        <v>53</v>
      </c>
      <c r="AN13" s="67">
        <f>Hitachi!U15</f>
        <v>2113</v>
      </c>
      <c r="AO13" s="68">
        <f>Ultramanufacturing!U15</f>
        <v>0</v>
      </c>
      <c r="AP13" s="69">
        <f t="shared" si="2"/>
        <v>118074.68785241223</v>
      </c>
      <c r="AQ13" s="77">
        <f t="shared" si="3"/>
        <v>786.7091475877678</v>
      </c>
      <c r="AR13" s="83">
        <f t="shared" si="4"/>
        <v>-6.6187102578625073E-3</v>
      </c>
      <c r="AS13" s="85" t="s">
        <v>120</v>
      </c>
      <c r="AT13" s="75"/>
    </row>
    <row r="14" spans="1:50" ht="15.75" thickBot="1">
      <c r="A14" t="s">
        <v>786</v>
      </c>
      <c r="C14" s="58">
        <f t="shared" si="1"/>
        <v>41963</v>
      </c>
      <c r="D14" s="251">
        <f>PIQ!C18</f>
        <v>1440.0004879999999</v>
      </c>
      <c r="E14" s="63">
        <f>PIQ!N18</f>
        <v>116623.177</v>
      </c>
      <c r="F14" s="67">
        <f>Enerpiq!E34</f>
        <v>1.7446099887710189</v>
      </c>
      <c r="G14" s="67">
        <f>Valeo!U16</f>
        <v>1186</v>
      </c>
      <c r="H14" s="67">
        <f>Eaton!U16</f>
        <v>248</v>
      </c>
      <c r="I14" s="67">
        <f>'Frenos Trw'!U16</f>
        <v>3319</v>
      </c>
      <c r="J14" s="67">
        <f>Ronal!U16</f>
        <v>23225</v>
      </c>
      <c r="K14" s="67">
        <f>Narmx!U16</f>
        <v>1853</v>
      </c>
      <c r="L14" s="67">
        <f>Avery!U16</f>
        <v>2919</v>
      </c>
      <c r="M14" s="67">
        <f>Beach!U16</f>
        <v>54</v>
      </c>
      <c r="N14" s="67">
        <f>Foam!U16</f>
        <v>5159</v>
      </c>
      <c r="O14" s="67">
        <f>Ipc!U16</f>
        <v>2514</v>
      </c>
      <c r="P14" s="67">
        <f>Vrk!U16</f>
        <v>2549</v>
      </c>
      <c r="Q14" s="67">
        <f>Tafime!U16</f>
        <v>8083</v>
      </c>
      <c r="R14" s="67">
        <f>Copper!U16</f>
        <v>61</v>
      </c>
      <c r="S14" s="67">
        <f>Metecno!E34</f>
        <v>200.97907070642137</v>
      </c>
      <c r="T14" s="67">
        <f>Kluber!U16</f>
        <v>151</v>
      </c>
      <c r="U14" s="67">
        <f>Norgren!U16</f>
        <v>611</v>
      </c>
      <c r="V14" s="67">
        <f>Plenco!E34</f>
        <v>43.964171717029672</v>
      </c>
      <c r="W14" s="67">
        <f>Samsung!U16</f>
        <v>20087</v>
      </c>
      <c r="X14" s="67">
        <f>Comex!U16</f>
        <v>12278</v>
      </c>
      <c r="Y14" s="67">
        <f>Euro!U16</f>
        <v>3980</v>
      </c>
      <c r="Z14" s="67">
        <f>Messier!U16</f>
        <v>1060</v>
      </c>
      <c r="AA14" s="67">
        <f>Bravo!U16</f>
        <v>4859</v>
      </c>
      <c r="AB14" s="67">
        <f>Rohm!U16</f>
        <v>1399</v>
      </c>
      <c r="AC14" s="67">
        <f>Elicamex!U16</f>
        <v>282</v>
      </c>
      <c r="AD14" s="67">
        <f>Mpi!U16</f>
        <v>0</v>
      </c>
      <c r="AE14" s="67">
        <f>Crown!U16</f>
        <v>1180</v>
      </c>
      <c r="AF14" s="67">
        <f>Securency!U16</f>
        <v>1232</v>
      </c>
      <c r="AG14" s="67">
        <f>Fracsa!U16</f>
        <v>10102</v>
      </c>
      <c r="AH14" s="67">
        <f>'AER S'!U16</f>
        <v>316</v>
      </c>
      <c r="AI14" s="67">
        <f>'AERnn C'!U16</f>
        <v>396</v>
      </c>
      <c r="AJ14" s="67">
        <f>Jafra!U16</f>
        <v>1417</v>
      </c>
      <c r="AK14" s="67">
        <f>DREnc!U16</f>
        <v>1209</v>
      </c>
      <c r="AL14" s="67">
        <f>Metokote!U16</f>
        <v>1522</v>
      </c>
      <c r="AM14" s="67">
        <f>'KH Méx'!U16</f>
        <v>61</v>
      </c>
      <c r="AN14" s="67">
        <f>Hitachi!U16</f>
        <v>2238</v>
      </c>
      <c r="AO14" s="68">
        <f>Ultramanufacturing!U16</f>
        <v>19</v>
      </c>
      <c r="AP14" s="69">
        <f t="shared" si="2"/>
        <v>115815.68785241223</v>
      </c>
      <c r="AQ14" s="77">
        <f>E14-AP14</f>
        <v>807.48914758776664</v>
      </c>
      <c r="AR14" s="84">
        <f t="shared" si="4"/>
        <v>-6.923916569240492E-3</v>
      </c>
      <c r="AS14" s="89">
        <f>AVERAGE(AR13:AR19)</f>
        <v>-1.6441960535114909E-3</v>
      </c>
      <c r="AU14" s="75">
        <f>AS14</f>
        <v>-1.6441960535114909E-3</v>
      </c>
    </row>
    <row r="15" spans="1:50">
      <c r="A15" t="s">
        <v>785</v>
      </c>
      <c r="B15" s="254" t="s">
        <v>792</v>
      </c>
      <c r="C15" s="58">
        <f t="shared" si="1"/>
        <v>41962</v>
      </c>
      <c r="D15" s="251">
        <f>PIQ!C19</f>
        <v>1399.9857179999999</v>
      </c>
      <c r="E15" s="63">
        <f>PIQ!N19</f>
        <v>114653.87</v>
      </c>
      <c r="F15" s="67">
        <f>Enerpiq!E33</f>
        <v>1.7446099887710189</v>
      </c>
      <c r="G15" s="67">
        <f>Valeo!U17</f>
        <v>1073</v>
      </c>
      <c r="H15" s="67">
        <f>Eaton!U17</f>
        <v>286</v>
      </c>
      <c r="I15" s="67">
        <f>'Frenos Trw'!U17</f>
        <v>3359</v>
      </c>
      <c r="J15" s="67">
        <f>Ronal!U17</f>
        <v>23979</v>
      </c>
      <c r="K15" s="67">
        <f>Narmx!U17</f>
        <v>1869</v>
      </c>
      <c r="L15" s="67">
        <f>Avery!U17</f>
        <v>3569</v>
      </c>
      <c r="M15" s="67">
        <f>Beach!U17</f>
        <v>53</v>
      </c>
      <c r="N15" s="67">
        <f>Foam!U17</f>
        <v>5799</v>
      </c>
      <c r="O15" s="67">
        <f>Ipc!U17</f>
        <v>2832</v>
      </c>
      <c r="P15" s="67">
        <f>Vrk!U17</f>
        <v>2747</v>
      </c>
      <c r="Q15" s="67">
        <f>Tafime!U17</f>
        <v>6863</v>
      </c>
      <c r="R15" s="67">
        <f>Copper!U17</f>
        <v>54</v>
      </c>
      <c r="S15" s="67">
        <f>Metecno!E33</f>
        <v>200.97907070642137</v>
      </c>
      <c r="T15" s="67">
        <f>Kluber!U17</f>
        <v>214</v>
      </c>
      <c r="U15" s="67">
        <f>Norgren!U17</f>
        <v>653</v>
      </c>
      <c r="V15" s="67">
        <f>Plenco!E33</f>
        <v>43.964171717029672</v>
      </c>
      <c r="W15" s="67">
        <f>Samsung!U17</f>
        <v>18699</v>
      </c>
      <c r="X15" s="67">
        <f>Comex!U17</f>
        <v>11977</v>
      </c>
      <c r="Y15" s="67">
        <f>Euro!U17</f>
        <v>4211</v>
      </c>
      <c r="Z15" s="67">
        <f>Messier!U17</f>
        <v>1229</v>
      </c>
      <c r="AA15" s="67">
        <f>Bravo!U17</f>
        <v>5196</v>
      </c>
      <c r="AB15" s="67">
        <f>Rohm!U17</f>
        <v>1717</v>
      </c>
      <c r="AC15" s="67">
        <f>Elicamex!U17</f>
        <v>68</v>
      </c>
      <c r="AD15" s="67">
        <f>Mpi!U17</f>
        <v>0</v>
      </c>
      <c r="AE15" s="67">
        <f>Crown!U17</f>
        <v>1308</v>
      </c>
      <c r="AF15" s="67">
        <f>Securency!U17</f>
        <v>1241</v>
      </c>
      <c r="AG15" s="67">
        <f>Fracsa!U17</f>
        <v>10580</v>
      </c>
      <c r="AH15" s="67">
        <f>'AER S'!U17</f>
        <v>271</v>
      </c>
      <c r="AI15" s="67">
        <f>'AERnn C'!U17</f>
        <v>258</v>
      </c>
      <c r="AJ15" s="67">
        <f>Jafra!U17</f>
        <v>1466</v>
      </c>
      <c r="AK15" s="67">
        <f>DREnc!U17</f>
        <v>1289</v>
      </c>
      <c r="AL15" s="67">
        <f>Metokote!U17</f>
        <v>1591</v>
      </c>
      <c r="AM15" s="67">
        <f>'KH Méx'!U17</f>
        <v>0</v>
      </c>
      <c r="AN15" s="67">
        <f>Hitachi!U17</f>
        <v>2453</v>
      </c>
      <c r="AO15" s="68">
        <f>Ultramanufacturing!U17</f>
        <v>8</v>
      </c>
      <c r="AP15" s="260">
        <f t="shared" si="2"/>
        <v>117158.68785241223</v>
      </c>
      <c r="AQ15" s="256">
        <f>E15-AP15</f>
        <v>-2504.8178524122341</v>
      </c>
      <c r="AR15" s="84">
        <f t="shared" si="4"/>
        <v>2.1846779811376921E-2</v>
      </c>
      <c r="AS15" s="90" t="s">
        <v>126</v>
      </c>
      <c r="AV15" s="257">
        <f>AP15-E15</f>
        <v>2504.8178524122341</v>
      </c>
    </row>
    <row r="16" spans="1:50">
      <c r="A16" t="s">
        <v>790</v>
      </c>
      <c r="C16" s="58">
        <f t="shared" si="1"/>
        <v>41961</v>
      </c>
      <c r="D16" s="251">
        <f>PIQ!C20</f>
        <v>1439.9998780000001</v>
      </c>
      <c r="E16" s="63">
        <f>PIQ!N20</f>
        <v>126954.742</v>
      </c>
      <c r="F16" s="67">
        <f>Enerpiq!E32</f>
        <v>1.7446099887710189</v>
      </c>
      <c r="G16" s="67">
        <f>Valeo!U18</f>
        <v>1166</v>
      </c>
      <c r="H16" s="67">
        <f>Eaton!U18</f>
        <v>292</v>
      </c>
      <c r="I16" s="67">
        <f>'Frenos Trw'!U18</f>
        <v>3518</v>
      </c>
      <c r="J16" s="67">
        <f>Ronal!U18</f>
        <v>22651</v>
      </c>
      <c r="K16" s="67">
        <f>Narmx!U18</f>
        <v>1801</v>
      </c>
      <c r="L16" s="67">
        <f>Avery!U18</f>
        <v>3249</v>
      </c>
      <c r="M16" s="67">
        <f>Beach!U18</f>
        <v>59</v>
      </c>
      <c r="N16" s="67">
        <f>Foam!U18</f>
        <v>6198</v>
      </c>
      <c r="O16" s="67">
        <f>Ipc!U18</f>
        <v>2286</v>
      </c>
      <c r="P16" s="67">
        <f>Vrk!U18</f>
        <v>2708</v>
      </c>
      <c r="Q16" s="67">
        <f>Tafime!U18</f>
        <v>7414</v>
      </c>
      <c r="R16" s="67">
        <f>Copper!U18</f>
        <v>69</v>
      </c>
      <c r="S16" s="67">
        <f>Metecno!E32</f>
        <v>200.97907070642137</v>
      </c>
      <c r="T16" s="67">
        <f>Kluber!U18</f>
        <v>370</v>
      </c>
      <c r="U16" s="67">
        <f>Norgren!U18</f>
        <v>562</v>
      </c>
      <c r="V16" s="67">
        <f>Plenco!E32</f>
        <v>43.964171717029672</v>
      </c>
      <c r="W16" s="67">
        <f>Samsung!U18</f>
        <v>19760</v>
      </c>
      <c r="X16" s="67">
        <f>Comex!U18</f>
        <v>21226</v>
      </c>
      <c r="Y16" s="67">
        <f>Euro!U18</f>
        <v>4383</v>
      </c>
      <c r="Z16" s="67">
        <f>Messier!U18</f>
        <v>1140</v>
      </c>
      <c r="AA16" s="67">
        <f>Bravo!U18</f>
        <v>5410</v>
      </c>
      <c r="AB16" s="67">
        <f>Rohm!U18</f>
        <v>1380</v>
      </c>
      <c r="AC16" s="67">
        <f>Elicamex!U18</f>
        <v>395</v>
      </c>
      <c r="AD16" s="67">
        <f>Mpi!U18</f>
        <v>0</v>
      </c>
      <c r="AE16" s="67">
        <f>Crown!U18</f>
        <v>1127</v>
      </c>
      <c r="AF16" s="67">
        <f>Securency!U18</f>
        <v>392</v>
      </c>
      <c r="AG16" s="67">
        <f>Fracsa!U18</f>
        <v>11073</v>
      </c>
      <c r="AH16" s="67">
        <f>'AER S'!U18</f>
        <v>446</v>
      </c>
      <c r="AI16" s="67">
        <f>'AERnn C'!U18</f>
        <v>466</v>
      </c>
      <c r="AJ16" s="67">
        <f>Jafra!U18</f>
        <v>1480</v>
      </c>
      <c r="AK16" s="67">
        <f>DREnc!U18</f>
        <v>1428</v>
      </c>
      <c r="AL16" s="67">
        <f>Metokote!U18</f>
        <v>1409</v>
      </c>
      <c r="AM16" s="67">
        <f>'KH Méx'!U18</f>
        <v>55</v>
      </c>
      <c r="AN16" s="67">
        <f>Hitachi!U18</f>
        <v>2282</v>
      </c>
      <c r="AO16" s="68">
        <f>Ultramanufacturing!U18</f>
        <v>21</v>
      </c>
      <c r="AP16" s="69">
        <f t="shared" si="2"/>
        <v>126462.68785241223</v>
      </c>
      <c r="AQ16" s="77">
        <f t="shared" si="3"/>
        <v>492.05414758776897</v>
      </c>
      <c r="AR16" s="84">
        <f t="shared" si="4"/>
        <v>-3.8758233039280169E-3</v>
      </c>
      <c r="AS16" s="91" t="s">
        <v>124</v>
      </c>
    </row>
    <row r="17" spans="1:50">
      <c r="A17" t="s">
        <v>791</v>
      </c>
      <c r="B17" t="s">
        <v>794</v>
      </c>
      <c r="C17" s="58">
        <f t="shared" si="1"/>
        <v>41960</v>
      </c>
      <c r="D17" s="251">
        <f>PIQ!C21</f>
        <v>901.84436000000005</v>
      </c>
      <c r="E17" s="63">
        <f>PIQ!N21</f>
        <v>40151.775000000001</v>
      </c>
      <c r="F17" s="67">
        <f>Enerpiq!E31</f>
        <v>1.7446099887710189</v>
      </c>
      <c r="G17" s="67">
        <f>Valeo!U19</f>
        <v>207</v>
      </c>
      <c r="H17" s="67">
        <f>Eaton!U19</f>
        <v>295</v>
      </c>
      <c r="I17" s="67">
        <f>'Frenos Trw'!U19</f>
        <v>1308</v>
      </c>
      <c r="J17" s="67">
        <f>Ronal!U19</f>
        <v>13542</v>
      </c>
      <c r="K17" s="67">
        <f>Narmx!U19</f>
        <v>604</v>
      </c>
      <c r="L17" s="67">
        <f>Avery!U19</f>
        <v>134</v>
      </c>
      <c r="M17" s="67">
        <f>Beach!U19</f>
        <v>13</v>
      </c>
      <c r="N17" s="67">
        <f>Foam!U19</f>
        <v>813</v>
      </c>
      <c r="O17" s="67">
        <f>Ipc!U19</f>
        <v>625</v>
      </c>
      <c r="P17" s="67">
        <f>Vrk!U19</f>
        <v>281</v>
      </c>
      <c r="Q17" s="67">
        <f>Tafime!U19</f>
        <v>6293</v>
      </c>
      <c r="R17" s="67">
        <f>Copper!U19</f>
        <v>17</v>
      </c>
      <c r="S17" s="67">
        <f>Metecno!E31</f>
        <v>200.97907070642137</v>
      </c>
      <c r="T17" s="67">
        <f>Kluber!U19</f>
        <v>47</v>
      </c>
      <c r="U17" s="67">
        <f>Norgren!U19</f>
        <v>289</v>
      </c>
      <c r="V17" s="67">
        <f>Plenco!E31</f>
        <v>43.964171717029672</v>
      </c>
      <c r="W17" s="67">
        <f>Samsung!U19</f>
        <v>1763</v>
      </c>
      <c r="X17" s="67">
        <f>Comex!U19</f>
        <v>3192</v>
      </c>
      <c r="Y17" s="67">
        <f>Euro!U19</f>
        <v>1740</v>
      </c>
      <c r="Z17" s="67">
        <f>Messier!U19</f>
        <v>895</v>
      </c>
      <c r="AA17" s="67">
        <f>Bravo!U19</f>
        <v>1548</v>
      </c>
      <c r="AB17" s="67">
        <f>Rohm!U19</f>
        <v>204</v>
      </c>
      <c r="AC17" s="67">
        <f>Elicamex!U19</f>
        <v>160</v>
      </c>
      <c r="AD17" s="67">
        <f>Mpi!U19</f>
        <v>0</v>
      </c>
      <c r="AE17" s="67">
        <f>Crown!U19</f>
        <v>174</v>
      </c>
      <c r="AF17" s="67">
        <f>Securency!U19</f>
        <v>169</v>
      </c>
      <c r="AG17" s="67">
        <f>Fracsa!U19</f>
        <v>4246</v>
      </c>
      <c r="AH17" s="67">
        <f>'AER S'!U19</f>
        <v>0</v>
      </c>
      <c r="AI17" s="67">
        <f>'AERnn C'!U19</f>
        <v>9</v>
      </c>
      <c r="AJ17" s="67">
        <f>Jafra!U19</f>
        <v>576</v>
      </c>
      <c r="AK17" s="67">
        <f>DREnc!U19</f>
        <v>141</v>
      </c>
      <c r="AL17" s="67">
        <f>Metokote!U19</f>
        <v>190</v>
      </c>
      <c r="AM17" s="67">
        <f>'KH Méx'!U19</f>
        <v>15</v>
      </c>
      <c r="AN17" s="67">
        <f>Hitachi!U19</f>
        <v>214</v>
      </c>
      <c r="AO17" s="68">
        <f>Ultramanufacturing!U19</f>
        <v>0</v>
      </c>
      <c r="AP17" s="69">
        <f t="shared" si="2"/>
        <v>39950.687852412222</v>
      </c>
      <c r="AQ17" s="77">
        <f t="shared" si="3"/>
        <v>201.08714758777933</v>
      </c>
      <c r="AR17" s="80">
        <f t="shared" si="4"/>
        <v>-5.0081757926711667E-3</v>
      </c>
    </row>
    <row r="18" spans="1:50">
      <c r="A18" s="237" t="s">
        <v>789</v>
      </c>
      <c r="B18" t="s">
        <v>794</v>
      </c>
      <c r="C18" s="58">
        <f t="shared" si="1"/>
        <v>41959</v>
      </c>
      <c r="D18" s="251">
        <f>PIQ!C22</f>
        <v>1284.552856</v>
      </c>
      <c r="E18" s="63">
        <f>PIQ!N22</f>
        <v>54191.769</v>
      </c>
      <c r="F18" s="67">
        <f>Enerpiq!E30</f>
        <v>1.7446099887710189</v>
      </c>
      <c r="G18" s="67">
        <f>Valeo!U20</f>
        <v>35</v>
      </c>
      <c r="H18" s="67">
        <f>Eaton!U20</f>
        <v>297</v>
      </c>
      <c r="I18" s="67">
        <f>'Frenos Trw'!U20</f>
        <v>539</v>
      </c>
      <c r="J18" s="67">
        <f>Ronal!U20</f>
        <v>14172</v>
      </c>
      <c r="K18" s="67">
        <f>Narmx!U20</f>
        <v>0</v>
      </c>
      <c r="L18" s="67">
        <f>Avery!U20</f>
        <v>38</v>
      </c>
      <c r="M18" s="67">
        <f>Beach!U20</f>
        <v>6</v>
      </c>
      <c r="N18" s="67">
        <f>Foam!U20</f>
        <v>0</v>
      </c>
      <c r="O18" s="67">
        <f>Ipc!U20</f>
        <v>180</v>
      </c>
      <c r="P18" s="67">
        <f>Vrk!U20</f>
        <v>273</v>
      </c>
      <c r="Q18" s="67">
        <f>Tafime!U20</f>
        <v>6778</v>
      </c>
      <c r="R18" s="67">
        <f>Copper!U20</f>
        <v>0</v>
      </c>
      <c r="S18" s="67">
        <f>Metecno!E30</f>
        <v>200.97907070642137</v>
      </c>
      <c r="T18" s="67">
        <f>Kluber!U20</f>
        <v>0</v>
      </c>
      <c r="U18" s="67">
        <f>Norgren!U20</f>
        <v>160</v>
      </c>
      <c r="V18" s="67">
        <f>Plenco!E30</f>
        <v>43.964171717029672</v>
      </c>
      <c r="W18" s="67">
        <f>Samsung!U20</f>
        <v>1960</v>
      </c>
      <c r="X18" s="67">
        <f>Comex!U20</f>
        <v>18617</v>
      </c>
      <c r="Y18" s="67">
        <f>Euro!U20</f>
        <v>63</v>
      </c>
      <c r="Z18" s="67">
        <f>Messier!U20</f>
        <v>907</v>
      </c>
      <c r="AA18" s="67">
        <f>Bravo!U20</f>
        <v>0</v>
      </c>
      <c r="AB18" s="67">
        <f>Rohm!U20</f>
        <v>845</v>
      </c>
      <c r="AC18" s="67">
        <f>Elicamex!U20</f>
        <v>0</v>
      </c>
      <c r="AD18" s="67">
        <f>Mpi!U20</f>
        <v>0</v>
      </c>
      <c r="AE18" s="67">
        <f>Crown!U20</f>
        <v>17</v>
      </c>
      <c r="AF18" s="67">
        <f>Securency!U20</f>
        <v>0</v>
      </c>
      <c r="AG18" s="67">
        <f>Fracsa!U20</f>
        <v>8283</v>
      </c>
      <c r="AH18" s="67">
        <f>'AER S'!U20</f>
        <v>0</v>
      </c>
      <c r="AI18" s="67">
        <f>'AERnn C'!U20</f>
        <v>17</v>
      </c>
      <c r="AJ18" s="67">
        <f>Jafra!U20</f>
        <v>119</v>
      </c>
      <c r="AK18" s="67">
        <f>DREnc!U20</f>
        <v>0</v>
      </c>
      <c r="AL18" s="67">
        <f>Metokote!U20</f>
        <v>0</v>
      </c>
      <c r="AM18" s="67">
        <f>'KH Méx'!U20</f>
        <v>0</v>
      </c>
      <c r="AN18" s="67">
        <f>Hitachi!U20</f>
        <v>444</v>
      </c>
      <c r="AO18" s="68">
        <f>Ultramanufacturing!U20</f>
        <v>0</v>
      </c>
      <c r="AP18" s="69">
        <f t="shared" si="2"/>
        <v>53996.687852412222</v>
      </c>
      <c r="AQ18" s="77">
        <f t="shared" si="3"/>
        <v>195.0811475877781</v>
      </c>
      <c r="AR18" s="80">
        <f t="shared" si="4"/>
        <v>-3.5998298484734483E-3</v>
      </c>
      <c r="AV18" t="s">
        <v>795</v>
      </c>
    </row>
    <row r="19" spans="1:50" ht="15.75" thickBot="1">
      <c r="A19" s="237" t="s">
        <v>787</v>
      </c>
      <c r="C19" s="58">
        <f t="shared" si="1"/>
        <v>41958</v>
      </c>
      <c r="D19" s="251">
        <f>PIQ!C23</f>
        <v>1440</v>
      </c>
      <c r="E19" s="63">
        <f>PIQ!N23</f>
        <v>83152.168000000005</v>
      </c>
      <c r="F19" s="67">
        <f>Enerpiq!E29</f>
        <v>1.7446099887710189</v>
      </c>
      <c r="G19" s="67">
        <f>Valeo!U21</f>
        <v>226</v>
      </c>
      <c r="H19" s="67">
        <f>Eaton!U21</f>
        <v>249</v>
      </c>
      <c r="I19" s="67">
        <f>'Frenos Trw'!U21</f>
        <v>2947</v>
      </c>
      <c r="J19" s="67">
        <f>Ronal!U21</f>
        <v>26004</v>
      </c>
      <c r="K19" s="67">
        <f>Narmx!U21</f>
        <v>395</v>
      </c>
      <c r="L19" s="67">
        <f>Avery!U21</f>
        <v>424</v>
      </c>
      <c r="M19" s="67">
        <f>Beach!U21</f>
        <v>26</v>
      </c>
      <c r="N19" s="67">
        <f>Foam!U21</f>
        <v>0</v>
      </c>
      <c r="O19" s="67">
        <f>Ipc!U21</f>
        <v>283</v>
      </c>
      <c r="P19" s="67">
        <f>Vrk!U21</f>
        <v>2529</v>
      </c>
      <c r="Q19" s="67">
        <f>Tafime!U21</f>
        <v>7930</v>
      </c>
      <c r="R19" s="67">
        <f>Copper!U21</f>
        <v>20</v>
      </c>
      <c r="S19" s="67">
        <f>Metecno!E29</f>
        <v>200.97907070642137</v>
      </c>
      <c r="T19" s="67">
        <f>Kluber!U21</f>
        <v>0</v>
      </c>
      <c r="U19" s="67">
        <f>Norgren!U21</f>
        <v>351</v>
      </c>
      <c r="V19" s="67">
        <f>Plenco!E29</f>
        <v>43.964171717029672</v>
      </c>
      <c r="W19" s="67">
        <f>Samsung!U21</f>
        <v>8588</v>
      </c>
      <c r="X19" s="67">
        <f>Comex!U21</f>
        <v>14407</v>
      </c>
      <c r="Y19" s="67">
        <f>Euro!U21</f>
        <v>1765</v>
      </c>
      <c r="Z19" s="67">
        <f>Messier!U21</f>
        <v>1163</v>
      </c>
      <c r="AA19" s="67">
        <f>Bravo!U21</f>
        <v>0</v>
      </c>
      <c r="AB19" s="67">
        <f>Rohm!U21</f>
        <v>1442</v>
      </c>
      <c r="AC19" s="67">
        <f>Elicamex!U21</f>
        <v>4</v>
      </c>
      <c r="AD19" s="67">
        <f>Mpi!U21</f>
        <v>0</v>
      </c>
      <c r="AE19" s="67">
        <f>Crown!U21</f>
        <v>637</v>
      </c>
      <c r="AF19" s="67">
        <f>Securency!U21</f>
        <v>306</v>
      </c>
      <c r="AG19" s="67">
        <f>Fracsa!U21</f>
        <v>10032</v>
      </c>
      <c r="AH19" s="67">
        <f>'AER S'!U21</f>
        <v>79</v>
      </c>
      <c r="AI19" s="67">
        <f>'AERnn C'!U21</f>
        <v>164</v>
      </c>
      <c r="AJ19" s="67">
        <f>Jafra!U21</f>
        <v>786</v>
      </c>
      <c r="AK19" s="67">
        <f>DREnc!U21</f>
        <v>63</v>
      </c>
      <c r="AL19" s="67">
        <f>Metokote!U21</f>
        <v>742</v>
      </c>
      <c r="AM19" s="67">
        <f>'KH Méx'!U21</f>
        <v>0</v>
      </c>
      <c r="AN19" s="67">
        <f>Hitachi!U21</f>
        <v>734</v>
      </c>
      <c r="AO19" s="68">
        <f>Ultramanufacturing!U21</f>
        <v>0</v>
      </c>
      <c r="AP19" s="69">
        <f t="shared" si="2"/>
        <v>82542.687852412229</v>
      </c>
      <c r="AQ19" s="77">
        <f t="shared" si="3"/>
        <v>609.48014758777572</v>
      </c>
      <c r="AR19" s="82">
        <f t="shared" si="4"/>
        <v>-7.3296964137817269E-3</v>
      </c>
    </row>
    <row r="20" spans="1:50">
      <c r="A20" t="s">
        <v>787</v>
      </c>
      <c r="C20" s="60">
        <f t="shared" si="1"/>
        <v>41957</v>
      </c>
      <c r="D20" s="253">
        <f>PIQ!C24</f>
        <v>1440</v>
      </c>
      <c r="E20" s="64">
        <f>PIQ!N24</f>
        <v>110246.323</v>
      </c>
      <c r="F20" s="70">
        <f>Enerpiq!E28</f>
        <v>1.7446099887710189</v>
      </c>
      <c r="G20" s="70">
        <f>Valeo!U22</f>
        <v>1008</v>
      </c>
      <c r="H20" s="70">
        <f>Eaton!U22</f>
        <v>240</v>
      </c>
      <c r="I20" s="70">
        <f>'Frenos Trw'!U22</f>
        <v>3405</v>
      </c>
      <c r="J20" s="70">
        <f>Ronal!U22</f>
        <v>25198</v>
      </c>
      <c r="K20" s="70">
        <f>Narmx!U22</f>
        <v>1598</v>
      </c>
      <c r="L20" s="70">
        <f>Avery!U22</f>
        <v>566</v>
      </c>
      <c r="M20" s="70">
        <f>Beach!U22</f>
        <v>58</v>
      </c>
      <c r="N20" s="70">
        <f>Foam!U22</f>
        <v>1924</v>
      </c>
      <c r="O20" s="70">
        <f>Ipc!U22</f>
        <v>2273</v>
      </c>
      <c r="P20" s="70">
        <f>Vrk!U22</f>
        <v>2786</v>
      </c>
      <c r="Q20" s="70">
        <f>Tafime!U22</f>
        <v>8128</v>
      </c>
      <c r="R20" s="70">
        <f>Copper!U22</f>
        <v>47</v>
      </c>
      <c r="S20" s="70">
        <f>Metecno!E28</f>
        <v>136.25404012301658</v>
      </c>
      <c r="T20" s="70">
        <f>Kluber!U22</f>
        <v>52</v>
      </c>
      <c r="U20" s="70">
        <f>Norgren!U22</f>
        <v>668</v>
      </c>
      <c r="V20" s="70">
        <f>Plenco!E28</f>
        <v>15.352567901184967</v>
      </c>
      <c r="W20" s="70">
        <f>Samsung!U22</f>
        <v>12653</v>
      </c>
      <c r="X20" s="70">
        <f>Comex!U22</f>
        <v>23799</v>
      </c>
      <c r="Y20" s="70">
        <f>Euro!U22</f>
        <v>3755</v>
      </c>
      <c r="Z20" s="70">
        <f>Messier!U22</f>
        <v>1134</v>
      </c>
      <c r="AA20" s="70">
        <f>Bravo!U22</f>
        <v>1954</v>
      </c>
      <c r="AB20" s="70">
        <f>Rohm!U22</f>
        <v>1235</v>
      </c>
      <c r="AC20" s="70">
        <f>Elicamex!U22</f>
        <v>88</v>
      </c>
      <c r="AD20" s="70">
        <f>Mpi!U22</f>
        <v>0</v>
      </c>
      <c r="AE20" s="70">
        <f>Crown!U22</f>
        <v>1207</v>
      </c>
      <c r="AF20" s="70">
        <f>Securency!U22</f>
        <v>795</v>
      </c>
      <c r="AG20" s="70">
        <f>Fracsa!U22</f>
        <v>9438</v>
      </c>
      <c r="AH20" s="70">
        <f>'AER S'!U22</f>
        <v>205</v>
      </c>
      <c r="AI20" s="70">
        <f>'AERnn C'!U22</f>
        <v>456</v>
      </c>
      <c r="AJ20" s="70">
        <f>Jafra!U22</f>
        <v>1312</v>
      </c>
      <c r="AK20" s="70">
        <f>DREnc!U22</f>
        <v>537</v>
      </c>
      <c r="AL20" s="70">
        <f>Metokote!U22</f>
        <v>1505</v>
      </c>
      <c r="AM20" s="70">
        <f>'KH Méx'!U22</f>
        <v>46</v>
      </c>
      <c r="AN20" s="70">
        <f>Hitachi!U22</f>
        <v>2036</v>
      </c>
      <c r="AO20" s="71">
        <f>Ultramanufacturing!U22</f>
        <v>25</v>
      </c>
      <c r="AP20" s="72">
        <f t="shared" si="2"/>
        <v>110284.35121801298</v>
      </c>
      <c r="AQ20" s="78">
        <f t="shared" si="3"/>
        <v>-38.028218012972502</v>
      </c>
      <c r="AR20" s="86">
        <f t="shared" si="4"/>
        <v>3.4493865172240259E-4</v>
      </c>
      <c r="AS20" s="87" t="s">
        <v>120</v>
      </c>
      <c r="AT20" s="75"/>
      <c r="AX20" s="32">
        <f>SUM(AP20:AP33)</f>
        <v>1519159.0826947144</v>
      </c>
    </row>
    <row r="21" spans="1:50" ht="15.75" thickBot="1">
      <c r="A21" t="s">
        <v>786</v>
      </c>
      <c r="C21" s="60">
        <f t="shared" si="1"/>
        <v>41956</v>
      </c>
      <c r="D21" s="253">
        <f>PIQ!C25</f>
        <v>1440</v>
      </c>
      <c r="E21" s="64">
        <f>PIQ!N25</f>
        <v>121438.30099999999</v>
      </c>
      <c r="F21" s="70">
        <f>Enerpiq!E27</f>
        <v>1.7446099887710189</v>
      </c>
      <c r="G21" s="70">
        <f>Valeo!U23</f>
        <v>1012</v>
      </c>
      <c r="H21" s="70">
        <f>Eaton!U23</f>
        <v>844</v>
      </c>
      <c r="I21" s="70">
        <f>'Frenos Trw'!U23</f>
        <v>3249</v>
      </c>
      <c r="J21" s="70">
        <f>Ronal!U23</f>
        <v>25295</v>
      </c>
      <c r="K21" s="70">
        <f>Narmx!U23</f>
        <v>1699</v>
      </c>
      <c r="L21" s="70">
        <f>Avery!U23</f>
        <v>3228</v>
      </c>
      <c r="M21" s="70">
        <f>Beach!U23</f>
        <v>59</v>
      </c>
      <c r="N21" s="70">
        <f>Foam!U23</f>
        <v>5570</v>
      </c>
      <c r="O21" s="70">
        <f>Ipc!U23</f>
        <v>2404</v>
      </c>
      <c r="P21" s="70">
        <f>Vrk!U23</f>
        <v>2836</v>
      </c>
      <c r="Q21" s="70">
        <f>Tafime!U23</f>
        <v>7664</v>
      </c>
      <c r="R21" s="70">
        <f>Copper!U23</f>
        <v>62</v>
      </c>
      <c r="S21" s="70">
        <f>Metecno!E27</f>
        <v>136.25404012301658</v>
      </c>
      <c r="T21" s="70">
        <f>Kluber!U23</f>
        <v>238</v>
      </c>
      <c r="U21" s="70">
        <f>Norgren!U23</f>
        <v>699</v>
      </c>
      <c r="V21" s="70">
        <f>Plenco!E27</f>
        <v>15.352567901184967</v>
      </c>
      <c r="W21" s="70">
        <f>Samsung!U23</f>
        <v>18361</v>
      </c>
      <c r="X21" s="70">
        <f>Comex!U23</f>
        <v>19065</v>
      </c>
      <c r="Y21" s="70">
        <f>Euro!U23</f>
        <v>3845</v>
      </c>
      <c r="Z21" s="70">
        <f>Messier!U23</f>
        <v>1064</v>
      </c>
      <c r="AA21" s="70">
        <f>Bravo!U23</f>
        <v>5038</v>
      </c>
      <c r="AB21" s="70">
        <f>Rohm!U23</f>
        <v>1085</v>
      </c>
      <c r="AC21" s="70">
        <f>Elicamex!U23</f>
        <v>86</v>
      </c>
      <c r="AD21" s="70">
        <f>Mpi!U23</f>
        <v>0</v>
      </c>
      <c r="AE21" s="70">
        <f>Crown!U23</f>
        <v>1245</v>
      </c>
      <c r="AF21" s="70">
        <f>Securency!U23</f>
        <v>888</v>
      </c>
      <c r="AG21" s="70">
        <f>Fracsa!U23</f>
        <v>9609</v>
      </c>
      <c r="AH21" s="70">
        <f>'AER S'!U23</f>
        <v>289</v>
      </c>
      <c r="AI21" s="70">
        <f>'AERnn C'!U23</f>
        <v>435</v>
      </c>
      <c r="AJ21" s="70">
        <f>Jafra!U23</f>
        <v>1390</v>
      </c>
      <c r="AK21" s="70">
        <f>DREnc!U23</f>
        <v>1200</v>
      </c>
      <c r="AL21" s="70">
        <f>Metokote!U23</f>
        <v>1461</v>
      </c>
      <c r="AM21" s="70">
        <f>'KH Méx'!U23</f>
        <v>37</v>
      </c>
      <c r="AN21" s="70">
        <f>Hitachi!U23</f>
        <v>2079</v>
      </c>
      <c r="AO21" s="71">
        <f>Ultramanufacturing!U23</f>
        <v>60</v>
      </c>
      <c r="AP21" s="72">
        <f t="shared" si="2"/>
        <v>122249.35121801298</v>
      </c>
      <c r="AQ21" s="78">
        <f t="shared" ref="AQ21:AQ26" si="5">E21-AP21</f>
        <v>-811.05021801298426</v>
      </c>
      <c r="AR21" s="88">
        <f t="shared" si="4"/>
        <v>6.6787019526317673E-3</v>
      </c>
      <c r="AS21" s="231">
        <f>AVERAGE(AR20:AR26)</f>
        <v>7.9383335575308883E-3</v>
      </c>
      <c r="AU21" s="75">
        <f>AS21</f>
        <v>7.9383335575308883E-3</v>
      </c>
    </row>
    <row r="22" spans="1:50">
      <c r="A22" t="s">
        <v>785</v>
      </c>
      <c r="C22" s="60">
        <f t="shared" si="1"/>
        <v>41955</v>
      </c>
      <c r="D22" s="253">
        <f>PIQ!C26</f>
        <v>1440</v>
      </c>
      <c r="E22" s="64">
        <f>PIQ!N26</f>
        <v>117070.496</v>
      </c>
      <c r="F22" s="70">
        <f>Enerpiq!E26</f>
        <v>1.7446099887710189</v>
      </c>
      <c r="G22" s="70">
        <f>Valeo!U24</f>
        <v>1086</v>
      </c>
      <c r="H22" s="70">
        <f>Eaton!U24</f>
        <v>294</v>
      </c>
      <c r="I22" s="70">
        <f>'Frenos Trw'!U24</f>
        <v>3193</v>
      </c>
      <c r="J22" s="70">
        <f>Ronal!U24</f>
        <v>24630</v>
      </c>
      <c r="K22" s="70">
        <f>Narmx!U24</f>
        <v>1787</v>
      </c>
      <c r="L22" s="70">
        <f>Avery!U24</f>
        <v>2957</v>
      </c>
      <c r="M22" s="70">
        <f>Beach!U24</f>
        <v>57</v>
      </c>
      <c r="N22" s="70">
        <f>Foam!U24</f>
        <v>5892</v>
      </c>
      <c r="O22" s="70">
        <f>Ipc!U24</f>
        <v>2088</v>
      </c>
      <c r="P22" s="70">
        <f>Vrk!U24</f>
        <v>2310</v>
      </c>
      <c r="Q22" s="70">
        <f>Tafime!U24</f>
        <v>7436</v>
      </c>
      <c r="R22" s="70">
        <f>Copper!U24</f>
        <v>59</v>
      </c>
      <c r="S22" s="70">
        <f>Metecno!E26</f>
        <v>136.25404012301658</v>
      </c>
      <c r="T22" s="70">
        <f>Kluber!U24</f>
        <v>282</v>
      </c>
      <c r="U22" s="70">
        <f>Norgren!U24</f>
        <v>773</v>
      </c>
      <c r="V22" s="70">
        <f>Plenco!E26</f>
        <v>15.352567901184967</v>
      </c>
      <c r="W22" s="70">
        <f>Samsung!U24</f>
        <v>18879</v>
      </c>
      <c r="X22" s="70">
        <f>Comex!U24</f>
        <v>14960</v>
      </c>
      <c r="Y22" s="70">
        <f>Euro!U24</f>
        <v>3735</v>
      </c>
      <c r="Z22" s="70">
        <f>Messier!U24</f>
        <v>1038</v>
      </c>
      <c r="AA22" s="70">
        <f>Bravo!U24</f>
        <v>4998</v>
      </c>
      <c r="AB22" s="70">
        <f>Rohm!U24</f>
        <v>1268</v>
      </c>
      <c r="AC22" s="70">
        <f>Elicamex!U24</f>
        <v>96</v>
      </c>
      <c r="AD22" s="70">
        <f>Mpi!U24</f>
        <v>0</v>
      </c>
      <c r="AE22" s="70">
        <f>Crown!U24</f>
        <v>1223</v>
      </c>
      <c r="AF22" s="70">
        <f>Securency!U24</f>
        <v>499</v>
      </c>
      <c r="AG22" s="70">
        <f>Fracsa!U24</f>
        <v>10447</v>
      </c>
      <c r="AH22" s="70">
        <f>'AER S'!U24</f>
        <v>355</v>
      </c>
      <c r="AI22" s="70">
        <f>'AERnn C'!U24</f>
        <v>465</v>
      </c>
      <c r="AJ22" s="70">
        <f>Jafra!U24</f>
        <v>1349</v>
      </c>
      <c r="AK22" s="70">
        <f>DREnc!U24</f>
        <v>1303</v>
      </c>
      <c r="AL22" s="70">
        <f>Metokote!U24</f>
        <v>1478</v>
      </c>
      <c r="AM22" s="70">
        <f>'KH Méx'!U24</f>
        <v>50</v>
      </c>
      <c r="AN22" s="70">
        <f>Hitachi!U24</f>
        <v>2119</v>
      </c>
      <c r="AO22" s="71">
        <f>Ultramanufacturing!U24</f>
        <v>57</v>
      </c>
      <c r="AP22" s="72">
        <f t="shared" si="2"/>
        <v>117316.35121801298</v>
      </c>
      <c r="AQ22" s="78">
        <f>E22-AP22</f>
        <v>-245.85521801297728</v>
      </c>
      <c r="AR22" s="88">
        <f t="shared" si="4"/>
        <v>2.1000612999280133E-3</v>
      </c>
      <c r="AS22" s="90" t="s">
        <v>126</v>
      </c>
    </row>
    <row r="23" spans="1:50">
      <c r="A23" t="s">
        <v>790</v>
      </c>
      <c r="B23" s="254" t="s">
        <v>796</v>
      </c>
      <c r="C23" s="60">
        <f t="shared" si="1"/>
        <v>41954</v>
      </c>
      <c r="D23" s="253">
        <f>PIQ!C27</f>
        <v>1391.9866939999999</v>
      </c>
      <c r="E23" s="64">
        <f>PIQ!N27</f>
        <v>121627.296</v>
      </c>
      <c r="F23" s="70">
        <f>Enerpiq!E25</f>
        <v>1.7446099887710189</v>
      </c>
      <c r="G23" s="70">
        <f>Valeo!U25</f>
        <v>982</v>
      </c>
      <c r="H23" s="70">
        <f>Eaton!U25</f>
        <v>302</v>
      </c>
      <c r="I23" s="70">
        <f>'Frenos Trw'!U25</f>
        <v>3419</v>
      </c>
      <c r="J23" s="70">
        <f>Ronal!U25</f>
        <v>25653</v>
      </c>
      <c r="K23" s="70">
        <f>Narmx!U25</f>
        <v>1783</v>
      </c>
      <c r="L23" s="70">
        <f>Avery!U25</f>
        <v>3215</v>
      </c>
      <c r="M23" s="70">
        <f>Beach!U25</f>
        <v>56</v>
      </c>
      <c r="N23" s="70">
        <f>Foam!U25</f>
        <v>6071</v>
      </c>
      <c r="O23" s="70">
        <f>Ipc!U25</f>
        <v>2430</v>
      </c>
      <c r="P23" s="70">
        <f>Vrk!U25</f>
        <v>2667</v>
      </c>
      <c r="Q23" s="70">
        <f>Tafime!U25</f>
        <v>7557</v>
      </c>
      <c r="R23" s="70">
        <f>Copper!U25</f>
        <v>73</v>
      </c>
      <c r="S23" s="70">
        <f>Metecno!E25</f>
        <v>136.25404012301658</v>
      </c>
      <c r="T23" s="70">
        <f>Kluber!U25</f>
        <v>467</v>
      </c>
      <c r="U23" s="70">
        <f>Norgren!U25</f>
        <v>690</v>
      </c>
      <c r="V23" s="70">
        <f>Plenco!E25</f>
        <v>15.352567901184967</v>
      </c>
      <c r="W23" s="70">
        <f>Samsung!U25</f>
        <v>18127</v>
      </c>
      <c r="X23" s="70">
        <f>Comex!U25</f>
        <v>23723</v>
      </c>
      <c r="Y23" s="70">
        <f>Euro!U25</f>
        <v>3867</v>
      </c>
      <c r="Z23" s="70">
        <f>Messier!U25</f>
        <v>1164</v>
      </c>
      <c r="AA23" s="70">
        <f>Bravo!U25</f>
        <v>4815</v>
      </c>
      <c r="AB23" s="70">
        <f>Rohm!U25</f>
        <v>1184</v>
      </c>
      <c r="AC23" s="70">
        <f>Elicamex!U25</f>
        <v>88</v>
      </c>
      <c r="AD23" s="70">
        <f>Mpi!U25</f>
        <v>0</v>
      </c>
      <c r="AE23" s="70">
        <f>Crown!U25</f>
        <v>1188</v>
      </c>
      <c r="AF23" s="70">
        <f>Securency!U25</f>
        <v>553</v>
      </c>
      <c r="AG23" s="70">
        <f>Fracsa!U25</f>
        <v>9315</v>
      </c>
      <c r="AH23" s="70">
        <f>'AER S'!U25</f>
        <v>254</v>
      </c>
      <c r="AI23" s="70">
        <f>'AERnn C'!U25</f>
        <v>434</v>
      </c>
      <c r="AJ23" s="70">
        <f>Jafra!U25</f>
        <v>1364</v>
      </c>
      <c r="AK23" s="70">
        <f>DREnc!U25</f>
        <v>1215</v>
      </c>
      <c r="AL23" s="70">
        <f>Metokote!U25</f>
        <v>1406</v>
      </c>
      <c r="AM23" s="70">
        <f>'KH Méx'!U25</f>
        <v>0</v>
      </c>
      <c r="AN23" s="70">
        <f>Hitachi!U25</f>
        <v>2294</v>
      </c>
      <c r="AO23" s="71">
        <f>Ultramanufacturing!U25</f>
        <v>24</v>
      </c>
      <c r="AP23" s="260">
        <f>SUM(F23:AO23)</f>
        <v>126533.35121801298</v>
      </c>
      <c r="AQ23" s="255">
        <f>E23-AP23</f>
        <v>-4906.0552180129744</v>
      </c>
      <c r="AR23" s="88">
        <f t="shared" si="4"/>
        <v>4.0336794283521472E-2</v>
      </c>
      <c r="AS23" s="91" t="s">
        <v>123</v>
      </c>
      <c r="AV23" s="258">
        <f>AP23-E23</f>
        <v>4906.0552180129744</v>
      </c>
    </row>
    <row r="24" spans="1:50">
      <c r="A24" t="s">
        <v>791</v>
      </c>
      <c r="C24" s="60">
        <f t="shared" si="1"/>
        <v>41953</v>
      </c>
      <c r="D24" s="253">
        <f>PIQ!C28</f>
        <v>1440</v>
      </c>
      <c r="E24" s="64">
        <f>PIQ!N28</f>
        <v>115422.417</v>
      </c>
      <c r="F24" s="70">
        <f>Enerpiq!E24</f>
        <v>1.7446099887710189</v>
      </c>
      <c r="G24" s="70">
        <f>Valeo!U26</f>
        <v>992</v>
      </c>
      <c r="H24" s="70">
        <f>Eaton!U26</f>
        <v>292</v>
      </c>
      <c r="I24" s="70">
        <f>'Frenos Trw'!U26</f>
        <v>3389</v>
      </c>
      <c r="J24" s="70">
        <f>Ronal!U26</f>
        <v>25861</v>
      </c>
      <c r="K24" s="70">
        <f>Narmx!U26</f>
        <v>1877</v>
      </c>
      <c r="L24" s="70">
        <f>Avery!U26</f>
        <v>3545</v>
      </c>
      <c r="M24" s="70">
        <f>Beach!U26</f>
        <v>47</v>
      </c>
      <c r="N24" s="70">
        <f>Foam!U26</f>
        <v>5749</v>
      </c>
      <c r="O24" s="70">
        <f>Ipc!U26</f>
        <v>2218</v>
      </c>
      <c r="P24" s="70">
        <f>Vrk!U26</f>
        <v>2533</v>
      </c>
      <c r="Q24" s="70">
        <f>Tafime!U26</f>
        <v>7641</v>
      </c>
      <c r="R24" s="70">
        <f>Copper!U26</f>
        <v>64</v>
      </c>
      <c r="S24" s="70">
        <f>Metecno!E24</f>
        <v>136.25404012301658</v>
      </c>
      <c r="T24" s="70">
        <f>Kluber!U26</f>
        <v>454</v>
      </c>
      <c r="U24" s="70">
        <f>Norgren!U26</f>
        <v>830</v>
      </c>
      <c r="V24" s="70">
        <f>Plenco!E24</f>
        <v>15.352567901184967</v>
      </c>
      <c r="W24" s="70">
        <f>Samsung!U26</f>
        <v>19243</v>
      </c>
      <c r="X24" s="70">
        <f>Comex!U26</f>
        <v>12414</v>
      </c>
      <c r="Y24" s="70">
        <f>Euro!U26</f>
        <v>3745</v>
      </c>
      <c r="Z24" s="70">
        <f>Messier!U26</f>
        <v>1126</v>
      </c>
      <c r="AA24" s="70">
        <f>Bravo!U26</f>
        <v>4593</v>
      </c>
      <c r="AB24" s="70">
        <f>Rohm!U26</f>
        <v>1228</v>
      </c>
      <c r="AC24" s="70">
        <f>Elicamex!U26</f>
        <v>415</v>
      </c>
      <c r="AD24" s="70">
        <f>Mpi!U26</f>
        <v>0</v>
      </c>
      <c r="AE24" s="70">
        <f>Crown!U26</f>
        <v>1153</v>
      </c>
      <c r="AF24" s="70">
        <f>Securency!U26</f>
        <v>1542</v>
      </c>
      <c r="AG24" s="70">
        <f>Fracsa!U26</f>
        <v>8250</v>
      </c>
      <c r="AH24" s="70">
        <f>'AER S'!U26</f>
        <v>321</v>
      </c>
      <c r="AI24" s="70">
        <f>'AERnn C'!U26</f>
        <v>377</v>
      </c>
      <c r="AJ24" s="70">
        <f>Jafra!U26</f>
        <v>1331</v>
      </c>
      <c r="AK24" s="70">
        <f>DREnc!U26</f>
        <v>927</v>
      </c>
      <c r="AL24" s="70">
        <f>Metokote!U26</f>
        <v>1561</v>
      </c>
      <c r="AM24" s="70">
        <f>'KH Méx'!U26</f>
        <v>75</v>
      </c>
      <c r="AN24" s="70">
        <f>Hitachi!U26</f>
        <v>1936</v>
      </c>
      <c r="AO24" s="71">
        <f>Ultramanufacturing!U26</f>
        <v>10</v>
      </c>
      <c r="AP24" s="72">
        <f t="shared" si="2"/>
        <v>115892.35121801298</v>
      </c>
      <c r="AQ24" s="78">
        <f t="shared" si="5"/>
        <v>-469.93421801297518</v>
      </c>
      <c r="AR24" s="81">
        <f t="shared" si="4"/>
        <v>4.0714293655189629E-3</v>
      </c>
    </row>
    <row r="25" spans="1:50" ht="15.75" thickBot="1">
      <c r="A25" s="237" t="s">
        <v>789</v>
      </c>
      <c r="C25" s="60">
        <f t="shared" si="1"/>
        <v>41952</v>
      </c>
      <c r="D25" s="253">
        <f>PIQ!C29</f>
        <v>1440</v>
      </c>
      <c r="E25" s="64">
        <f>PIQ!N29</f>
        <v>87212.020999999993</v>
      </c>
      <c r="F25" s="70">
        <f>Enerpiq!E23</f>
        <v>1.7446099887710189</v>
      </c>
      <c r="G25" s="70">
        <f>Valeo!U27</f>
        <v>237</v>
      </c>
      <c r="H25" s="70">
        <f>Eaton!U27</f>
        <v>258</v>
      </c>
      <c r="I25" s="70">
        <f>'Frenos Trw'!U27</f>
        <v>2107</v>
      </c>
      <c r="J25" s="70">
        <f>Ronal!U27</f>
        <v>24196</v>
      </c>
      <c r="K25" s="70">
        <f>Narmx!U27</f>
        <v>703</v>
      </c>
      <c r="L25" s="70">
        <f>Avery!U27</f>
        <v>637</v>
      </c>
      <c r="M25" s="70">
        <f>Beach!U27</f>
        <v>16</v>
      </c>
      <c r="N25" s="70">
        <f>Foam!U27</f>
        <v>776</v>
      </c>
      <c r="O25" s="70">
        <f>Ipc!U27</f>
        <v>746</v>
      </c>
      <c r="P25" s="70">
        <f>Vrk!U27</f>
        <v>752</v>
      </c>
      <c r="Q25" s="70">
        <f>Tafime!U27</f>
        <v>7515</v>
      </c>
      <c r="R25" s="70">
        <f>Copper!U27</f>
        <v>19</v>
      </c>
      <c r="S25" s="70">
        <f>Metecno!E23</f>
        <v>136.25404012301658</v>
      </c>
      <c r="T25" s="70">
        <f>Kluber!U27</f>
        <v>75</v>
      </c>
      <c r="U25" s="70">
        <f>Norgren!U27</f>
        <v>212</v>
      </c>
      <c r="V25" s="70">
        <f>Plenco!E23</f>
        <v>15.352567901184967</v>
      </c>
      <c r="W25" s="70">
        <f>Samsung!U27</f>
        <v>6502</v>
      </c>
      <c r="X25" s="70">
        <f>Comex!U27</f>
        <v>20013</v>
      </c>
      <c r="Y25" s="70">
        <f>Euro!U27</f>
        <v>1979</v>
      </c>
      <c r="Z25" s="70">
        <f>Messier!U27</f>
        <v>989</v>
      </c>
      <c r="AA25" s="70">
        <f>Bravo!U27</f>
        <v>4929</v>
      </c>
      <c r="AB25" s="70">
        <f>Rohm!U27</f>
        <v>1129</v>
      </c>
      <c r="AC25" s="70">
        <f>Elicamex!U27</f>
        <v>187</v>
      </c>
      <c r="AD25" s="70">
        <f>Mpi!U27</f>
        <v>0</v>
      </c>
      <c r="AE25" s="70">
        <f>Crown!U27</f>
        <v>209</v>
      </c>
      <c r="AF25" s="70">
        <f>Securency!U27</f>
        <v>232</v>
      </c>
      <c r="AG25" s="70">
        <f>Fracsa!U27</f>
        <v>10424</v>
      </c>
      <c r="AH25" s="70">
        <f>'AER S'!U27</f>
        <v>34</v>
      </c>
      <c r="AI25" s="70">
        <f>'AERnn C'!U27</f>
        <v>151</v>
      </c>
      <c r="AJ25" s="70">
        <f>Jafra!U27</f>
        <v>631</v>
      </c>
      <c r="AK25" s="70">
        <f>DREnc!U27</f>
        <v>17</v>
      </c>
      <c r="AL25" s="70">
        <f>Metokote!U27</f>
        <v>726</v>
      </c>
      <c r="AM25" s="70">
        <f>'KH Méx'!U27</f>
        <v>5</v>
      </c>
      <c r="AN25" s="70">
        <f>Hitachi!U27</f>
        <v>673</v>
      </c>
      <c r="AO25" s="71">
        <f>Ultramanufacturing!U27</f>
        <v>35</v>
      </c>
      <c r="AP25" s="72">
        <f t="shared" si="2"/>
        <v>87267.351218012976</v>
      </c>
      <c r="AQ25" s="78">
        <f t="shared" si="5"/>
        <v>-55.330218012983096</v>
      </c>
      <c r="AR25" s="81">
        <f t="shared" si="4"/>
        <v>6.344333886378244E-4</v>
      </c>
      <c r="AV25" s="259">
        <f>SUM(AV15:AV23)</f>
        <v>7410.8730704252084</v>
      </c>
    </row>
    <row r="26" spans="1:50" ht="16.5" thickTop="1" thickBot="1">
      <c r="A26" s="237" t="s">
        <v>787</v>
      </c>
      <c r="C26" s="60">
        <f t="shared" si="1"/>
        <v>41951</v>
      </c>
      <c r="D26" s="253">
        <f>PIQ!C30</f>
        <v>1440</v>
      </c>
      <c r="E26" s="64">
        <f>PIQ!N30</f>
        <v>100520.424</v>
      </c>
      <c r="F26" s="70">
        <f>Enerpiq!E22</f>
        <v>1.7446099887710189</v>
      </c>
      <c r="G26" s="70">
        <f>Valeo!U28</f>
        <v>245</v>
      </c>
      <c r="H26" s="70">
        <f>Eaton!U28</f>
        <v>257</v>
      </c>
      <c r="I26" s="70">
        <f>'Frenos Trw'!U28</f>
        <v>2914</v>
      </c>
      <c r="J26" s="70">
        <f>Ronal!U28</f>
        <v>23952</v>
      </c>
      <c r="K26" s="70">
        <f>Narmx!U28</f>
        <v>641</v>
      </c>
      <c r="L26" s="70">
        <f>Avery!U28</f>
        <v>998</v>
      </c>
      <c r="M26" s="70">
        <f>Beach!U28</f>
        <v>16</v>
      </c>
      <c r="N26" s="70">
        <f>Foam!U28</f>
        <v>0</v>
      </c>
      <c r="O26" s="70">
        <f>Ipc!U28</f>
        <v>0</v>
      </c>
      <c r="P26" s="70">
        <f>Vrk!U28</f>
        <v>2083</v>
      </c>
      <c r="Q26" s="70">
        <f>Tafime!U28</f>
        <v>8033</v>
      </c>
      <c r="R26" s="70">
        <f>Copper!U28</f>
        <v>18</v>
      </c>
      <c r="S26" s="70">
        <f>Metecno!E22</f>
        <v>136.25404012301658</v>
      </c>
      <c r="T26" s="70">
        <f>Kluber!U28</f>
        <v>0</v>
      </c>
      <c r="U26" s="70">
        <f>Norgren!U28</f>
        <v>554</v>
      </c>
      <c r="V26" s="70">
        <f>Plenco!E22</f>
        <v>15.352567901184967</v>
      </c>
      <c r="W26" s="70">
        <f>Samsung!U28</f>
        <v>16952</v>
      </c>
      <c r="X26" s="70">
        <f>Comex!U28</f>
        <v>21502</v>
      </c>
      <c r="Y26" s="70">
        <f>Euro!U28</f>
        <v>2015</v>
      </c>
      <c r="Z26" s="70">
        <f>Messier!U28</f>
        <v>976</v>
      </c>
      <c r="AA26" s="70">
        <f>Bravo!U28</f>
        <v>4783</v>
      </c>
      <c r="AB26" s="70">
        <f>Rohm!U28</f>
        <v>1287</v>
      </c>
      <c r="AC26" s="70">
        <f>Elicamex!U28</f>
        <v>13</v>
      </c>
      <c r="AD26" s="70">
        <f>Mpi!U28</f>
        <v>0</v>
      </c>
      <c r="AE26" s="70">
        <f>Crown!U28</f>
        <v>642</v>
      </c>
      <c r="AF26" s="70">
        <f>Securency!U28</f>
        <v>2</v>
      </c>
      <c r="AG26" s="70">
        <f>Fracsa!U28</f>
        <v>9804</v>
      </c>
      <c r="AH26" s="70">
        <f>'AER S'!U28</f>
        <v>103</v>
      </c>
      <c r="AI26" s="70">
        <f>'AERnn C'!U28</f>
        <v>316</v>
      </c>
      <c r="AJ26" s="70">
        <f>Jafra!U28</f>
        <v>3</v>
      </c>
      <c r="AK26" s="70">
        <f>DREnc!U28</f>
        <v>39</v>
      </c>
      <c r="AL26" s="70">
        <f>Metokote!U28</f>
        <v>763</v>
      </c>
      <c r="AM26" s="70">
        <f>'KH Méx'!U28</f>
        <v>0</v>
      </c>
      <c r="AN26" s="70">
        <f>Hitachi!U28</f>
        <v>1597</v>
      </c>
      <c r="AO26" s="71">
        <f>Ultramanufacturing!U28</f>
        <v>0</v>
      </c>
      <c r="AP26" s="72">
        <f t="shared" si="2"/>
        <v>100661.35121801298</v>
      </c>
      <c r="AQ26" s="78">
        <f t="shared" si="5"/>
        <v>-140.92721801297739</v>
      </c>
      <c r="AR26" s="92">
        <f t="shared" si="4"/>
        <v>1.4019759607557703E-3</v>
      </c>
    </row>
    <row r="27" spans="1:50">
      <c r="A27" t="s">
        <v>787</v>
      </c>
      <c r="C27" s="58">
        <f t="shared" si="1"/>
        <v>41950</v>
      </c>
      <c r="D27" s="251">
        <f>PIQ!C31</f>
        <v>1439.999634</v>
      </c>
      <c r="E27" s="63">
        <f>PIQ!N31</f>
        <v>113651.10799999999</v>
      </c>
      <c r="F27" s="67">
        <f>Enerpiq!E21</f>
        <v>2.9658369809107321</v>
      </c>
      <c r="G27" s="67">
        <f>Valeo!U29</f>
        <v>1073</v>
      </c>
      <c r="H27" s="67">
        <f>Eaton!U29</f>
        <v>289</v>
      </c>
      <c r="I27" s="67">
        <f>'Frenos Trw'!U29</f>
        <v>3410</v>
      </c>
      <c r="J27" s="67">
        <f>Ronal!U29</f>
        <v>23597</v>
      </c>
      <c r="K27" s="67">
        <f>Narmx!U29</f>
        <v>1672</v>
      </c>
      <c r="L27" s="67">
        <f>Avery!U29</f>
        <v>2729</v>
      </c>
      <c r="M27" s="67">
        <f>Beach!U29</f>
        <v>45</v>
      </c>
      <c r="N27" s="67">
        <f>Foam!U29</f>
        <v>0</v>
      </c>
      <c r="O27" s="67">
        <f>Ipc!U29</f>
        <v>1566</v>
      </c>
      <c r="P27" s="67">
        <f>Vrk!U29</f>
        <v>2069</v>
      </c>
      <c r="Q27" s="67">
        <f>Tafime!U29</f>
        <v>7751</v>
      </c>
      <c r="R27" s="67">
        <f>Copper!U29</f>
        <v>35</v>
      </c>
      <c r="S27" s="67">
        <f>Metecno!E21</f>
        <v>286.63942115507837</v>
      </c>
      <c r="T27" s="67">
        <f>Kluber!U29</f>
        <v>142</v>
      </c>
      <c r="U27" s="67">
        <f>Norgren!U29</f>
        <v>676</v>
      </c>
      <c r="V27" s="67">
        <f>Plenco!E21</f>
        <v>29.483908810230218</v>
      </c>
      <c r="W27" s="67">
        <f>Samsung!U29</f>
        <v>18306</v>
      </c>
      <c r="X27" s="67">
        <f>Comex!U29</f>
        <v>21741</v>
      </c>
      <c r="Y27" s="67">
        <f>Euro!U29</f>
        <v>3654</v>
      </c>
      <c r="Z27" s="67">
        <f>Messier!U29</f>
        <v>1093</v>
      </c>
      <c r="AA27" s="67">
        <f>Bravo!U29</f>
        <v>4530</v>
      </c>
      <c r="AB27" s="67">
        <f>Rohm!U29</f>
        <v>1236</v>
      </c>
      <c r="AC27" s="67">
        <f>Elicamex!U29</f>
        <v>58</v>
      </c>
      <c r="AD27" s="67">
        <f>Mpi!U29</f>
        <v>0</v>
      </c>
      <c r="AE27" s="67">
        <f>Crown!U29</f>
        <v>1089</v>
      </c>
      <c r="AF27" s="67">
        <f>Securency!U29</f>
        <v>893</v>
      </c>
      <c r="AG27" s="67">
        <f>Fracsa!U29</f>
        <v>10031</v>
      </c>
      <c r="AH27" s="67">
        <f>'AER S'!U29</f>
        <v>271</v>
      </c>
      <c r="AI27" s="67">
        <f>'AERnn C'!U29</f>
        <v>426</v>
      </c>
      <c r="AJ27" s="67">
        <f>Jafra!U29</f>
        <v>1199</v>
      </c>
      <c r="AK27" s="67">
        <f>DREnc!U29</f>
        <v>603</v>
      </c>
      <c r="AL27" s="67">
        <f>Metokote!U29</f>
        <v>1519</v>
      </c>
      <c r="AM27" s="67">
        <f>'KH Méx'!U29</f>
        <v>0</v>
      </c>
      <c r="AN27" s="67">
        <f>Hitachi!U29</f>
        <v>1875</v>
      </c>
      <c r="AO27" s="68">
        <f>Ultramanufacturing!U29</f>
        <v>29</v>
      </c>
      <c r="AP27" s="69">
        <f t="shared" si="2"/>
        <v>113926.08916694621</v>
      </c>
      <c r="AQ27" s="77">
        <f t="shared" si="3"/>
        <v>-274.98116694622149</v>
      </c>
      <c r="AR27" s="83">
        <f t="shared" si="4"/>
        <v>2.4195203353954238E-3</v>
      </c>
      <c r="AS27" s="85" t="s">
        <v>120</v>
      </c>
      <c r="AT27" s="75"/>
    </row>
    <row r="28" spans="1:50" ht="15.75" thickBot="1">
      <c r="A28" t="s">
        <v>786</v>
      </c>
      <c r="C28" s="58">
        <f t="shared" si="1"/>
        <v>41949</v>
      </c>
      <c r="D28" s="251">
        <f>PIQ!C32</f>
        <v>1436.7426760000001</v>
      </c>
      <c r="E28" s="63">
        <f>PIQ!N32</f>
        <v>120791.75600000001</v>
      </c>
      <c r="F28" s="67">
        <f>Enerpiq!E20</f>
        <v>2.9658369809107321</v>
      </c>
      <c r="G28" s="67">
        <f>Valeo!U30</f>
        <v>1033</v>
      </c>
      <c r="H28" s="67">
        <f>Eaton!U30</f>
        <v>288</v>
      </c>
      <c r="I28" s="67">
        <f>'Frenos Trw'!U30</f>
        <v>3036</v>
      </c>
      <c r="J28" s="67">
        <f>Ronal!U30</f>
        <v>23772</v>
      </c>
      <c r="K28" s="67">
        <f>Narmx!U30</f>
        <v>1803</v>
      </c>
      <c r="L28" s="67">
        <f>Avery!U30</f>
        <v>2869</v>
      </c>
      <c r="M28" s="67">
        <f>Beach!U30</f>
        <v>49</v>
      </c>
      <c r="N28" s="67">
        <f>Foam!U30</f>
        <v>5406</v>
      </c>
      <c r="O28" s="67">
        <f>Ipc!U30</f>
        <v>2423</v>
      </c>
      <c r="P28" s="67">
        <f>Vrk!U30</f>
        <v>2119</v>
      </c>
      <c r="Q28" s="67">
        <f>Tafime!U30</f>
        <v>6734</v>
      </c>
      <c r="R28" s="67">
        <f>Copper!U30</f>
        <v>69</v>
      </c>
      <c r="S28" s="67">
        <f>Metecno!E20</f>
        <v>286.63942115507837</v>
      </c>
      <c r="T28" s="67">
        <f>Kluber!U30</f>
        <v>337</v>
      </c>
      <c r="U28" s="67">
        <f>Norgren!U30</f>
        <v>705</v>
      </c>
      <c r="V28" s="67">
        <f>Plenco!E20</f>
        <v>29.483908810230218</v>
      </c>
      <c r="W28" s="67">
        <f>Samsung!U30</f>
        <v>20636</v>
      </c>
      <c r="X28" s="67">
        <f>Comex!U30</f>
        <v>22113</v>
      </c>
      <c r="Y28" s="67">
        <f>Euro!U30</f>
        <v>3600</v>
      </c>
      <c r="Z28" s="67">
        <f>Messier!U30</f>
        <v>1125</v>
      </c>
      <c r="AA28" s="67">
        <f>Bravo!U30</f>
        <v>4457</v>
      </c>
      <c r="AB28" s="67">
        <f>Rohm!U30</f>
        <v>1187</v>
      </c>
      <c r="AC28" s="67">
        <f>Elicamex!U30</f>
        <v>71</v>
      </c>
      <c r="AD28" s="67">
        <f>Mpi!U30</f>
        <v>0</v>
      </c>
      <c r="AE28" s="67">
        <f>Crown!U30</f>
        <v>1021</v>
      </c>
      <c r="AF28" s="67">
        <f>Securency!U30</f>
        <v>947</v>
      </c>
      <c r="AG28" s="67">
        <f>Fracsa!U30</f>
        <v>8629</v>
      </c>
      <c r="AH28" s="67">
        <f>'AER S'!U30</f>
        <v>212</v>
      </c>
      <c r="AI28" s="67">
        <f>'AERnn C'!U30</f>
        <v>406</v>
      </c>
      <c r="AJ28" s="67">
        <f>Jafra!U30</f>
        <v>1456</v>
      </c>
      <c r="AK28" s="67">
        <f>DREnc!U30</f>
        <v>1204</v>
      </c>
      <c r="AL28" s="67">
        <f>Metokote!U30</f>
        <v>1351</v>
      </c>
      <c r="AM28" s="67">
        <f>'KH Méx'!U30</f>
        <v>79</v>
      </c>
      <c r="AN28" s="67">
        <f>Hitachi!U30</f>
        <v>2079</v>
      </c>
      <c r="AO28" s="68">
        <f>Ultramanufacturing!U30</f>
        <v>70</v>
      </c>
      <c r="AP28" s="69">
        <f t="shared" si="2"/>
        <v>121605.08916694621</v>
      </c>
      <c r="AQ28" s="77">
        <f t="shared" si="3"/>
        <v>-813.33316694620589</v>
      </c>
      <c r="AR28" s="84">
        <f t="shared" si="4"/>
        <v>6.7333499725445323E-3</v>
      </c>
      <c r="AS28" s="89">
        <f>AVERAGE(AR27:AR33)</f>
        <v>6.0902800685910599E-3</v>
      </c>
      <c r="AU28" s="75">
        <f>AS28</f>
        <v>6.0902800685910599E-3</v>
      </c>
    </row>
    <row r="29" spans="1:50">
      <c r="A29" t="s">
        <v>785</v>
      </c>
      <c r="C29" s="58">
        <f t="shared" si="1"/>
        <v>41948</v>
      </c>
      <c r="D29" s="251">
        <f>PIQ!C33</f>
        <v>1439.895996</v>
      </c>
      <c r="E29" s="63">
        <f>PIQ!N33</f>
        <v>122817.68</v>
      </c>
      <c r="F29" s="67">
        <f>Enerpiq!E19</f>
        <v>2.9658369809107321</v>
      </c>
      <c r="G29" s="67">
        <f>Valeo!U31</f>
        <v>1063</v>
      </c>
      <c r="H29" s="67">
        <f>Eaton!U31</f>
        <v>287</v>
      </c>
      <c r="I29" s="67">
        <f>'Frenos Trw'!U31</f>
        <v>3377</v>
      </c>
      <c r="J29" s="67">
        <f>Ronal!U31</f>
        <v>24680</v>
      </c>
      <c r="K29" s="67">
        <f>Narmx!U31</f>
        <v>1666</v>
      </c>
      <c r="L29" s="67">
        <f>Avery!U31</f>
        <v>3325</v>
      </c>
      <c r="M29" s="67">
        <f>Beach!U31</f>
        <v>60</v>
      </c>
      <c r="N29" s="67">
        <f>Foam!U31</f>
        <v>5830</v>
      </c>
      <c r="O29" s="67">
        <f>Ipc!U31</f>
        <v>2459</v>
      </c>
      <c r="P29" s="67">
        <f>Vrk!U31</f>
        <v>2094</v>
      </c>
      <c r="Q29" s="67">
        <f>Tafime!U31</f>
        <v>7624</v>
      </c>
      <c r="R29" s="67">
        <f>Copper!U31</f>
        <v>60</v>
      </c>
      <c r="S29" s="67">
        <f>Metecno!E19</f>
        <v>286.63942115507837</v>
      </c>
      <c r="T29" s="67">
        <f>Kluber!U31</f>
        <v>223</v>
      </c>
      <c r="U29" s="67">
        <f>Norgren!U31</f>
        <v>430</v>
      </c>
      <c r="V29" s="67">
        <f>Plenco!E19</f>
        <v>29.483908810230218</v>
      </c>
      <c r="W29" s="67">
        <f>Samsung!U31</f>
        <v>18335</v>
      </c>
      <c r="X29" s="67">
        <f>Comex!U31</f>
        <v>21748</v>
      </c>
      <c r="Y29" s="67">
        <f>Euro!U31</f>
        <v>3667</v>
      </c>
      <c r="Z29" s="67">
        <f>Messier!U31</f>
        <v>1010</v>
      </c>
      <c r="AA29" s="67">
        <f>Bravo!U31</f>
        <v>4370</v>
      </c>
      <c r="AB29" s="67">
        <f>Rohm!U31</f>
        <v>1386</v>
      </c>
      <c r="AC29" s="67">
        <f>Elicamex!U31</f>
        <v>55</v>
      </c>
      <c r="AD29" s="67">
        <f>Mpi!U31</f>
        <v>0</v>
      </c>
      <c r="AE29" s="67">
        <f>Crown!U31</f>
        <v>1137</v>
      </c>
      <c r="AF29" s="67">
        <f>Securency!U31</f>
        <v>931</v>
      </c>
      <c r="AG29" s="67">
        <f>Fracsa!U31</f>
        <v>10440</v>
      </c>
      <c r="AH29" s="67">
        <f>'AER S'!U31</f>
        <v>290</v>
      </c>
      <c r="AI29" s="67">
        <f>'AERnn C'!U31</f>
        <v>344</v>
      </c>
      <c r="AJ29" s="67">
        <f>Jafra!U31</f>
        <v>1384</v>
      </c>
      <c r="AK29" s="67">
        <f>DREnc!U31</f>
        <v>1209</v>
      </c>
      <c r="AL29" s="67">
        <f>Metokote!U31</f>
        <v>1508</v>
      </c>
      <c r="AM29" s="67">
        <f>'KH Méx'!U31</f>
        <v>12</v>
      </c>
      <c r="AN29" s="67">
        <f>Hitachi!U31</f>
        <v>2199</v>
      </c>
      <c r="AO29" s="68">
        <f>Ultramanufacturing!U31</f>
        <v>0</v>
      </c>
      <c r="AP29" s="69">
        <f t="shared" si="2"/>
        <v>123522.08916694621</v>
      </c>
      <c r="AQ29" s="77">
        <f t="shared" si="3"/>
        <v>-704.40916694622138</v>
      </c>
      <c r="AR29" s="84">
        <f t="shared" si="4"/>
        <v>5.7354052522912129E-3</v>
      </c>
      <c r="AS29" s="90" t="s">
        <v>126</v>
      </c>
    </row>
    <row r="30" spans="1:50">
      <c r="A30" t="s">
        <v>790</v>
      </c>
      <c r="C30" s="58">
        <f t="shared" si="1"/>
        <v>41947</v>
      </c>
      <c r="D30" s="251">
        <f>PIQ!C34</f>
        <v>1428.119385</v>
      </c>
      <c r="E30" s="63">
        <f>PIQ!N34</f>
        <v>112590.614</v>
      </c>
      <c r="F30" s="67">
        <f>Enerpiq!E18</f>
        <v>2.9658369809107321</v>
      </c>
      <c r="G30" s="67">
        <f>Valeo!U32</f>
        <v>1021</v>
      </c>
      <c r="H30" s="67">
        <f>Eaton!U32</f>
        <v>297</v>
      </c>
      <c r="I30" s="67">
        <f>'Frenos Trw'!U32</f>
        <v>3274</v>
      </c>
      <c r="J30" s="67">
        <f>Ronal!U32</f>
        <v>23449</v>
      </c>
      <c r="K30" s="67">
        <f>Narmx!U32</f>
        <v>1605</v>
      </c>
      <c r="L30" s="67">
        <f>Avery!U32</f>
        <v>3252</v>
      </c>
      <c r="M30" s="67">
        <f>Beach!U32</f>
        <v>51</v>
      </c>
      <c r="N30" s="67">
        <f>Foam!U32</f>
        <v>6086</v>
      </c>
      <c r="O30" s="67">
        <f>Ipc!U32</f>
        <v>2411</v>
      </c>
      <c r="P30" s="67">
        <f>Vrk!U32</f>
        <v>2127</v>
      </c>
      <c r="Q30" s="67">
        <f>Tafime!U32</f>
        <v>7410</v>
      </c>
      <c r="R30" s="67">
        <f>Copper!U32</f>
        <v>60</v>
      </c>
      <c r="S30" s="67">
        <f>Metecno!E18</f>
        <v>286.63942115507837</v>
      </c>
      <c r="T30" s="67">
        <f>Kluber!U32</f>
        <v>385</v>
      </c>
      <c r="U30" s="67">
        <f>Norgren!U32</f>
        <v>669</v>
      </c>
      <c r="V30" s="67">
        <f>Plenco!E18</f>
        <v>29.483908810230218</v>
      </c>
      <c r="W30" s="67">
        <f>Samsung!U32</f>
        <v>17612</v>
      </c>
      <c r="X30" s="67">
        <f>Comex!U32</f>
        <v>16019</v>
      </c>
      <c r="Y30" s="67">
        <f>Euro!U32</f>
        <v>3596</v>
      </c>
      <c r="Z30" s="67">
        <f>Messier!U32</f>
        <v>1064</v>
      </c>
      <c r="AA30" s="67">
        <f>Bravo!U32</f>
        <v>4485</v>
      </c>
      <c r="AB30" s="67">
        <f>Rohm!U32</f>
        <v>1324</v>
      </c>
      <c r="AC30" s="67">
        <f>Elicamex!U32</f>
        <v>317</v>
      </c>
      <c r="AD30" s="67">
        <f>Mpi!U32</f>
        <v>0</v>
      </c>
      <c r="AE30" s="67">
        <f>Crown!U32</f>
        <v>1017</v>
      </c>
      <c r="AF30" s="67">
        <f>Securency!U32</f>
        <v>849</v>
      </c>
      <c r="AG30" s="67">
        <f>Fracsa!U32</f>
        <v>8935</v>
      </c>
      <c r="AH30" s="67">
        <f>'AER S'!U32</f>
        <v>242</v>
      </c>
      <c r="AI30" s="67">
        <f>'AERnn C'!U32</f>
        <v>336</v>
      </c>
      <c r="AJ30" s="67">
        <f>Jafra!U32</f>
        <v>1358</v>
      </c>
      <c r="AK30" s="67">
        <f>DREnc!U32</f>
        <v>1292</v>
      </c>
      <c r="AL30" s="67">
        <f>Metokote!U32</f>
        <v>1350</v>
      </c>
      <c r="AM30" s="67">
        <f>'KH Méx'!U32</f>
        <v>0</v>
      </c>
      <c r="AN30" s="67">
        <f>Hitachi!U32</f>
        <v>2086</v>
      </c>
      <c r="AO30" s="68">
        <f>Ultramanufacturing!U32</f>
        <v>0</v>
      </c>
      <c r="AP30" s="69">
        <f t="shared" si="2"/>
        <v>114298.08916694621</v>
      </c>
      <c r="AQ30" s="77">
        <f t="shared" si="3"/>
        <v>-1707.475166946213</v>
      </c>
      <c r="AR30" s="84">
        <f t="shared" si="4"/>
        <v>1.5165341996857864E-2</v>
      </c>
      <c r="AS30" s="91" t="s">
        <v>121</v>
      </c>
    </row>
    <row r="31" spans="1:50">
      <c r="A31" t="s">
        <v>791</v>
      </c>
      <c r="C31" s="58">
        <f t="shared" si="1"/>
        <v>41946</v>
      </c>
      <c r="D31" s="251">
        <f>PIQ!C35</f>
        <v>1439.999634</v>
      </c>
      <c r="E31" s="63">
        <f>PIQ!N35</f>
        <v>106603.386</v>
      </c>
      <c r="F31" s="67">
        <f>Enerpiq!E17</f>
        <v>2.9658369809107321</v>
      </c>
      <c r="G31" s="67">
        <f>Valeo!U33</f>
        <v>986</v>
      </c>
      <c r="H31" s="67">
        <f>Eaton!U33</f>
        <v>305</v>
      </c>
      <c r="I31" s="67">
        <f>'Frenos Trw'!U33</f>
        <v>3466</v>
      </c>
      <c r="J31" s="67">
        <f>Ronal!U33</f>
        <v>23450</v>
      </c>
      <c r="K31" s="67">
        <f>Narmx!U33</f>
        <v>1625</v>
      </c>
      <c r="L31" s="67">
        <f>Avery!U33</f>
        <v>2122</v>
      </c>
      <c r="M31" s="67">
        <f>Beach!U33</f>
        <v>60</v>
      </c>
      <c r="N31" s="67">
        <f>Foam!U33</f>
        <v>5982</v>
      </c>
      <c r="O31" s="67">
        <f>Ipc!U33</f>
        <v>2653</v>
      </c>
      <c r="P31" s="67">
        <f>Vrk!U33</f>
        <v>2198</v>
      </c>
      <c r="Q31" s="67">
        <f>Tafime!U33</f>
        <v>7855</v>
      </c>
      <c r="R31" s="67">
        <f>Copper!U33</f>
        <v>50</v>
      </c>
      <c r="S31" s="67">
        <f>Metecno!E17</f>
        <v>286.63942115507837</v>
      </c>
      <c r="T31" s="67">
        <f>Kluber!U33</f>
        <v>477</v>
      </c>
      <c r="U31" s="67">
        <f>Norgren!U33</f>
        <v>653</v>
      </c>
      <c r="V31" s="67">
        <f>Plenco!E17</f>
        <v>29.483908810230218</v>
      </c>
      <c r="W31" s="67">
        <f>Samsung!U33</f>
        <v>18763</v>
      </c>
      <c r="X31" s="67">
        <f>Comex!U33</f>
        <v>6910</v>
      </c>
      <c r="Y31" s="67">
        <f>Euro!U33</f>
        <v>3486</v>
      </c>
      <c r="Z31" s="67">
        <f>Messier!U33</f>
        <v>1119</v>
      </c>
      <c r="AA31" s="67">
        <f>Bravo!U33</f>
        <v>3741</v>
      </c>
      <c r="AB31" s="67">
        <f>Rohm!U33</f>
        <v>1567</v>
      </c>
      <c r="AC31" s="67">
        <f>Elicamex!U33</f>
        <v>207</v>
      </c>
      <c r="AD31" s="67">
        <f>Mpi!U33</f>
        <v>0</v>
      </c>
      <c r="AE31" s="67">
        <f>Crown!U33</f>
        <v>1162</v>
      </c>
      <c r="AF31" s="67">
        <f>Securency!U33</f>
        <v>1773</v>
      </c>
      <c r="AG31" s="67">
        <f>Fracsa!U33</f>
        <v>9491</v>
      </c>
      <c r="AH31" s="67">
        <f>'AER S'!U33</f>
        <v>201</v>
      </c>
      <c r="AI31" s="67">
        <f>'AERnn C'!U33</f>
        <v>386</v>
      </c>
      <c r="AJ31" s="67">
        <f>Jafra!U33</f>
        <v>1381</v>
      </c>
      <c r="AK31" s="67">
        <f>DREnc!U33</f>
        <v>1183</v>
      </c>
      <c r="AL31" s="67">
        <f>Metokote!U33</f>
        <v>1551</v>
      </c>
      <c r="AM31" s="67">
        <f>'KH Méx'!U33</f>
        <v>0</v>
      </c>
      <c r="AN31" s="67">
        <f>Hitachi!U33</f>
        <v>2063</v>
      </c>
      <c r="AO31" s="68">
        <f>Ultramanufacturing!U33</f>
        <v>0</v>
      </c>
      <c r="AP31" s="69">
        <f t="shared" si="2"/>
        <v>107185.08916694621</v>
      </c>
      <c r="AQ31" s="77">
        <f t="shared" si="3"/>
        <v>-581.70316694621579</v>
      </c>
      <c r="AR31" s="80">
        <f t="shared" si="4"/>
        <v>5.4567044141188518E-3</v>
      </c>
    </row>
    <row r="32" spans="1:50">
      <c r="A32" s="237" t="s">
        <v>789</v>
      </c>
      <c r="C32" s="58">
        <f>C33+1</f>
        <v>41945</v>
      </c>
      <c r="D32" s="251">
        <f>PIQ!C36</f>
        <v>1429.7152100000001</v>
      </c>
      <c r="E32" s="63">
        <f>PIQ!N36</f>
        <v>64577.186999999998</v>
      </c>
      <c r="F32" s="67">
        <f>Enerpiq!E16</f>
        <v>2.9658369809107321</v>
      </c>
      <c r="G32" s="67">
        <f>Valeo!U34</f>
        <v>242</v>
      </c>
      <c r="H32" s="67">
        <f>Eaton!U34</f>
        <v>256</v>
      </c>
      <c r="I32" s="67">
        <f>'Frenos Trw'!U34</f>
        <v>1793</v>
      </c>
      <c r="J32" s="67">
        <f>Ronal!U34</f>
        <v>22444</v>
      </c>
      <c r="K32" s="67">
        <f>Narmx!U34</f>
        <v>529</v>
      </c>
      <c r="L32" s="67">
        <f>Avery!U34</f>
        <v>0</v>
      </c>
      <c r="M32" s="67">
        <f>Beach!U34</f>
        <v>13</v>
      </c>
      <c r="N32" s="67">
        <f>Foam!U34</f>
        <v>636</v>
      </c>
      <c r="O32" s="67">
        <f>Ipc!U34</f>
        <v>652</v>
      </c>
      <c r="P32" s="67">
        <f>Vrk!U34</f>
        <v>191</v>
      </c>
      <c r="Q32" s="67">
        <f>Tafime!U34</f>
        <v>7266</v>
      </c>
      <c r="R32" s="67">
        <f>Copper!U34</f>
        <v>18</v>
      </c>
      <c r="S32" s="67">
        <f>Metecno!E16</f>
        <v>286.63942115507837</v>
      </c>
      <c r="T32" s="67">
        <f>Kluber!U34</f>
        <v>140</v>
      </c>
      <c r="U32" s="67">
        <f>Norgren!U34</f>
        <v>313</v>
      </c>
      <c r="V32" s="67">
        <f>Plenco!E16</f>
        <v>29.483908810230218</v>
      </c>
      <c r="W32" s="67">
        <f>Samsung!U34</f>
        <v>3922</v>
      </c>
      <c r="X32" s="67">
        <f>Comex!U34</f>
        <v>8529</v>
      </c>
      <c r="Y32" s="67">
        <f>Euro!U34</f>
        <v>1654</v>
      </c>
      <c r="Z32" s="67">
        <f>Messier!U34</f>
        <v>1064</v>
      </c>
      <c r="AA32" s="67">
        <f>Bravo!U34</f>
        <v>2204</v>
      </c>
      <c r="AB32" s="67">
        <f>Rohm!U34</f>
        <v>338</v>
      </c>
      <c r="AC32" s="67">
        <f>Elicamex!U34</f>
        <v>11</v>
      </c>
      <c r="AD32" s="67">
        <f>Mpi!U34</f>
        <v>0</v>
      </c>
      <c r="AE32" s="67">
        <f>Crown!U34</f>
        <v>231</v>
      </c>
      <c r="AF32" s="67">
        <f>Securency!U34</f>
        <v>177</v>
      </c>
      <c r="AG32" s="67">
        <f>Fracsa!U34</f>
        <v>10056</v>
      </c>
      <c r="AH32" s="67">
        <f>'AER S'!U34</f>
        <v>1</v>
      </c>
      <c r="AI32" s="67">
        <f>'AERnn C'!U34</f>
        <v>176</v>
      </c>
      <c r="AJ32" s="67">
        <f>Jafra!U34</f>
        <v>818</v>
      </c>
      <c r="AK32" s="67">
        <f>DREnc!U34</f>
        <v>318</v>
      </c>
      <c r="AL32" s="67">
        <f>Metokote!U34</f>
        <v>191</v>
      </c>
      <c r="AM32" s="67">
        <f>'KH Méx'!U34</f>
        <v>0</v>
      </c>
      <c r="AN32" s="67">
        <f>Hitachi!U34</f>
        <v>275</v>
      </c>
      <c r="AO32" s="68">
        <f>Ultramanufacturing!U34</f>
        <v>0</v>
      </c>
      <c r="AP32" s="69">
        <f t="shared" si="2"/>
        <v>64777.089166946222</v>
      </c>
      <c r="AQ32" s="77">
        <f t="shared" si="3"/>
        <v>-199.90216694622359</v>
      </c>
      <c r="AR32" s="80">
        <f t="shared" si="4"/>
        <v>3.0955539600420129E-3</v>
      </c>
    </row>
    <row r="33" spans="1:50" ht="15.75" thickBot="1">
      <c r="A33" s="237" t="s">
        <v>787</v>
      </c>
      <c r="C33" s="232">
        <v>41944</v>
      </c>
      <c r="D33" s="252">
        <f>PIQ!C37</f>
        <v>1439.9670410000001</v>
      </c>
      <c r="E33" s="65">
        <f>PIQ!N37</f>
        <v>93265.593999999997</v>
      </c>
      <c r="F33" s="73">
        <f>Enerpiq!E15</f>
        <v>2.9658369809107321</v>
      </c>
      <c r="G33" s="73">
        <f>Valeo!U35</f>
        <v>255</v>
      </c>
      <c r="H33" s="73">
        <f>Eaton!U35</f>
        <v>247</v>
      </c>
      <c r="I33" s="73">
        <f>'Frenos Trw'!U35</f>
        <v>3006</v>
      </c>
      <c r="J33" s="73">
        <f>Ronal!U35</f>
        <v>24354</v>
      </c>
      <c r="K33" s="73">
        <f>Narmx!U35</f>
        <v>228</v>
      </c>
      <c r="L33" s="73">
        <f>Avery!U35</f>
        <v>138</v>
      </c>
      <c r="M33" s="73">
        <f>Beach!U35</f>
        <v>12</v>
      </c>
      <c r="N33" s="73">
        <f>Foam!U35</f>
        <v>0</v>
      </c>
      <c r="O33" s="73">
        <f>Ipc!U35</f>
        <v>75</v>
      </c>
      <c r="P33" s="73">
        <f>Vrk!U35</f>
        <v>2192</v>
      </c>
      <c r="Q33" s="73">
        <f>Tafime!U35</f>
        <v>7815</v>
      </c>
      <c r="R33" s="73">
        <f>Copper!U35</f>
        <v>31</v>
      </c>
      <c r="S33" s="73">
        <f>Metecno!E15</f>
        <v>286.63942115507837</v>
      </c>
      <c r="T33" s="73">
        <f>Kluber!U35</f>
        <v>0</v>
      </c>
      <c r="U33" s="73">
        <f>Norgren!U35</f>
        <v>455</v>
      </c>
      <c r="V33" s="73">
        <f>Plenco!E15</f>
        <v>29.483908810230218</v>
      </c>
      <c r="W33" s="73">
        <f>Samsung!U35</f>
        <v>16057</v>
      </c>
      <c r="X33" s="73">
        <f>Comex!U35</f>
        <v>17104</v>
      </c>
      <c r="Y33" s="73">
        <f>Euro!U35</f>
        <v>1092</v>
      </c>
      <c r="Z33" s="73">
        <f>Messier!U35</f>
        <v>991</v>
      </c>
      <c r="AA33" s="73">
        <f>Bravo!U35</f>
        <v>4621</v>
      </c>
      <c r="AB33" s="73">
        <f>Rohm!U35</f>
        <v>992</v>
      </c>
      <c r="AC33" s="73">
        <f>Elicamex!U35</f>
        <v>16</v>
      </c>
      <c r="AD33" s="73">
        <f>Mpi!U35</f>
        <v>0</v>
      </c>
      <c r="AE33" s="73">
        <f>Crown!U35</f>
        <v>411</v>
      </c>
      <c r="AF33" s="73">
        <f>Securency!U35</f>
        <v>0</v>
      </c>
      <c r="AG33" s="73">
        <f>Fracsa!U35</f>
        <v>10462</v>
      </c>
      <c r="AH33" s="73">
        <f>'AER S'!U35</f>
        <v>152</v>
      </c>
      <c r="AI33" s="73">
        <f>'AERnn C'!U35</f>
        <v>347</v>
      </c>
      <c r="AJ33" s="73">
        <f>Jafra!U35</f>
        <v>1066</v>
      </c>
      <c r="AK33" s="73">
        <f>DREnc!U35</f>
        <v>224</v>
      </c>
      <c r="AL33" s="73">
        <f>Metokote!U35</f>
        <v>696</v>
      </c>
      <c r="AM33" s="73">
        <f>'KH Méx'!U35</f>
        <v>0</v>
      </c>
      <c r="AN33" s="73">
        <f>Hitachi!U35</f>
        <v>283</v>
      </c>
      <c r="AO33" s="74">
        <f>Ultramanufacturing!U35</f>
        <v>0</v>
      </c>
      <c r="AP33" s="69">
        <f t="shared" si="2"/>
        <v>93641.089166946214</v>
      </c>
      <c r="AQ33" s="79">
        <f t="shared" si="3"/>
        <v>-375.49516694621707</v>
      </c>
      <c r="AR33" s="82">
        <f t="shared" si="4"/>
        <v>4.0260845488875249E-3</v>
      </c>
    </row>
    <row r="34" spans="1:50" s="224" customFormat="1" ht="22.5" customHeight="1">
      <c r="C34" s="219" t="s">
        <v>223</v>
      </c>
      <c r="D34" s="219"/>
      <c r="E34" s="220">
        <f t="shared" ref="E34:AQ34" si="6">SUM(E4:E33)</f>
        <v>3128154.4510000008</v>
      </c>
      <c r="F34" s="220">
        <f t="shared" si="6"/>
        <v>64.725030583404774</v>
      </c>
      <c r="G34" s="220">
        <f t="shared" si="6"/>
        <v>22823</v>
      </c>
      <c r="H34" s="220">
        <f t="shared" si="6"/>
        <v>8346</v>
      </c>
      <c r="I34" s="220">
        <f t="shared" si="6"/>
        <v>84508</v>
      </c>
      <c r="J34" s="220">
        <f t="shared" si="6"/>
        <v>715714</v>
      </c>
      <c r="K34" s="220">
        <f t="shared" si="6"/>
        <v>38368</v>
      </c>
      <c r="L34" s="220">
        <f t="shared" si="6"/>
        <v>55471</v>
      </c>
      <c r="M34" s="220">
        <f t="shared" si="6"/>
        <v>1237</v>
      </c>
      <c r="N34" s="220">
        <f t="shared" si="6"/>
        <v>97834</v>
      </c>
      <c r="O34" s="220">
        <f t="shared" si="6"/>
        <v>50553</v>
      </c>
      <c r="P34" s="220">
        <f t="shared" si="6"/>
        <v>62662</v>
      </c>
      <c r="Q34" s="220">
        <f t="shared" si="6"/>
        <v>225327</v>
      </c>
      <c r="R34" s="220">
        <f t="shared" si="6"/>
        <v>1343</v>
      </c>
      <c r="S34" s="220">
        <f t="shared" si="6"/>
        <v>6540.8917699003041</v>
      </c>
      <c r="T34" s="220">
        <f t="shared" si="6"/>
        <v>5353</v>
      </c>
      <c r="U34" s="220">
        <f t="shared" si="6"/>
        <v>16831</v>
      </c>
      <c r="V34" s="220">
        <f t="shared" si="6"/>
        <v>857.30134848207888</v>
      </c>
      <c r="W34" s="220">
        <f t="shared" si="6"/>
        <v>405660</v>
      </c>
      <c r="X34" s="220">
        <f t="shared" si="6"/>
        <v>544563</v>
      </c>
      <c r="Y34" s="220">
        <f t="shared" si="6"/>
        <v>96113</v>
      </c>
      <c r="Z34" s="220">
        <f t="shared" si="6"/>
        <v>32565</v>
      </c>
      <c r="AA34" s="220">
        <f t="shared" si="6"/>
        <v>127172</v>
      </c>
      <c r="AB34" s="220">
        <f t="shared" si="6"/>
        <v>36130</v>
      </c>
      <c r="AC34" s="220">
        <f t="shared" si="6"/>
        <v>4848</v>
      </c>
      <c r="AD34" s="220">
        <f t="shared" si="6"/>
        <v>0</v>
      </c>
      <c r="AE34" s="220">
        <f t="shared" si="6"/>
        <v>28453</v>
      </c>
      <c r="AF34" s="220">
        <f t="shared" si="6"/>
        <v>24847</v>
      </c>
      <c r="AG34" s="220">
        <f t="shared" si="6"/>
        <v>281398</v>
      </c>
      <c r="AH34" s="220">
        <f t="shared" si="6"/>
        <v>6225</v>
      </c>
      <c r="AI34" s="220">
        <f t="shared" si="6"/>
        <v>9833</v>
      </c>
      <c r="AJ34" s="220">
        <f t="shared" si="6"/>
        <v>32590</v>
      </c>
      <c r="AK34" s="220">
        <f t="shared" si="6"/>
        <v>23202</v>
      </c>
      <c r="AL34" s="220">
        <f t="shared" si="6"/>
        <v>35502</v>
      </c>
      <c r="AM34" s="220">
        <f t="shared" si="6"/>
        <v>725</v>
      </c>
      <c r="AN34" s="220">
        <f t="shared" si="6"/>
        <v>47894</v>
      </c>
      <c r="AO34" s="220">
        <f t="shared" si="6"/>
        <v>413</v>
      </c>
      <c r="AP34" s="221">
        <f t="shared" si="6"/>
        <v>3131965.9181489665</v>
      </c>
      <c r="AQ34" s="220">
        <f t="shared" si="6"/>
        <v>-3811.4671489659013</v>
      </c>
      <c r="AR34" s="222"/>
      <c r="AS34" s="223"/>
      <c r="AX34" s="261">
        <f>SUM(AX6:AX20)</f>
        <v>3139376.7912193909</v>
      </c>
    </row>
  </sheetData>
  <pageMargins left="0.7" right="0.7" top="0.75" bottom="0.75" header="0.3" footer="0.3"/>
  <pageSetup scale="1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5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B6" t="s">
        <v>772</v>
      </c>
      <c r="C6" t="s">
        <v>13</v>
      </c>
      <c r="D6">
        <v>560618</v>
      </c>
      <c r="E6">
        <v>78315</v>
      </c>
      <c r="F6">
        <v>7.1699640000000002</v>
      </c>
      <c r="G6">
        <v>0</v>
      </c>
      <c r="H6">
        <v>91.090999999999994</v>
      </c>
      <c r="I6">
        <v>18.8</v>
      </c>
      <c r="J6">
        <v>5.4</v>
      </c>
      <c r="K6">
        <v>71.900000000000006</v>
      </c>
      <c r="L6">
        <v>1.0134000000000001</v>
      </c>
      <c r="M6">
        <v>86.504000000000005</v>
      </c>
      <c r="N6">
        <v>92.995999999999995</v>
      </c>
      <c r="O6">
        <v>88.067999999999998</v>
      </c>
      <c r="P6">
        <v>7.3</v>
      </c>
      <c r="Q6">
        <v>36.200000000000003</v>
      </c>
      <c r="R6">
        <v>18</v>
      </c>
      <c r="S6">
        <v>5.21</v>
      </c>
      <c r="T6" s="22">
        <v>30</v>
      </c>
      <c r="U6" s="23">
        <f>D6-D7</f>
        <v>123</v>
      </c>
      <c r="V6" s="24">
        <v>1</v>
      </c>
      <c r="W6" s="103"/>
      <c r="X6" s="99"/>
      <c r="Y6" s="238">
        <f t="shared" ref="Y6:Y35" si="0">((X6*100)/D6)-100</f>
        <v>-100</v>
      </c>
    </row>
    <row r="7" spans="1:25">
      <c r="A7" s="16">
        <v>30</v>
      </c>
      <c r="B7" t="s">
        <v>773</v>
      </c>
      <c r="C7" t="s">
        <v>13</v>
      </c>
      <c r="D7">
        <v>560495</v>
      </c>
      <c r="E7">
        <v>78299</v>
      </c>
      <c r="F7">
        <v>7.5457029999999996</v>
      </c>
      <c r="G7">
        <v>0</v>
      </c>
      <c r="H7">
        <v>91.58</v>
      </c>
      <c r="I7">
        <v>14.2</v>
      </c>
      <c r="J7">
        <v>10.6</v>
      </c>
      <c r="K7">
        <v>54.2</v>
      </c>
      <c r="L7">
        <v>1.0150999999999999</v>
      </c>
      <c r="M7">
        <v>88.519000000000005</v>
      </c>
      <c r="N7">
        <v>93.454999999999998</v>
      </c>
      <c r="O7">
        <v>90.84</v>
      </c>
      <c r="P7">
        <v>4.3</v>
      </c>
      <c r="Q7">
        <v>25.3</v>
      </c>
      <c r="R7">
        <v>11.6</v>
      </c>
      <c r="S7">
        <v>5.21</v>
      </c>
      <c r="T7" s="16">
        <v>29</v>
      </c>
      <c r="U7" s="23">
        <f>D7-D8</f>
        <v>242</v>
      </c>
      <c r="V7" s="4"/>
      <c r="W7" s="103"/>
      <c r="X7" s="99"/>
      <c r="Y7" s="238">
        <f t="shared" si="0"/>
        <v>-100</v>
      </c>
    </row>
    <row r="8" spans="1:25" s="25" customFormat="1">
      <c r="A8" s="21">
        <v>29</v>
      </c>
      <c r="B8" t="s">
        <v>774</v>
      </c>
      <c r="C8" t="s">
        <v>13</v>
      </c>
      <c r="D8">
        <v>560253</v>
      </c>
      <c r="E8">
        <v>78266</v>
      </c>
      <c r="F8">
        <v>7.3502720000000004</v>
      </c>
      <c r="G8">
        <v>0</v>
      </c>
      <c r="H8">
        <v>88.641999999999996</v>
      </c>
      <c r="I8">
        <v>15.7</v>
      </c>
      <c r="J8">
        <v>19.8</v>
      </c>
      <c r="K8">
        <v>59.3</v>
      </c>
      <c r="L8">
        <v>1.0143</v>
      </c>
      <c r="M8">
        <v>81.793999999999997</v>
      </c>
      <c r="N8">
        <v>92.388999999999996</v>
      </c>
      <c r="O8">
        <v>89.332999999999998</v>
      </c>
      <c r="P8">
        <v>8.5</v>
      </c>
      <c r="Q8">
        <v>26.9</v>
      </c>
      <c r="R8">
        <v>14.7</v>
      </c>
      <c r="S8">
        <v>5.2</v>
      </c>
      <c r="T8" s="22">
        <v>28</v>
      </c>
      <c r="U8" s="23">
        <f t="shared" ref="U8:U35" si="1">D8-D9</f>
        <v>445</v>
      </c>
      <c r="V8" s="24">
        <v>29</v>
      </c>
      <c r="W8" s="102"/>
      <c r="X8" s="102"/>
      <c r="Y8" s="238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559808</v>
      </c>
      <c r="E9">
        <v>78204</v>
      </c>
      <c r="F9">
        <v>6.8559299999999999</v>
      </c>
      <c r="G9">
        <v>0</v>
      </c>
      <c r="H9">
        <v>83.347999999999999</v>
      </c>
      <c r="I9">
        <v>14.7</v>
      </c>
      <c r="J9">
        <v>17.5</v>
      </c>
      <c r="K9">
        <v>59.7</v>
      </c>
      <c r="L9">
        <v>1.0135000000000001</v>
      </c>
      <c r="M9">
        <v>64.950999999999993</v>
      </c>
      <c r="N9">
        <v>90.798000000000002</v>
      </c>
      <c r="O9">
        <v>81.772999999999996</v>
      </c>
      <c r="P9">
        <v>4.2</v>
      </c>
      <c r="Q9">
        <v>26.5</v>
      </c>
      <c r="R9">
        <v>12.2</v>
      </c>
      <c r="S9">
        <v>5.19</v>
      </c>
      <c r="T9" s="16">
        <v>27</v>
      </c>
      <c r="U9" s="23">
        <f t="shared" si="1"/>
        <v>388</v>
      </c>
      <c r="V9" s="16"/>
      <c r="W9" s="102"/>
      <c r="X9" s="102"/>
      <c r="Y9" s="238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559420</v>
      </c>
      <c r="E10">
        <v>78148</v>
      </c>
      <c r="F10">
        <v>7.1784819999999998</v>
      </c>
      <c r="G10">
        <v>0</v>
      </c>
      <c r="H10">
        <v>89.488</v>
      </c>
      <c r="I10">
        <v>14.7</v>
      </c>
      <c r="J10">
        <v>18.7</v>
      </c>
      <c r="K10">
        <v>51</v>
      </c>
      <c r="L10">
        <v>1.0138</v>
      </c>
      <c r="M10">
        <v>86.44</v>
      </c>
      <c r="N10">
        <v>92.14</v>
      </c>
      <c r="O10">
        <v>87.183999999999997</v>
      </c>
      <c r="P10">
        <v>2.4</v>
      </c>
      <c r="Q10">
        <v>26.5</v>
      </c>
      <c r="R10">
        <v>15.2</v>
      </c>
      <c r="S10">
        <v>5.21</v>
      </c>
      <c r="T10" s="16">
        <v>26</v>
      </c>
      <c r="U10" s="23">
        <f t="shared" si="1"/>
        <v>425</v>
      </c>
      <c r="V10" s="16"/>
      <c r="W10" s="102"/>
      <c r="X10" s="102"/>
      <c r="Y10" s="238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558995</v>
      </c>
      <c r="E11">
        <v>78090</v>
      </c>
      <c r="F11">
        <v>7.3708960000000001</v>
      </c>
      <c r="G11">
        <v>0</v>
      </c>
      <c r="H11">
        <v>90.536000000000001</v>
      </c>
      <c r="I11">
        <v>16.399999999999999</v>
      </c>
      <c r="J11">
        <v>23.9</v>
      </c>
      <c r="K11">
        <v>61.5</v>
      </c>
      <c r="L11">
        <v>1.0141</v>
      </c>
      <c r="M11">
        <v>87.021000000000001</v>
      </c>
      <c r="N11">
        <v>93.471999999999994</v>
      </c>
      <c r="O11">
        <v>90.266000000000005</v>
      </c>
      <c r="P11">
        <v>7.4</v>
      </c>
      <c r="Q11">
        <v>26.1</v>
      </c>
      <c r="R11">
        <v>16.5</v>
      </c>
      <c r="S11">
        <v>5.21</v>
      </c>
      <c r="T11" s="16">
        <v>25</v>
      </c>
      <c r="U11" s="23">
        <f t="shared" si="1"/>
        <v>550</v>
      </c>
      <c r="V11" s="16"/>
      <c r="W11" s="102"/>
      <c r="X11" s="102"/>
      <c r="Y11" s="238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558445</v>
      </c>
      <c r="E12">
        <v>78015</v>
      </c>
      <c r="F12">
        <v>7.3301109999999996</v>
      </c>
      <c r="G12">
        <v>0</v>
      </c>
      <c r="H12">
        <v>90.426000000000002</v>
      </c>
      <c r="I12">
        <v>16.899999999999999</v>
      </c>
      <c r="J12">
        <v>21.1</v>
      </c>
      <c r="K12">
        <v>72.400000000000006</v>
      </c>
      <c r="L12">
        <v>1.0135000000000001</v>
      </c>
      <c r="M12">
        <v>86.921000000000006</v>
      </c>
      <c r="N12">
        <v>93.117999999999995</v>
      </c>
      <c r="O12">
        <v>90.772999999999996</v>
      </c>
      <c r="P12">
        <v>10.3</v>
      </c>
      <c r="Q12">
        <v>22.7</v>
      </c>
      <c r="R12">
        <v>19.399999999999999</v>
      </c>
      <c r="S12">
        <v>5.22</v>
      </c>
      <c r="T12" s="16">
        <v>24</v>
      </c>
      <c r="U12" s="23">
        <f t="shared" si="1"/>
        <v>477</v>
      </c>
      <c r="V12" s="16"/>
      <c r="W12" s="102"/>
      <c r="X12" s="102"/>
      <c r="Y12" s="238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557968</v>
      </c>
      <c r="E13">
        <v>77950</v>
      </c>
      <c r="F13">
        <v>7.2279470000000003</v>
      </c>
      <c r="G13">
        <v>0</v>
      </c>
      <c r="H13">
        <v>92.231999999999999</v>
      </c>
      <c r="I13">
        <v>18.7</v>
      </c>
      <c r="J13">
        <v>7.9</v>
      </c>
      <c r="K13">
        <v>70.8</v>
      </c>
      <c r="L13">
        <v>1.0136000000000001</v>
      </c>
      <c r="M13">
        <v>88.54</v>
      </c>
      <c r="N13">
        <v>94.613</v>
      </c>
      <c r="O13">
        <v>88.676000000000002</v>
      </c>
      <c r="P13">
        <v>11</v>
      </c>
      <c r="Q13">
        <v>32.799999999999997</v>
      </c>
      <c r="R13">
        <v>17.5</v>
      </c>
      <c r="S13">
        <v>5.21</v>
      </c>
      <c r="T13" s="16">
        <v>23</v>
      </c>
      <c r="U13" s="23">
        <f t="shared" si="1"/>
        <v>160</v>
      </c>
      <c r="V13" s="16"/>
      <c r="W13" s="102"/>
      <c r="X13" s="102"/>
      <c r="Y13" s="238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557808</v>
      </c>
      <c r="E14">
        <v>77928</v>
      </c>
      <c r="F14">
        <v>7.4441670000000002</v>
      </c>
      <c r="G14">
        <v>0</v>
      </c>
      <c r="H14">
        <v>91.9</v>
      </c>
      <c r="I14">
        <v>18.7</v>
      </c>
      <c r="J14">
        <v>13</v>
      </c>
      <c r="K14">
        <v>58.4</v>
      </c>
      <c r="L14">
        <v>1.0141</v>
      </c>
      <c r="M14">
        <v>89.715999999999994</v>
      </c>
      <c r="N14">
        <v>93.909000000000006</v>
      </c>
      <c r="O14">
        <v>91.531000000000006</v>
      </c>
      <c r="P14">
        <v>11</v>
      </c>
      <c r="Q14">
        <v>28.6</v>
      </c>
      <c r="R14">
        <v>17.2</v>
      </c>
      <c r="S14">
        <v>5.22</v>
      </c>
      <c r="T14" s="16">
        <v>22</v>
      </c>
      <c r="U14" s="23">
        <f t="shared" si="1"/>
        <v>276</v>
      </c>
      <c r="V14" s="16"/>
      <c r="W14" s="103"/>
      <c r="X14" s="99"/>
      <c r="Y14" s="238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557532</v>
      </c>
      <c r="E15">
        <v>77891</v>
      </c>
      <c r="F15">
        <v>7.3587389999999999</v>
      </c>
      <c r="G15">
        <v>0</v>
      </c>
      <c r="H15">
        <v>89.608000000000004</v>
      </c>
      <c r="I15">
        <v>19.100000000000001</v>
      </c>
      <c r="J15">
        <v>17.3</v>
      </c>
      <c r="K15">
        <v>54.4</v>
      </c>
      <c r="L15">
        <v>1.0138</v>
      </c>
      <c r="M15">
        <v>86.774000000000001</v>
      </c>
      <c r="N15">
        <v>92.906999999999996</v>
      </c>
      <c r="O15">
        <v>90.697000000000003</v>
      </c>
      <c r="P15">
        <v>13.4</v>
      </c>
      <c r="Q15">
        <v>27.3</v>
      </c>
      <c r="R15">
        <v>18.100000000000001</v>
      </c>
      <c r="S15">
        <v>5.22</v>
      </c>
      <c r="T15" s="22">
        <v>21</v>
      </c>
      <c r="U15" s="23">
        <f t="shared" si="1"/>
        <v>382</v>
      </c>
      <c r="V15" s="24">
        <v>22</v>
      </c>
      <c r="W15" s="102" t="s">
        <v>310</v>
      </c>
      <c r="X15" s="102">
        <v>557531</v>
      </c>
      <c r="Y15" s="238">
        <f t="shared" si="0"/>
        <v>-1.7936190209866254E-4</v>
      </c>
    </row>
    <row r="16" spans="1:25">
      <c r="A16" s="16">
        <v>21</v>
      </c>
      <c r="B16" t="s">
        <v>276</v>
      </c>
      <c r="C16" t="s">
        <v>13</v>
      </c>
      <c r="D16">
        <v>557150</v>
      </c>
      <c r="E16">
        <v>77838</v>
      </c>
      <c r="F16">
        <v>7.1631200000000002</v>
      </c>
      <c r="G16">
        <v>0</v>
      </c>
      <c r="H16">
        <v>89.980999999999995</v>
      </c>
      <c r="I16">
        <v>17.600000000000001</v>
      </c>
      <c r="J16">
        <v>17.8</v>
      </c>
      <c r="K16">
        <v>95.5</v>
      </c>
      <c r="L16">
        <v>1.0133000000000001</v>
      </c>
      <c r="M16">
        <v>86.197999999999993</v>
      </c>
      <c r="N16">
        <v>92.527000000000001</v>
      </c>
      <c r="O16">
        <v>88.23</v>
      </c>
      <c r="P16">
        <v>12.2</v>
      </c>
      <c r="Q16">
        <v>24.9</v>
      </c>
      <c r="R16">
        <v>18.7</v>
      </c>
      <c r="S16">
        <v>5.22</v>
      </c>
      <c r="T16" s="16">
        <v>20</v>
      </c>
      <c r="U16" s="23">
        <f t="shared" si="1"/>
        <v>396</v>
      </c>
      <c r="V16" s="16"/>
      <c r="W16" s="102"/>
      <c r="X16" s="102"/>
      <c r="Y16" s="238">
        <f t="shared" si="0"/>
        <v>-100</v>
      </c>
    </row>
    <row r="17" spans="1:25">
      <c r="A17" s="16">
        <v>20</v>
      </c>
      <c r="B17" t="s">
        <v>277</v>
      </c>
      <c r="C17" t="s">
        <v>13</v>
      </c>
      <c r="D17">
        <v>556754</v>
      </c>
      <c r="E17">
        <v>77783</v>
      </c>
      <c r="F17">
        <v>7.3630979999999999</v>
      </c>
      <c r="G17">
        <v>0</v>
      </c>
      <c r="H17">
        <v>89.588999999999999</v>
      </c>
      <c r="I17">
        <v>17.3</v>
      </c>
      <c r="J17">
        <v>11</v>
      </c>
      <c r="K17">
        <v>89</v>
      </c>
      <c r="L17">
        <v>1.0145</v>
      </c>
      <c r="M17">
        <v>86.91</v>
      </c>
      <c r="N17">
        <v>91.95</v>
      </c>
      <c r="O17">
        <v>88.831999999999994</v>
      </c>
      <c r="P17">
        <v>9.9</v>
      </c>
      <c r="Q17">
        <v>28.3</v>
      </c>
      <c r="R17">
        <v>12.8</v>
      </c>
      <c r="S17">
        <v>5.22</v>
      </c>
      <c r="T17" s="16">
        <v>19</v>
      </c>
      <c r="U17" s="23">
        <f t="shared" si="1"/>
        <v>258</v>
      </c>
      <c r="V17" s="16"/>
      <c r="W17" s="102"/>
      <c r="X17" s="102"/>
      <c r="Y17" s="238">
        <f t="shared" si="0"/>
        <v>-100</v>
      </c>
    </row>
    <row r="18" spans="1:25">
      <c r="A18" s="16">
        <v>19</v>
      </c>
      <c r="B18" t="s">
        <v>278</v>
      </c>
      <c r="C18" t="s">
        <v>13</v>
      </c>
      <c r="D18">
        <v>556496</v>
      </c>
      <c r="E18">
        <v>77748</v>
      </c>
      <c r="F18">
        <v>7.3908050000000003</v>
      </c>
      <c r="G18">
        <v>0</v>
      </c>
      <c r="H18">
        <v>88.631</v>
      </c>
      <c r="I18">
        <v>16.899999999999999</v>
      </c>
      <c r="J18">
        <v>20.8</v>
      </c>
      <c r="K18">
        <v>94.8</v>
      </c>
      <c r="L18">
        <v>1.0144</v>
      </c>
      <c r="M18">
        <v>84.918000000000006</v>
      </c>
      <c r="N18">
        <v>91.709000000000003</v>
      </c>
      <c r="O18">
        <v>89.89</v>
      </c>
      <c r="P18">
        <v>10.5</v>
      </c>
      <c r="Q18">
        <v>25.9</v>
      </c>
      <c r="R18">
        <v>14.7</v>
      </c>
      <c r="S18">
        <v>5.21</v>
      </c>
      <c r="T18" s="16">
        <v>18</v>
      </c>
      <c r="U18" s="23">
        <f t="shared" si="1"/>
        <v>466</v>
      </c>
      <c r="V18" s="16"/>
      <c r="W18" s="102"/>
      <c r="X18" s="102"/>
      <c r="Y18" s="238">
        <f t="shared" si="0"/>
        <v>-100</v>
      </c>
    </row>
    <row r="19" spans="1:25">
      <c r="A19" s="16">
        <v>18</v>
      </c>
      <c r="B19" t="s">
        <v>279</v>
      </c>
      <c r="C19" t="s">
        <v>13</v>
      </c>
      <c r="D19">
        <v>556030</v>
      </c>
      <c r="E19">
        <v>77683</v>
      </c>
      <c r="F19">
        <v>7.3341830000000003</v>
      </c>
      <c r="G19">
        <v>0</v>
      </c>
      <c r="H19">
        <v>93.786000000000001</v>
      </c>
      <c r="I19">
        <v>19</v>
      </c>
      <c r="J19">
        <v>0.3</v>
      </c>
      <c r="K19">
        <v>5.9</v>
      </c>
      <c r="L19">
        <v>1.0145999999999999</v>
      </c>
      <c r="M19">
        <v>86.347999999999999</v>
      </c>
      <c r="N19">
        <v>96.971999999999994</v>
      </c>
      <c r="O19">
        <v>88.126999999999995</v>
      </c>
      <c r="P19">
        <v>8.1</v>
      </c>
      <c r="Q19">
        <v>34.6</v>
      </c>
      <c r="R19">
        <v>12</v>
      </c>
      <c r="S19">
        <v>5.22</v>
      </c>
      <c r="T19" s="16">
        <v>17</v>
      </c>
      <c r="U19" s="23">
        <f t="shared" si="1"/>
        <v>9</v>
      </c>
      <c r="V19" s="16"/>
      <c r="W19" s="102" t="s">
        <v>298</v>
      </c>
      <c r="X19" s="102">
        <v>556030</v>
      </c>
      <c r="Y19" s="238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556021</v>
      </c>
      <c r="E20">
        <v>77681</v>
      </c>
      <c r="F20">
        <v>7.6943520000000003</v>
      </c>
      <c r="G20">
        <v>0</v>
      </c>
      <c r="H20">
        <v>92.646000000000001</v>
      </c>
      <c r="I20">
        <v>19.8</v>
      </c>
      <c r="J20">
        <v>0.9</v>
      </c>
      <c r="K20">
        <v>69.7</v>
      </c>
      <c r="L20">
        <v>1.0147999999999999</v>
      </c>
      <c r="M20">
        <v>89.977999999999994</v>
      </c>
      <c r="N20">
        <v>96.66</v>
      </c>
      <c r="O20">
        <v>94.673000000000002</v>
      </c>
      <c r="P20">
        <v>8.9</v>
      </c>
      <c r="Q20">
        <v>33.9</v>
      </c>
      <c r="R20">
        <v>16.5</v>
      </c>
      <c r="S20">
        <v>5.23</v>
      </c>
      <c r="T20" s="16">
        <v>16</v>
      </c>
      <c r="U20" s="23">
        <f t="shared" si="1"/>
        <v>17</v>
      </c>
      <c r="V20" s="16"/>
      <c r="W20" s="102" t="s">
        <v>299</v>
      </c>
      <c r="X20" s="102">
        <v>556020</v>
      </c>
      <c r="Y20" s="238">
        <f t="shared" si="0"/>
        <v>-1.7984932223669148E-4</v>
      </c>
    </row>
    <row r="21" spans="1:25">
      <c r="A21" s="16">
        <v>16</v>
      </c>
      <c r="B21" t="s">
        <v>281</v>
      </c>
      <c r="C21" t="s">
        <v>13</v>
      </c>
      <c r="D21">
        <v>556004</v>
      </c>
      <c r="E21">
        <v>77679</v>
      </c>
      <c r="F21">
        <v>7.461322</v>
      </c>
      <c r="G21">
        <v>0</v>
      </c>
      <c r="H21">
        <v>90.602000000000004</v>
      </c>
      <c r="I21">
        <v>18.100000000000001</v>
      </c>
      <c r="J21">
        <v>7.3</v>
      </c>
      <c r="K21">
        <v>44.4</v>
      </c>
      <c r="L21">
        <v>1.0144</v>
      </c>
      <c r="M21">
        <v>87.281999999999996</v>
      </c>
      <c r="N21">
        <v>92.182000000000002</v>
      </c>
      <c r="O21">
        <v>91.2</v>
      </c>
      <c r="P21">
        <v>8.6999999999999993</v>
      </c>
      <c r="Q21">
        <v>32.6</v>
      </c>
      <c r="R21">
        <v>15.7</v>
      </c>
      <c r="S21">
        <v>5.23</v>
      </c>
      <c r="T21" s="16">
        <v>15</v>
      </c>
      <c r="U21" s="23">
        <f t="shared" si="1"/>
        <v>164</v>
      </c>
      <c r="V21" s="16"/>
      <c r="W21" s="102" t="s">
        <v>300</v>
      </c>
      <c r="X21" s="102">
        <v>556003</v>
      </c>
      <c r="Y21" s="238">
        <f t="shared" si="0"/>
        <v>-1.7985482118376694E-4</v>
      </c>
    </row>
    <row r="22" spans="1:25" s="25" customFormat="1">
      <c r="A22" s="21">
        <v>15</v>
      </c>
      <c r="B22" t="s">
        <v>248</v>
      </c>
      <c r="C22" t="s">
        <v>13</v>
      </c>
      <c r="D22">
        <v>555840</v>
      </c>
      <c r="E22">
        <v>77656</v>
      </c>
      <c r="F22">
        <v>7.0942379999999998</v>
      </c>
      <c r="G22">
        <v>0</v>
      </c>
      <c r="H22">
        <v>86.355000000000004</v>
      </c>
      <c r="I22">
        <v>18.7</v>
      </c>
      <c r="J22">
        <v>20.6</v>
      </c>
      <c r="K22">
        <v>59.6</v>
      </c>
      <c r="L22">
        <v>1.0130999999999999</v>
      </c>
      <c r="M22">
        <v>82.998000000000005</v>
      </c>
      <c r="N22">
        <v>89.343000000000004</v>
      </c>
      <c r="O22">
        <v>87.281999999999996</v>
      </c>
      <c r="P22">
        <v>11</v>
      </c>
      <c r="Q22">
        <v>30.1</v>
      </c>
      <c r="R22">
        <v>18.7</v>
      </c>
      <c r="S22">
        <v>5.23</v>
      </c>
      <c r="T22" s="22">
        <v>14</v>
      </c>
      <c r="U22" s="23">
        <f t="shared" si="1"/>
        <v>456</v>
      </c>
      <c r="V22" s="24">
        <v>15</v>
      </c>
      <c r="W22" s="102" t="s">
        <v>301</v>
      </c>
      <c r="X22" s="102">
        <v>555840</v>
      </c>
      <c r="Y22" s="238">
        <f t="shared" si="0"/>
        <v>0</v>
      </c>
    </row>
    <row r="23" spans="1:25">
      <c r="A23" s="16">
        <v>14</v>
      </c>
      <c r="B23" t="s">
        <v>249</v>
      </c>
      <c r="C23" t="s">
        <v>13</v>
      </c>
      <c r="D23">
        <v>555384</v>
      </c>
      <c r="E23">
        <v>77591</v>
      </c>
      <c r="F23">
        <v>6.9732690000000002</v>
      </c>
      <c r="G23">
        <v>0</v>
      </c>
      <c r="H23">
        <v>87.122</v>
      </c>
      <c r="I23">
        <v>18.399999999999999</v>
      </c>
      <c r="J23">
        <v>19.7</v>
      </c>
      <c r="K23">
        <v>62</v>
      </c>
      <c r="L23">
        <v>1.0133000000000001</v>
      </c>
      <c r="M23">
        <v>83.95</v>
      </c>
      <c r="N23">
        <v>90.552999999999997</v>
      </c>
      <c r="O23">
        <v>84.567999999999998</v>
      </c>
      <c r="P23">
        <v>12.5</v>
      </c>
      <c r="Q23">
        <v>26.9</v>
      </c>
      <c r="R23">
        <v>15.7</v>
      </c>
      <c r="S23">
        <v>5.22</v>
      </c>
      <c r="T23" s="16">
        <v>13</v>
      </c>
      <c r="U23" s="23">
        <f t="shared" si="1"/>
        <v>435</v>
      </c>
      <c r="V23" s="16"/>
      <c r="W23" s="102" t="s">
        <v>302</v>
      </c>
      <c r="X23" s="102">
        <v>555384</v>
      </c>
      <c r="Y23" s="238">
        <f t="shared" si="0"/>
        <v>0</v>
      </c>
    </row>
    <row r="24" spans="1:25">
      <c r="A24" s="16">
        <v>13</v>
      </c>
      <c r="B24" t="s">
        <v>250</v>
      </c>
      <c r="C24" t="s">
        <v>13</v>
      </c>
      <c r="D24">
        <v>554949</v>
      </c>
      <c r="E24">
        <v>77530</v>
      </c>
      <c r="F24">
        <v>7.1404449999999997</v>
      </c>
      <c r="G24">
        <v>0</v>
      </c>
      <c r="H24">
        <v>87.421000000000006</v>
      </c>
      <c r="I24">
        <v>18.5</v>
      </c>
      <c r="J24">
        <v>20.8</v>
      </c>
      <c r="K24">
        <v>53.4</v>
      </c>
      <c r="L24">
        <v>1.0132000000000001</v>
      </c>
      <c r="M24">
        <v>84.548000000000002</v>
      </c>
      <c r="N24">
        <v>90.665000000000006</v>
      </c>
      <c r="O24">
        <v>88.040999999999997</v>
      </c>
      <c r="P24">
        <v>14.4</v>
      </c>
      <c r="Q24">
        <v>25.4</v>
      </c>
      <c r="R24">
        <v>19</v>
      </c>
      <c r="S24">
        <v>5.22</v>
      </c>
      <c r="T24" s="16">
        <v>12</v>
      </c>
      <c r="U24" s="23">
        <f t="shared" si="1"/>
        <v>465</v>
      </c>
      <c r="V24" s="16"/>
      <c r="W24" s="102" t="s">
        <v>303</v>
      </c>
      <c r="X24" s="102">
        <v>554949</v>
      </c>
      <c r="Y24" s="238">
        <f t="shared" si="0"/>
        <v>0</v>
      </c>
    </row>
    <row r="25" spans="1:25">
      <c r="A25" s="16">
        <v>12</v>
      </c>
      <c r="B25" t="s">
        <v>251</v>
      </c>
      <c r="C25" t="s">
        <v>13</v>
      </c>
      <c r="D25">
        <v>554484</v>
      </c>
      <c r="E25">
        <v>77464</v>
      </c>
      <c r="F25">
        <v>6.9815069999999997</v>
      </c>
      <c r="G25">
        <v>0</v>
      </c>
      <c r="H25">
        <v>86.757000000000005</v>
      </c>
      <c r="I25">
        <v>17.899999999999999</v>
      </c>
      <c r="J25">
        <v>19.600000000000001</v>
      </c>
      <c r="K25">
        <v>60</v>
      </c>
      <c r="L25">
        <v>1.0128999999999999</v>
      </c>
      <c r="M25">
        <v>84.876999999999995</v>
      </c>
      <c r="N25">
        <v>89.188000000000002</v>
      </c>
      <c r="O25">
        <v>85.713999999999999</v>
      </c>
      <c r="P25">
        <v>15.3</v>
      </c>
      <c r="Q25">
        <v>22.8</v>
      </c>
      <c r="R25">
        <v>18.7</v>
      </c>
      <c r="S25">
        <v>5.22</v>
      </c>
      <c r="T25" s="16">
        <v>11</v>
      </c>
      <c r="U25" s="23">
        <f t="shared" si="1"/>
        <v>434</v>
      </c>
      <c r="V25" s="16"/>
      <c r="W25" s="102" t="s">
        <v>304</v>
      </c>
      <c r="X25" s="102">
        <v>554484</v>
      </c>
      <c r="Y25" s="238">
        <f t="shared" si="0"/>
        <v>0</v>
      </c>
    </row>
    <row r="26" spans="1:25">
      <c r="A26" s="16">
        <v>11</v>
      </c>
      <c r="B26" t="s">
        <v>252</v>
      </c>
      <c r="C26" t="s">
        <v>13</v>
      </c>
      <c r="D26">
        <v>554050</v>
      </c>
      <c r="E26">
        <v>77403</v>
      </c>
      <c r="F26">
        <v>7.0267400000000002</v>
      </c>
      <c r="G26">
        <v>0</v>
      </c>
      <c r="H26">
        <v>88.507999999999996</v>
      </c>
      <c r="I26">
        <v>19.600000000000001</v>
      </c>
      <c r="J26">
        <v>17.5</v>
      </c>
      <c r="K26">
        <v>51.3</v>
      </c>
      <c r="L26">
        <v>1.0130999999999999</v>
      </c>
      <c r="M26">
        <v>85.234999999999999</v>
      </c>
      <c r="N26">
        <v>90.968999999999994</v>
      </c>
      <c r="O26">
        <v>86.185000000000002</v>
      </c>
      <c r="P26">
        <v>15.5</v>
      </c>
      <c r="Q26">
        <v>26.7</v>
      </c>
      <c r="R26">
        <v>18.2</v>
      </c>
      <c r="S26">
        <v>5.23</v>
      </c>
      <c r="T26" s="16">
        <v>10</v>
      </c>
      <c r="U26" s="23">
        <f t="shared" si="1"/>
        <v>377</v>
      </c>
      <c r="V26" s="16"/>
      <c r="W26" s="102" t="s">
        <v>305</v>
      </c>
      <c r="X26" s="102">
        <v>554050</v>
      </c>
      <c r="Y26" s="238">
        <f t="shared" si="0"/>
        <v>0</v>
      </c>
    </row>
    <row r="27" spans="1:25">
      <c r="A27" s="16">
        <v>10</v>
      </c>
      <c r="B27" t="s">
        <v>253</v>
      </c>
      <c r="C27" t="s">
        <v>13</v>
      </c>
      <c r="D27">
        <v>553673</v>
      </c>
      <c r="E27">
        <v>77350</v>
      </c>
      <c r="F27">
        <v>7.1528499999999999</v>
      </c>
      <c r="G27">
        <v>0</v>
      </c>
      <c r="H27">
        <v>90.76</v>
      </c>
      <c r="I27">
        <v>15.1</v>
      </c>
      <c r="J27">
        <v>8.1</v>
      </c>
      <c r="K27">
        <v>28</v>
      </c>
      <c r="L27">
        <v>1.0134000000000001</v>
      </c>
      <c r="M27">
        <v>86.082999999999998</v>
      </c>
      <c r="N27">
        <v>93.278999999999996</v>
      </c>
      <c r="O27">
        <v>87.686000000000007</v>
      </c>
      <c r="P27">
        <v>7.7</v>
      </c>
      <c r="Q27">
        <v>24.9</v>
      </c>
      <c r="R27">
        <v>17.600000000000001</v>
      </c>
      <c r="S27">
        <v>5.22</v>
      </c>
      <c r="T27" s="16">
        <v>9</v>
      </c>
      <c r="U27" s="23">
        <f t="shared" si="1"/>
        <v>151</v>
      </c>
      <c r="V27" s="16"/>
      <c r="W27" s="102" t="s">
        <v>306</v>
      </c>
      <c r="X27" s="102">
        <v>553673</v>
      </c>
      <c r="Y27" s="238">
        <f t="shared" si="0"/>
        <v>0</v>
      </c>
    </row>
    <row r="28" spans="1:25">
      <c r="A28" s="16">
        <v>9</v>
      </c>
      <c r="B28" t="s">
        <v>254</v>
      </c>
      <c r="C28" t="s">
        <v>13</v>
      </c>
      <c r="D28">
        <v>553522</v>
      </c>
      <c r="E28">
        <v>77330</v>
      </c>
      <c r="F28">
        <v>7.465414</v>
      </c>
      <c r="G28">
        <v>0</v>
      </c>
      <c r="H28">
        <v>90.24</v>
      </c>
      <c r="I28">
        <v>16.899999999999999</v>
      </c>
      <c r="J28">
        <v>14.8</v>
      </c>
      <c r="K28">
        <v>65.3</v>
      </c>
      <c r="L28">
        <v>1.0144</v>
      </c>
      <c r="M28">
        <v>87.042000000000002</v>
      </c>
      <c r="N28">
        <v>93.658000000000001</v>
      </c>
      <c r="O28">
        <v>91.198999999999998</v>
      </c>
      <c r="P28">
        <v>11.8</v>
      </c>
      <c r="Q28">
        <v>24.5</v>
      </c>
      <c r="R28">
        <v>15.5</v>
      </c>
      <c r="S28">
        <v>5.23</v>
      </c>
      <c r="T28" s="16">
        <v>8</v>
      </c>
      <c r="U28" s="23">
        <f t="shared" si="1"/>
        <v>316</v>
      </c>
      <c r="V28" s="16"/>
      <c r="W28" s="102" t="s">
        <v>309</v>
      </c>
      <c r="X28" s="102">
        <v>553521</v>
      </c>
      <c r="Y28" s="238">
        <f t="shared" si="0"/>
        <v>-1.8066129258897945E-4</v>
      </c>
    </row>
    <row r="29" spans="1:25" s="25" customFormat="1">
      <c r="A29" s="21">
        <v>8</v>
      </c>
      <c r="B29" t="s">
        <v>255</v>
      </c>
      <c r="C29" t="s">
        <v>13</v>
      </c>
      <c r="D29">
        <v>553206</v>
      </c>
      <c r="E29">
        <v>77286</v>
      </c>
      <c r="F29">
        <v>7.185314</v>
      </c>
      <c r="G29">
        <v>0</v>
      </c>
      <c r="H29">
        <v>87.478999999999999</v>
      </c>
      <c r="I29">
        <v>20.9</v>
      </c>
      <c r="J29">
        <v>19</v>
      </c>
      <c r="K29">
        <v>51.5</v>
      </c>
      <c r="L29">
        <v>1.0132000000000001</v>
      </c>
      <c r="M29">
        <v>84.912000000000006</v>
      </c>
      <c r="N29">
        <v>90.653999999999996</v>
      </c>
      <c r="O29">
        <v>88.745000000000005</v>
      </c>
      <c r="P29">
        <v>16.2</v>
      </c>
      <c r="Q29">
        <v>30.2</v>
      </c>
      <c r="R29">
        <v>19.3</v>
      </c>
      <c r="S29">
        <v>5.23</v>
      </c>
      <c r="T29" s="22">
        <v>7</v>
      </c>
      <c r="U29" s="23">
        <f t="shared" si="1"/>
        <v>426</v>
      </c>
      <c r="V29" s="24">
        <v>8</v>
      </c>
      <c r="W29" s="103"/>
      <c r="X29" s="102"/>
      <c r="Y29" s="238">
        <f t="shared" si="0"/>
        <v>-100</v>
      </c>
    </row>
    <row r="30" spans="1:25">
      <c r="A30" s="16">
        <v>7</v>
      </c>
      <c r="B30" t="s">
        <v>256</v>
      </c>
      <c r="C30" t="s">
        <v>13</v>
      </c>
      <c r="D30">
        <v>552780</v>
      </c>
      <c r="E30">
        <v>77225</v>
      </c>
      <c r="F30">
        <v>6.9534469999999997</v>
      </c>
      <c r="G30">
        <v>0</v>
      </c>
      <c r="H30">
        <v>86.481999999999999</v>
      </c>
      <c r="I30">
        <v>20.3</v>
      </c>
      <c r="J30">
        <v>18.5</v>
      </c>
      <c r="K30">
        <v>73.599999999999994</v>
      </c>
      <c r="L30">
        <v>1.0130999999999999</v>
      </c>
      <c r="M30">
        <v>81.712000000000003</v>
      </c>
      <c r="N30">
        <v>90.72</v>
      </c>
      <c r="O30">
        <v>84.793999999999997</v>
      </c>
      <c r="P30">
        <v>13</v>
      </c>
      <c r="Q30">
        <v>31.2</v>
      </c>
      <c r="R30">
        <v>17.100000000000001</v>
      </c>
      <c r="S30">
        <v>5.23</v>
      </c>
      <c r="T30" s="16">
        <v>6</v>
      </c>
      <c r="U30" s="23">
        <f t="shared" si="1"/>
        <v>406</v>
      </c>
      <c r="V30" s="5"/>
      <c r="W30" s="102" t="s">
        <v>308</v>
      </c>
      <c r="X30" s="102">
        <v>552780</v>
      </c>
      <c r="Y30" s="238">
        <f t="shared" si="0"/>
        <v>0</v>
      </c>
    </row>
    <row r="31" spans="1:25">
      <c r="A31" s="16">
        <v>6</v>
      </c>
      <c r="B31" t="s">
        <v>257</v>
      </c>
      <c r="C31" t="s">
        <v>13</v>
      </c>
      <c r="D31">
        <v>552374</v>
      </c>
      <c r="E31">
        <v>77167</v>
      </c>
      <c r="F31">
        <v>6.9561109999999999</v>
      </c>
      <c r="G31">
        <v>0</v>
      </c>
      <c r="H31">
        <v>86.516999999999996</v>
      </c>
      <c r="I31">
        <v>20.3</v>
      </c>
      <c r="J31">
        <v>16.3</v>
      </c>
      <c r="K31">
        <v>56.4</v>
      </c>
      <c r="L31">
        <v>1.0126999999999999</v>
      </c>
      <c r="M31">
        <v>83.545000000000002</v>
      </c>
      <c r="N31">
        <v>90.04</v>
      </c>
      <c r="O31">
        <v>85.823999999999998</v>
      </c>
      <c r="P31">
        <v>12.4</v>
      </c>
      <c r="Q31">
        <v>28.8</v>
      </c>
      <c r="R31">
        <v>20</v>
      </c>
      <c r="S31">
        <v>5.23</v>
      </c>
      <c r="T31" s="16">
        <v>5</v>
      </c>
      <c r="U31" s="23">
        <f t="shared" si="1"/>
        <v>344</v>
      </c>
      <c r="V31" s="5"/>
      <c r="W31" s="127"/>
      <c r="X31" s="132"/>
      <c r="Y31" s="238">
        <f t="shared" si="0"/>
        <v>-100</v>
      </c>
    </row>
    <row r="32" spans="1:25">
      <c r="A32" s="16">
        <v>5</v>
      </c>
      <c r="B32" t="s">
        <v>258</v>
      </c>
      <c r="C32" t="s">
        <v>13</v>
      </c>
      <c r="D32">
        <v>552030</v>
      </c>
      <c r="E32">
        <v>77118</v>
      </c>
      <c r="F32">
        <v>7.0720470000000004</v>
      </c>
      <c r="G32">
        <v>0</v>
      </c>
      <c r="H32">
        <v>87.314999999999998</v>
      </c>
      <c r="I32">
        <v>20</v>
      </c>
      <c r="J32">
        <v>15.5</v>
      </c>
      <c r="K32">
        <v>59.4</v>
      </c>
      <c r="L32">
        <v>1.0130999999999999</v>
      </c>
      <c r="M32">
        <v>84.706000000000003</v>
      </c>
      <c r="N32">
        <v>90.728999999999999</v>
      </c>
      <c r="O32">
        <v>86.998999999999995</v>
      </c>
      <c r="P32">
        <v>12.8</v>
      </c>
      <c r="Q32">
        <v>31.5</v>
      </c>
      <c r="R32">
        <v>18.8</v>
      </c>
      <c r="S32">
        <v>5.23</v>
      </c>
      <c r="T32" s="16">
        <v>4</v>
      </c>
      <c r="U32" s="23">
        <f t="shared" si="1"/>
        <v>336</v>
      </c>
      <c r="V32" s="5"/>
      <c r="W32" s="103"/>
      <c r="X32" s="102"/>
      <c r="Y32" s="238">
        <f t="shared" si="0"/>
        <v>-100</v>
      </c>
    </row>
    <row r="33" spans="1:25">
      <c r="A33" s="16">
        <v>4</v>
      </c>
      <c r="B33" t="s">
        <v>259</v>
      </c>
      <c r="C33" t="s">
        <v>13</v>
      </c>
      <c r="D33">
        <v>551694</v>
      </c>
      <c r="E33">
        <v>77071</v>
      </c>
      <c r="F33">
        <v>7.0461210000000003</v>
      </c>
      <c r="G33">
        <v>0</v>
      </c>
      <c r="H33">
        <v>87.394000000000005</v>
      </c>
      <c r="I33">
        <v>18.899999999999999</v>
      </c>
      <c r="J33">
        <v>17.600000000000001</v>
      </c>
      <c r="K33">
        <v>66.2</v>
      </c>
      <c r="L33">
        <v>1.0128999999999999</v>
      </c>
      <c r="M33">
        <v>83.408000000000001</v>
      </c>
      <c r="N33">
        <v>90.698999999999998</v>
      </c>
      <c r="O33">
        <v>86.917000000000002</v>
      </c>
      <c r="P33">
        <v>10.1</v>
      </c>
      <c r="Q33">
        <v>31.5</v>
      </c>
      <c r="R33">
        <v>19.5</v>
      </c>
      <c r="S33">
        <v>5.23</v>
      </c>
      <c r="T33" s="16">
        <v>3</v>
      </c>
      <c r="U33" s="23">
        <f t="shared" si="1"/>
        <v>386</v>
      </c>
      <c r="V33" s="5"/>
      <c r="W33" s="103"/>
      <c r="X33" s="102"/>
      <c r="Y33" s="238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551308</v>
      </c>
      <c r="E34">
        <v>77016</v>
      </c>
      <c r="F34">
        <v>7.2190390000000004</v>
      </c>
      <c r="G34">
        <v>0</v>
      </c>
      <c r="H34">
        <v>90.667000000000002</v>
      </c>
      <c r="I34">
        <v>18.3</v>
      </c>
      <c r="J34">
        <v>9.3000000000000007</v>
      </c>
      <c r="K34">
        <v>80.900000000000006</v>
      </c>
      <c r="L34">
        <v>1.0136000000000001</v>
      </c>
      <c r="M34">
        <v>86.358000000000004</v>
      </c>
      <c r="N34">
        <v>93.972999999999999</v>
      </c>
      <c r="O34">
        <v>88.608000000000004</v>
      </c>
      <c r="P34">
        <v>9.1999999999999993</v>
      </c>
      <c r="Q34">
        <v>32.5</v>
      </c>
      <c r="R34">
        <v>17.600000000000001</v>
      </c>
      <c r="S34">
        <v>5.23</v>
      </c>
      <c r="T34" s="16">
        <v>2</v>
      </c>
      <c r="U34" s="23">
        <f t="shared" si="1"/>
        <v>176</v>
      </c>
      <c r="V34" s="5"/>
      <c r="W34" s="127"/>
      <c r="X34" s="132"/>
      <c r="Y34" s="238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551132</v>
      </c>
      <c r="E35">
        <v>76992</v>
      </c>
      <c r="F35">
        <v>7.4232329999999997</v>
      </c>
      <c r="G35">
        <v>0</v>
      </c>
      <c r="H35">
        <v>89.658000000000001</v>
      </c>
      <c r="I35">
        <v>16.899999999999999</v>
      </c>
      <c r="J35">
        <v>16.100000000000001</v>
      </c>
      <c r="K35">
        <v>59.6</v>
      </c>
      <c r="L35">
        <v>1.014</v>
      </c>
      <c r="M35">
        <v>85.864000000000004</v>
      </c>
      <c r="N35">
        <v>92.313000000000002</v>
      </c>
      <c r="O35">
        <v>91.356999999999999</v>
      </c>
      <c r="P35">
        <v>10.8</v>
      </c>
      <c r="Q35">
        <v>25.4</v>
      </c>
      <c r="R35">
        <v>17.5</v>
      </c>
      <c r="S35">
        <v>5.23</v>
      </c>
      <c r="T35" s="16">
        <v>1</v>
      </c>
      <c r="U35" s="23">
        <f t="shared" si="1"/>
        <v>347</v>
      </c>
      <c r="V35" s="5"/>
      <c r="W35" s="127"/>
      <c r="X35" s="132"/>
      <c r="Y35" s="238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550785</v>
      </c>
      <c r="E36">
        <v>76944</v>
      </c>
      <c r="F36">
        <v>7.1044859999999996</v>
      </c>
      <c r="G36">
        <v>0</v>
      </c>
      <c r="H36">
        <v>86.120999999999995</v>
      </c>
      <c r="I36">
        <v>18.2</v>
      </c>
      <c r="J36">
        <v>20.3</v>
      </c>
      <c r="K36">
        <v>74.400000000000006</v>
      </c>
      <c r="L36">
        <v>1.0132000000000001</v>
      </c>
      <c r="M36">
        <v>81.605000000000004</v>
      </c>
      <c r="N36">
        <v>89.599000000000004</v>
      </c>
      <c r="O36">
        <v>87.361000000000004</v>
      </c>
      <c r="P36">
        <v>8.6</v>
      </c>
      <c r="Q36">
        <v>28.1</v>
      </c>
      <c r="R36">
        <v>18.5</v>
      </c>
      <c r="S36">
        <v>5.23</v>
      </c>
      <c r="T36" s="1"/>
      <c r="U36" s="26"/>
      <c r="V36" s="5"/>
      <c r="W36" s="102" t="s">
        <v>307</v>
      </c>
      <c r="X36" s="102">
        <v>550784</v>
      </c>
      <c r="Y36" s="238">
        <f>((X36*100)/D36)-100</f>
        <v>-1.8155904754735275E-4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11"/>
      <c r="X37" s="312"/>
      <c r="Y37" s="313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1"/>
      <c r="X38" s="312"/>
      <c r="Y38" s="314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1"/>
      <c r="X39" s="312"/>
      <c r="Y39" s="314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5"/>
      <c r="X40" s="316"/>
      <c r="Y40" s="317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36520</v>
      </c>
      <c r="T6" s="22">
        <v>30</v>
      </c>
      <c r="U6" s="23">
        <f>D6-D7</f>
        <v>113</v>
      </c>
      <c r="V6" s="24">
        <v>1</v>
      </c>
      <c r="W6" s="122"/>
      <c r="X6" s="123"/>
      <c r="Y6" s="246">
        <f t="shared" ref="Y6:Y35" si="0">((X6*100)/D6)-100</f>
        <v>-100</v>
      </c>
    </row>
    <row r="7" spans="1:25">
      <c r="A7" s="16">
        <v>30</v>
      </c>
      <c r="D7">
        <v>36407</v>
      </c>
      <c r="T7" s="16">
        <v>29</v>
      </c>
      <c r="U7" s="23">
        <f>D7-D8</f>
        <v>113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36294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332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35962</v>
      </c>
      <c r="E9">
        <v>5023</v>
      </c>
      <c r="F9">
        <v>7.0896730000000003</v>
      </c>
      <c r="G9">
        <v>0</v>
      </c>
      <c r="H9">
        <v>95.945999999999998</v>
      </c>
      <c r="I9">
        <v>15.5</v>
      </c>
      <c r="J9">
        <v>15.5</v>
      </c>
      <c r="K9">
        <v>62.3</v>
      </c>
      <c r="L9">
        <v>1.0150999999999999</v>
      </c>
      <c r="M9">
        <v>77.676000000000002</v>
      </c>
      <c r="N9">
        <v>102.923</v>
      </c>
      <c r="O9">
        <v>94.965999999999994</v>
      </c>
      <c r="P9">
        <v>2.5</v>
      </c>
      <c r="Q9">
        <v>29.3</v>
      </c>
      <c r="R9">
        <v>5.2</v>
      </c>
      <c r="S9">
        <v>4.46</v>
      </c>
      <c r="T9" s="16">
        <v>27</v>
      </c>
      <c r="U9" s="23">
        <f t="shared" si="1"/>
        <v>341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35621</v>
      </c>
      <c r="E10">
        <v>4973</v>
      </c>
      <c r="F10">
        <v>7.4047749999999999</v>
      </c>
      <c r="G10">
        <v>0</v>
      </c>
      <c r="H10">
        <v>101.943</v>
      </c>
      <c r="I10">
        <v>17.2</v>
      </c>
      <c r="J10">
        <v>16.600000000000001</v>
      </c>
      <c r="K10">
        <v>61.4</v>
      </c>
      <c r="L10">
        <v>1.0155000000000001</v>
      </c>
      <c r="M10">
        <v>99.355999999999995</v>
      </c>
      <c r="N10">
        <v>104.196</v>
      </c>
      <c r="O10">
        <v>100.053</v>
      </c>
      <c r="P10">
        <v>3.5</v>
      </c>
      <c r="Q10">
        <v>31.8</v>
      </c>
      <c r="R10">
        <v>7.7</v>
      </c>
      <c r="S10">
        <v>4.46</v>
      </c>
      <c r="T10" s="16">
        <v>26</v>
      </c>
      <c r="U10" s="23">
        <f t="shared" si="1"/>
        <v>375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35246</v>
      </c>
      <c r="E11">
        <v>4922</v>
      </c>
      <c r="F11">
        <v>7.3570169999999999</v>
      </c>
      <c r="G11">
        <v>0</v>
      </c>
      <c r="H11">
        <v>102.819</v>
      </c>
      <c r="I11">
        <v>17.600000000000001</v>
      </c>
      <c r="J11">
        <v>18.100000000000001</v>
      </c>
      <c r="K11">
        <v>62.8</v>
      </c>
      <c r="L11">
        <v>1.0142</v>
      </c>
      <c r="M11">
        <v>99.549000000000007</v>
      </c>
      <c r="N11">
        <v>105.489</v>
      </c>
      <c r="O11">
        <v>102.559</v>
      </c>
      <c r="P11">
        <v>4.7</v>
      </c>
      <c r="Q11">
        <v>30.8</v>
      </c>
      <c r="R11">
        <v>16.2</v>
      </c>
      <c r="S11">
        <v>4.46</v>
      </c>
      <c r="T11" s="16">
        <v>25</v>
      </c>
      <c r="U11" s="23">
        <f t="shared" si="1"/>
        <v>406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34840</v>
      </c>
      <c r="E12">
        <v>4867</v>
      </c>
      <c r="F12">
        <v>7.415991</v>
      </c>
      <c r="G12">
        <v>0</v>
      </c>
      <c r="H12">
        <v>102.648</v>
      </c>
      <c r="I12">
        <v>15.4</v>
      </c>
      <c r="J12">
        <v>9.6</v>
      </c>
      <c r="K12">
        <v>61.3</v>
      </c>
      <c r="L12">
        <v>1.0144</v>
      </c>
      <c r="M12">
        <v>99.572000000000003</v>
      </c>
      <c r="N12">
        <v>105.08499999999999</v>
      </c>
      <c r="O12">
        <v>103.045</v>
      </c>
      <c r="P12">
        <v>7.1</v>
      </c>
      <c r="Q12">
        <v>25</v>
      </c>
      <c r="R12">
        <v>15.4</v>
      </c>
      <c r="S12">
        <v>4.4800000000000004</v>
      </c>
      <c r="T12" s="16">
        <v>24</v>
      </c>
      <c r="U12" s="23">
        <f t="shared" si="1"/>
        <v>214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34626</v>
      </c>
      <c r="E13">
        <v>4838</v>
      </c>
      <c r="F13">
        <v>7.3538750000000004</v>
      </c>
      <c r="G13">
        <v>0</v>
      </c>
      <c r="H13">
        <v>104.33499999999999</v>
      </c>
      <c r="I13">
        <v>17.399999999999999</v>
      </c>
      <c r="J13">
        <v>0</v>
      </c>
      <c r="K13">
        <v>0</v>
      </c>
      <c r="L13">
        <v>1.0145999999999999</v>
      </c>
      <c r="M13">
        <v>100.99</v>
      </c>
      <c r="N13">
        <v>106.482</v>
      </c>
      <c r="O13">
        <v>101.246</v>
      </c>
      <c r="P13">
        <v>8.4</v>
      </c>
      <c r="Q13">
        <v>31.8</v>
      </c>
      <c r="R13">
        <v>12.8</v>
      </c>
      <c r="S13">
        <v>4.4800000000000004</v>
      </c>
      <c r="T13" s="16">
        <v>23</v>
      </c>
      <c r="U13" s="23">
        <f t="shared" si="1"/>
        <v>0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34626</v>
      </c>
      <c r="E14">
        <v>4838</v>
      </c>
      <c r="F14">
        <v>7.4451619999999998</v>
      </c>
      <c r="G14">
        <v>0</v>
      </c>
      <c r="H14">
        <v>104.068</v>
      </c>
      <c r="I14">
        <v>18.100000000000001</v>
      </c>
      <c r="J14">
        <v>4.3</v>
      </c>
      <c r="K14">
        <v>60.6</v>
      </c>
      <c r="L14">
        <v>1.0144</v>
      </c>
      <c r="M14">
        <v>102.105</v>
      </c>
      <c r="N14">
        <v>105.913</v>
      </c>
      <c r="O14">
        <v>103.69499999999999</v>
      </c>
      <c r="P14">
        <v>9.1</v>
      </c>
      <c r="Q14">
        <v>30.7</v>
      </c>
      <c r="R14">
        <v>16</v>
      </c>
      <c r="S14">
        <v>4.4800000000000004</v>
      </c>
      <c r="T14" s="16">
        <v>22</v>
      </c>
      <c r="U14" s="23">
        <f t="shared" si="1"/>
        <v>94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34532</v>
      </c>
      <c r="E15">
        <v>4825</v>
      </c>
      <c r="F15">
        <v>7.3082690000000001</v>
      </c>
      <c r="G15">
        <v>0</v>
      </c>
      <c r="H15">
        <v>102.06100000000001</v>
      </c>
      <c r="I15">
        <v>20.2</v>
      </c>
      <c r="J15">
        <v>9.1999999999999993</v>
      </c>
      <c r="K15">
        <v>62.4</v>
      </c>
      <c r="L15">
        <v>1.0137</v>
      </c>
      <c r="M15">
        <v>99.307000000000002</v>
      </c>
      <c r="N15">
        <v>104.938</v>
      </c>
      <c r="O15">
        <v>102.878</v>
      </c>
      <c r="P15">
        <v>10.4</v>
      </c>
      <c r="Q15">
        <v>34.4</v>
      </c>
      <c r="R15">
        <v>18.899999999999999</v>
      </c>
      <c r="S15">
        <v>4.4800000000000004</v>
      </c>
      <c r="T15" s="22">
        <v>21</v>
      </c>
      <c r="U15" s="23">
        <f t="shared" si="1"/>
        <v>195</v>
      </c>
      <c r="V15" s="24">
        <v>22</v>
      </c>
      <c r="W15" s="102" t="s">
        <v>311</v>
      </c>
      <c r="X15" s="102">
        <v>34532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34337</v>
      </c>
      <c r="E16">
        <v>4798</v>
      </c>
      <c r="F16">
        <v>7.137937</v>
      </c>
      <c r="G16">
        <v>0</v>
      </c>
      <c r="H16">
        <v>102.21</v>
      </c>
      <c r="I16">
        <v>19</v>
      </c>
      <c r="J16">
        <v>13.9</v>
      </c>
      <c r="K16">
        <v>61.2</v>
      </c>
      <c r="L16">
        <v>1.0132000000000001</v>
      </c>
      <c r="M16">
        <v>98.667000000000002</v>
      </c>
      <c r="N16">
        <v>104.545</v>
      </c>
      <c r="O16">
        <v>100.80500000000001</v>
      </c>
      <c r="P16">
        <v>12.1</v>
      </c>
      <c r="Q16">
        <v>27.6</v>
      </c>
      <c r="R16">
        <v>19.7</v>
      </c>
      <c r="S16">
        <v>4.4800000000000004</v>
      </c>
      <c r="T16" s="16">
        <v>20</v>
      </c>
      <c r="U16" s="23">
        <f t="shared" si="1"/>
        <v>316</v>
      </c>
      <c r="V16" s="16"/>
      <c r="W16" s="102" t="s">
        <v>312</v>
      </c>
      <c r="X16" s="102">
        <v>34337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34021</v>
      </c>
      <c r="E17">
        <v>4754</v>
      </c>
      <c r="F17">
        <v>7.2076969999999996</v>
      </c>
      <c r="G17">
        <v>0</v>
      </c>
      <c r="H17">
        <v>101.848</v>
      </c>
      <c r="I17">
        <v>20.2</v>
      </c>
      <c r="J17">
        <v>11.8</v>
      </c>
      <c r="K17">
        <v>62.4</v>
      </c>
      <c r="L17">
        <v>1.0136000000000001</v>
      </c>
      <c r="M17">
        <v>99.427999999999997</v>
      </c>
      <c r="N17">
        <v>104.04900000000001</v>
      </c>
      <c r="O17">
        <v>101.099</v>
      </c>
      <c r="P17">
        <v>10</v>
      </c>
      <c r="Q17">
        <v>36.1</v>
      </c>
      <c r="R17">
        <v>17.899999999999999</v>
      </c>
      <c r="S17">
        <v>4.49</v>
      </c>
      <c r="T17" s="16">
        <v>19</v>
      </c>
      <c r="U17" s="23">
        <f t="shared" si="1"/>
        <v>271</v>
      </c>
      <c r="V17" s="16"/>
      <c r="W17" s="102" t="s">
        <v>313</v>
      </c>
      <c r="X17" s="102">
        <v>34021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33750</v>
      </c>
      <c r="E18">
        <v>4717</v>
      </c>
      <c r="F18">
        <v>7.4076620000000002</v>
      </c>
      <c r="G18">
        <v>0</v>
      </c>
      <c r="H18">
        <v>101.06100000000001</v>
      </c>
      <c r="I18">
        <v>18</v>
      </c>
      <c r="J18">
        <v>19.5</v>
      </c>
      <c r="K18">
        <v>62</v>
      </c>
      <c r="L18">
        <v>1.0146999999999999</v>
      </c>
      <c r="M18">
        <v>97.730999999999995</v>
      </c>
      <c r="N18">
        <v>103.748</v>
      </c>
      <c r="O18">
        <v>102.04600000000001</v>
      </c>
      <c r="P18">
        <v>9.1999999999999993</v>
      </c>
      <c r="Q18">
        <v>29.5</v>
      </c>
      <c r="R18">
        <v>13</v>
      </c>
      <c r="S18">
        <v>4.4800000000000004</v>
      </c>
      <c r="T18" s="16">
        <v>18</v>
      </c>
      <c r="U18" s="23">
        <f t="shared" si="1"/>
        <v>446</v>
      </c>
      <c r="V18" s="16"/>
      <c r="W18" s="102" t="s">
        <v>314</v>
      </c>
      <c r="X18" s="102">
        <v>33749</v>
      </c>
      <c r="Y18" s="246">
        <f t="shared" si="0"/>
        <v>-2.9629629629681631E-3</v>
      </c>
    </row>
    <row r="19" spans="1:25">
      <c r="A19" s="16">
        <v>18</v>
      </c>
      <c r="B19" t="s">
        <v>279</v>
      </c>
      <c r="C19" t="s">
        <v>13</v>
      </c>
      <c r="D19">
        <v>33304</v>
      </c>
      <c r="E19">
        <v>4655</v>
      </c>
      <c r="F19">
        <v>7.3476780000000002</v>
      </c>
      <c r="G19">
        <v>0</v>
      </c>
      <c r="H19">
        <v>105.61499999999999</v>
      </c>
      <c r="I19">
        <v>18.399999999999999</v>
      </c>
      <c r="J19">
        <v>0</v>
      </c>
      <c r="K19">
        <v>0</v>
      </c>
      <c r="L19">
        <v>1.0148999999999999</v>
      </c>
      <c r="M19">
        <v>98.847999999999999</v>
      </c>
      <c r="N19">
        <v>108.71299999999999</v>
      </c>
      <c r="O19">
        <v>100.49299999999999</v>
      </c>
      <c r="P19">
        <v>7.7</v>
      </c>
      <c r="Q19">
        <v>32.5</v>
      </c>
      <c r="R19">
        <v>11</v>
      </c>
      <c r="S19">
        <v>4.4800000000000004</v>
      </c>
      <c r="T19" s="16">
        <v>17</v>
      </c>
      <c r="U19" s="23">
        <f t="shared" si="1"/>
        <v>0</v>
      </c>
      <c r="V19" s="16"/>
      <c r="W19" s="102" t="s">
        <v>315</v>
      </c>
      <c r="X19" s="102">
        <v>33304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33304</v>
      </c>
      <c r="E20">
        <v>4655</v>
      </c>
      <c r="F20">
        <v>7.6406349999999996</v>
      </c>
      <c r="G20">
        <v>0</v>
      </c>
      <c r="H20">
        <v>104.569</v>
      </c>
      <c r="I20">
        <v>18.3</v>
      </c>
      <c r="J20">
        <v>0</v>
      </c>
      <c r="K20">
        <v>0</v>
      </c>
      <c r="L20">
        <v>1.0147999999999999</v>
      </c>
      <c r="M20">
        <v>102.096</v>
      </c>
      <c r="N20">
        <v>108.42</v>
      </c>
      <c r="O20">
        <v>106.405</v>
      </c>
      <c r="P20">
        <v>7.1</v>
      </c>
      <c r="Q20">
        <v>32.200000000000003</v>
      </c>
      <c r="R20">
        <v>16.100000000000001</v>
      </c>
      <c r="S20">
        <v>4.49</v>
      </c>
      <c r="T20" s="16">
        <v>16</v>
      </c>
      <c r="U20" s="23">
        <f t="shared" si="1"/>
        <v>0</v>
      </c>
      <c r="V20" s="16"/>
      <c r="W20" s="102" t="s">
        <v>316</v>
      </c>
      <c r="X20" s="102">
        <v>33304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33304</v>
      </c>
      <c r="E21">
        <v>4655</v>
      </c>
      <c r="F21">
        <v>7.3907670000000003</v>
      </c>
      <c r="G21">
        <v>0</v>
      </c>
      <c r="H21">
        <v>102.613</v>
      </c>
      <c r="I21">
        <v>17.899999999999999</v>
      </c>
      <c r="J21">
        <v>3.5</v>
      </c>
      <c r="K21">
        <v>59.6</v>
      </c>
      <c r="L21">
        <v>1.0141</v>
      </c>
      <c r="M21">
        <v>99.802000000000007</v>
      </c>
      <c r="N21">
        <v>103.949</v>
      </c>
      <c r="O21">
        <v>103.29600000000001</v>
      </c>
      <c r="P21">
        <v>7.7</v>
      </c>
      <c r="Q21">
        <v>33.700000000000003</v>
      </c>
      <c r="R21">
        <v>17</v>
      </c>
      <c r="S21">
        <v>4.49</v>
      </c>
      <c r="T21" s="16">
        <v>15</v>
      </c>
      <c r="U21" s="23">
        <f t="shared" si="1"/>
        <v>79</v>
      </c>
      <c r="V21" s="16"/>
      <c r="W21" s="102" t="s">
        <v>317</v>
      </c>
      <c r="X21" s="102">
        <v>33304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33225</v>
      </c>
      <c r="E22">
        <v>4644</v>
      </c>
      <c r="F22">
        <v>7.0877080000000001</v>
      </c>
      <c r="G22">
        <v>0</v>
      </c>
      <c r="H22">
        <v>98.74</v>
      </c>
      <c r="I22">
        <v>19.7</v>
      </c>
      <c r="J22">
        <v>9.6999999999999993</v>
      </c>
      <c r="K22">
        <v>232.9</v>
      </c>
      <c r="L22">
        <v>1.0132000000000001</v>
      </c>
      <c r="M22">
        <v>95.43</v>
      </c>
      <c r="N22">
        <v>101.72199999999999</v>
      </c>
      <c r="O22">
        <v>99.805000000000007</v>
      </c>
      <c r="P22">
        <v>8.9</v>
      </c>
      <c r="Q22">
        <v>35.200000000000003</v>
      </c>
      <c r="R22">
        <v>18.899999999999999</v>
      </c>
      <c r="S22">
        <v>4.49</v>
      </c>
      <c r="T22" s="22">
        <v>14</v>
      </c>
      <c r="U22" s="23">
        <f t="shared" si="1"/>
        <v>205</v>
      </c>
      <c r="V22" s="24">
        <v>15</v>
      </c>
      <c r="W22" s="102" t="s">
        <v>318</v>
      </c>
      <c r="X22" s="102">
        <v>33225</v>
      </c>
      <c r="Y22" s="246">
        <f t="shared" si="0"/>
        <v>0</v>
      </c>
    </row>
    <row r="23" spans="1:25">
      <c r="A23" s="16">
        <v>14</v>
      </c>
      <c r="B23" t="s">
        <v>249</v>
      </c>
      <c r="C23" t="s">
        <v>13</v>
      </c>
      <c r="D23">
        <v>33020</v>
      </c>
      <c r="E23">
        <v>4615</v>
      </c>
      <c r="F23">
        <v>7.0854949999999999</v>
      </c>
      <c r="G23">
        <v>0</v>
      </c>
      <c r="H23">
        <v>99.498000000000005</v>
      </c>
      <c r="I23">
        <v>18.399999999999999</v>
      </c>
      <c r="J23">
        <v>12.7</v>
      </c>
      <c r="K23">
        <v>59</v>
      </c>
      <c r="L23">
        <v>1.0141</v>
      </c>
      <c r="M23">
        <v>96.707999999999998</v>
      </c>
      <c r="N23">
        <v>102.548</v>
      </c>
      <c r="O23">
        <v>97.387</v>
      </c>
      <c r="P23">
        <v>10.199999999999999</v>
      </c>
      <c r="Q23">
        <v>32.1</v>
      </c>
      <c r="R23">
        <v>12.2</v>
      </c>
      <c r="S23">
        <v>4.49</v>
      </c>
      <c r="T23" s="16">
        <v>13</v>
      </c>
      <c r="U23" s="23">
        <f>D23-D24</f>
        <v>289</v>
      </c>
      <c r="V23" s="16"/>
      <c r="W23" s="102" t="s">
        <v>319</v>
      </c>
      <c r="X23" s="102">
        <v>33020</v>
      </c>
      <c r="Y23" s="246">
        <f t="shared" si="0"/>
        <v>0</v>
      </c>
    </row>
    <row r="24" spans="1:25">
      <c r="A24" s="16">
        <v>13</v>
      </c>
      <c r="B24" t="s">
        <v>250</v>
      </c>
      <c r="C24" t="s">
        <v>13</v>
      </c>
      <c r="D24">
        <v>32731</v>
      </c>
      <c r="E24">
        <v>4573</v>
      </c>
      <c r="F24">
        <v>7.0862600000000002</v>
      </c>
      <c r="G24">
        <v>0</v>
      </c>
      <c r="H24">
        <v>99.692999999999998</v>
      </c>
      <c r="I24">
        <v>19.7</v>
      </c>
      <c r="J24">
        <v>15.7</v>
      </c>
      <c r="K24">
        <v>133.19999999999999</v>
      </c>
      <c r="L24">
        <v>1.0129999999999999</v>
      </c>
      <c r="M24">
        <v>97.099000000000004</v>
      </c>
      <c r="N24">
        <v>102.639</v>
      </c>
      <c r="O24">
        <v>100.217</v>
      </c>
      <c r="P24">
        <v>13.1</v>
      </c>
      <c r="Q24">
        <v>31.4</v>
      </c>
      <c r="R24">
        <v>20.100000000000001</v>
      </c>
      <c r="S24">
        <v>4.5</v>
      </c>
      <c r="T24" s="16">
        <v>12</v>
      </c>
      <c r="U24" s="23">
        <f t="shared" si="1"/>
        <v>355</v>
      </c>
      <c r="V24" s="16"/>
      <c r="W24" s="102" t="s">
        <v>320</v>
      </c>
      <c r="X24" s="102">
        <v>32731</v>
      </c>
      <c r="Y24" s="246">
        <f t="shared" si="0"/>
        <v>0</v>
      </c>
    </row>
    <row r="25" spans="1:25">
      <c r="A25" s="16">
        <v>12</v>
      </c>
      <c r="B25" t="s">
        <v>251</v>
      </c>
      <c r="C25" t="s">
        <v>13</v>
      </c>
      <c r="D25">
        <v>32376</v>
      </c>
      <c r="E25">
        <v>4523</v>
      </c>
      <c r="F25">
        <v>6.9644539999999999</v>
      </c>
      <c r="G25">
        <v>0</v>
      </c>
      <c r="H25">
        <v>99.188999999999993</v>
      </c>
      <c r="I25">
        <v>18.2</v>
      </c>
      <c r="J25">
        <v>11.3</v>
      </c>
      <c r="K25">
        <v>140.19999999999999</v>
      </c>
      <c r="L25">
        <v>1.0128999999999999</v>
      </c>
      <c r="M25">
        <v>97.506</v>
      </c>
      <c r="N25">
        <v>101.258</v>
      </c>
      <c r="O25">
        <v>98.239000000000004</v>
      </c>
      <c r="P25">
        <v>14.2</v>
      </c>
      <c r="Q25">
        <v>25.8</v>
      </c>
      <c r="R25">
        <v>19.3</v>
      </c>
      <c r="S25">
        <v>4.5</v>
      </c>
      <c r="T25" s="16">
        <v>11</v>
      </c>
      <c r="U25" s="23">
        <f t="shared" si="1"/>
        <v>254</v>
      </c>
      <c r="V25" s="16"/>
      <c r="W25" s="102" t="s">
        <v>321</v>
      </c>
      <c r="X25" s="102">
        <v>32375</v>
      </c>
      <c r="Y25" s="246">
        <f t="shared" si="0"/>
        <v>-3.0887076847108119E-3</v>
      </c>
    </row>
    <row r="26" spans="1:25">
      <c r="A26" s="16">
        <v>11</v>
      </c>
      <c r="B26" t="s">
        <v>252</v>
      </c>
      <c r="C26" t="s">
        <v>13</v>
      </c>
      <c r="D26">
        <v>32122</v>
      </c>
      <c r="E26">
        <v>4487</v>
      </c>
      <c r="F26">
        <v>7.0089600000000001</v>
      </c>
      <c r="G26">
        <v>0</v>
      </c>
      <c r="H26">
        <v>100.723</v>
      </c>
      <c r="I26">
        <v>20.5</v>
      </c>
      <c r="J26">
        <v>14.4</v>
      </c>
      <c r="K26">
        <v>444.7</v>
      </c>
      <c r="L26">
        <v>1.0129999999999999</v>
      </c>
      <c r="M26">
        <v>97.838999999999999</v>
      </c>
      <c r="N26">
        <v>102.958</v>
      </c>
      <c r="O26">
        <v>98.727999999999994</v>
      </c>
      <c r="P26">
        <v>15.1</v>
      </c>
      <c r="Q26">
        <v>29.2</v>
      </c>
      <c r="R26">
        <v>18.899999999999999</v>
      </c>
      <c r="S26">
        <v>4.5</v>
      </c>
      <c r="T26" s="16">
        <v>10</v>
      </c>
      <c r="U26" s="23">
        <f t="shared" si="1"/>
        <v>321</v>
      </c>
      <c r="V26" s="16"/>
      <c r="W26" s="102" t="s">
        <v>322</v>
      </c>
      <c r="X26" s="102">
        <v>32123</v>
      </c>
      <c r="Y26" s="246">
        <f t="shared" si="0"/>
        <v>3.1131311873480172E-3</v>
      </c>
    </row>
    <row r="27" spans="1:25">
      <c r="A27" s="16">
        <v>10</v>
      </c>
      <c r="B27" t="s">
        <v>253</v>
      </c>
      <c r="C27" t="s">
        <v>13</v>
      </c>
      <c r="D27">
        <v>31801</v>
      </c>
      <c r="E27">
        <v>4442</v>
      </c>
      <c r="F27">
        <v>7.1053350000000002</v>
      </c>
      <c r="G27">
        <v>0</v>
      </c>
      <c r="H27">
        <v>102.87</v>
      </c>
      <c r="I27">
        <v>14.8</v>
      </c>
      <c r="J27">
        <v>1.5</v>
      </c>
      <c r="K27">
        <v>62.5</v>
      </c>
      <c r="L27">
        <v>1.0132000000000001</v>
      </c>
      <c r="M27">
        <v>98.784999999999997</v>
      </c>
      <c r="N27">
        <v>105.11499999999999</v>
      </c>
      <c r="O27">
        <v>100.03400000000001</v>
      </c>
      <c r="P27">
        <v>4.5999999999999996</v>
      </c>
      <c r="Q27">
        <v>29.6</v>
      </c>
      <c r="R27">
        <v>18.8</v>
      </c>
      <c r="S27">
        <v>4.5</v>
      </c>
      <c r="T27" s="16">
        <v>9</v>
      </c>
      <c r="U27" s="23">
        <f t="shared" si="1"/>
        <v>34</v>
      </c>
      <c r="V27" s="16"/>
      <c r="W27" s="102" t="s">
        <v>323</v>
      </c>
      <c r="X27" s="102">
        <v>31801</v>
      </c>
      <c r="Y27" s="246">
        <f t="shared" si="0"/>
        <v>0</v>
      </c>
    </row>
    <row r="28" spans="1:25">
      <c r="A28" s="16">
        <v>9</v>
      </c>
      <c r="B28" t="s">
        <v>254</v>
      </c>
      <c r="C28" t="s">
        <v>13</v>
      </c>
      <c r="D28">
        <v>31767</v>
      </c>
      <c r="E28">
        <v>4437</v>
      </c>
      <c r="F28">
        <v>7.4330569999999998</v>
      </c>
      <c r="G28">
        <v>0</v>
      </c>
      <c r="H28">
        <v>102.38200000000001</v>
      </c>
      <c r="I28">
        <v>17.399999999999999</v>
      </c>
      <c r="J28">
        <v>4.5999999999999996</v>
      </c>
      <c r="K28">
        <v>59.9</v>
      </c>
      <c r="L28">
        <v>1.0145</v>
      </c>
      <c r="M28">
        <v>99.49</v>
      </c>
      <c r="N28">
        <v>105.50700000000001</v>
      </c>
      <c r="O28">
        <v>103.19</v>
      </c>
      <c r="P28">
        <v>9.9</v>
      </c>
      <c r="Q28">
        <v>33.9</v>
      </c>
      <c r="R28">
        <v>15.1</v>
      </c>
      <c r="S28">
        <v>4.5</v>
      </c>
      <c r="T28" s="16">
        <v>8</v>
      </c>
      <c r="U28" s="23">
        <f t="shared" si="1"/>
        <v>103</v>
      </c>
      <c r="V28" s="16"/>
      <c r="W28" s="102" t="s">
        <v>324</v>
      </c>
      <c r="X28" s="102">
        <v>31767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31664</v>
      </c>
      <c r="E29">
        <v>4423</v>
      </c>
      <c r="F29">
        <v>7.1232540000000002</v>
      </c>
      <c r="G29">
        <v>0</v>
      </c>
      <c r="H29">
        <v>99.778999999999996</v>
      </c>
      <c r="I29">
        <v>21.8</v>
      </c>
      <c r="J29">
        <v>12.2</v>
      </c>
      <c r="K29">
        <v>962.8</v>
      </c>
      <c r="L29">
        <v>1.0129999999999999</v>
      </c>
      <c r="M29">
        <v>97.557000000000002</v>
      </c>
      <c r="N29">
        <v>102.55200000000001</v>
      </c>
      <c r="O29">
        <v>101.021</v>
      </c>
      <c r="P29">
        <v>15.5</v>
      </c>
      <c r="Q29">
        <v>32.4</v>
      </c>
      <c r="R29">
        <v>20.9</v>
      </c>
      <c r="S29">
        <v>4.5199999999999996</v>
      </c>
      <c r="T29" s="22">
        <v>7</v>
      </c>
      <c r="U29" s="23">
        <f t="shared" si="1"/>
        <v>271</v>
      </c>
      <c r="V29" s="24">
        <v>8</v>
      </c>
      <c r="W29" s="102" t="s">
        <v>325</v>
      </c>
      <c r="X29" s="102">
        <v>31663</v>
      </c>
      <c r="Y29" s="246">
        <f t="shared" si="0"/>
        <v>-3.1581606872208567E-3</v>
      </c>
    </row>
    <row r="30" spans="1:25">
      <c r="A30" s="16">
        <v>7</v>
      </c>
      <c r="B30" t="s">
        <v>256</v>
      </c>
      <c r="C30" t="s">
        <v>13</v>
      </c>
      <c r="D30">
        <v>31393</v>
      </c>
      <c r="E30">
        <v>4384</v>
      </c>
      <c r="F30">
        <v>6.9100469999999996</v>
      </c>
      <c r="G30">
        <v>0</v>
      </c>
      <c r="H30">
        <v>98.876999999999995</v>
      </c>
      <c r="I30">
        <v>22.3</v>
      </c>
      <c r="J30">
        <v>9.4</v>
      </c>
      <c r="K30">
        <v>116.4</v>
      </c>
      <c r="L30">
        <v>1.0127999999999999</v>
      </c>
      <c r="M30">
        <v>94.150999999999996</v>
      </c>
      <c r="N30">
        <v>102.65300000000001</v>
      </c>
      <c r="O30">
        <v>97.43</v>
      </c>
      <c r="P30">
        <v>12</v>
      </c>
      <c r="Q30">
        <v>37</v>
      </c>
      <c r="R30">
        <v>19.100000000000001</v>
      </c>
      <c r="S30">
        <v>4.51</v>
      </c>
      <c r="T30" s="16">
        <v>6</v>
      </c>
      <c r="U30" s="23">
        <f t="shared" si="1"/>
        <v>212</v>
      </c>
      <c r="V30" s="5"/>
      <c r="W30" s="102" t="s">
        <v>326</v>
      </c>
      <c r="X30" s="102">
        <v>31393</v>
      </c>
      <c r="Y30" s="246">
        <f t="shared" si="0"/>
        <v>0</v>
      </c>
    </row>
    <row r="31" spans="1:25">
      <c r="A31" s="16">
        <v>6</v>
      </c>
      <c r="B31" t="s">
        <v>257</v>
      </c>
      <c r="C31" t="s">
        <v>13</v>
      </c>
      <c r="D31">
        <v>31181</v>
      </c>
      <c r="E31">
        <v>4354</v>
      </c>
      <c r="F31">
        <v>6.9776629999999997</v>
      </c>
      <c r="G31">
        <v>0</v>
      </c>
      <c r="H31">
        <v>98.915999999999997</v>
      </c>
      <c r="I31">
        <v>20.399999999999999</v>
      </c>
      <c r="J31">
        <v>13.2</v>
      </c>
      <c r="K31">
        <v>60.8</v>
      </c>
      <c r="L31">
        <v>1.0128999999999999</v>
      </c>
      <c r="M31">
        <v>96.04</v>
      </c>
      <c r="N31">
        <v>102.101</v>
      </c>
      <c r="O31">
        <v>98.43</v>
      </c>
      <c r="P31">
        <v>11.5</v>
      </c>
      <c r="Q31">
        <v>28.9</v>
      </c>
      <c r="R31">
        <v>19.3</v>
      </c>
      <c r="S31">
        <v>4.51</v>
      </c>
      <c r="T31" s="16">
        <v>5</v>
      </c>
      <c r="U31" s="23">
        <f t="shared" si="1"/>
        <v>290</v>
      </c>
      <c r="V31" s="5"/>
      <c r="W31" s="102" t="s">
        <v>327</v>
      </c>
      <c r="X31" s="102">
        <v>31181</v>
      </c>
      <c r="Y31" s="246">
        <f t="shared" si="0"/>
        <v>0</v>
      </c>
    </row>
    <row r="32" spans="1:25">
      <c r="A32" s="16">
        <v>5</v>
      </c>
      <c r="B32" t="s">
        <v>258</v>
      </c>
      <c r="C32" t="s">
        <v>13</v>
      </c>
      <c r="D32">
        <v>30891</v>
      </c>
      <c r="E32">
        <v>4312</v>
      </c>
      <c r="F32">
        <v>7.0308529999999996</v>
      </c>
      <c r="G32">
        <v>0</v>
      </c>
      <c r="H32">
        <v>99.567999999999998</v>
      </c>
      <c r="I32">
        <v>21.6</v>
      </c>
      <c r="J32">
        <v>11.6</v>
      </c>
      <c r="K32">
        <v>1309.7</v>
      </c>
      <c r="L32">
        <v>1.0129999999999999</v>
      </c>
      <c r="M32">
        <v>97.215999999999994</v>
      </c>
      <c r="N32">
        <v>102.622</v>
      </c>
      <c r="O32">
        <v>99.108000000000004</v>
      </c>
      <c r="P32">
        <v>12.8</v>
      </c>
      <c r="Q32">
        <v>34.799999999999997</v>
      </c>
      <c r="R32">
        <v>19.100000000000001</v>
      </c>
      <c r="S32">
        <v>4.51</v>
      </c>
      <c r="T32" s="16">
        <v>4</v>
      </c>
      <c r="U32" s="23">
        <f t="shared" si="1"/>
        <v>242</v>
      </c>
      <c r="V32" s="5"/>
      <c r="W32" s="102" t="s">
        <v>328</v>
      </c>
      <c r="X32" s="102">
        <v>30891</v>
      </c>
      <c r="Y32" s="246">
        <f t="shared" si="0"/>
        <v>0</v>
      </c>
    </row>
    <row r="33" spans="1:25">
      <c r="A33" s="16">
        <v>4</v>
      </c>
      <c r="B33" t="s">
        <v>259</v>
      </c>
      <c r="C33" t="s">
        <v>13</v>
      </c>
      <c r="D33">
        <v>30649</v>
      </c>
      <c r="E33">
        <v>4278</v>
      </c>
      <c r="F33">
        <v>7.0291230000000002</v>
      </c>
      <c r="G33">
        <v>0</v>
      </c>
      <c r="H33">
        <v>99.546000000000006</v>
      </c>
      <c r="I33">
        <v>20.9</v>
      </c>
      <c r="J33">
        <v>9.3000000000000007</v>
      </c>
      <c r="K33">
        <v>61.3</v>
      </c>
      <c r="L33">
        <v>1.0129999999999999</v>
      </c>
      <c r="M33">
        <v>95.944000000000003</v>
      </c>
      <c r="N33">
        <v>102.654</v>
      </c>
      <c r="O33">
        <v>99.183999999999997</v>
      </c>
      <c r="P33">
        <v>9</v>
      </c>
      <c r="Q33">
        <v>38</v>
      </c>
      <c r="R33">
        <v>19.399999999999999</v>
      </c>
      <c r="S33">
        <v>4.5</v>
      </c>
      <c r="T33" s="16">
        <v>3</v>
      </c>
      <c r="U33" s="23">
        <f t="shared" si="1"/>
        <v>201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30448</v>
      </c>
      <c r="E34">
        <v>4249</v>
      </c>
      <c r="F34">
        <v>7.3252519999999999</v>
      </c>
      <c r="G34">
        <v>0</v>
      </c>
      <c r="H34">
        <v>102.593</v>
      </c>
      <c r="I34">
        <v>17.899999999999999</v>
      </c>
      <c r="J34">
        <v>0</v>
      </c>
      <c r="K34">
        <v>31</v>
      </c>
      <c r="L34">
        <v>1.0145999999999999</v>
      </c>
      <c r="M34">
        <v>98.260999999999996</v>
      </c>
      <c r="N34">
        <v>105.77</v>
      </c>
      <c r="O34">
        <v>100.747</v>
      </c>
      <c r="P34">
        <v>5.8</v>
      </c>
      <c r="Q34">
        <v>37.4</v>
      </c>
      <c r="R34">
        <v>12.5</v>
      </c>
      <c r="S34">
        <v>4.5</v>
      </c>
      <c r="T34" s="16">
        <v>2</v>
      </c>
      <c r="U34" s="23">
        <f t="shared" si="1"/>
        <v>1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30447</v>
      </c>
      <c r="E35">
        <v>4249</v>
      </c>
      <c r="F35">
        <v>7.4059650000000001</v>
      </c>
      <c r="G35">
        <v>0</v>
      </c>
      <c r="H35">
        <v>101.751</v>
      </c>
      <c r="I35">
        <v>16.7</v>
      </c>
      <c r="J35">
        <v>6.8</v>
      </c>
      <c r="K35">
        <v>60.2</v>
      </c>
      <c r="L35">
        <v>1.0143</v>
      </c>
      <c r="M35">
        <v>98.347999999999999</v>
      </c>
      <c r="N35">
        <v>104.10599999999999</v>
      </c>
      <c r="O35">
        <v>103.215</v>
      </c>
      <c r="P35">
        <v>9.1999999999999993</v>
      </c>
      <c r="Q35">
        <v>29.8</v>
      </c>
      <c r="R35">
        <v>16.2</v>
      </c>
      <c r="S35">
        <v>4.51</v>
      </c>
      <c r="T35" s="16">
        <v>1</v>
      </c>
      <c r="U35" s="23">
        <f t="shared" si="1"/>
        <v>152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30295</v>
      </c>
      <c r="E36">
        <v>4228</v>
      </c>
      <c r="F36">
        <v>7.0697960000000002</v>
      </c>
      <c r="G36">
        <v>0</v>
      </c>
      <c r="H36">
        <v>98.555000000000007</v>
      </c>
      <c r="I36">
        <v>18.3</v>
      </c>
      <c r="J36">
        <v>19.899999999999999</v>
      </c>
      <c r="K36">
        <v>61.8</v>
      </c>
      <c r="L36">
        <v>1.0130999999999999</v>
      </c>
      <c r="M36">
        <v>94.100999999999999</v>
      </c>
      <c r="N36">
        <v>101.97499999999999</v>
      </c>
      <c r="O36">
        <v>99.649000000000001</v>
      </c>
      <c r="P36">
        <v>7.4</v>
      </c>
      <c r="Q36">
        <v>26.9</v>
      </c>
      <c r="R36">
        <v>19.100000000000001</v>
      </c>
      <c r="S36">
        <v>4.51</v>
      </c>
      <c r="T36" s="1"/>
      <c r="U36" s="26"/>
      <c r="V36" s="5"/>
      <c r="W36" s="103"/>
      <c r="X36" s="102"/>
      <c r="Y36" s="246">
        <f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1"/>
      <c r="X37" s="302"/>
      <c r="Y37" s="303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01"/>
      <c r="X38" s="302"/>
      <c r="Y38" s="303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2"/>
      <c r="Y39" s="303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04"/>
      <c r="X40" s="305"/>
      <c r="Y40" s="306"/>
    </row>
    <row r="41" spans="1:25">
      <c r="D41" s="32"/>
      <c r="E41" s="32"/>
      <c r="N41" s="32"/>
    </row>
  </sheetData>
  <mergeCells count="4">
    <mergeCell ref="W37:Y40"/>
    <mergeCell ref="Y1:Y5"/>
    <mergeCell ref="X1:X5"/>
    <mergeCell ref="W1:W5"/>
  </mergeCells>
  <pageMargins left="0.7" right="0.7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460065</v>
      </c>
      <c r="T6" s="22">
        <v>30</v>
      </c>
      <c r="U6" s="23">
        <f>D6-D7</f>
        <v>40</v>
      </c>
      <c r="V6" s="24">
        <v>1</v>
      </c>
      <c r="W6" s="126"/>
      <c r="X6" s="126"/>
      <c r="Y6" s="246">
        <f t="shared" ref="Y6:Y35" si="0">((X6*100)/D6)-100</f>
        <v>-100</v>
      </c>
    </row>
    <row r="7" spans="1:25">
      <c r="A7" s="16">
        <v>30</v>
      </c>
      <c r="D7">
        <v>460025</v>
      </c>
      <c r="T7" s="16">
        <v>29</v>
      </c>
      <c r="U7" s="23">
        <f>D7-D8</f>
        <v>62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459963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965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458998</v>
      </c>
      <c r="E9">
        <v>182577</v>
      </c>
      <c r="F9">
        <v>6.7864120000000003</v>
      </c>
      <c r="G9">
        <v>0</v>
      </c>
      <c r="H9">
        <v>95.64</v>
      </c>
      <c r="I9">
        <v>19.3</v>
      </c>
      <c r="J9">
        <v>120.3</v>
      </c>
      <c r="K9">
        <v>225.2</v>
      </c>
      <c r="L9">
        <v>1.0129999999999999</v>
      </c>
      <c r="M9">
        <v>77.275999999999996</v>
      </c>
      <c r="N9">
        <v>102.79900000000001</v>
      </c>
      <c r="O9">
        <v>94.521000000000001</v>
      </c>
      <c r="P9">
        <v>14.9</v>
      </c>
      <c r="Q9">
        <v>23.6</v>
      </c>
      <c r="R9">
        <v>15.6</v>
      </c>
      <c r="S9">
        <v>5.24</v>
      </c>
      <c r="T9" s="16">
        <v>27</v>
      </c>
      <c r="U9" s="23">
        <f t="shared" si="1"/>
        <v>2873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456125</v>
      </c>
      <c r="E10">
        <v>182151</v>
      </c>
      <c r="F10">
        <v>7.0794699999999997</v>
      </c>
      <c r="G10">
        <v>0</v>
      </c>
      <c r="H10">
        <v>101.715</v>
      </c>
      <c r="I10">
        <v>19.7</v>
      </c>
      <c r="J10">
        <v>108.2</v>
      </c>
      <c r="K10">
        <v>224.8</v>
      </c>
      <c r="L10">
        <v>1.0132000000000001</v>
      </c>
      <c r="M10">
        <v>98.897999999999996</v>
      </c>
      <c r="N10">
        <v>104.083</v>
      </c>
      <c r="O10">
        <v>99.632999999999996</v>
      </c>
      <c r="P10">
        <v>15.5</v>
      </c>
      <c r="Q10">
        <v>27.6</v>
      </c>
      <c r="R10">
        <v>18.7</v>
      </c>
      <c r="S10">
        <v>5.24</v>
      </c>
      <c r="T10" s="16">
        <v>26</v>
      </c>
      <c r="U10" s="23">
        <f t="shared" si="1"/>
        <v>2567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453558</v>
      </c>
      <c r="E11">
        <v>181796</v>
      </c>
      <c r="F11">
        <v>7.2426979999999999</v>
      </c>
      <c r="G11">
        <v>0</v>
      </c>
      <c r="H11">
        <v>102.596</v>
      </c>
      <c r="I11">
        <v>20</v>
      </c>
      <c r="J11">
        <v>133.69999999999999</v>
      </c>
      <c r="K11">
        <v>267.39999999999998</v>
      </c>
      <c r="L11">
        <v>1.0134000000000001</v>
      </c>
      <c r="M11">
        <v>99.224000000000004</v>
      </c>
      <c r="N11">
        <v>105.36199999999999</v>
      </c>
      <c r="O11">
        <v>102.211</v>
      </c>
      <c r="P11">
        <v>16.3</v>
      </c>
      <c r="Q11">
        <v>24.3</v>
      </c>
      <c r="R11">
        <v>19.600000000000001</v>
      </c>
      <c r="S11">
        <v>5.24</v>
      </c>
      <c r="T11" s="16">
        <v>25</v>
      </c>
      <c r="U11" s="23">
        <f t="shared" si="1"/>
        <v>3194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450364</v>
      </c>
      <c r="E12">
        <v>181357</v>
      </c>
      <c r="F12">
        <v>7.2565540000000004</v>
      </c>
      <c r="G12">
        <v>0</v>
      </c>
      <c r="H12">
        <v>102.44799999999999</v>
      </c>
      <c r="I12">
        <v>20.100000000000001</v>
      </c>
      <c r="J12">
        <v>100.7</v>
      </c>
      <c r="K12">
        <v>250.4</v>
      </c>
      <c r="L12">
        <v>1.0133000000000001</v>
      </c>
      <c r="M12">
        <v>99.340999999999994</v>
      </c>
      <c r="N12">
        <v>104.953</v>
      </c>
      <c r="O12">
        <v>102.68899999999999</v>
      </c>
      <c r="P12">
        <v>15.2</v>
      </c>
      <c r="Q12">
        <v>24.7</v>
      </c>
      <c r="R12">
        <v>20.399999999999999</v>
      </c>
      <c r="S12">
        <v>5.25</v>
      </c>
      <c r="T12" s="16">
        <v>24</v>
      </c>
      <c r="U12" s="23">
        <f t="shared" si="1"/>
        <v>2387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447977</v>
      </c>
      <c r="E13">
        <v>181028</v>
      </c>
      <c r="F13">
        <v>7.2757620000000003</v>
      </c>
      <c r="G13">
        <v>0</v>
      </c>
      <c r="H13">
        <v>104.267</v>
      </c>
      <c r="I13">
        <v>17.2</v>
      </c>
      <c r="J13">
        <v>18.600000000000001</v>
      </c>
      <c r="K13">
        <v>139.1</v>
      </c>
      <c r="L13">
        <v>1.0141</v>
      </c>
      <c r="M13">
        <v>100.752</v>
      </c>
      <c r="N13">
        <v>106.495</v>
      </c>
      <c r="O13">
        <v>101.077</v>
      </c>
      <c r="P13">
        <v>9.1999999999999993</v>
      </c>
      <c r="Q13">
        <v>27.9</v>
      </c>
      <c r="R13">
        <v>15.2</v>
      </c>
      <c r="S13">
        <v>5.26</v>
      </c>
      <c r="T13" s="16">
        <v>23</v>
      </c>
      <c r="U13" s="23">
        <f t="shared" si="1"/>
        <v>410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447567</v>
      </c>
      <c r="E14">
        <v>180972</v>
      </c>
      <c r="F14">
        <v>7.3737490000000001</v>
      </c>
      <c r="G14">
        <v>0</v>
      </c>
      <c r="H14">
        <v>103.98099999999999</v>
      </c>
      <c r="I14">
        <v>20.100000000000001</v>
      </c>
      <c r="J14">
        <v>44.3</v>
      </c>
      <c r="K14">
        <v>140.80000000000001</v>
      </c>
      <c r="L14">
        <v>1.0138</v>
      </c>
      <c r="M14">
        <v>101.977</v>
      </c>
      <c r="N14">
        <v>105.91</v>
      </c>
      <c r="O14">
        <v>103.661</v>
      </c>
      <c r="P14">
        <v>15.5</v>
      </c>
      <c r="Q14">
        <v>26.7</v>
      </c>
      <c r="R14">
        <v>18.600000000000001</v>
      </c>
      <c r="S14">
        <v>5.26</v>
      </c>
      <c r="T14" s="16">
        <v>22</v>
      </c>
      <c r="U14" s="23">
        <f t="shared" si="1"/>
        <v>1004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446563</v>
      </c>
      <c r="E15">
        <v>180835</v>
      </c>
      <c r="F15">
        <v>7.29101</v>
      </c>
      <c r="G15">
        <v>0</v>
      </c>
      <c r="H15">
        <v>101.861</v>
      </c>
      <c r="I15">
        <v>20.3</v>
      </c>
      <c r="J15">
        <v>86.6</v>
      </c>
      <c r="K15">
        <v>227.9</v>
      </c>
      <c r="L15">
        <v>1.0136000000000001</v>
      </c>
      <c r="M15">
        <v>98.99</v>
      </c>
      <c r="N15">
        <v>104.878</v>
      </c>
      <c r="O15">
        <v>102.81</v>
      </c>
      <c r="P15">
        <v>16.8</v>
      </c>
      <c r="Q15">
        <v>25.2</v>
      </c>
      <c r="R15">
        <v>19.399999999999999</v>
      </c>
      <c r="S15">
        <v>5.26</v>
      </c>
      <c r="T15" s="22">
        <v>21</v>
      </c>
      <c r="U15" s="23">
        <f t="shared" si="1"/>
        <v>2055</v>
      </c>
      <c r="V15" s="24">
        <v>22</v>
      </c>
      <c r="W15" s="110" t="s">
        <v>329</v>
      </c>
      <c r="X15" s="110">
        <v>446564</v>
      </c>
      <c r="Y15" s="246">
        <f t="shared" si="0"/>
        <v>2.2393256942621065E-4</v>
      </c>
    </row>
    <row r="16" spans="1:25">
      <c r="A16" s="16">
        <v>21</v>
      </c>
      <c r="B16" t="s">
        <v>276</v>
      </c>
      <c r="C16" t="s">
        <v>13</v>
      </c>
      <c r="D16">
        <v>444508</v>
      </c>
      <c r="E16">
        <v>180548</v>
      </c>
      <c r="F16">
        <v>7.0875019999999997</v>
      </c>
      <c r="G16">
        <v>0</v>
      </c>
      <c r="H16">
        <v>102.017</v>
      </c>
      <c r="I16">
        <v>20.8</v>
      </c>
      <c r="J16">
        <v>122</v>
      </c>
      <c r="K16">
        <v>222.9</v>
      </c>
      <c r="L16">
        <v>1.0128999999999999</v>
      </c>
      <c r="M16">
        <v>98.287000000000006</v>
      </c>
      <c r="N16">
        <v>104.44199999999999</v>
      </c>
      <c r="O16">
        <v>100.533</v>
      </c>
      <c r="P16">
        <v>19</v>
      </c>
      <c r="Q16">
        <v>24.1</v>
      </c>
      <c r="R16">
        <v>20.9</v>
      </c>
      <c r="S16">
        <v>5.26</v>
      </c>
      <c r="T16" s="16">
        <v>20</v>
      </c>
      <c r="U16" s="23">
        <f t="shared" si="1"/>
        <v>2919</v>
      </c>
      <c r="V16" s="16"/>
      <c r="W16" s="110" t="s">
        <v>330</v>
      </c>
      <c r="X16" s="110">
        <v>444508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441589</v>
      </c>
      <c r="E17">
        <v>180142</v>
      </c>
      <c r="F17">
        <v>7.1422230000000004</v>
      </c>
      <c r="G17">
        <v>0</v>
      </c>
      <c r="H17">
        <v>101.604</v>
      </c>
      <c r="I17">
        <v>21</v>
      </c>
      <c r="J17">
        <v>148.9</v>
      </c>
      <c r="K17">
        <v>266.10000000000002</v>
      </c>
      <c r="L17">
        <v>1.0130999999999999</v>
      </c>
      <c r="M17">
        <v>99.069000000000003</v>
      </c>
      <c r="N17">
        <v>103.82599999999999</v>
      </c>
      <c r="O17">
        <v>101.009</v>
      </c>
      <c r="P17">
        <v>18.8</v>
      </c>
      <c r="Q17">
        <v>25.5</v>
      </c>
      <c r="R17">
        <v>20.100000000000001</v>
      </c>
      <c r="S17">
        <v>5.26</v>
      </c>
      <c r="T17" s="16">
        <v>19</v>
      </c>
      <c r="U17" s="23">
        <f t="shared" si="1"/>
        <v>3569</v>
      </c>
      <c r="V17" s="16"/>
      <c r="W17" s="110" t="s">
        <v>331</v>
      </c>
      <c r="X17" s="110">
        <v>441590</v>
      </c>
      <c r="Y17" s="246">
        <f t="shared" si="0"/>
        <v>2.2645491621631209E-4</v>
      </c>
    </row>
    <row r="18" spans="1:25">
      <c r="A18" s="16">
        <v>19</v>
      </c>
      <c r="B18" t="s">
        <v>278</v>
      </c>
      <c r="C18" t="s">
        <v>13</v>
      </c>
      <c r="D18">
        <v>438020</v>
      </c>
      <c r="E18">
        <v>179644</v>
      </c>
      <c r="F18">
        <v>7.2034070000000003</v>
      </c>
      <c r="G18">
        <v>0</v>
      </c>
      <c r="H18">
        <v>100.791</v>
      </c>
      <c r="I18">
        <v>20.399999999999999</v>
      </c>
      <c r="J18">
        <v>135.80000000000001</v>
      </c>
      <c r="K18">
        <v>260.7</v>
      </c>
      <c r="L18">
        <v>1.0133000000000001</v>
      </c>
      <c r="M18">
        <v>97.343999999999994</v>
      </c>
      <c r="N18">
        <v>103.486</v>
      </c>
      <c r="O18">
        <v>101.822</v>
      </c>
      <c r="P18">
        <v>16.600000000000001</v>
      </c>
      <c r="Q18">
        <v>25</v>
      </c>
      <c r="R18">
        <v>20</v>
      </c>
      <c r="S18">
        <v>5.26</v>
      </c>
      <c r="T18" s="16">
        <v>18</v>
      </c>
      <c r="U18" s="23">
        <f t="shared" si="1"/>
        <v>3249</v>
      </c>
      <c r="V18" s="16"/>
      <c r="W18" s="110" t="s">
        <v>332</v>
      </c>
      <c r="X18" s="110">
        <v>438021</v>
      </c>
      <c r="Y18" s="246">
        <f t="shared" si="0"/>
        <v>2.2830007762308924E-4</v>
      </c>
    </row>
    <row r="19" spans="1:25">
      <c r="A19" s="16">
        <v>18</v>
      </c>
      <c r="B19" t="s">
        <v>279</v>
      </c>
      <c r="C19" t="s">
        <v>13</v>
      </c>
      <c r="D19">
        <v>434771</v>
      </c>
      <c r="E19">
        <v>179188</v>
      </c>
      <c r="F19">
        <v>7.1912989999999999</v>
      </c>
      <c r="G19">
        <v>0</v>
      </c>
      <c r="H19">
        <v>105.664</v>
      </c>
      <c r="I19">
        <v>19.7</v>
      </c>
      <c r="J19">
        <v>6.1</v>
      </c>
      <c r="K19">
        <v>141</v>
      </c>
      <c r="L19">
        <v>1.0137</v>
      </c>
      <c r="M19">
        <v>98.623000000000005</v>
      </c>
      <c r="N19">
        <v>108.79900000000001</v>
      </c>
      <c r="O19">
        <v>100.431</v>
      </c>
      <c r="P19">
        <v>8.3000000000000007</v>
      </c>
      <c r="Q19">
        <v>34.4</v>
      </c>
      <c r="R19">
        <v>16.600000000000001</v>
      </c>
      <c r="S19">
        <v>5.26</v>
      </c>
      <c r="T19" s="16">
        <v>17</v>
      </c>
      <c r="U19" s="23">
        <f t="shared" si="1"/>
        <v>134</v>
      </c>
      <c r="V19" s="16"/>
      <c r="W19" s="110" t="s">
        <v>333</v>
      </c>
      <c r="X19" s="110">
        <v>434771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434637</v>
      </c>
      <c r="E20">
        <v>179170</v>
      </c>
      <c r="F20">
        <v>7.7744520000000001</v>
      </c>
      <c r="G20">
        <v>0</v>
      </c>
      <c r="H20">
        <v>104.605</v>
      </c>
      <c r="I20">
        <v>18.899999999999999</v>
      </c>
      <c r="J20">
        <v>2.9</v>
      </c>
      <c r="K20">
        <v>41.7</v>
      </c>
      <c r="L20">
        <v>1.0158</v>
      </c>
      <c r="M20">
        <v>101.98399999999999</v>
      </c>
      <c r="N20">
        <v>108.53</v>
      </c>
      <c r="O20">
        <v>106.467</v>
      </c>
      <c r="P20">
        <v>8.3000000000000007</v>
      </c>
      <c r="Q20">
        <v>32.4</v>
      </c>
      <c r="R20">
        <v>11.6</v>
      </c>
      <c r="S20">
        <v>5.26</v>
      </c>
      <c r="T20" s="16">
        <v>16</v>
      </c>
      <c r="U20" s="23">
        <f t="shared" si="1"/>
        <v>38</v>
      </c>
      <c r="V20" s="16"/>
      <c r="W20" s="110" t="s">
        <v>334</v>
      </c>
      <c r="X20" s="110">
        <v>434637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434599</v>
      </c>
      <c r="E21">
        <v>179165</v>
      </c>
      <c r="F21">
        <v>7.4297089999999999</v>
      </c>
      <c r="G21">
        <v>0</v>
      </c>
      <c r="H21">
        <v>102.575</v>
      </c>
      <c r="I21">
        <v>17.600000000000001</v>
      </c>
      <c r="J21">
        <v>18.899999999999999</v>
      </c>
      <c r="K21">
        <v>137</v>
      </c>
      <c r="L21">
        <v>1.0145</v>
      </c>
      <c r="M21">
        <v>99.593999999999994</v>
      </c>
      <c r="N21">
        <v>103.992</v>
      </c>
      <c r="O21">
        <v>103.197</v>
      </c>
      <c r="P21">
        <v>8.6999999999999993</v>
      </c>
      <c r="Q21">
        <v>28.8</v>
      </c>
      <c r="R21">
        <v>15.3</v>
      </c>
      <c r="S21">
        <v>5.26</v>
      </c>
      <c r="T21" s="16">
        <v>15</v>
      </c>
      <c r="U21" s="23">
        <f t="shared" si="1"/>
        <v>424</v>
      </c>
      <c r="V21" s="16"/>
      <c r="W21" s="110" t="s">
        <v>335</v>
      </c>
      <c r="X21" s="110">
        <v>434600</v>
      </c>
      <c r="Y21" s="246">
        <f t="shared" si="0"/>
        <v>2.3009717003219521E-4</v>
      </c>
    </row>
    <row r="22" spans="1:25" s="25" customFormat="1">
      <c r="A22" s="21">
        <v>15</v>
      </c>
      <c r="B22" t="s">
        <v>248</v>
      </c>
      <c r="C22" t="s">
        <v>13</v>
      </c>
      <c r="D22">
        <v>434175</v>
      </c>
      <c r="E22">
        <v>179106</v>
      </c>
      <c r="F22">
        <v>7.1334400000000002</v>
      </c>
      <c r="G22">
        <v>0</v>
      </c>
      <c r="H22">
        <v>98.59</v>
      </c>
      <c r="I22">
        <v>19.899999999999999</v>
      </c>
      <c r="J22">
        <v>28.2</v>
      </c>
      <c r="K22">
        <v>154.9</v>
      </c>
      <c r="L22">
        <v>1.0136000000000001</v>
      </c>
      <c r="M22">
        <v>95.274000000000001</v>
      </c>
      <c r="N22">
        <v>101.617</v>
      </c>
      <c r="O22">
        <v>99.603999999999999</v>
      </c>
      <c r="P22">
        <v>12.9</v>
      </c>
      <c r="Q22">
        <v>33.200000000000003</v>
      </c>
      <c r="R22">
        <v>16.5</v>
      </c>
      <c r="S22">
        <v>5.27</v>
      </c>
      <c r="T22" s="22">
        <v>14</v>
      </c>
      <c r="U22" s="23">
        <f t="shared" si="1"/>
        <v>566</v>
      </c>
      <c r="V22" s="24">
        <v>15</v>
      </c>
      <c r="W22" s="110" t="s">
        <v>336</v>
      </c>
      <c r="X22" s="110">
        <v>434175</v>
      </c>
      <c r="Y22" s="246">
        <f t="shared" si="0"/>
        <v>0</v>
      </c>
    </row>
    <row r="23" spans="1:25">
      <c r="A23" s="16">
        <v>14</v>
      </c>
      <c r="B23" t="s">
        <v>249</v>
      </c>
      <c r="C23" t="s">
        <v>13</v>
      </c>
      <c r="D23">
        <v>433609</v>
      </c>
      <c r="E23">
        <v>179024</v>
      </c>
      <c r="F23">
        <v>6.8512430000000002</v>
      </c>
      <c r="G23">
        <v>0</v>
      </c>
      <c r="H23">
        <v>99.233000000000004</v>
      </c>
      <c r="I23">
        <v>21.1</v>
      </c>
      <c r="J23">
        <v>134.69999999999999</v>
      </c>
      <c r="K23">
        <v>260</v>
      </c>
      <c r="L23">
        <v>1.0125</v>
      </c>
      <c r="M23">
        <v>96.203000000000003</v>
      </c>
      <c r="N23">
        <v>102.45</v>
      </c>
      <c r="O23">
        <v>96.945999999999998</v>
      </c>
      <c r="P23">
        <v>17.600000000000001</v>
      </c>
      <c r="Q23">
        <v>25.6</v>
      </c>
      <c r="R23">
        <v>20.100000000000001</v>
      </c>
      <c r="S23">
        <v>5.26</v>
      </c>
      <c r="T23" s="16">
        <v>13</v>
      </c>
      <c r="U23" s="23">
        <f t="shared" si="1"/>
        <v>3228</v>
      </c>
      <c r="V23" s="16"/>
      <c r="W23" s="110" t="s">
        <v>337</v>
      </c>
      <c r="X23" s="110">
        <v>433613</v>
      </c>
      <c r="Y23" s="246">
        <f t="shared" si="0"/>
        <v>9.2249007747113865E-4</v>
      </c>
    </row>
    <row r="24" spans="1:25">
      <c r="A24" s="16">
        <v>13</v>
      </c>
      <c r="B24" t="s">
        <v>250</v>
      </c>
      <c r="C24" t="s">
        <v>13</v>
      </c>
      <c r="D24">
        <v>430381</v>
      </c>
      <c r="E24">
        <v>178562</v>
      </c>
      <c r="F24">
        <v>7.0359980000000002</v>
      </c>
      <c r="G24">
        <v>0</v>
      </c>
      <c r="H24">
        <v>99.465000000000003</v>
      </c>
      <c r="I24">
        <v>21.1</v>
      </c>
      <c r="J24">
        <v>123.4</v>
      </c>
      <c r="K24">
        <v>264.7</v>
      </c>
      <c r="L24">
        <v>1.0126999999999999</v>
      </c>
      <c r="M24">
        <v>96.771000000000001</v>
      </c>
      <c r="N24">
        <v>102.575</v>
      </c>
      <c r="O24">
        <v>100.05800000000001</v>
      </c>
      <c r="P24">
        <v>19.399999999999999</v>
      </c>
      <c r="Q24">
        <v>24.5</v>
      </c>
      <c r="R24">
        <v>21.6</v>
      </c>
      <c r="S24">
        <v>5.27</v>
      </c>
      <c r="T24" s="16">
        <v>12</v>
      </c>
      <c r="U24" s="23">
        <f t="shared" si="1"/>
        <v>2957</v>
      </c>
      <c r="V24" s="16"/>
      <c r="W24" s="110" t="s">
        <v>338</v>
      </c>
      <c r="X24" s="110">
        <v>430386</v>
      </c>
      <c r="Y24" s="246">
        <f t="shared" si="0"/>
        <v>1.1617613231038604E-3</v>
      </c>
    </row>
    <row r="25" spans="1:25">
      <c r="A25" s="16">
        <v>12</v>
      </c>
      <c r="B25" t="s">
        <v>251</v>
      </c>
      <c r="C25" t="s">
        <v>13</v>
      </c>
      <c r="D25">
        <v>427424</v>
      </c>
      <c r="E25">
        <v>178140</v>
      </c>
      <c r="F25">
        <v>6.8957389999999998</v>
      </c>
      <c r="G25">
        <v>0</v>
      </c>
      <c r="H25">
        <v>98.891000000000005</v>
      </c>
      <c r="I25">
        <v>20.9</v>
      </c>
      <c r="J25">
        <v>134.4</v>
      </c>
      <c r="K25">
        <v>260.2</v>
      </c>
      <c r="L25">
        <v>1.0125</v>
      </c>
      <c r="M25">
        <v>97.162000000000006</v>
      </c>
      <c r="N25">
        <v>101.16200000000001</v>
      </c>
      <c r="O25">
        <v>97.941999999999993</v>
      </c>
      <c r="P25">
        <v>19.899999999999999</v>
      </c>
      <c r="Q25">
        <v>23.1</v>
      </c>
      <c r="R25">
        <v>21.2</v>
      </c>
      <c r="S25">
        <v>5.27</v>
      </c>
      <c r="T25" s="16">
        <v>11</v>
      </c>
      <c r="U25" s="23">
        <f t="shared" si="1"/>
        <v>3215</v>
      </c>
      <c r="V25" s="16"/>
      <c r="W25" s="110" t="s">
        <v>339</v>
      </c>
      <c r="X25" s="110">
        <v>427429</v>
      </c>
      <c r="Y25" s="246">
        <f t="shared" si="0"/>
        <v>1.169798607477901E-3</v>
      </c>
    </row>
    <row r="26" spans="1:25">
      <c r="A26" s="16">
        <v>11</v>
      </c>
      <c r="B26" t="s">
        <v>252</v>
      </c>
      <c r="C26" t="s">
        <v>13</v>
      </c>
      <c r="D26">
        <v>424209</v>
      </c>
      <c r="E26">
        <v>177679</v>
      </c>
      <c r="F26">
        <v>6.923171</v>
      </c>
      <c r="G26">
        <v>0</v>
      </c>
      <c r="H26">
        <v>100.474</v>
      </c>
      <c r="I26">
        <v>21.5</v>
      </c>
      <c r="J26">
        <v>147.80000000000001</v>
      </c>
      <c r="K26">
        <v>264.89999999999998</v>
      </c>
      <c r="L26">
        <v>1.0125</v>
      </c>
      <c r="M26">
        <v>97.326999999999998</v>
      </c>
      <c r="N26">
        <v>102.899</v>
      </c>
      <c r="O26">
        <v>98.311000000000007</v>
      </c>
      <c r="P26">
        <v>20</v>
      </c>
      <c r="Q26">
        <v>23.8</v>
      </c>
      <c r="R26">
        <v>21.1</v>
      </c>
      <c r="S26">
        <v>5.28</v>
      </c>
      <c r="T26" s="16">
        <v>10</v>
      </c>
      <c r="U26" s="23">
        <f t="shared" si="1"/>
        <v>3545</v>
      </c>
      <c r="V26" s="16"/>
      <c r="W26" s="110" t="s">
        <v>340</v>
      </c>
      <c r="X26" s="110">
        <v>424215</v>
      </c>
      <c r="Y26" s="246">
        <f t="shared" si="0"/>
        <v>1.4143971485793827E-3</v>
      </c>
    </row>
    <row r="27" spans="1:25">
      <c r="A27" s="16">
        <v>10</v>
      </c>
      <c r="B27" t="s">
        <v>253</v>
      </c>
      <c r="C27" t="s">
        <v>13</v>
      </c>
      <c r="D27">
        <v>420664</v>
      </c>
      <c r="E27">
        <v>177177</v>
      </c>
      <c r="F27">
        <v>7.0537489999999998</v>
      </c>
      <c r="G27">
        <v>0</v>
      </c>
      <c r="H27">
        <v>102.794</v>
      </c>
      <c r="I27">
        <v>18.7</v>
      </c>
      <c r="J27">
        <v>29.9</v>
      </c>
      <c r="K27">
        <v>198.1</v>
      </c>
      <c r="L27">
        <v>1.0129999999999999</v>
      </c>
      <c r="M27">
        <v>98.504000000000005</v>
      </c>
      <c r="N27">
        <v>105.172</v>
      </c>
      <c r="O27">
        <v>99.706999999999994</v>
      </c>
      <c r="P27">
        <v>12.6</v>
      </c>
      <c r="Q27">
        <v>28.5</v>
      </c>
      <c r="R27">
        <v>19.899999999999999</v>
      </c>
      <c r="S27">
        <v>5.26</v>
      </c>
      <c r="T27" s="16">
        <v>9</v>
      </c>
      <c r="U27" s="23">
        <f t="shared" si="1"/>
        <v>637</v>
      </c>
      <c r="V27" s="16"/>
      <c r="W27" s="110" t="s">
        <v>341</v>
      </c>
      <c r="X27" s="110">
        <v>420668</v>
      </c>
      <c r="Y27" s="246">
        <f t="shared" si="0"/>
        <v>9.5087766007395658E-4</v>
      </c>
    </row>
    <row r="28" spans="1:25">
      <c r="A28" s="16">
        <v>9</v>
      </c>
      <c r="B28" t="s">
        <v>254</v>
      </c>
      <c r="C28" t="s">
        <v>13</v>
      </c>
      <c r="D28">
        <v>420027</v>
      </c>
      <c r="E28">
        <v>177090</v>
      </c>
      <c r="F28">
        <v>7.4206440000000002</v>
      </c>
      <c r="G28">
        <v>0</v>
      </c>
      <c r="H28">
        <v>102.301</v>
      </c>
      <c r="I28">
        <v>19.600000000000001</v>
      </c>
      <c r="J28">
        <v>43.2</v>
      </c>
      <c r="K28">
        <v>137.1</v>
      </c>
      <c r="L28">
        <v>1.0144</v>
      </c>
      <c r="M28">
        <v>99.305000000000007</v>
      </c>
      <c r="N28">
        <v>105.533</v>
      </c>
      <c r="O28">
        <v>103.16200000000001</v>
      </c>
      <c r="P28">
        <v>14.2</v>
      </c>
      <c r="Q28">
        <v>26.8</v>
      </c>
      <c r="R28">
        <v>15.5</v>
      </c>
      <c r="S28">
        <v>5.28</v>
      </c>
      <c r="T28" s="16">
        <v>8</v>
      </c>
      <c r="U28" s="23">
        <f t="shared" si="1"/>
        <v>998</v>
      </c>
      <c r="V28" s="16"/>
      <c r="W28" s="110" t="s">
        <v>342</v>
      </c>
      <c r="X28" s="110">
        <v>420027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419029</v>
      </c>
      <c r="E29">
        <v>176952</v>
      </c>
      <c r="F29">
        <v>7.1084050000000003</v>
      </c>
      <c r="G29">
        <v>0</v>
      </c>
      <c r="H29">
        <v>99.585999999999999</v>
      </c>
      <c r="I29">
        <v>22.1</v>
      </c>
      <c r="J29">
        <v>114.2</v>
      </c>
      <c r="K29">
        <v>231.3</v>
      </c>
      <c r="L29">
        <v>1.0128999999999999</v>
      </c>
      <c r="M29">
        <v>97.183999999999997</v>
      </c>
      <c r="N29">
        <v>102.527</v>
      </c>
      <c r="O29">
        <v>100.91800000000001</v>
      </c>
      <c r="P29">
        <v>20.3</v>
      </c>
      <c r="Q29">
        <v>27.7</v>
      </c>
      <c r="R29">
        <v>21.2</v>
      </c>
      <c r="S29">
        <v>5.28</v>
      </c>
      <c r="T29" s="22">
        <v>7</v>
      </c>
      <c r="U29" s="23">
        <f t="shared" si="1"/>
        <v>2729</v>
      </c>
      <c r="V29" s="24">
        <v>8</v>
      </c>
      <c r="W29" s="110" t="s">
        <v>343</v>
      </c>
      <c r="X29" s="110">
        <v>419030</v>
      </c>
      <c r="Y29" s="246">
        <f t="shared" si="0"/>
        <v>2.3864696716202616E-4</v>
      </c>
    </row>
    <row r="30" spans="1:25">
      <c r="A30" s="16">
        <v>7</v>
      </c>
      <c r="B30" t="s">
        <v>256</v>
      </c>
      <c r="C30" t="s">
        <v>13</v>
      </c>
      <c r="D30">
        <v>416300</v>
      </c>
      <c r="E30">
        <v>176562</v>
      </c>
      <c r="F30">
        <v>6.8377299999999996</v>
      </c>
      <c r="G30">
        <v>0</v>
      </c>
      <c r="H30">
        <v>98.641000000000005</v>
      </c>
      <c r="I30">
        <v>21.9</v>
      </c>
      <c r="J30">
        <v>119.8</v>
      </c>
      <c r="K30">
        <v>217.9</v>
      </c>
      <c r="L30">
        <v>1.0124</v>
      </c>
      <c r="M30">
        <v>93.856999999999999</v>
      </c>
      <c r="N30">
        <v>102.544</v>
      </c>
      <c r="O30">
        <v>97.055999999999997</v>
      </c>
      <c r="P30">
        <v>19.399999999999999</v>
      </c>
      <c r="Q30">
        <v>28.2</v>
      </c>
      <c r="R30">
        <v>21</v>
      </c>
      <c r="S30">
        <v>5.28</v>
      </c>
      <c r="T30" s="16">
        <v>6</v>
      </c>
      <c r="U30" s="23">
        <f t="shared" si="1"/>
        <v>2869</v>
      </c>
      <c r="V30" s="5"/>
      <c r="W30" s="110" t="s">
        <v>344</v>
      </c>
      <c r="X30" s="110">
        <v>416302</v>
      </c>
      <c r="Y30" s="246">
        <f t="shared" si="0"/>
        <v>4.8042277204274342E-4</v>
      </c>
    </row>
    <row r="31" spans="1:25">
      <c r="A31" s="16">
        <v>6</v>
      </c>
      <c r="B31" t="s">
        <v>257</v>
      </c>
      <c r="C31" t="s">
        <v>13</v>
      </c>
      <c r="D31">
        <v>413431</v>
      </c>
      <c r="E31">
        <v>176148</v>
      </c>
      <c r="F31">
        <v>6.9051280000000004</v>
      </c>
      <c r="G31">
        <v>0</v>
      </c>
      <c r="H31">
        <v>98.637</v>
      </c>
      <c r="I31">
        <v>21.8</v>
      </c>
      <c r="J31">
        <v>138.69999999999999</v>
      </c>
      <c r="K31">
        <v>256.2</v>
      </c>
      <c r="L31">
        <v>1.0125</v>
      </c>
      <c r="M31">
        <v>95.724000000000004</v>
      </c>
      <c r="N31">
        <v>101.91500000000001</v>
      </c>
      <c r="O31">
        <v>98.126000000000005</v>
      </c>
      <c r="P31">
        <v>19.3</v>
      </c>
      <c r="Q31">
        <v>26.3</v>
      </c>
      <c r="R31">
        <v>21.3</v>
      </c>
      <c r="S31">
        <v>5.28</v>
      </c>
      <c r="T31" s="16">
        <v>5</v>
      </c>
      <c r="U31" s="23">
        <f t="shared" si="1"/>
        <v>3325</v>
      </c>
      <c r="V31" s="5"/>
      <c r="W31" s="110" t="s">
        <v>345</v>
      </c>
      <c r="X31" s="110">
        <v>413435</v>
      </c>
      <c r="Y31" s="246">
        <f t="shared" si="0"/>
        <v>9.6751332145572633E-4</v>
      </c>
    </row>
    <row r="32" spans="1:25">
      <c r="A32" s="16">
        <v>5</v>
      </c>
      <c r="B32" t="s">
        <v>258</v>
      </c>
      <c r="C32" t="s">
        <v>13</v>
      </c>
      <c r="D32">
        <v>410106</v>
      </c>
      <c r="E32">
        <v>175668</v>
      </c>
      <c r="F32">
        <v>6.953786</v>
      </c>
      <c r="G32">
        <v>0</v>
      </c>
      <c r="H32">
        <v>99.33</v>
      </c>
      <c r="I32">
        <v>22</v>
      </c>
      <c r="J32">
        <v>135.9</v>
      </c>
      <c r="K32">
        <v>268.3</v>
      </c>
      <c r="L32">
        <v>1.0125</v>
      </c>
      <c r="M32">
        <v>96.834999999999994</v>
      </c>
      <c r="N32">
        <v>102.518</v>
      </c>
      <c r="O32">
        <v>98.86</v>
      </c>
      <c r="P32">
        <v>19</v>
      </c>
      <c r="Q32">
        <v>26.5</v>
      </c>
      <c r="R32">
        <v>21.5</v>
      </c>
      <c r="S32">
        <v>5.28</v>
      </c>
      <c r="T32" s="16">
        <v>4</v>
      </c>
      <c r="U32" s="23">
        <f t="shared" si="1"/>
        <v>3252</v>
      </c>
      <c r="V32" s="5"/>
      <c r="W32" s="110" t="s">
        <v>346</v>
      </c>
      <c r="X32" s="110">
        <v>410110</v>
      </c>
      <c r="Y32" s="246">
        <f t="shared" si="0"/>
        <v>9.7535759047673309E-4</v>
      </c>
    </row>
    <row r="33" spans="1:25">
      <c r="A33" s="16">
        <v>4</v>
      </c>
      <c r="B33" t="s">
        <v>259</v>
      </c>
      <c r="C33" t="s">
        <v>13</v>
      </c>
      <c r="D33">
        <v>406854</v>
      </c>
      <c r="E33">
        <v>175201</v>
      </c>
      <c r="F33">
        <v>6.9512159999999996</v>
      </c>
      <c r="G33">
        <v>0</v>
      </c>
      <c r="H33">
        <v>99.375</v>
      </c>
      <c r="I33">
        <v>22.7</v>
      </c>
      <c r="J33">
        <v>89.9</v>
      </c>
      <c r="K33">
        <v>261.8</v>
      </c>
      <c r="L33">
        <v>1.0125</v>
      </c>
      <c r="M33">
        <v>95.582999999999998</v>
      </c>
      <c r="N33">
        <v>102.643</v>
      </c>
      <c r="O33">
        <v>98.802000000000007</v>
      </c>
      <c r="P33">
        <v>9.6</v>
      </c>
      <c r="Q33">
        <v>35</v>
      </c>
      <c r="R33">
        <v>21.4</v>
      </c>
      <c r="S33">
        <v>5.28</v>
      </c>
      <c r="T33" s="16">
        <v>3</v>
      </c>
      <c r="U33" s="23">
        <f t="shared" si="1"/>
        <v>2122</v>
      </c>
      <c r="V33" s="5"/>
      <c r="W33" s="103"/>
      <c r="X33" s="102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404732</v>
      </c>
      <c r="E34">
        <v>174894</v>
      </c>
      <c r="F34">
        <v>7.4048389999999999</v>
      </c>
      <c r="G34">
        <v>0</v>
      </c>
      <c r="H34">
        <v>102.605</v>
      </c>
      <c r="I34">
        <v>18</v>
      </c>
      <c r="J34">
        <v>0</v>
      </c>
      <c r="K34">
        <v>0</v>
      </c>
      <c r="L34">
        <v>1.0152000000000001</v>
      </c>
      <c r="M34">
        <v>98.244</v>
      </c>
      <c r="N34">
        <v>105.815</v>
      </c>
      <c r="O34">
        <v>100.8</v>
      </c>
      <c r="P34">
        <v>6.9</v>
      </c>
      <c r="Q34">
        <v>36.799999999999997</v>
      </c>
      <c r="R34">
        <v>9.6999999999999993</v>
      </c>
      <c r="S34">
        <v>5.27</v>
      </c>
      <c r="T34" s="16">
        <v>2</v>
      </c>
      <c r="U34" s="23">
        <f t="shared" si="1"/>
        <v>0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404732</v>
      </c>
      <c r="E35">
        <v>174894</v>
      </c>
      <c r="F35">
        <v>7.4847770000000002</v>
      </c>
      <c r="G35">
        <v>0</v>
      </c>
      <c r="H35">
        <v>101.70699999999999</v>
      </c>
      <c r="I35">
        <v>16.7</v>
      </c>
      <c r="J35">
        <v>7.4</v>
      </c>
      <c r="K35">
        <v>136.1</v>
      </c>
      <c r="L35">
        <v>1.0147999999999999</v>
      </c>
      <c r="M35">
        <v>98.132999999999996</v>
      </c>
      <c r="N35">
        <v>104.194</v>
      </c>
      <c r="O35">
        <v>103.25</v>
      </c>
      <c r="P35">
        <v>9.8000000000000007</v>
      </c>
      <c r="Q35">
        <v>28.2</v>
      </c>
      <c r="R35">
        <v>13.4</v>
      </c>
      <c r="S35">
        <v>5.28</v>
      </c>
      <c r="T35" s="16">
        <v>1</v>
      </c>
      <c r="U35" s="23">
        <f t="shared" si="1"/>
        <v>138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404594</v>
      </c>
      <c r="E36">
        <v>174875</v>
      </c>
      <c r="F36">
        <v>7.0751720000000002</v>
      </c>
      <c r="G36">
        <v>0</v>
      </c>
      <c r="H36">
        <v>98.358999999999995</v>
      </c>
      <c r="I36">
        <v>19.5</v>
      </c>
      <c r="J36">
        <v>78.900000000000006</v>
      </c>
      <c r="K36">
        <v>216.9</v>
      </c>
      <c r="L36">
        <v>1.0132000000000001</v>
      </c>
      <c r="M36">
        <v>93.754999999999995</v>
      </c>
      <c r="N36">
        <v>101.812</v>
      </c>
      <c r="O36">
        <v>99.527000000000001</v>
      </c>
      <c r="P36">
        <v>14.2</v>
      </c>
      <c r="Q36">
        <v>25.3</v>
      </c>
      <c r="R36">
        <v>18.600000000000001</v>
      </c>
      <c r="S36">
        <v>5.27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1"/>
      <c r="X37" s="302"/>
      <c r="Y37" s="30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01"/>
      <c r="X38" s="302"/>
      <c r="Y38" s="303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2"/>
      <c r="Y39" s="303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04"/>
      <c r="X40" s="305"/>
      <c r="Y40" s="306"/>
    </row>
    <row r="41" spans="1:25">
      <c r="D41" s="32"/>
      <c r="E41" s="32"/>
      <c r="N41" s="32"/>
    </row>
  </sheetData>
  <mergeCells count="4">
    <mergeCell ref="Y1:Y5"/>
    <mergeCell ref="W37:Y40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706090</v>
      </c>
      <c r="T6" s="22">
        <v>30</v>
      </c>
      <c r="U6" s="23">
        <f>D6-D7</f>
        <v>5012</v>
      </c>
      <c r="V6" s="24">
        <v>1</v>
      </c>
      <c r="W6" s="126"/>
      <c r="X6" s="126"/>
      <c r="Y6" s="246">
        <f t="shared" ref="Y6:Y35" si="0">((X6*100)/D6)-100</f>
        <v>-100</v>
      </c>
    </row>
    <row r="7" spans="1:25">
      <c r="A7" s="16">
        <v>30</v>
      </c>
      <c r="D7">
        <v>701078</v>
      </c>
      <c r="T7" s="16">
        <v>29</v>
      </c>
      <c r="U7" s="23">
        <f>D7-D8</f>
        <v>5213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695865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5244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690621</v>
      </c>
      <c r="E9">
        <v>671745</v>
      </c>
      <c r="F9">
        <v>6.7348350000000003</v>
      </c>
      <c r="G9">
        <v>0</v>
      </c>
      <c r="H9">
        <v>84.085999999999999</v>
      </c>
      <c r="I9">
        <v>20.9</v>
      </c>
      <c r="J9">
        <v>215.9</v>
      </c>
      <c r="K9">
        <v>251.2</v>
      </c>
      <c r="L9">
        <v>1.0122</v>
      </c>
      <c r="M9">
        <v>65.751000000000005</v>
      </c>
      <c r="N9">
        <v>91.227000000000004</v>
      </c>
      <c r="O9">
        <v>82.81</v>
      </c>
      <c r="P9">
        <v>18.8</v>
      </c>
      <c r="Q9">
        <v>24.8</v>
      </c>
      <c r="R9">
        <v>20.100000000000001</v>
      </c>
      <c r="S9">
        <v>4.8600000000000003</v>
      </c>
      <c r="T9" s="16">
        <v>27</v>
      </c>
      <c r="U9" s="23">
        <f t="shared" si="1"/>
        <v>5183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685438</v>
      </c>
      <c r="E10">
        <v>670981</v>
      </c>
      <c r="F10">
        <v>7.1085279999999997</v>
      </c>
      <c r="G10">
        <v>0</v>
      </c>
      <c r="H10">
        <v>90.171000000000006</v>
      </c>
      <c r="I10">
        <v>21.1</v>
      </c>
      <c r="J10">
        <v>214.9</v>
      </c>
      <c r="K10">
        <v>246.2</v>
      </c>
      <c r="L10">
        <v>1.0128999999999999</v>
      </c>
      <c r="M10">
        <v>87.367000000000004</v>
      </c>
      <c r="N10">
        <v>92.563999999999993</v>
      </c>
      <c r="O10">
        <v>88.081000000000003</v>
      </c>
      <c r="P10">
        <v>18.399999999999999</v>
      </c>
      <c r="Q10">
        <v>25.6</v>
      </c>
      <c r="R10">
        <v>20.399999999999999</v>
      </c>
      <c r="S10">
        <v>4.87</v>
      </c>
      <c r="T10" s="16">
        <v>26</v>
      </c>
      <c r="U10" s="23">
        <f t="shared" si="1"/>
        <v>5158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680280</v>
      </c>
      <c r="E11">
        <v>670269</v>
      </c>
      <c r="F11">
        <v>7.2872659999999998</v>
      </c>
      <c r="G11">
        <v>0</v>
      </c>
      <c r="H11">
        <v>91.122</v>
      </c>
      <c r="I11">
        <v>21.2</v>
      </c>
      <c r="J11">
        <v>216.7</v>
      </c>
      <c r="K11">
        <v>245.4</v>
      </c>
      <c r="L11">
        <v>1.0133000000000001</v>
      </c>
      <c r="M11">
        <v>87.727000000000004</v>
      </c>
      <c r="N11">
        <v>93.894999999999996</v>
      </c>
      <c r="O11">
        <v>90.677999999999997</v>
      </c>
      <c r="P11">
        <v>18.8</v>
      </c>
      <c r="Q11">
        <v>25.1</v>
      </c>
      <c r="R11">
        <v>20.7</v>
      </c>
      <c r="S11">
        <v>4.87</v>
      </c>
      <c r="T11" s="16">
        <v>25</v>
      </c>
      <c r="U11" s="23">
        <f t="shared" si="1"/>
        <v>5201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675079</v>
      </c>
      <c r="E12">
        <v>669558</v>
      </c>
      <c r="F12">
        <v>7.2896520000000002</v>
      </c>
      <c r="G12">
        <v>0</v>
      </c>
      <c r="H12">
        <v>90.99</v>
      </c>
      <c r="I12">
        <v>21.8</v>
      </c>
      <c r="J12">
        <v>212.5</v>
      </c>
      <c r="K12">
        <v>230.7</v>
      </c>
      <c r="L12">
        <v>1.0130999999999999</v>
      </c>
      <c r="M12">
        <v>87.744</v>
      </c>
      <c r="N12">
        <v>93.543999999999997</v>
      </c>
      <c r="O12">
        <v>91.292000000000002</v>
      </c>
      <c r="P12">
        <v>20.399999999999999</v>
      </c>
      <c r="Q12">
        <v>23.8</v>
      </c>
      <c r="R12">
        <v>22.3</v>
      </c>
      <c r="S12">
        <v>4.8899999999999997</v>
      </c>
      <c r="T12" s="16">
        <v>24</v>
      </c>
      <c r="U12" s="23">
        <f t="shared" si="1"/>
        <v>5100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669979</v>
      </c>
      <c r="E13">
        <v>668858</v>
      </c>
      <c r="F13">
        <v>7.1658330000000001</v>
      </c>
      <c r="G13">
        <v>0</v>
      </c>
      <c r="H13">
        <v>92.756</v>
      </c>
      <c r="I13">
        <v>22.3</v>
      </c>
      <c r="J13">
        <v>208</v>
      </c>
      <c r="K13">
        <v>309</v>
      </c>
      <c r="L13">
        <v>1.0127999999999999</v>
      </c>
      <c r="M13">
        <v>89.212000000000003</v>
      </c>
      <c r="N13">
        <v>95.022000000000006</v>
      </c>
      <c r="O13">
        <v>89.494</v>
      </c>
      <c r="P13">
        <v>19.7</v>
      </c>
      <c r="Q13">
        <v>25.5</v>
      </c>
      <c r="R13">
        <v>22.1</v>
      </c>
      <c r="S13">
        <v>4.8899999999999997</v>
      </c>
      <c r="T13" s="16">
        <v>23</v>
      </c>
      <c r="U13" s="23">
        <f t="shared" si="1"/>
        <v>4991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664988</v>
      </c>
      <c r="E14">
        <v>668183</v>
      </c>
      <c r="F14">
        <v>7.3605980000000004</v>
      </c>
      <c r="G14">
        <v>0</v>
      </c>
      <c r="H14">
        <v>92.472999999999999</v>
      </c>
      <c r="I14">
        <v>22.4</v>
      </c>
      <c r="J14">
        <v>195.3</v>
      </c>
      <c r="K14">
        <v>221.3</v>
      </c>
      <c r="L14">
        <v>1.0132000000000001</v>
      </c>
      <c r="M14">
        <v>90.418000000000006</v>
      </c>
      <c r="N14">
        <v>94.42</v>
      </c>
      <c r="O14">
        <v>92.141999999999996</v>
      </c>
      <c r="P14">
        <v>20.399999999999999</v>
      </c>
      <c r="Q14">
        <v>25.5</v>
      </c>
      <c r="R14">
        <v>22</v>
      </c>
      <c r="S14">
        <v>4.8899999999999997</v>
      </c>
      <c r="T14" s="16">
        <v>22</v>
      </c>
      <c r="U14" s="23">
        <f t="shared" si="1"/>
        <v>4688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660300</v>
      </c>
      <c r="E15">
        <v>667547</v>
      </c>
      <c r="F15">
        <v>7.3017940000000001</v>
      </c>
      <c r="G15">
        <v>0</v>
      </c>
      <c r="H15">
        <v>90.337999999999994</v>
      </c>
      <c r="I15">
        <v>22.6</v>
      </c>
      <c r="J15">
        <v>202.3</v>
      </c>
      <c r="K15">
        <v>295.89999999999998</v>
      </c>
      <c r="L15">
        <v>1.0130999999999999</v>
      </c>
      <c r="M15">
        <v>87.55</v>
      </c>
      <c r="N15">
        <v>93.379000000000005</v>
      </c>
      <c r="O15">
        <v>91.34</v>
      </c>
      <c r="P15">
        <v>19.899999999999999</v>
      </c>
      <c r="Q15">
        <v>26</v>
      </c>
      <c r="R15">
        <v>22</v>
      </c>
      <c r="S15">
        <v>4.9000000000000004</v>
      </c>
      <c r="T15" s="22">
        <v>21</v>
      </c>
      <c r="U15" s="23">
        <f t="shared" si="1"/>
        <v>4851</v>
      </c>
      <c r="V15" s="24">
        <v>22</v>
      </c>
      <c r="W15" s="102" t="s">
        <v>347</v>
      </c>
      <c r="X15" s="102">
        <v>660304</v>
      </c>
      <c r="Y15" s="246">
        <f t="shared" si="0"/>
        <v>6.0578524913523779E-4</v>
      </c>
    </row>
    <row r="16" spans="1:25">
      <c r="A16" s="16">
        <v>21</v>
      </c>
      <c r="B16" t="s">
        <v>276</v>
      </c>
      <c r="C16" t="s">
        <v>13</v>
      </c>
      <c r="D16">
        <v>655449</v>
      </c>
      <c r="E16">
        <v>666875</v>
      </c>
      <c r="F16">
        <v>7.1117819999999998</v>
      </c>
      <c r="G16">
        <v>0</v>
      </c>
      <c r="H16">
        <v>90.55</v>
      </c>
      <c r="I16">
        <v>22.5</v>
      </c>
      <c r="J16">
        <v>202.5</v>
      </c>
      <c r="K16">
        <v>220.5</v>
      </c>
      <c r="L16">
        <v>1.0125999999999999</v>
      </c>
      <c r="M16">
        <v>86.84</v>
      </c>
      <c r="N16">
        <v>93.016999999999996</v>
      </c>
      <c r="O16">
        <v>88.992000000000004</v>
      </c>
      <c r="P16">
        <v>21</v>
      </c>
      <c r="Q16">
        <v>25.2</v>
      </c>
      <c r="R16">
        <v>22.8</v>
      </c>
      <c r="S16">
        <v>4.9000000000000004</v>
      </c>
      <c r="T16" s="16">
        <v>20</v>
      </c>
      <c r="U16" s="23">
        <f t="shared" si="1"/>
        <v>4859</v>
      </c>
      <c r="V16" s="16"/>
      <c r="W16" s="102" t="s">
        <v>348</v>
      </c>
      <c r="X16" s="102">
        <v>655452</v>
      </c>
      <c r="Y16" s="246">
        <f t="shared" si="0"/>
        <v>4.5770151453439212E-4</v>
      </c>
    </row>
    <row r="17" spans="1:25">
      <c r="A17" s="16">
        <v>20</v>
      </c>
      <c r="B17" t="s">
        <v>277</v>
      </c>
      <c r="C17" t="s">
        <v>13</v>
      </c>
      <c r="D17">
        <v>650590</v>
      </c>
      <c r="E17">
        <v>666203</v>
      </c>
      <c r="F17">
        <v>7.1765460000000001</v>
      </c>
      <c r="G17">
        <v>0</v>
      </c>
      <c r="H17">
        <v>90.14</v>
      </c>
      <c r="I17">
        <v>22.4</v>
      </c>
      <c r="J17">
        <v>216.6</v>
      </c>
      <c r="K17">
        <v>319.60000000000002</v>
      </c>
      <c r="L17">
        <v>1.0128999999999999</v>
      </c>
      <c r="M17">
        <v>87.572999999999993</v>
      </c>
      <c r="N17">
        <v>92.41</v>
      </c>
      <c r="O17">
        <v>89.516999999999996</v>
      </c>
      <c r="P17">
        <v>18.399999999999999</v>
      </c>
      <c r="Q17">
        <v>26.1</v>
      </c>
      <c r="R17">
        <v>21.8</v>
      </c>
      <c r="S17">
        <v>4.8899999999999997</v>
      </c>
      <c r="T17" s="16">
        <v>19</v>
      </c>
      <c r="U17" s="23">
        <f t="shared" si="1"/>
        <v>5196</v>
      </c>
      <c r="V17" s="16"/>
      <c r="W17" s="102" t="s">
        <v>349</v>
      </c>
      <c r="X17" s="102">
        <v>650593</v>
      </c>
      <c r="Y17" s="246">
        <f t="shared" si="0"/>
        <v>4.6111990654651436E-4</v>
      </c>
    </row>
    <row r="18" spans="1:25">
      <c r="A18" s="16">
        <v>19</v>
      </c>
      <c r="B18" t="s">
        <v>278</v>
      </c>
      <c r="C18" t="s">
        <v>13</v>
      </c>
      <c r="D18">
        <v>645394</v>
      </c>
      <c r="E18">
        <v>665482</v>
      </c>
      <c r="F18">
        <v>7.2518200000000004</v>
      </c>
      <c r="G18">
        <v>0</v>
      </c>
      <c r="H18">
        <v>89.281000000000006</v>
      </c>
      <c r="I18">
        <v>22.1</v>
      </c>
      <c r="J18">
        <v>225.4</v>
      </c>
      <c r="K18">
        <v>265.8</v>
      </c>
      <c r="L18">
        <v>1.0130999999999999</v>
      </c>
      <c r="M18">
        <v>85.814999999999998</v>
      </c>
      <c r="N18">
        <v>92.075000000000003</v>
      </c>
      <c r="O18">
        <v>90.396000000000001</v>
      </c>
      <c r="P18">
        <v>20.399999999999999</v>
      </c>
      <c r="Q18">
        <v>25.5</v>
      </c>
      <c r="R18">
        <v>21.3</v>
      </c>
      <c r="S18">
        <v>4.88</v>
      </c>
      <c r="T18" s="16">
        <v>18</v>
      </c>
      <c r="U18" s="23">
        <f t="shared" si="1"/>
        <v>5410</v>
      </c>
      <c r="V18" s="16"/>
      <c r="W18" s="102" t="s">
        <v>350</v>
      </c>
      <c r="X18" s="102">
        <v>645396</v>
      </c>
      <c r="Y18" s="246">
        <f t="shared" si="0"/>
        <v>3.0988822331323718E-4</v>
      </c>
    </row>
    <row r="19" spans="1:25">
      <c r="A19" s="16">
        <v>18</v>
      </c>
      <c r="B19" t="s">
        <v>279</v>
      </c>
      <c r="C19" t="s">
        <v>13</v>
      </c>
      <c r="D19">
        <v>639984</v>
      </c>
      <c r="E19">
        <v>664725</v>
      </c>
      <c r="F19">
        <v>7.1243460000000001</v>
      </c>
      <c r="G19">
        <v>0</v>
      </c>
      <c r="H19">
        <v>94.206999999999994</v>
      </c>
      <c r="I19">
        <v>21.2</v>
      </c>
      <c r="J19">
        <v>65.099999999999994</v>
      </c>
      <c r="K19">
        <v>337.2</v>
      </c>
      <c r="L19">
        <v>1.0127999999999999</v>
      </c>
      <c r="M19">
        <v>86.951999999999998</v>
      </c>
      <c r="N19">
        <v>97.42</v>
      </c>
      <c r="O19">
        <v>88.820999999999998</v>
      </c>
      <c r="P19">
        <v>10.7</v>
      </c>
      <c r="Q19">
        <v>31.3</v>
      </c>
      <c r="R19">
        <v>21.9</v>
      </c>
      <c r="S19">
        <v>4.9000000000000004</v>
      </c>
      <c r="T19" s="16">
        <v>17</v>
      </c>
      <c r="U19" s="23">
        <f t="shared" si="1"/>
        <v>1548</v>
      </c>
      <c r="V19" s="16"/>
      <c r="W19" s="102" t="s">
        <v>351</v>
      </c>
      <c r="X19" s="102">
        <v>639986</v>
      </c>
      <c r="Y19" s="246">
        <f t="shared" si="0"/>
        <v>3.1250781269420713E-4</v>
      </c>
    </row>
    <row r="20" spans="1:25">
      <c r="A20" s="16">
        <v>17</v>
      </c>
      <c r="B20" t="s">
        <v>280</v>
      </c>
      <c r="C20" t="s">
        <v>13</v>
      </c>
      <c r="D20">
        <v>638436</v>
      </c>
      <c r="E20">
        <v>664516</v>
      </c>
      <c r="F20">
        <v>7.8224460000000002</v>
      </c>
      <c r="G20">
        <v>0</v>
      </c>
      <c r="H20">
        <v>93.192999999999998</v>
      </c>
      <c r="I20">
        <v>18.8</v>
      </c>
      <c r="J20">
        <v>0</v>
      </c>
      <c r="K20">
        <v>0</v>
      </c>
      <c r="L20">
        <v>1.0156000000000001</v>
      </c>
      <c r="M20">
        <v>90.546999999999997</v>
      </c>
      <c r="N20">
        <v>97.147999999999996</v>
      </c>
      <c r="O20">
        <v>95.042000000000002</v>
      </c>
      <c r="P20">
        <v>8.3000000000000007</v>
      </c>
      <c r="Q20">
        <v>30.7</v>
      </c>
      <c r="R20">
        <v>12.9</v>
      </c>
      <c r="S20">
        <v>4.9000000000000004</v>
      </c>
      <c r="T20" s="16">
        <v>16</v>
      </c>
      <c r="U20" s="23">
        <f t="shared" si="1"/>
        <v>0</v>
      </c>
      <c r="V20" s="16"/>
      <c r="W20" s="102" t="s">
        <v>352</v>
      </c>
      <c r="X20" s="102">
        <v>638435</v>
      </c>
      <c r="Y20" s="246">
        <f t="shared" si="0"/>
        <v>-1.5663277133626252E-4</v>
      </c>
    </row>
    <row r="21" spans="1:25">
      <c r="A21" s="16">
        <v>16</v>
      </c>
      <c r="B21" t="s">
        <v>281</v>
      </c>
      <c r="C21" t="s">
        <v>13</v>
      </c>
      <c r="D21">
        <v>638436</v>
      </c>
      <c r="E21">
        <v>664516</v>
      </c>
      <c r="F21">
        <v>7.5708919999999997</v>
      </c>
      <c r="G21">
        <v>0</v>
      </c>
      <c r="H21">
        <v>91.176000000000002</v>
      </c>
      <c r="I21">
        <v>18.899999999999999</v>
      </c>
      <c r="J21">
        <v>0</v>
      </c>
      <c r="K21">
        <v>0</v>
      </c>
      <c r="L21">
        <v>1.0149999999999999</v>
      </c>
      <c r="M21">
        <v>88.191000000000003</v>
      </c>
      <c r="N21">
        <v>92.606999999999999</v>
      </c>
      <c r="O21">
        <v>91.781000000000006</v>
      </c>
      <c r="P21">
        <v>8.6999999999999993</v>
      </c>
      <c r="Q21">
        <v>33.4</v>
      </c>
      <c r="R21">
        <v>13.2</v>
      </c>
      <c r="S21">
        <v>4.9000000000000004</v>
      </c>
      <c r="T21" s="16">
        <v>15</v>
      </c>
      <c r="U21" s="23">
        <f t="shared" si="1"/>
        <v>0</v>
      </c>
      <c r="V21" s="16"/>
      <c r="W21" s="102" t="s">
        <v>353</v>
      </c>
      <c r="X21" s="102">
        <v>638435</v>
      </c>
      <c r="Y21" s="246">
        <f t="shared" si="0"/>
        <v>-1.5663277133626252E-4</v>
      </c>
    </row>
    <row r="22" spans="1:25" s="25" customFormat="1">
      <c r="A22" s="21">
        <v>15</v>
      </c>
      <c r="B22" t="s">
        <v>248</v>
      </c>
      <c r="C22" t="s">
        <v>13</v>
      </c>
      <c r="D22">
        <v>638436</v>
      </c>
      <c r="E22">
        <v>664516</v>
      </c>
      <c r="F22">
        <v>7.3218839999999998</v>
      </c>
      <c r="G22">
        <v>0</v>
      </c>
      <c r="H22">
        <v>87.102999999999994</v>
      </c>
      <c r="I22">
        <v>17.7</v>
      </c>
      <c r="J22">
        <v>81.599999999999994</v>
      </c>
      <c r="K22">
        <v>263.2</v>
      </c>
      <c r="L22">
        <v>1.0145</v>
      </c>
      <c r="M22">
        <v>83.84</v>
      </c>
      <c r="N22">
        <v>89.99</v>
      </c>
      <c r="O22">
        <v>88.174000000000007</v>
      </c>
      <c r="P22">
        <v>8.5</v>
      </c>
      <c r="Q22">
        <v>26.8</v>
      </c>
      <c r="R22">
        <v>12.6</v>
      </c>
      <c r="S22">
        <v>4.9000000000000004</v>
      </c>
      <c r="T22" s="22">
        <v>14</v>
      </c>
      <c r="U22" s="23">
        <f t="shared" si="1"/>
        <v>1954</v>
      </c>
      <c r="V22" s="24">
        <v>15</v>
      </c>
      <c r="W22" s="102" t="s">
        <v>354</v>
      </c>
      <c r="X22" s="102">
        <v>638435</v>
      </c>
      <c r="Y22" s="246">
        <f t="shared" si="0"/>
        <v>-1.5663277133626252E-4</v>
      </c>
    </row>
    <row r="23" spans="1:25">
      <c r="A23" s="16">
        <v>14</v>
      </c>
      <c r="B23" t="s">
        <v>249</v>
      </c>
      <c r="C23" t="s">
        <v>13</v>
      </c>
      <c r="D23">
        <v>636482</v>
      </c>
      <c r="E23">
        <v>664237</v>
      </c>
      <c r="F23">
        <v>6.8897709999999996</v>
      </c>
      <c r="G23">
        <v>0</v>
      </c>
      <c r="H23">
        <v>87.74</v>
      </c>
      <c r="I23">
        <v>22.6</v>
      </c>
      <c r="J23">
        <v>210.2</v>
      </c>
      <c r="K23">
        <v>306</v>
      </c>
      <c r="L23">
        <v>1.0123</v>
      </c>
      <c r="M23">
        <v>84.763999999999996</v>
      </c>
      <c r="N23">
        <v>91.075999999999993</v>
      </c>
      <c r="O23">
        <v>85.430999999999997</v>
      </c>
      <c r="P23">
        <v>20.6</v>
      </c>
      <c r="Q23">
        <v>27.8</v>
      </c>
      <c r="R23">
        <v>21.5</v>
      </c>
      <c r="S23">
        <v>4.9000000000000004</v>
      </c>
      <c r="T23" s="16">
        <v>13</v>
      </c>
      <c r="U23" s="23">
        <f t="shared" si="1"/>
        <v>5038</v>
      </c>
      <c r="V23" s="16"/>
      <c r="W23" s="102" t="s">
        <v>355</v>
      </c>
      <c r="X23" s="102">
        <v>636493</v>
      </c>
      <c r="Y23" s="246">
        <f t="shared" si="0"/>
        <v>1.7282499740787216E-3</v>
      </c>
    </row>
    <row r="24" spans="1:25">
      <c r="A24" s="16">
        <v>13</v>
      </c>
      <c r="B24" t="s">
        <v>250</v>
      </c>
      <c r="C24" t="s">
        <v>13</v>
      </c>
      <c r="D24">
        <v>631444</v>
      </c>
      <c r="E24">
        <v>663520</v>
      </c>
      <c r="F24">
        <v>7.0782959999999999</v>
      </c>
      <c r="G24">
        <v>0</v>
      </c>
      <c r="H24">
        <v>87.984999999999999</v>
      </c>
      <c r="I24">
        <v>22.6</v>
      </c>
      <c r="J24">
        <v>208.3</v>
      </c>
      <c r="K24">
        <v>233.1</v>
      </c>
      <c r="L24">
        <v>1.0125</v>
      </c>
      <c r="M24">
        <v>85.272000000000006</v>
      </c>
      <c r="N24">
        <v>91.058999999999997</v>
      </c>
      <c r="O24">
        <v>88.54</v>
      </c>
      <c r="P24">
        <v>21.3</v>
      </c>
      <c r="Q24">
        <v>25.5</v>
      </c>
      <c r="R24">
        <v>22.9</v>
      </c>
      <c r="S24">
        <v>4.91</v>
      </c>
      <c r="T24" s="16">
        <v>12</v>
      </c>
      <c r="U24" s="23">
        <f t="shared" si="1"/>
        <v>4998</v>
      </c>
      <c r="V24" s="16"/>
      <c r="W24" s="102" t="s">
        <v>356</v>
      </c>
      <c r="X24" s="102">
        <v>631455</v>
      </c>
      <c r="Y24" s="246">
        <f t="shared" si="0"/>
        <v>1.7420388823126132E-3</v>
      </c>
    </row>
    <row r="25" spans="1:25">
      <c r="A25" s="16">
        <v>12</v>
      </c>
      <c r="B25" t="s">
        <v>251</v>
      </c>
      <c r="C25" t="s">
        <v>13</v>
      </c>
      <c r="D25">
        <v>626446</v>
      </c>
      <c r="E25">
        <v>662810</v>
      </c>
      <c r="F25">
        <v>6.9389580000000004</v>
      </c>
      <c r="G25">
        <v>0</v>
      </c>
      <c r="H25">
        <v>87.44</v>
      </c>
      <c r="I25">
        <v>22.4</v>
      </c>
      <c r="J25">
        <v>200.7</v>
      </c>
      <c r="K25">
        <v>266.5</v>
      </c>
      <c r="L25">
        <v>1.0123</v>
      </c>
      <c r="M25">
        <v>85.653000000000006</v>
      </c>
      <c r="N25">
        <v>89.632999999999996</v>
      </c>
      <c r="O25">
        <v>86.438000000000002</v>
      </c>
      <c r="P25">
        <v>21</v>
      </c>
      <c r="Q25">
        <v>24.4</v>
      </c>
      <c r="R25">
        <v>22.4</v>
      </c>
      <c r="S25">
        <v>4.91</v>
      </c>
      <c r="T25" s="16">
        <v>11</v>
      </c>
      <c r="U25" s="23">
        <f t="shared" si="1"/>
        <v>4815</v>
      </c>
      <c r="V25" s="16"/>
      <c r="W25" s="102" t="s">
        <v>357</v>
      </c>
      <c r="X25" s="102">
        <v>626456</v>
      </c>
      <c r="Y25" s="246">
        <f t="shared" si="0"/>
        <v>1.5963067846200829E-3</v>
      </c>
    </row>
    <row r="26" spans="1:25">
      <c r="A26" s="16">
        <v>11</v>
      </c>
      <c r="B26" t="s">
        <v>252</v>
      </c>
      <c r="C26" t="s">
        <v>13</v>
      </c>
      <c r="D26">
        <v>621631</v>
      </c>
      <c r="E26">
        <v>662124</v>
      </c>
      <c r="F26">
        <v>6.9696040000000004</v>
      </c>
      <c r="G26">
        <v>0</v>
      </c>
      <c r="H26">
        <v>89.075000000000003</v>
      </c>
      <c r="I26">
        <v>23</v>
      </c>
      <c r="J26">
        <v>191.3</v>
      </c>
      <c r="K26">
        <v>217.1</v>
      </c>
      <c r="L26">
        <v>1.0124</v>
      </c>
      <c r="M26">
        <v>85.960999999999999</v>
      </c>
      <c r="N26">
        <v>91.394000000000005</v>
      </c>
      <c r="O26">
        <v>86.903999999999996</v>
      </c>
      <c r="P26">
        <v>21.7</v>
      </c>
      <c r="Q26">
        <v>25.2</v>
      </c>
      <c r="R26">
        <v>22.6</v>
      </c>
      <c r="S26">
        <v>4.91</v>
      </c>
      <c r="T26" s="16">
        <v>10</v>
      </c>
      <c r="U26" s="23">
        <f t="shared" si="1"/>
        <v>4593</v>
      </c>
      <c r="V26" s="16"/>
      <c r="W26" s="102" t="s">
        <v>358</v>
      </c>
      <c r="X26" s="102">
        <v>621640</v>
      </c>
      <c r="Y26" s="246">
        <f t="shared" si="0"/>
        <v>1.4478042439947103E-3</v>
      </c>
    </row>
    <row r="27" spans="1:25">
      <c r="A27" s="16">
        <v>10</v>
      </c>
      <c r="B27" t="s">
        <v>253</v>
      </c>
      <c r="C27" t="s">
        <v>13</v>
      </c>
      <c r="D27">
        <v>617038</v>
      </c>
      <c r="E27">
        <v>661478</v>
      </c>
      <c r="F27">
        <v>7.0628000000000002</v>
      </c>
      <c r="G27">
        <v>0</v>
      </c>
      <c r="H27">
        <v>91.26</v>
      </c>
      <c r="I27">
        <v>21.9</v>
      </c>
      <c r="J27">
        <v>205.4</v>
      </c>
      <c r="K27">
        <v>229.4</v>
      </c>
      <c r="L27">
        <v>1.0125</v>
      </c>
      <c r="M27">
        <v>86.959000000000003</v>
      </c>
      <c r="N27">
        <v>93.61</v>
      </c>
      <c r="O27">
        <v>88.236999999999995</v>
      </c>
      <c r="P27">
        <v>20.3</v>
      </c>
      <c r="Q27">
        <v>24.6</v>
      </c>
      <c r="R27">
        <v>22.6</v>
      </c>
      <c r="S27">
        <v>4.9000000000000004</v>
      </c>
      <c r="T27" s="16">
        <v>9</v>
      </c>
      <c r="U27" s="23">
        <f t="shared" si="1"/>
        <v>4929</v>
      </c>
      <c r="V27" s="16"/>
      <c r="W27" s="102" t="s">
        <v>359</v>
      </c>
      <c r="X27" s="102">
        <v>617047</v>
      </c>
      <c r="Y27" s="246">
        <f t="shared" si="0"/>
        <v>1.4585811570810847E-3</v>
      </c>
    </row>
    <row r="28" spans="1:25">
      <c r="A28" s="16">
        <v>9</v>
      </c>
      <c r="B28" t="s">
        <v>254</v>
      </c>
      <c r="C28" t="s">
        <v>13</v>
      </c>
      <c r="D28">
        <v>612109</v>
      </c>
      <c r="E28">
        <v>660802</v>
      </c>
      <c r="F28">
        <v>7.327922</v>
      </c>
      <c r="G28">
        <v>0</v>
      </c>
      <c r="H28">
        <v>90.760999999999996</v>
      </c>
      <c r="I28">
        <v>22.4</v>
      </c>
      <c r="J28">
        <v>199.3</v>
      </c>
      <c r="K28">
        <v>236.7</v>
      </c>
      <c r="L28">
        <v>1.0132000000000001</v>
      </c>
      <c r="M28">
        <v>87.715999999999994</v>
      </c>
      <c r="N28">
        <v>93.988</v>
      </c>
      <c r="O28">
        <v>91.573999999999998</v>
      </c>
      <c r="P28">
        <v>20.7</v>
      </c>
      <c r="Q28">
        <v>26</v>
      </c>
      <c r="R28">
        <v>21.6</v>
      </c>
      <c r="S28">
        <v>4.91</v>
      </c>
      <c r="T28" s="16">
        <v>8</v>
      </c>
      <c r="U28" s="23">
        <f t="shared" si="1"/>
        <v>4783</v>
      </c>
      <c r="V28" s="16"/>
      <c r="W28" s="102" t="s">
        <v>360</v>
      </c>
      <c r="X28" s="102">
        <v>612118</v>
      </c>
      <c r="Y28" s="246">
        <f t="shared" si="0"/>
        <v>1.4703263634459063E-3</v>
      </c>
    </row>
    <row r="29" spans="1:25" s="25" customFormat="1">
      <c r="A29" s="21">
        <v>8</v>
      </c>
      <c r="B29" t="s">
        <v>255</v>
      </c>
      <c r="C29" t="s">
        <v>13</v>
      </c>
      <c r="D29">
        <v>607326</v>
      </c>
      <c r="E29">
        <v>660143</v>
      </c>
      <c r="F29">
        <v>7.1289990000000003</v>
      </c>
      <c r="G29">
        <v>0</v>
      </c>
      <c r="H29">
        <v>88.11</v>
      </c>
      <c r="I29">
        <v>23.6</v>
      </c>
      <c r="J29">
        <v>188.7</v>
      </c>
      <c r="K29">
        <v>249.7</v>
      </c>
      <c r="L29">
        <v>1.0125999999999999</v>
      </c>
      <c r="M29">
        <v>85.646000000000001</v>
      </c>
      <c r="N29">
        <v>91.08</v>
      </c>
      <c r="O29">
        <v>89.343000000000004</v>
      </c>
      <c r="P29">
        <v>22</v>
      </c>
      <c r="Q29">
        <v>27.5</v>
      </c>
      <c r="R29">
        <v>23.2</v>
      </c>
      <c r="S29">
        <v>4.92</v>
      </c>
      <c r="T29" s="22">
        <v>7</v>
      </c>
      <c r="U29" s="23">
        <f t="shared" si="1"/>
        <v>4530</v>
      </c>
      <c r="V29" s="24">
        <v>8</v>
      </c>
      <c r="W29" s="102" t="s">
        <v>361</v>
      </c>
      <c r="X29" s="102">
        <v>607334</v>
      </c>
      <c r="Y29" s="246">
        <f t="shared" si="0"/>
        <v>1.3172497143187911E-3</v>
      </c>
    </row>
    <row r="30" spans="1:25">
      <c r="A30" s="16">
        <v>7</v>
      </c>
      <c r="B30" t="s">
        <v>256</v>
      </c>
      <c r="C30" t="s">
        <v>13</v>
      </c>
      <c r="D30">
        <v>602796</v>
      </c>
      <c r="E30">
        <v>659499</v>
      </c>
      <c r="F30">
        <v>6.8693460000000002</v>
      </c>
      <c r="G30">
        <v>0</v>
      </c>
      <c r="H30">
        <v>87.155000000000001</v>
      </c>
      <c r="I30">
        <v>23.4</v>
      </c>
      <c r="J30">
        <v>185.8</v>
      </c>
      <c r="K30">
        <v>234.9</v>
      </c>
      <c r="L30">
        <v>1.0121</v>
      </c>
      <c r="M30">
        <v>82.376000000000005</v>
      </c>
      <c r="N30">
        <v>91.096999999999994</v>
      </c>
      <c r="O30">
        <v>85.525999999999996</v>
      </c>
      <c r="P30">
        <v>21.2</v>
      </c>
      <c r="Q30">
        <v>27.9</v>
      </c>
      <c r="R30">
        <v>22.6</v>
      </c>
      <c r="S30">
        <v>4.91</v>
      </c>
      <c r="T30" s="16">
        <v>6</v>
      </c>
      <c r="U30" s="23">
        <f t="shared" si="1"/>
        <v>4457</v>
      </c>
      <c r="V30" s="5"/>
      <c r="W30" s="102" t="s">
        <v>362</v>
      </c>
      <c r="X30" s="102">
        <v>602803</v>
      </c>
      <c r="Y30" s="246">
        <f t="shared" si="0"/>
        <v>1.161255217354551E-3</v>
      </c>
    </row>
    <row r="31" spans="1:25">
      <c r="A31" s="16">
        <v>6</v>
      </c>
      <c r="B31" t="s">
        <v>257</v>
      </c>
      <c r="C31" t="s">
        <v>13</v>
      </c>
      <c r="D31">
        <v>598339</v>
      </c>
      <c r="E31">
        <v>658858</v>
      </c>
      <c r="F31">
        <v>6.9430199999999997</v>
      </c>
      <c r="G31">
        <v>0</v>
      </c>
      <c r="H31">
        <v>87.191999999999993</v>
      </c>
      <c r="I31">
        <v>23.3</v>
      </c>
      <c r="J31">
        <v>182.1</v>
      </c>
      <c r="K31">
        <v>232.9</v>
      </c>
      <c r="L31">
        <v>1.0123</v>
      </c>
      <c r="M31">
        <v>84.271000000000001</v>
      </c>
      <c r="N31">
        <v>90.489000000000004</v>
      </c>
      <c r="O31">
        <v>86.656000000000006</v>
      </c>
      <c r="P31">
        <v>21.2</v>
      </c>
      <c r="Q31">
        <v>26.4</v>
      </c>
      <c r="R31">
        <v>22.9</v>
      </c>
      <c r="S31">
        <v>4.91</v>
      </c>
      <c r="T31" s="16">
        <v>5</v>
      </c>
      <c r="U31" s="23">
        <f t="shared" si="1"/>
        <v>4370</v>
      </c>
      <c r="V31" s="5"/>
      <c r="W31" s="102" t="s">
        <v>363</v>
      </c>
      <c r="X31" s="102">
        <v>598344</v>
      </c>
      <c r="Y31" s="246">
        <f t="shared" si="0"/>
        <v>8.356466818923991E-4</v>
      </c>
    </row>
    <row r="32" spans="1:25">
      <c r="A32" s="16">
        <v>5</v>
      </c>
      <c r="B32" t="s">
        <v>258</v>
      </c>
      <c r="C32" t="s">
        <v>13</v>
      </c>
      <c r="D32">
        <v>593969</v>
      </c>
      <c r="E32">
        <v>658231</v>
      </c>
      <c r="F32">
        <v>7.0118600000000004</v>
      </c>
      <c r="G32">
        <v>0</v>
      </c>
      <c r="H32">
        <v>87.911000000000001</v>
      </c>
      <c r="I32">
        <v>23.3</v>
      </c>
      <c r="J32">
        <v>186.9</v>
      </c>
      <c r="K32">
        <v>253.4</v>
      </c>
      <c r="L32">
        <v>1.0125</v>
      </c>
      <c r="M32">
        <v>85.522000000000006</v>
      </c>
      <c r="N32">
        <v>91.14</v>
      </c>
      <c r="O32">
        <v>87.463999999999999</v>
      </c>
      <c r="P32">
        <v>20.399999999999999</v>
      </c>
      <c r="Q32">
        <v>27.6</v>
      </c>
      <c r="R32">
        <v>22.5</v>
      </c>
      <c r="S32">
        <v>4.91</v>
      </c>
      <c r="T32" s="16">
        <v>4</v>
      </c>
      <c r="U32" s="23">
        <f t="shared" si="1"/>
        <v>4485</v>
      </c>
      <c r="V32" s="5"/>
      <c r="W32" s="102" t="s">
        <v>364</v>
      </c>
      <c r="X32" s="102">
        <v>593974</v>
      </c>
      <c r="Y32" s="246">
        <f t="shared" si="0"/>
        <v>8.4179477380530443E-4</v>
      </c>
    </row>
    <row r="33" spans="1:25">
      <c r="A33" s="16">
        <v>4</v>
      </c>
      <c r="B33" t="s">
        <v>259</v>
      </c>
      <c r="C33" t="s">
        <v>13</v>
      </c>
      <c r="D33">
        <v>589484</v>
      </c>
      <c r="E33">
        <v>657592</v>
      </c>
      <c r="F33">
        <v>7.0054040000000004</v>
      </c>
      <c r="G33">
        <v>0</v>
      </c>
      <c r="H33">
        <v>87.912000000000006</v>
      </c>
      <c r="I33">
        <v>23.2</v>
      </c>
      <c r="J33">
        <v>155.80000000000001</v>
      </c>
      <c r="K33">
        <v>316.60000000000002</v>
      </c>
      <c r="L33">
        <v>1.0124</v>
      </c>
      <c r="M33">
        <v>84.144000000000005</v>
      </c>
      <c r="N33">
        <v>91.227000000000004</v>
      </c>
      <c r="O33">
        <v>87.49</v>
      </c>
      <c r="P33">
        <v>10.199999999999999</v>
      </c>
      <c r="Q33">
        <v>35.1</v>
      </c>
      <c r="R33">
        <v>22.8</v>
      </c>
      <c r="S33">
        <v>4.91</v>
      </c>
      <c r="T33" s="16">
        <v>3</v>
      </c>
      <c r="U33" s="23">
        <f t="shared" si="1"/>
        <v>3741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585743</v>
      </c>
      <c r="E34">
        <v>657057</v>
      </c>
      <c r="F34">
        <v>7.4706890000000001</v>
      </c>
      <c r="G34">
        <v>0</v>
      </c>
      <c r="H34">
        <v>91.122</v>
      </c>
      <c r="I34">
        <v>17.899999999999999</v>
      </c>
      <c r="J34">
        <v>92.1</v>
      </c>
      <c r="K34">
        <v>208.9</v>
      </c>
      <c r="L34">
        <v>1.0152000000000001</v>
      </c>
      <c r="M34">
        <v>86.832999999999998</v>
      </c>
      <c r="N34">
        <v>94.260999999999996</v>
      </c>
      <c r="O34">
        <v>89.296999999999997</v>
      </c>
      <c r="P34">
        <v>6.8</v>
      </c>
      <c r="Q34">
        <v>27.1</v>
      </c>
      <c r="R34">
        <v>10.199999999999999</v>
      </c>
      <c r="S34">
        <v>4.91</v>
      </c>
      <c r="T34" s="16">
        <v>2</v>
      </c>
      <c r="U34" s="23">
        <f t="shared" si="1"/>
        <v>2204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583539</v>
      </c>
      <c r="E35">
        <v>656755</v>
      </c>
      <c r="F35">
        <v>7.3108139999999997</v>
      </c>
      <c r="G35">
        <v>0</v>
      </c>
      <c r="H35">
        <v>90.120999999999995</v>
      </c>
      <c r="I35">
        <v>22.4</v>
      </c>
      <c r="J35">
        <v>192.6</v>
      </c>
      <c r="K35">
        <v>294.2</v>
      </c>
      <c r="L35">
        <v>1.0130999999999999</v>
      </c>
      <c r="M35">
        <v>86.585999999999999</v>
      </c>
      <c r="N35">
        <v>92.611999999999995</v>
      </c>
      <c r="O35">
        <v>91.683999999999997</v>
      </c>
      <c r="P35">
        <v>18.899999999999999</v>
      </c>
      <c r="Q35">
        <v>25.6</v>
      </c>
      <c r="R35">
        <v>22.6</v>
      </c>
      <c r="S35">
        <v>4.91</v>
      </c>
      <c r="T35" s="16">
        <v>1</v>
      </c>
      <c r="U35" s="23">
        <f t="shared" si="1"/>
        <v>4621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578918</v>
      </c>
      <c r="E36">
        <v>656113</v>
      </c>
      <c r="F36">
        <v>7.0624019999999996</v>
      </c>
      <c r="G36">
        <v>0</v>
      </c>
      <c r="H36">
        <v>86.793999999999997</v>
      </c>
      <c r="I36">
        <v>22.6</v>
      </c>
      <c r="J36">
        <v>196.3</v>
      </c>
      <c r="K36">
        <v>263.2</v>
      </c>
      <c r="L36">
        <v>1.0125999999999999</v>
      </c>
      <c r="M36">
        <v>82.257999999999996</v>
      </c>
      <c r="N36">
        <v>90.274000000000001</v>
      </c>
      <c r="O36">
        <v>88.045000000000002</v>
      </c>
      <c r="P36">
        <v>20.3</v>
      </c>
      <c r="Q36">
        <v>26.3</v>
      </c>
      <c r="R36">
        <v>22.1</v>
      </c>
      <c r="S36">
        <v>4.91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1"/>
      <c r="X37" s="302"/>
      <c r="Y37" s="30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01"/>
      <c r="X38" s="302"/>
      <c r="Y38" s="303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2"/>
      <c r="Y39" s="303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04"/>
      <c r="X40" s="305"/>
      <c r="Y40" s="306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185604</v>
      </c>
      <c r="T6" s="22">
        <v>30</v>
      </c>
      <c r="U6" s="23">
        <f>D6-D7</f>
        <v>267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185337</v>
      </c>
      <c r="T7" s="16">
        <v>29</v>
      </c>
      <c r="U7" s="23">
        <f>D7-D8</f>
        <v>220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185117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291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184826</v>
      </c>
      <c r="E9">
        <v>145855</v>
      </c>
      <c r="F9">
        <v>4.2029709999999998</v>
      </c>
      <c r="G9">
        <v>2</v>
      </c>
      <c r="H9">
        <v>45.392000000000003</v>
      </c>
      <c r="I9">
        <v>13.3</v>
      </c>
      <c r="J9">
        <v>12</v>
      </c>
      <c r="K9">
        <v>16.7</v>
      </c>
      <c r="L9">
        <v>1.0067999999999999</v>
      </c>
      <c r="M9">
        <v>44.710999999999999</v>
      </c>
      <c r="N9">
        <v>46.005000000000003</v>
      </c>
      <c r="O9">
        <v>45.279000000000003</v>
      </c>
      <c r="P9">
        <v>5.5</v>
      </c>
      <c r="Q9">
        <v>23.7</v>
      </c>
      <c r="R9">
        <v>9</v>
      </c>
      <c r="S9">
        <v>4.7300000000000004</v>
      </c>
      <c r="T9" s="16">
        <v>27</v>
      </c>
      <c r="U9" s="23">
        <f t="shared" si="1"/>
        <v>287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184539</v>
      </c>
      <c r="E10">
        <v>145786</v>
      </c>
      <c r="F10">
        <v>4.195703</v>
      </c>
      <c r="G10">
        <v>2</v>
      </c>
      <c r="H10">
        <v>45.475999999999999</v>
      </c>
      <c r="I10">
        <v>14.1</v>
      </c>
      <c r="J10">
        <v>12.5</v>
      </c>
      <c r="K10">
        <v>17.899999999999999</v>
      </c>
      <c r="L10">
        <v>1.0067999999999999</v>
      </c>
      <c r="M10">
        <v>44.957999999999998</v>
      </c>
      <c r="N10">
        <v>46.027000000000001</v>
      </c>
      <c r="O10">
        <v>45.24</v>
      </c>
      <c r="P10">
        <v>4.3</v>
      </c>
      <c r="Q10">
        <v>26.3</v>
      </c>
      <c r="R10">
        <v>9.3000000000000007</v>
      </c>
      <c r="S10">
        <v>4.74</v>
      </c>
      <c r="T10" s="16">
        <v>26</v>
      </c>
      <c r="U10" s="23">
        <f t="shared" si="1"/>
        <v>300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184239</v>
      </c>
      <c r="E11">
        <v>145713</v>
      </c>
      <c r="F11">
        <v>4.1528809999999998</v>
      </c>
      <c r="G11">
        <v>2</v>
      </c>
      <c r="H11">
        <v>45.505000000000003</v>
      </c>
      <c r="I11">
        <v>14.2</v>
      </c>
      <c r="J11">
        <v>12.5</v>
      </c>
      <c r="K11">
        <v>18.100000000000001</v>
      </c>
      <c r="L11">
        <v>1.0065</v>
      </c>
      <c r="M11">
        <v>44.947000000000003</v>
      </c>
      <c r="N11">
        <v>46.05</v>
      </c>
      <c r="O11">
        <v>45.183999999999997</v>
      </c>
      <c r="P11">
        <v>5.4</v>
      </c>
      <c r="Q11">
        <v>24.4</v>
      </c>
      <c r="R11">
        <v>11.9</v>
      </c>
      <c r="S11">
        <v>4.74</v>
      </c>
      <c r="T11" s="16">
        <v>25</v>
      </c>
      <c r="U11" s="23">
        <f t="shared" si="1"/>
        <v>299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183940</v>
      </c>
      <c r="E12">
        <v>145641</v>
      </c>
      <c r="F12">
        <v>4.1074200000000003</v>
      </c>
      <c r="G12">
        <v>2</v>
      </c>
      <c r="H12">
        <v>45.45</v>
      </c>
      <c r="I12">
        <v>16</v>
      </c>
      <c r="J12">
        <v>12.4</v>
      </c>
      <c r="K12">
        <v>17.100000000000001</v>
      </c>
      <c r="L12">
        <v>1.0061</v>
      </c>
      <c r="M12">
        <v>45.051000000000002</v>
      </c>
      <c r="N12">
        <v>45.893000000000001</v>
      </c>
      <c r="O12">
        <v>45.35</v>
      </c>
      <c r="P12">
        <v>11.3</v>
      </c>
      <c r="Q12">
        <v>20.9</v>
      </c>
      <c r="R12">
        <v>15.7</v>
      </c>
      <c r="S12">
        <v>4.76</v>
      </c>
      <c r="T12" s="16">
        <v>24</v>
      </c>
      <c r="U12" s="23">
        <f t="shared" si="1"/>
        <v>297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183643</v>
      </c>
      <c r="E13">
        <v>145568</v>
      </c>
      <c r="F13">
        <v>4.1007600000000002</v>
      </c>
      <c r="G13">
        <v>2</v>
      </c>
      <c r="H13">
        <v>45.558</v>
      </c>
      <c r="I13">
        <v>17.600000000000001</v>
      </c>
      <c r="J13">
        <v>10.9</v>
      </c>
      <c r="K13">
        <v>17.100000000000001</v>
      </c>
      <c r="L13">
        <v>1.0061</v>
      </c>
      <c r="M13">
        <v>45.128999999999998</v>
      </c>
      <c r="N13">
        <v>45.884999999999998</v>
      </c>
      <c r="O13">
        <v>45.213000000000001</v>
      </c>
      <c r="P13">
        <v>12</v>
      </c>
      <c r="Q13">
        <v>26.5</v>
      </c>
      <c r="R13">
        <v>15.5</v>
      </c>
      <c r="S13">
        <v>4.76</v>
      </c>
      <c r="T13" s="16">
        <v>23</v>
      </c>
      <c r="U13" s="23">
        <f t="shared" si="1"/>
        <v>262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183381</v>
      </c>
      <c r="E14">
        <v>145505</v>
      </c>
      <c r="F14">
        <v>4.1149069999999996</v>
      </c>
      <c r="G14">
        <v>2</v>
      </c>
      <c r="H14">
        <v>45.585000000000001</v>
      </c>
      <c r="I14">
        <v>18</v>
      </c>
      <c r="J14">
        <v>10.3</v>
      </c>
      <c r="K14">
        <v>14.2</v>
      </c>
      <c r="L14">
        <v>1.0062</v>
      </c>
      <c r="M14">
        <v>45.197000000000003</v>
      </c>
      <c r="N14">
        <v>45.883000000000003</v>
      </c>
      <c r="O14">
        <v>45.444000000000003</v>
      </c>
      <c r="P14">
        <v>12.4</v>
      </c>
      <c r="Q14">
        <v>25.9</v>
      </c>
      <c r="R14">
        <v>15.7</v>
      </c>
      <c r="S14">
        <v>4.76</v>
      </c>
      <c r="T14" s="16">
        <v>22</v>
      </c>
      <c r="U14" s="23">
        <f t="shared" si="1"/>
        <v>-262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296</v>
      </c>
      <c r="C15" t="s">
        <v>13</v>
      </c>
      <c r="D15">
        <v>183643</v>
      </c>
      <c r="E15">
        <v>145568</v>
      </c>
      <c r="F15">
        <v>4.1007600000000002</v>
      </c>
      <c r="G15">
        <v>2</v>
      </c>
      <c r="H15">
        <v>45.558</v>
      </c>
      <c r="I15">
        <v>17.600000000000001</v>
      </c>
      <c r="J15">
        <v>10.9</v>
      </c>
      <c r="K15">
        <v>17.100000000000001</v>
      </c>
      <c r="L15">
        <v>1.0061</v>
      </c>
      <c r="M15">
        <v>45.128999999999998</v>
      </c>
      <c r="N15">
        <v>45.884999999999998</v>
      </c>
      <c r="O15">
        <v>45.213000000000001</v>
      </c>
      <c r="P15">
        <v>12</v>
      </c>
      <c r="Q15">
        <v>26.5</v>
      </c>
      <c r="R15">
        <v>15.5</v>
      </c>
      <c r="S15">
        <v>4.76</v>
      </c>
      <c r="T15" s="22">
        <v>21</v>
      </c>
      <c r="U15" s="23">
        <f t="shared" si="1"/>
        <v>262</v>
      </c>
      <c r="V15" s="24">
        <v>22</v>
      </c>
      <c r="W15" s="110" t="s">
        <v>383</v>
      </c>
      <c r="X15" s="110">
        <v>183134</v>
      </c>
      <c r="Y15" s="246">
        <f t="shared" si="0"/>
        <v>-0.27716820134718034</v>
      </c>
    </row>
    <row r="16" spans="1:25">
      <c r="A16" s="16">
        <v>21</v>
      </c>
      <c r="B16" t="s">
        <v>297</v>
      </c>
      <c r="C16" t="s">
        <v>13</v>
      </c>
      <c r="D16">
        <v>183381</v>
      </c>
      <c r="E16">
        <v>145505</v>
      </c>
      <c r="F16">
        <v>4.1149069999999996</v>
      </c>
      <c r="G16">
        <v>2</v>
      </c>
      <c r="H16">
        <v>45.585000000000001</v>
      </c>
      <c r="I16">
        <v>18</v>
      </c>
      <c r="J16">
        <v>10.3</v>
      </c>
      <c r="K16">
        <v>14.2</v>
      </c>
      <c r="L16">
        <v>1.0062</v>
      </c>
      <c r="M16">
        <v>45.197000000000003</v>
      </c>
      <c r="N16">
        <v>45.883000000000003</v>
      </c>
      <c r="O16">
        <v>45.444000000000003</v>
      </c>
      <c r="P16">
        <v>12.4</v>
      </c>
      <c r="Q16">
        <v>25.9</v>
      </c>
      <c r="R16">
        <v>15.7</v>
      </c>
      <c r="S16">
        <v>4.76</v>
      </c>
      <c r="T16" s="16">
        <v>20</v>
      </c>
      <c r="U16" s="23">
        <f t="shared" si="1"/>
        <v>248</v>
      </c>
      <c r="V16" s="16"/>
      <c r="W16" s="110" t="s">
        <v>384</v>
      </c>
      <c r="X16" s="110">
        <v>182848</v>
      </c>
      <c r="Y16" s="246">
        <f t="shared" si="0"/>
        <v>-0.29065170328442491</v>
      </c>
    </row>
    <row r="17" spans="1:25">
      <c r="A17" s="16">
        <v>20</v>
      </c>
      <c r="B17" t="s">
        <v>275</v>
      </c>
      <c r="C17" t="s">
        <v>13</v>
      </c>
      <c r="D17">
        <v>183133</v>
      </c>
      <c r="E17">
        <v>145444</v>
      </c>
      <c r="F17">
        <v>4.1263249999999996</v>
      </c>
      <c r="G17">
        <v>2</v>
      </c>
      <c r="H17">
        <v>45.418999999999997</v>
      </c>
      <c r="I17">
        <v>18.2</v>
      </c>
      <c r="J17">
        <v>11.9</v>
      </c>
      <c r="K17">
        <v>17.100000000000001</v>
      </c>
      <c r="L17">
        <v>1.0062</v>
      </c>
      <c r="M17">
        <v>44.805999999999997</v>
      </c>
      <c r="N17">
        <v>45.795999999999999</v>
      </c>
      <c r="O17">
        <v>45.534999999999997</v>
      </c>
      <c r="P17">
        <v>12.8</v>
      </c>
      <c r="Q17">
        <v>26</v>
      </c>
      <c r="R17">
        <v>15.4</v>
      </c>
      <c r="S17">
        <v>4.7699999999999996</v>
      </c>
      <c r="T17" s="16">
        <v>19</v>
      </c>
      <c r="U17" s="23">
        <f t="shared" si="1"/>
        <v>286</v>
      </c>
      <c r="V17" s="16"/>
      <c r="W17" s="110" t="s">
        <v>385</v>
      </c>
      <c r="X17" s="110">
        <v>182556</v>
      </c>
      <c r="Y17" s="246">
        <f t="shared" si="0"/>
        <v>-0.31507156001376302</v>
      </c>
    </row>
    <row r="18" spans="1:25">
      <c r="A18" s="16">
        <v>19</v>
      </c>
      <c r="B18" t="s">
        <v>276</v>
      </c>
      <c r="C18" t="s">
        <v>13</v>
      </c>
      <c r="D18">
        <v>182847</v>
      </c>
      <c r="E18">
        <v>145374</v>
      </c>
      <c r="F18">
        <v>4.08012</v>
      </c>
      <c r="G18">
        <v>2</v>
      </c>
      <c r="H18">
        <v>45.41</v>
      </c>
      <c r="I18">
        <v>17.2</v>
      </c>
      <c r="J18">
        <v>12.2</v>
      </c>
      <c r="K18">
        <v>16.600000000000001</v>
      </c>
      <c r="L18">
        <v>1.006</v>
      </c>
      <c r="M18">
        <v>45.052</v>
      </c>
      <c r="N18">
        <v>45.811</v>
      </c>
      <c r="O18">
        <v>45.170999999999999</v>
      </c>
      <c r="P18">
        <v>13</v>
      </c>
      <c r="Q18">
        <v>23.4</v>
      </c>
      <c r="R18">
        <v>16.7</v>
      </c>
      <c r="S18">
        <v>4.7699999999999996</v>
      </c>
      <c r="T18" s="16">
        <v>18</v>
      </c>
      <c r="U18" s="23">
        <f t="shared" si="1"/>
        <v>292</v>
      </c>
      <c r="V18" s="16"/>
      <c r="W18" s="110" t="s">
        <v>386</v>
      </c>
      <c r="X18" s="110">
        <v>182260</v>
      </c>
      <c r="Y18" s="246">
        <f t="shared" si="0"/>
        <v>-0.32103343232320469</v>
      </c>
    </row>
    <row r="19" spans="1:25">
      <c r="A19" s="16">
        <v>18</v>
      </c>
      <c r="B19" t="s">
        <v>277</v>
      </c>
      <c r="C19" t="s">
        <v>13</v>
      </c>
      <c r="D19">
        <v>182555</v>
      </c>
      <c r="E19">
        <v>145302</v>
      </c>
      <c r="F19">
        <v>4.1325599999999998</v>
      </c>
      <c r="G19">
        <v>2</v>
      </c>
      <c r="H19">
        <v>45.414000000000001</v>
      </c>
      <c r="I19">
        <v>16.8</v>
      </c>
      <c r="J19">
        <v>12.3</v>
      </c>
      <c r="K19">
        <v>16.5</v>
      </c>
      <c r="L19">
        <v>1.0063</v>
      </c>
      <c r="M19">
        <v>44.963999999999999</v>
      </c>
      <c r="N19">
        <v>45.816000000000003</v>
      </c>
      <c r="O19">
        <v>45.26</v>
      </c>
      <c r="P19">
        <v>11.7</v>
      </c>
      <c r="Q19">
        <v>26.6</v>
      </c>
      <c r="R19">
        <v>13.6</v>
      </c>
      <c r="S19">
        <v>4.76</v>
      </c>
      <c r="T19" s="16">
        <v>17</v>
      </c>
      <c r="U19" s="23">
        <f t="shared" si="1"/>
        <v>295</v>
      </c>
      <c r="V19" s="16"/>
      <c r="W19" s="110" t="s">
        <v>387</v>
      </c>
      <c r="X19" s="110">
        <v>181964</v>
      </c>
      <c r="Y19" s="246">
        <f t="shared" si="0"/>
        <v>-0.32373805154611546</v>
      </c>
    </row>
    <row r="20" spans="1:25">
      <c r="A20" s="16">
        <v>17</v>
      </c>
      <c r="B20" t="s">
        <v>278</v>
      </c>
      <c r="C20" t="s">
        <v>13</v>
      </c>
      <c r="D20">
        <v>182260</v>
      </c>
      <c r="E20">
        <v>145230</v>
      </c>
      <c r="F20">
        <v>4.1806349999999997</v>
      </c>
      <c r="G20">
        <v>2</v>
      </c>
      <c r="H20">
        <v>45.421999999999997</v>
      </c>
      <c r="I20">
        <v>15.4</v>
      </c>
      <c r="J20">
        <v>12.4</v>
      </c>
      <c r="K20">
        <v>17.399999999999999</v>
      </c>
      <c r="L20">
        <v>1.0065999999999999</v>
      </c>
      <c r="M20">
        <v>44.965000000000003</v>
      </c>
      <c r="N20">
        <v>45.905000000000001</v>
      </c>
      <c r="O20">
        <v>45.534999999999997</v>
      </c>
      <c r="P20">
        <v>9.4</v>
      </c>
      <c r="Q20">
        <v>23.8</v>
      </c>
      <c r="R20">
        <v>11.7</v>
      </c>
      <c r="S20">
        <v>4.76</v>
      </c>
      <c r="T20" s="16">
        <v>16</v>
      </c>
      <c r="U20" s="23">
        <f t="shared" si="1"/>
        <v>297</v>
      </c>
      <c r="V20" s="16"/>
      <c r="W20" s="110" t="s">
        <v>388</v>
      </c>
      <c r="X20" s="110">
        <v>181714</v>
      </c>
      <c r="Y20" s="246">
        <f t="shared" si="0"/>
        <v>-0.29957203994294446</v>
      </c>
    </row>
    <row r="21" spans="1:25">
      <c r="A21" s="16">
        <v>16</v>
      </c>
      <c r="B21" t="s">
        <v>279</v>
      </c>
      <c r="C21" t="s">
        <v>13</v>
      </c>
      <c r="D21">
        <v>181963</v>
      </c>
      <c r="E21">
        <v>145158</v>
      </c>
      <c r="F21">
        <v>4.1439859999999999</v>
      </c>
      <c r="G21">
        <v>2</v>
      </c>
      <c r="H21">
        <v>45.58</v>
      </c>
      <c r="I21">
        <v>17.3</v>
      </c>
      <c r="J21">
        <v>10.4</v>
      </c>
      <c r="K21">
        <v>16.399999999999999</v>
      </c>
      <c r="L21">
        <v>1.0064</v>
      </c>
      <c r="M21">
        <v>45.139000000000003</v>
      </c>
      <c r="N21">
        <v>46.712000000000003</v>
      </c>
      <c r="O21">
        <v>45.313000000000002</v>
      </c>
      <c r="P21">
        <v>9.9</v>
      </c>
      <c r="Q21">
        <v>26.7</v>
      </c>
      <c r="R21">
        <v>13.1</v>
      </c>
      <c r="S21">
        <v>4.76</v>
      </c>
      <c r="T21" s="16">
        <v>15</v>
      </c>
      <c r="U21" s="23">
        <f t="shared" si="1"/>
        <v>249</v>
      </c>
      <c r="V21" s="16"/>
      <c r="W21" s="110" t="s">
        <v>389</v>
      </c>
      <c r="X21" s="110">
        <v>181474</v>
      </c>
      <c r="Y21" s="246">
        <f t="shared" si="0"/>
        <v>-0.26873595181437793</v>
      </c>
    </row>
    <row r="22" spans="1:25" s="25" customFormat="1">
      <c r="A22" s="21">
        <v>15</v>
      </c>
      <c r="B22" t="s">
        <v>280</v>
      </c>
      <c r="C22" t="s">
        <v>13</v>
      </c>
      <c r="D22">
        <v>181714</v>
      </c>
      <c r="E22">
        <v>145097</v>
      </c>
      <c r="F22">
        <v>4.1463809999999999</v>
      </c>
      <c r="G22">
        <v>2</v>
      </c>
      <c r="H22">
        <v>45.62</v>
      </c>
      <c r="I22">
        <v>18.100000000000001</v>
      </c>
      <c r="J22">
        <v>10</v>
      </c>
      <c r="K22">
        <v>13.8</v>
      </c>
      <c r="L22">
        <v>1.0063</v>
      </c>
      <c r="M22">
        <v>45.115000000000002</v>
      </c>
      <c r="N22">
        <v>47.01</v>
      </c>
      <c r="O22">
        <v>45.633000000000003</v>
      </c>
      <c r="P22">
        <v>10.6</v>
      </c>
      <c r="Q22">
        <v>26.2</v>
      </c>
      <c r="R22">
        <v>14.5</v>
      </c>
      <c r="S22">
        <v>4.7699999999999996</v>
      </c>
      <c r="T22" s="22">
        <v>14</v>
      </c>
      <c r="U22" s="23">
        <f t="shared" si="1"/>
        <v>240</v>
      </c>
      <c r="V22" s="24">
        <v>15</v>
      </c>
      <c r="W22" s="110" t="s">
        <v>390</v>
      </c>
      <c r="X22" s="110">
        <v>181216</v>
      </c>
      <c r="Y22" s="246">
        <f t="shared" si="0"/>
        <v>-0.27405703468086529</v>
      </c>
    </row>
    <row r="23" spans="1:25">
      <c r="A23" s="16">
        <v>14</v>
      </c>
      <c r="B23" t="s">
        <v>281</v>
      </c>
      <c r="C23" t="s">
        <v>13</v>
      </c>
      <c r="D23">
        <v>181474</v>
      </c>
      <c r="E23">
        <v>145039</v>
      </c>
      <c r="F23">
        <v>4.101197</v>
      </c>
      <c r="G23">
        <v>2</v>
      </c>
      <c r="H23">
        <v>45.512999999999998</v>
      </c>
      <c r="I23">
        <v>18.3</v>
      </c>
      <c r="J23">
        <v>10.8</v>
      </c>
      <c r="K23">
        <v>15.1</v>
      </c>
      <c r="L23">
        <v>1.0061</v>
      </c>
      <c r="M23">
        <v>45.115000000000002</v>
      </c>
      <c r="N23">
        <v>45.872999999999998</v>
      </c>
      <c r="O23">
        <v>45.351999999999997</v>
      </c>
      <c r="P23">
        <v>11.4</v>
      </c>
      <c r="Q23">
        <v>27.2</v>
      </c>
      <c r="R23">
        <v>16.2</v>
      </c>
      <c r="S23">
        <v>4.78</v>
      </c>
      <c r="T23" s="16">
        <v>13</v>
      </c>
      <c r="U23" s="23">
        <f t="shared" si="1"/>
        <v>844</v>
      </c>
      <c r="V23" s="16"/>
      <c r="W23" s="110" t="s">
        <v>391</v>
      </c>
      <c r="X23" s="110">
        <v>180931</v>
      </c>
      <c r="Y23" s="246">
        <f t="shared" si="0"/>
        <v>-0.29921641667677079</v>
      </c>
    </row>
    <row r="24" spans="1:25">
      <c r="A24" s="16">
        <v>13</v>
      </c>
      <c r="B24" t="s">
        <v>250</v>
      </c>
      <c r="C24" t="s">
        <v>13</v>
      </c>
      <c r="D24">
        <v>180630</v>
      </c>
      <c r="E24">
        <v>144831</v>
      </c>
      <c r="F24">
        <v>4.0698400000000001</v>
      </c>
      <c r="G24">
        <v>2</v>
      </c>
      <c r="H24">
        <v>45.329000000000001</v>
      </c>
      <c r="I24">
        <v>17.3</v>
      </c>
      <c r="J24">
        <v>12.2</v>
      </c>
      <c r="K24">
        <v>16.600000000000001</v>
      </c>
      <c r="L24">
        <v>1.0059</v>
      </c>
      <c r="M24">
        <v>44.945999999999998</v>
      </c>
      <c r="N24">
        <v>45.686999999999998</v>
      </c>
      <c r="O24">
        <v>45.182000000000002</v>
      </c>
      <c r="P24">
        <v>13.8</v>
      </c>
      <c r="Q24">
        <v>24.1</v>
      </c>
      <c r="R24">
        <v>17.5</v>
      </c>
      <c r="S24">
        <v>4.78</v>
      </c>
      <c r="T24" s="16">
        <v>12</v>
      </c>
      <c r="U24" s="23">
        <f t="shared" si="1"/>
        <v>294</v>
      </c>
      <c r="V24" s="16"/>
      <c r="W24" s="110" t="s">
        <v>392</v>
      </c>
      <c r="X24" s="110">
        <v>180631</v>
      </c>
      <c r="Y24" s="246">
        <f t="shared" si="0"/>
        <v>5.5361789293328911E-4</v>
      </c>
    </row>
    <row r="25" spans="1:25">
      <c r="A25" s="16">
        <v>12</v>
      </c>
      <c r="B25" t="s">
        <v>251</v>
      </c>
      <c r="C25" t="s">
        <v>13</v>
      </c>
      <c r="D25">
        <v>180336</v>
      </c>
      <c r="E25">
        <v>144759</v>
      </c>
      <c r="F25">
        <v>4.0953780000000002</v>
      </c>
      <c r="G25">
        <v>2</v>
      </c>
      <c r="H25">
        <v>45.31</v>
      </c>
      <c r="I25">
        <v>16.600000000000001</v>
      </c>
      <c r="J25">
        <v>12.6</v>
      </c>
      <c r="K25">
        <v>16.8</v>
      </c>
      <c r="L25">
        <v>1.0061</v>
      </c>
      <c r="M25">
        <v>44.923999999999999</v>
      </c>
      <c r="N25">
        <v>45.673000000000002</v>
      </c>
      <c r="O25">
        <v>45.302999999999997</v>
      </c>
      <c r="P25">
        <v>14.6</v>
      </c>
      <c r="Q25">
        <v>20.6</v>
      </c>
      <c r="R25">
        <v>16.3</v>
      </c>
      <c r="S25">
        <v>4.78</v>
      </c>
      <c r="T25" s="16">
        <v>11</v>
      </c>
      <c r="U25" s="23">
        <f t="shared" si="1"/>
        <v>302</v>
      </c>
      <c r="V25" s="16"/>
      <c r="W25" s="110" t="s">
        <v>393</v>
      </c>
      <c r="X25" s="110">
        <v>180337</v>
      </c>
      <c r="Y25" s="246">
        <f t="shared" si="0"/>
        <v>5.5452045072001965E-4</v>
      </c>
    </row>
    <row r="26" spans="1:25">
      <c r="A26" s="16">
        <v>11</v>
      </c>
      <c r="B26" t="s">
        <v>252</v>
      </c>
      <c r="C26" t="s">
        <v>13</v>
      </c>
      <c r="D26">
        <v>180034</v>
      </c>
      <c r="E26">
        <v>144686</v>
      </c>
      <c r="F26">
        <v>4.0718969999999999</v>
      </c>
      <c r="G26">
        <v>2</v>
      </c>
      <c r="H26">
        <v>45.334000000000003</v>
      </c>
      <c r="I26">
        <v>18.3</v>
      </c>
      <c r="J26">
        <v>12.2</v>
      </c>
      <c r="K26">
        <v>16.899999999999999</v>
      </c>
      <c r="L26">
        <v>1.006</v>
      </c>
      <c r="M26">
        <v>44.930999999999997</v>
      </c>
      <c r="N26">
        <v>45.704000000000001</v>
      </c>
      <c r="O26">
        <v>45.048000000000002</v>
      </c>
      <c r="P26">
        <v>14.5</v>
      </c>
      <c r="Q26">
        <v>23.5</v>
      </c>
      <c r="R26">
        <v>16.7</v>
      </c>
      <c r="S26">
        <v>4.78</v>
      </c>
      <c r="T26" s="16">
        <v>10</v>
      </c>
      <c r="U26" s="23">
        <f t="shared" si="1"/>
        <v>292</v>
      </c>
      <c r="V26" s="16"/>
      <c r="W26" s="110" t="s">
        <v>394</v>
      </c>
      <c r="X26" s="110">
        <v>180035</v>
      </c>
      <c r="Y26" s="246">
        <f t="shared" si="0"/>
        <v>5.5545063710837894E-4</v>
      </c>
    </row>
    <row r="27" spans="1:25">
      <c r="A27" s="16">
        <v>10</v>
      </c>
      <c r="B27" t="s">
        <v>253</v>
      </c>
      <c r="C27" t="s">
        <v>13</v>
      </c>
      <c r="D27">
        <v>179742</v>
      </c>
      <c r="E27">
        <v>144614</v>
      </c>
      <c r="F27">
        <v>4.1273710000000001</v>
      </c>
      <c r="G27">
        <v>2</v>
      </c>
      <c r="H27">
        <v>45.597999999999999</v>
      </c>
      <c r="I27">
        <v>14.5</v>
      </c>
      <c r="J27">
        <v>10.8</v>
      </c>
      <c r="K27">
        <v>16.2</v>
      </c>
      <c r="L27">
        <v>1.0063</v>
      </c>
      <c r="M27">
        <v>45.164000000000001</v>
      </c>
      <c r="N27">
        <v>45.887</v>
      </c>
      <c r="O27">
        <v>45.357999999999997</v>
      </c>
      <c r="P27">
        <v>9.1999999999999993</v>
      </c>
      <c r="Q27">
        <v>21.8</v>
      </c>
      <c r="R27">
        <v>14.4</v>
      </c>
      <c r="S27">
        <v>4.78</v>
      </c>
      <c r="T27" s="16">
        <v>9</v>
      </c>
      <c r="U27" s="23">
        <f t="shared" si="1"/>
        <v>258</v>
      </c>
      <c r="V27" s="16"/>
      <c r="W27" s="110" t="s">
        <v>395</v>
      </c>
      <c r="X27" s="110">
        <v>179743</v>
      </c>
      <c r="Y27" s="246">
        <f t="shared" si="0"/>
        <v>5.5635299484890766E-4</v>
      </c>
    </row>
    <row r="28" spans="1:25">
      <c r="A28" s="16">
        <v>9</v>
      </c>
      <c r="B28" t="s">
        <v>254</v>
      </c>
      <c r="C28" t="s">
        <v>13</v>
      </c>
      <c r="D28">
        <v>179484</v>
      </c>
      <c r="E28">
        <v>144551</v>
      </c>
      <c r="F28">
        <v>4.126296</v>
      </c>
      <c r="G28">
        <v>2</v>
      </c>
      <c r="H28">
        <v>45.546999999999997</v>
      </c>
      <c r="I28">
        <v>16.600000000000001</v>
      </c>
      <c r="J28">
        <v>10.7</v>
      </c>
      <c r="K28">
        <v>15.9</v>
      </c>
      <c r="L28">
        <v>1.0063</v>
      </c>
      <c r="M28">
        <v>44.970999999999997</v>
      </c>
      <c r="N28">
        <v>45.886000000000003</v>
      </c>
      <c r="O28">
        <v>45.308</v>
      </c>
      <c r="P28">
        <v>10.7</v>
      </c>
      <c r="Q28">
        <v>25.7</v>
      </c>
      <c r="R28">
        <v>14.2</v>
      </c>
      <c r="S28">
        <v>4.78</v>
      </c>
      <c r="T28" s="16">
        <v>8</v>
      </c>
      <c r="U28" s="23">
        <f t="shared" si="1"/>
        <v>257</v>
      </c>
      <c r="V28" s="16"/>
      <c r="W28" s="110" t="s">
        <v>396</v>
      </c>
      <c r="X28" s="110">
        <v>179484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179227</v>
      </c>
      <c r="E29">
        <v>144489</v>
      </c>
      <c r="F29">
        <v>4.0699350000000001</v>
      </c>
      <c r="G29">
        <v>2</v>
      </c>
      <c r="H29">
        <v>45.289000000000001</v>
      </c>
      <c r="I29">
        <v>20.2</v>
      </c>
      <c r="J29">
        <v>12</v>
      </c>
      <c r="K29">
        <v>16.2</v>
      </c>
      <c r="L29">
        <v>1.0059</v>
      </c>
      <c r="M29">
        <v>44.823</v>
      </c>
      <c r="N29">
        <v>45.655000000000001</v>
      </c>
      <c r="O29">
        <v>45.337000000000003</v>
      </c>
      <c r="P29">
        <v>15.9</v>
      </c>
      <c r="Q29">
        <v>28.8</v>
      </c>
      <c r="R29">
        <v>18.3</v>
      </c>
      <c r="S29">
        <v>4.79</v>
      </c>
      <c r="T29" s="22">
        <v>7</v>
      </c>
      <c r="U29" s="23">
        <f t="shared" si="1"/>
        <v>289</v>
      </c>
      <c r="V29" s="24">
        <v>8</v>
      </c>
      <c r="W29" s="110" t="s">
        <v>397</v>
      </c>
      <c r="X29" s="110">
        <v>179227</v>
      </c>
      <c r="Y29" s="246">
        <f t="shared" si="0"/>
        <v>0</v>
      </c>
    </row>
    <row r="30" spans="1:25">
      <c r="A30" s="16">
        <v>7</v>
      </c>
      <c r="B30" t="s">
        <v>256</v>
      </c>
      <c r="C30" t="s">
        <v>13</v>
      </c>
      <c r="D30">
        <v>178938</v>
      </c>
      <c r="E30">
        <v>144417</v>
      </c>
      <c r="F30">
        <v>4.1022860000000003</v>
      </c>
      <c r="G30">
        <v>2</v>
      </c>
      <c r="H30">
        <v>45.29</v>
      </c>
      <c r="I30">
        <v>19.7</v>
      </c>
      <c r="J30">
        <v>12</v>
      </c>
      <c r="K30">
        <v>16.3</v>
      </c>
      <c r="L30">
        <v>1.0061</v>
      </c>
      <c r="M30">
        <v>44.95</v>
      </c>
      <c r="N30">
        <v>45.68</v>
      </c>
      <c r="O30">
        <v>45.314</v>
      </c>
      <c r="P30">
        <v>13</v>
      </c>
      <c r="Q30">
        <v>30</v>
      </c>
      <c r="R30">
        <v>15.9</v>
      </c>
      <c r="S30">
        <v>4.78</v>
      </c>
      <c r="T30" s="16">
        <v>6</v>
      </c>
      <c r="U30" s="23">
        <f t="shared" si="1"/>
        <v>288</v>
      </c>
      <c r="V30" s="5"/>
      <c r="W30" s="110" t="s">
        <v>398</v>
      </c>
      <c r="X30" s="110">
        <v>178939</v>
      </c>
      <c r="Y30" s="246">
        <f t="shared" si="0"/>
        <v>5.588527869946347E-4</v>
      </c>
    </row>
    <row r="31" spans="1:25">
      <c r="A31" s="16">
        <v>6</v>
      </c>
      <c r="B31" t="s">
        <v>257</v>
      </c>
      <c r="C31" t="s">
        <v>13</v>
      </c>
      <c r="D31">
        <v>178650</v>
      </c>
      <c r="E31">
        <v>144346</v>
      </c>
      <c r="F31">
        <v>4.0680370000000003</v>
      </c>
      <c r="G31">
        <v>2</v>
      </c>
      <c r="H31">
        <v>45.286000000000001</v>
      </c>
      <c r="I31">
        <v>19.399999999999999</v>
      </c>
      <c r="J31">
        <v>12</v>
      </c>
      <c r="K31">
        <v>16.600000000000001</v>
      </c>
      <c r="L31">
        <v>1.0059</v>
      </c>
      <c r="M31">
        <v>44.844000000000001</v>
      </c>
      <c r="N31">
        <v>45.658000000000001</v>
      </c>
      <c r="O31">
        <v>45.122</v>
      </c>
      <c r="P31">
        <v>13.2</v>
      </c>
      <c r="Q31">
        <v>26</v>
      </c>
      <c r="R31">
        <v>17.3</v>
      </c>
      <c r="S31">
        <v>4.78</v>
      </c>
      <c r="T31" s="16">
        <v>5</v>
      </c>
      <c r="U31" s="23">
        <f t="shared" si="1"/>
        <v>287</v>
      </c>
      <c r="V31" s="5"/>
      <c r="W31" s="110" t="s">
        <v>399</v>
      </c>
      <c r="X31" s="110">
        <v>178651</v>
      </c>
      <c r="Y31" s="246">
        <f t="shared" si="0"/>
        <v>5.5975370837302307E-4</v>
      </c>
    </row>
    <row r="32" spans="1:25">
      <c r="A32" s="16">
        <v>5</v>
      </c>
      <c r="B32" t="s">
        <v>258</v>
      </c>
      <c r="C32" t="s">
        <v>13</v>
      </c>
      <c r="D32">
        <v>178363</v>
      </c>
      <c r="E32">
        <v>144275</v>
      </c>
      <c r="F32">
        <v>4.1124280000000004</v>
      </c>
      <c r="G32">
        <v>2</v>
      </c>
      <c r="H32">
        <v>45.283000000000001</v>
      </c>
      <c r="I32">
        <v>19.3</v>
      </c>
      <c r="J32">
        <v>12.4</v>
      </c>
      <c r="K32">
        <v>17</v>
      </c>
      <c r="L32">
        <v>1.0061</v>
      </c>
      <c r="M32">
        <v>44.84</v>
      </c>
      <c r="N32">
        <v>45.747999999999998</v>
      </c>
      <c r="O32">
        <v>45.418999999999997</v>
      </c>
      <c r="P32">
        <v>12.9</v>
      </c>
      <c r="Q32">
        <v>29.3</v>
      </c>
      <c r="R32">
        <v>15.7</v>
      </c>
      <c r="S32">
        <v>4.78</v>
      </c>
      <c r="T32" s="16">
        <v>4</v>
      </c>
      <c r="U32" s="23">
        <f t="shared" si="1"/>
        <v>297</v>
      </c>
      <c r="V32" s="5"/>
      <c r="W32" s="110" t="s">
        <v>400</v>
      </c>
      <c r="X32" s="110">
        <v>178363</v>
      </c>
      <c r="Y32" s="246">
        <f t="shared" si="0"/>
        <v>0</v>
      </c>
    </row>
    <row r="33" spans="1:25">
      <c r="A33" s="16">
        <v>4</v>
      </c>
      <c r="B33" t="s">
        <v>259</v>
      </c>
      <c r="C33" t="s">
        <v>13</v>
      </c>
      <c r="D33">
        <v>178066</v>
      </c>
      <c r="E33">
        <v>144202</v>
      </c>
      <c r="F33">
        <v>4.0782540000000003</v>
      </c>
      <c r="G33">
        <v>2</v>
      </c>
      <c r="H33">
        <v>45.290999999999997</v>
      </c>
      <c r="I33">
        <v>18.2</v>
      </c>
      <c r="J33">
        <v>12.7</v>
      </c>
      <c r="K33">
        <v>16.5</v>
      </c>
      <c r="L33">
        <v>1.006</v>
      </c>
      <c r="M33">
        <v>44.892000000000003</v>
      </c>
      <c r="N33">
        <v>45.728999999999999</v>
      </c>
      <c r="O33">
        <v>45.03</v>
      </c>
      <c r="P33">
        <v>11.3</v>
      </c>
      <c r="Q33">
        <v>29.4</v>
      </c>
      <c r="R33">
        <v>16.2</v>
      </c>
      <c r="S33">
        <v>4.78</v>
      </c>
      <c r="T33" s="16">
        <v>3</v>
      </c>
      <c r="U33" s="23">
        <f t="shared" si="1"/>
        <v>305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177761</v>
      </c>
      <c r="E34">
        <v>144127</v>
      </c>
      <c r="F34">
        <v>4.1092760000000004</v>
      </c>
      <c r="G34">
        <v>2</v>
      </c>
      <c r="H34">
        <v>45.536999999999999</v>
      </c>
      <c r="I34">
        <v>17.100000000000001</v>
      </c>
      <c r="J34">
        <v>10.7</v>
      </c>
      <c r="K34">
        <v>17.5</v>
      </c>
      <c r="L34">
        <v>1.0062</v>
      </c>
      <c r="M34">
        <v>45.027000000000001</v>
      </c>
      <c r="N34">
        <v>45.823</v>
      </c>
      <c r="O34">
        <v>45.122</v>
      </c>
      <c r="P34">
        <v>10.7</v>
      </c>
      <c r="Q34">
        <v>27.9</v>
      </c>
      <c r="R34">
        <v>14.5</v>
      </c>
      <c r="S34">
        <v>4.78</v>
      </c>
      <c r="T34" s="16">
        <v>2</v>
      </c>
      <c r="U34" s="23">
        <f t="shared" si="1"/>
        <v>256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177505</v>
      </c>
      <c r="E35">
        <v>144065</v>
      </c>
      <c r="F35">
        <v>4.1088040000000001</v>
      </c>
      <c r="G35">
        <v>2</v>
      </c>
      <c r="H35">
        <v>45.59</v>
      </c>
      <c r="I35">
        <v>15.4</v>
      </c>
      <c r="J35">
        <v>10.3</v>
      </c>
      <c r="K35">
        <v>13.5</v>
      </c>
      <c r="L35">
        <v>1.0061</v>
      </c>
      <c r="M35">
        <v>45.194000000000003</v>
      </c>
      <c r="N35">
        <v>45.850999999999999</v>
      </c>
      <c r="O35">
        <v>45.350999999999999</v>
      </c>
      <c r="P35">
        <v>11.4</v>
      </c>
      <c r="Q35">
        <v>22.6</v>
      </c>
      <c r="R35">
        <v>15.7</v>
      </c>
      <c r="S35">
        <v>4.78</v>
      </c>
      <c r="T35" s="16">
        <v>1</v>
      </c>
      <c r="U35" s="23">
        <f t="shared" si="1"/>
        <v>247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177258</v>
      </c>
      <c r="E36">
        <v>144005</v>
      </c>
      <c r="F36">
        <v>4.1260919999999999</v>
      </c>
      <c r="G36">
        <v>2</v>
      </c>
      <c r="H36">
        <v>45.363999999999997</v>
      </c>
      <c r="I36">
        <v>16.5</v>
      </c>
      <c r="J36">
        <v>12</v>
      </c>
      <c r="K36">
        <v>15.8</v>
      </c>
      <c r="L36">
        <v>1.0062</v>
      </c>
      <c r="M36">
        <v>44.966000000000001</v>
      </c>
      <c r="N36">
        <v>45.716999999999999</v>
      </c>
      <c r="O36">
        <v>45.389000000000003</v>
      </c>
      <c r="P36">
        <v>10.199999999999999</v>
      </c>
      <c r="Q36">
        <v>25</v>
      </c>
      <c r="R36">
        <v>14.7</v>
      </c>
      <c r="S36">
        <v>4.78</v>
      </c>
      <c r="T36" s="1"/>
      <c r="U36" s="26"/>
      <c r="V36" s="5"/>
      <c r="W36" s="103"/>
      <c r="X36" s="102"/>
      <c r="Y36" s="246">
        <f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12"/>
      <c r="X37" s="312"/>
      <c r="Y37" s="313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8"/>
      <c r="X38" s="318"/>
      <c r="Y38" s="314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8"/>
      <c r="X39" s="318"/>
      <c r="Y39" s="314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6"/>
      <c r="X40" s="316"/>
      <c r="Y40" s="317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717856</v>
      </c>
      <c r="T6" s="22">
        <v>30</v>
      </c>
      <c r="U6" s="23">
        <f>D6-D7</f>
        <v>24820</v>
      </c>
      <c r="V6" s="24">
        <v>1</v>
      </c>
      <c r="W6" s="126"/>
      <c r="X6" s="126"/>
      <c r="Y6" s="246">
        <f t="shared" ref="Y6:Y35" si="0">((X6*100)/D6)-100</f>
        <v>-100</v>
      </c>
    </row>
    <row r="7" spans="1:25">
      <c r="A7" s="16">
        <v>30</v>
      </c>
      <c r="D7">
        <v>693036</v>
      </c>
      <c r="T7" s="16">
        <v>29</v>
      </c>
      <c r="U7" s="23">
        <f>D7-D8</f>
        <v>20987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672049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25577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646472</v>
      </c>
      <c r="E9">
        <v>5466097</v>
      </c>
      <c r="F9">
        <v>6.516934</v>
      </c>
      <c r="G9">
        <v>0</v>
      </c>
      <c r="H9">
        <v>80.915999999999997</v>
      </c>
      <c r="I9">
        <v>20.8</v>
      </c>
      <c r="J9">
        <v>1018.2</v>
      </c>
      <c r="K9">
        <v>1223.3</v>
      </c>
      <c r="L9">
        <v>1.0116000000000001</v>
      </c>
      <c r="M9">
        <v>61.32</v>
      </c>
      <c r="N9">
        <v>91.006</v>
      </c>
      <c r="O9">
        <v>79.995000000000005</v>
      </c>
      <c r="P9">
        <v>19.7</v>
      </c>
      <c r="Q9">
        <v>22.4</v>
      </c>
      <c r="R9">
        <v>20.8</v>
      </c>
      <c r="S9">
        <v>5.58</v>
      </c>
      <c r="T9" s="16">
        <v>27</v>
      </c>
      <c r="U9" s="23">
        <f t="shared" si="1"/>
        <v>24435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622037</v>
      </c>
      <c r="E10">
        <v>5462351</v>
      </c>
      <c r="F10">
        <v>6.8560299999999996</v>
      </c>
      <c r="G10">
        <v>0</v>
      </c>
      <c r="H10">
        <v>87.942999999999998</v>
      </c>
      <c r="I10">
        <v>20.7</v>
      </c>
      <c r="J10">
        <v>808.1</v>
      </c>
      <c r="K10">
        <v>1212.0999999999999</v>
      </c>
      <c r="L10">
        <v>1.0123</v>
      </c>
      <c r="M10">
        <v>84.031000000000006</v>
      </c>
      <c r="N10">
        <v>92.424000000000007</v>
      </c>
      <c r="O10">
        <v>84.802999999999997</v>
      </c>
      <c r="P10">
        <v>17.5</v>
      </c>
      <c r="Q10">
        <v>24.2</v>
      </c>
      <c r="R10">
        <v>21</v>
      </c>
      <c r="S10">
        <v>5.58</v>
      </c>
      <c r="T10" s="16">
        <v>26</v>
      </c>
      <c r="U10" s="23">
        <f t="shared" si="1"/>
        <v>19377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602660</v>
      </c>
      <c r="E11">
        <v>5459594</v>
      </c>
      <c r="F11">
        <v>7.352919</v>
      </c>
      <c r="G11">
        <v>0</v>
      </c>
      <c r="H11">
        <v>89.953999999999994</v>
      </c>
      <c r="I11">
        <v>19.5</v>
      </c>
      <c r="J11">
        <v>525.70000000000005</v>
      </c>
      <c r="K11">
        <v>1279.5999999999999</v>
      </c>
      <c r="L11">
        <v>1.0138</v>
      </c>
      <c r="M11">
        <v>84.64</v>
      </c>
      <c r="N11">
        <v>93.712000000000003</v>
      </c>
      <c r="O11">
        <v>90.507000000000005</v>
      </c>
      <c r="P11">
        <v>12.7</v>
      </c>
      <c r="Q11">
        <v>23.1</v>
      </c>
      <c r="R11">
        <v>17.8</v>
      </c>
      <c r="S11">
        <v>5.59</v>
      </c>
      <c r="T11" s="16">
        <v>25</v>
      </c>
      <c r="U11" s="23">
        <f t="shared" si="1"/>
        <v>12578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590082</v>
      </c>
      <c r="E12">
        <v>5457833</v>
      </c>
      <c r="F12">
        <v>7.3623880000000002</v>
      </c>
      <c r="G12">
        <v>0</v>
      </c>
      <c r="H12">
        <v>89.85</v>
      </c>
      <c r="I12">
        <v>20.3</v>
      </c>
      <c r="J12">
        <v>518.70000000000005</v>
      </c>
      <c r="K12">
        <v>1244.0999999999999</v>
      </c>
      <c r="L12">
        <v>1.0135000000000001</v>
      </c>
      <c r="M12">
        <v>84.588999999999999</v>
      </c>
      <c r="N12">
        <v>93.366</v>
      </c>
      <c r="O12">
        <v>91.411000000000001</v>
      </c>
      <c r="P12">
        <v>11.8</v>
      </c>
      <c r="Q12">
        <v>22.4</v>
      </c>
      <c r="R12">
        <v>19.899999999999999</v>
      </c>
      <c r="S12">
        <v>5.6</v>
      </c>
      <c r="T12" s="16">
        <v>24</v>
      </c>
      <c r="U12" s="23">
        <f t="shared" si="1"/>
        <v>12376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577706</v>
      </c>
      <c r="E13">
        <v>5456095</v>
      </c>
      <c r="F13">
        <v>7.067755</v>
      </c>
      <c r="G13">
        <v>0</v>
      </c>
      <c r="H13">
        <v>90.468000000000004</v>
      </c>
      <c r="I13">
        <v>21.7</v>
      </c>
      <c r="J13">
        <v>918.5</v>
      </c>
      <c r="K13">
        <v>1208</v>
      </c>
      <c r="L13">
        <v>1.0126999999999999</v>
      </c>
      <c r="M13">
        <v>85.858999999999995</v>
      </c>
      <c r="N13">
        <v>94.341999999999999</v>
      </c>
      <c r="O13">
        <v>87.950999999999993</v>
      </c>
      <c r="P13">
        <v>20</v>
      </c>
      <c r="Q13">
        <v>24.7</v>
      </c>
      <c r="R13">
        <v>21.6</v>
      </c>
      <c r="S13">
        <v>5.6</v>
      </c>
      <c r="T13" s="16">
        <v>23</v>
      </c>
      <c r="U13" s="23">
        <f t="shared" si="1"/>
        <v>22032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555674</v>
      </c>
      <c r="E14">
        <v>5453043</v>
      </c>
      <c r="F14">
        <v>7.112603</v>
      </c>
      <c r="G14">
        <v>0</v>
      </c>
      <c r="H14">
        <v>89.674000000000007</v>
      </c>
      <c r="I14">
        <v>21.8</v>
      </c>
      <c r="J14">
        <v>1059.2</v>
      </c>
      <c r="K14">
        <v>1150.4000000000001</v>
      </c>
      <c r="L14">
        <v>1.0126999999999999</v>
      </c>
      <c r="M14">
        <v>87.251000000000005</v>
      </c>
      <c r="N14">
        <v>91.825999999999993</v>
      </c>
      <c r="O14">
        <v>88.650999999999996</v>
      </c>
      <c r="P14">
        <v>20.9</v>
      </c>
      <c r="Q14">
        <v>23.2</v>
      </c>
      <c r="R14">
        <v>21.9</v>
      </c>
      <c r="S14">
        <v>5.6</v>
      </c>
      <c r="T14" s="16">
        <v>22</v>
      </c>
      <c r="U14" s="23">
        <f t="shared" si="1"/>
        <v>25424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530250</v>
      </c>
      <c r="E15">
        <v>5449505</v>
      </c>
      <c r="F15">
        <v>7.0813470000000001</v>
      </c>
      <c r="G15">
        <v>0</v>
      </c>
      <c r="H15">
        <v>87.308000000000007</v>
      </c>
      <c r="I15">
        <v>21.8</v>
      </c>
      <c r="J15">
        <v>1067.7</v>
      </c>
      <c r="K15">
        <v>1299.5999999999999</v>
      </c>
      <c r="L15">
        <v>1.0126999999999999</v>
      </c>
      <c r="M15">
        <v>84.210999999999999</v>
      </c>
      <c r="N15">
        <v>92.662999999999997</v>
      </c>
      <c r="O15">
        <v>88.207999999999998</v>
      </c>
      <c r="P15">
        <v>20.6</v>
      </c>
      <c r="Q15">
        <v>23.1</v>
      </c>
      <c r="R15">
        <v>21.8</v>
      </c>
      <c r="S15">
        <v>5.61</v>
      </c>
      <c r="T15" s="22">
        <v>21</v>
      </c>
      <c r="U15" s="23">
        <f t="shared" si="1"/>
        <v>25620</v>
      </c>
      <c r="V15" s="24">
        <v>22</v>
      </c>
      <c r="W15" s="102" t="s">
        <v>365</v>
      </c>
      <c r="X15" s="102">
        <v>530251</v>
      </c>
      <c r="Y15" s="246">
        <f t="shared" si="0"/>
        <v>1.8859028760687124E-4</v>
      </c>
    </row>
    <row r="16" spans="1:25">
      <c r="A16" s="16">
        <v>21</v>
      </c>
      <c r="B16" t="s">
        <v>276</v>
      </c>
      <c r="C16" t="s">
        <v>13</v>
      </c>
      <c r="D16">
        <v>504630</v>
      </c>
      <c r="E16">
        <v>5445847</v>
      </c>
      <c r="F16">
        <v>6.9086449999999999</v>
      </c>
      <c r="G16">
        <v>0</v>
      </c>
      <c r="H16">
        <v>89.304000000000002</v>
      </c>
      <c r="I16">
        <v>21.6</v>
      </c>
      <c r="J16">
        <v>515.5</v>
      </c>
      <c r="K16">
        <v>1329.6</v>
      </c>
      <c r="L16">
        <v>1.0123</v>
      </c>
      <c r="M16">
        <v>82.703000000000003</v>
      </c>
      <c r="N16">
        <v>92.831000000000003</v>
      </c>
      <c r="O16">
        <v>85.921999999999997</v>
      </c>
      <c r="P16">
        <v>18.5</v>
      </c>
      <c r="Q16">
        <v>25.4</v>
      </c>
      <c r="R16">
        <v>22.2</v>
      </c>
      <c r="S16">
        <v>5.6</v>
      </c>
      <c r="T16" s="16">
        <v>20</v>
      </c>
      <c r="U16" s="23">
        <f t="shared" si="1"/>
        <v>12278</v>
      </c>
      <c r="V16" s="16"/>
      <c r="W16" s="102" t="s">
        <v>366</v>
      </c>
      <c r="X16" s="102">
        <v>504631</v>
      </c>
      <c r="Y16" s="246">
        <f t="shared" si="0"/>
        <v>1.9816499217029104E-4</v>
      </c>
    </row>
    <row r="17" spans="1:25">
      <c r="A17" s="16">
        <v>20</v>
      </c>
      <c r="B17" t="s">
        <v>277</v>
      </c>
      <c r="C17" t="s">
        <v>13</v>
      </c>
      <c r="D17">
        <v>492352</v>
      </c>
      <c r="E17">
        <v>5444107</v>
      </c>
      <c r="F17">
        <v>7.1071770000000001</v>
      </c>
      <c r="G17">
        <v>0</v>
      </c>
      <c r="H17">
        <v>88.953999999999994</v>
      </c>
      <c r="I17">
        <v>21.9</v>
      </c>
      <c r="J17">
        <v>500.1</v>
      </c>
      <c r="K17">
        <v>1225.9000000000001</v>
      </c>
      <c r="L17">
        <v>1.0127999999999999</v>
      </c>
      <c r="M17">
        <v>84.338999999999999</v>
      </c>
      <c r="N17">
        <v>92.263999999999996</v>
      </c>
      <c r="O17">
        <v>88.346000000000004</v>
      </c>
      <c r="P17">
        <v>17.600000000000001</v>
      </c>
      <c r="Q17">
        <v>28.7</v>
      </c>
      <c r="R17">
        <v>21.2</v>
      </c>
      <c r="S17">
        <v>5.61</v>
      </c>
      <c r="T17" s="16">
        <v>19</v>
      </c>
      <c r="U17" s="23">
        <f t="shared" si="1"/>
        <v>11977</v>
      </c>
      <c r="V17" s="16"/>
      <c r="W17" s="102" t="s">
        <v>367</v>
      </c>
      <c r="X17" s="102">
        <v>492352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480375</v>
      </c>
      <c r="E18">
        <v>5442408</v>
      </c>
      <c r="F18">
        <v>7.3180079999999998</v>
      </c>
      <c r="G18">
        <v>0</v>
      </c>
      <c r="H18">
        <v>86.863</v>
      </c>
      <c r="I18">
        <v>21.5</v>
      </c>
      <c r="J18">
        <v>885.8</v>
      </c>
      <c r="K18">
        <v>1287.0999999999999</v>
      </c>
      <c r="L18">
        <v>1.0137</v>
      </c>
      <c r="M18">
        <v>82.281999999999996</v>
      </c>
      <c r="N18">
        <v>91.954999999999998</v>
      </c>
      <c r="O18">
        <v>90.227000000000004</v>
      </c>
      <c r="P18">
        <v>17.3</v>
      </c>
      <c r="Q18">
        <v>24.2</v>
      </c>
      <c r="R18">
        <v>18.3</v>
      </c>
      <c r="S18">
        <v>5.59</v>
      </c>
      <c r="T18" s="16">
        <v>18</v>
      </c>
      <c r="U18" s="23">
        <f t="shared" si="1"/>
        <v>21226</v>
      </c>
      <c r="V18" s="16"/>
      <c r="W18" s="102" t="s">
        <v>368</v>
      </c>
      <c r="X18" s="102">
        <v>480376</v>
      </c>
      <c r="Y18" s="246">
        <f t="shared" si="0"/>
        <v>2.081706999774724E-4</v>
      </c>
    </row>
    <row r="19" spans="1:25">
      <c r="A19" s="16">
        <v>18</v>
      </c>
      <c r="B19" t="s">
        <v>279</v>
      </c>
      <c r="C19" t="s">
        <v>13</v>
      </c>
      <c r="D19">
        <v>459149</v>
      </c>
      <c r="E19">
        <v>5439349</v>
      </c>
      <c r="F19">
        <v>7.0800689999999999</v>
      </c>
      <c r="G19">
        <v>0</v>
      </c>
      <c r="H19">
        <v>93.826999999999998</v>
      </c>
      <c r="I19">
        <v>20.8</v>
      </c>
      <c r="J19">
        <v>133.69999999999999</v>
      </c>
      <c r="K19">
        <v>1386.6</v>
      </c>
      <c r="L19">
        <v>1.0127999999999999</v>
      </c>
      <c r="M19">
        <v>83.539000000000001</v>
      </c>
      <c r="N19">
        <v>97.215999999999994</v>
      </c>
      <c r="O19">
        <v>87.878</v>
      </c>
      <c r="P19">
        <v>14</v>
      </c>
      <c r="Q19">
        <v>27.9</v>
      </c>
      <c r="R19">
        <v>20.9</v>
      </c>
      <c r="S19">
        <v>5.6</v>
      </c>
      <c r="T19" s="16">
        <v>17</v>
      </c>
      <c r="U19" s="23">
        <f t="shared" si="1"/>
        <v>3192</v>
      </c>
      <c r="V19" s="16"/>
      <c r="W19" s="102" t="s">
        <v>369</v>
      </c>
      <c r="X19" s="102">
        <v>459149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455957</v>
      </c>
      <c r="E20">
        <v>5438911</v>
      </c>
      <c r="F20">
        <v>7.738791</v>
      </c>
      <c r="G20">
        <v>0</v>
      </c>
      <c r="H20">
        <v>91.143000000000001</v>
      </c>
      <c r="I20">
        <v>21.4</v>
      </c>
      <c r="J20">
        <v>778.4</v>
      </c>
      <c r="K20">
        <v>1217.5999999999999</v>
      </c>
      <c r="L20">
        <v>1.0149999999999999</v>
      </c>
      <c r="M20">
        <v>87.704999999999998</v>
      </c>
      <c r="N20">
        <v>96.882999999999996</v>
      </c>
      <c r="O20">
        <v>94.968999999999994</v>
      </c>
      <c r="P20">
        <v>14</v>
      </c>
      <c r="Q20">
        <v>25.4</v>
      </c>
      <c r="R20">
        <v>15.7</v>
      </c>
      <c r="S20">
        <v>5.61</v>
      </c>
      <c r="T20" s="16">
        <v>16</v>
      </c>
      <c r="U20" s="23">
        <f t="shared" si="1"/>
        <v>18617</v>
      </c>
      <c r="V20" s="16"/>
      <c r="W20" s="102" t="s">
        <v>370</v>
      </c>
      <c r="X20" s="102">
        <v>455957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437340</v>
      </c>
      <c r="E21">
        <v>5436329</v>
      </c>
      <c r="F21">
        <v>7.1061990000000002</v>
      </c>
      <c r="G21">
        <v>0</v>
      </c>
      <c r="H21">
        <v>89.614999999999995</v>
      </c>
      <c r="I21">
        <v>21.2</v>
      </c>
      <c r="J21">
        <v>602.5</v>
      </c>
      <c r="K21">
        <v>1261.5</v>
      </c>
      <c r="L21">
        <v>1.0126999999999999</v>
      </c>
      <c r="M21">
        <v>83.87</v>
      </c>
      <c r="N21">
        <v>92.417000000000002</v>
      </c>
      <c r="O21">
        <v>88.7</v>
      </c>
      <c r="P21">
        <v>12.5</v>
      </c>
      <c r="Q21">
        <v>25.1</v>
      </c>
      <c r="R21">
        <v>22.2</v>
      </c>
      <c r="S21">
        <v>5.61</v>
      </c>
      <c r="T21" s="16">
        <v>15</v>
      </c>
      <c r="U21" s="23">
        <f t="shared" si="1"/>
        <v>14407</v>
      </c>
      <c r="V21" s="16"/>
      <c r="W21" s="102" t="s">
        <v>371</v>
      </c>
      <c r="X21" s="102">
        <v>437333</v>
      </c>
      <c r="Y21" s="246">
        <f t="shared" si="0"/>
        <v>-1.6005853569254214E-3</v>
      </c>
    </row>
    <row r="22" spans="1:25" s="25" customFormat="1">
      <c r="A22" s="21">
        <v>15</v>
      </c>
      <c r="B22" t="s">
        <v>248</v>
      </c>
      <c r="C22" t="s">
        <v>13</v>
      </c>
      <c r="D22">
        <v>422933</v>
      </c>
      <c r="E22">
        <v>5434298</v>
      </c>
      <c r="F22">
        <v>6.865799</v>
      </c>
      <c r="G22">
        <v>0</v>
      </c>
      <c r="H22">
        <v>84.238</v>
      </c>
      <c r="I22">
        <v>22</v>
      </c>
      <c r="J22">
        <v>991.6</v>
      </c>
      <c r="K22">
        <v>1151.8</v>
      </c>
      <c r="L22">
        <v>1.0122</v>
      </c>
      <c r="M22">
        <v>80.149000000000001</v>
      </c>
      <c r="N22">
        <v>88.66</v>
      </c>
      <c r="O22">
        <v>85.338999999999999</v>
      </c>
      <c r="P22">
        <v>20.9</v>
      </c>
      <c r="Q22">
        <v>23.6</v>
      </c>
      <c r="R22">
        <v>22.2</v>
      </c>
      <c r="S22">
        <v>5.6</v>
      </c>
      <c r="T22" s="22">
        <v>14</v>
      </c>
      <c r="U22" s="23">
        <f t="shared" si="1"/>
        <v>23799</v>
      </c>
      <c r="V22" s="24">
        <v>15</v>
      </c>
      <c r="W22" s="102" t="s">
        <v>372</v>
      </c>
      <c r="X22" s="102">
        <v>422920</v>
      </c>
      <c r="Y22" s="246">
        <f t="shared" si="0"/>
        <v>-3.0737729143908155E-3</v>
      </c>
    </row>
    <row r="23" spans="1:25">
      <c r="A23" s="16">
        <v>14</v>
      </c>
      <c r="B23" t="s">
        <v>249</v>
      </c>
      <c r="C23" t="s">
        <v>13</v>
      </c>
      <c r="D23">
        <v>399134</v>
      </c>
      <c r="E23">
        <v>5430785</v>
      </c>
      <c r="F23">
        <v>6.6698810000000002</v>
      </c>
      <c r="G23">
        <v>0</v>
      </c>
      <c r="H23">
        <v>85.436999999999998</v>
      </c>
      <c r="I23">
        <v>22.4</v>
      </c>
      <c r="J23">
        <v>794.7</v>
      </c>
      <c r="K23">
        <v>1151.9000000000001</v>
      </c>
      <c r="L23">
        <v>1.0118</v>
      </c>
      <c r="M23">
        <v>81.507000000000005</v>
      </c>
      <c r="N23">
        <v>90.817999999999998</v>
      </c>
      <c r="O23">
        <v>82.43</v>
      </c>
      <c r="P23">
        <v>21.3</v>
      </c>
      <c r="Q23">
        <v>27.8</v>
      </c>
      <c r="R23">
        <v>21.7</v>
      </c>
      <c r="S23">
        <v>5.61</v>
      </c>
      <c r="T23" s="16">
        <v>13</v>
      </c>
      <c r="U23" s="23">
        <f t="shared" si="1"/>
        <v>19065</v>
      </c>
      <c r="V23" s="16"/>
      <c r="W23" s="102" t="s">
        <v>373</v>
      </c>
      <c r="X23" s="102">
        <v>399127</v>
      </c>
      <c r="Y23" s="246">
        <f t="shared" si="0"/>
        <v>-1.7537969704477518E-3</v>
      </c>
    </row>
    <row r="24" spans="1:25">
      <c r="A24" s="16">
        <v>13</v>
      </c>
      <c r="B24" t="s">
        <v>250</v>
      </c>
      <c r="C24" t="s">
        <v>13</v>
      </c>
      <c r="D24">
        <v>380069</v>
      </c>
      <c r="E24">
        <v>5427976</v>
      </c>
      <c r="F24">
        <v>7.1080379999999996</v>
      </c>
      <c r="G24">
        <v>0</v>
      </c>
      <c r="H24">
        <v>86.341999999999999</v>
      </c>
      <c r="I24">
        <v>21.8</v>
      </c>
      <c r="J24">
        <v>626</v>
      </c>
      <c r="K24">
        <v>1169.4000000000001</v>
      </c>
      <c r="L24">
        <v>1.0127999999999999</v>
      </c>
      <c r="M24">
        <v>81.524000000000001</v>
      </c>
      <c r="N24">
        <v>90.876999999999995</v>
      </c>
      <c r="O24">
        <v>88.519000000000005</v>
      </c>
      <c r="P24">
        <v>19.100000000000001</v>
      </c>
      <c r="Q24">
        <v>24.5</v>
      </c>
      <c r="R24">
        <v>21.7</v>
      </c>
      <c r="S24">
        <v>5.61</v>
      </c>
      <c r="T24" s="16">
        <v>12</v>
      </c>
      <c r="U24" s="23">
        <f t="shared" si="1"/>
        <v>14960</v>
      </c>
      <c r="V24" s="16"/>
      <c r="W24" s="102" t="s">
        <v>374</v>
      </c>
      <c r="X24" s="102">
        <v>380070</v>
      </c>
      <c r="Y24" s="246">
        <f t="shared" si="0"/>
        <v>2.6311011947655061E-4</v>
      </c>
    </row>
    <row r="25" spans="1:25">
      <c r="A25" s="16">
        <v>12</v>
      </c>
      <c r="B25" t="s">
        <v>251</v>
      </c>
      <c r="C25" t="s">
        <v>13</v>
      </c>
      <c r="D25">
        <v>365109</v>
      </c>
      <c r="E25">
        <v>5425784</v>
      </c>
      <c r="F25">
        <v>6.7135389999999999</v>
      </c>
      <c r="G25">
        <v>0</v>
      </c>
      <c r="H25">
        <v>84.664000000000001</v>
      </c>
      <c r="I25">
        <v>22.2</v>
      </c>
      <c r="J25">
        <v>988.6</v>
      </c>
      <c r="K25">
        <v>1121.5</v>
      </c>
      <c r="L25">
        <v>1.0119</v>
      </c>
      <c r="M25">
        <v>82.492000000000004</v>
      </c>
      <c r="N25">
        <v>89.144999999999996</v>
      </c>
      <c r="O25">
        <v>83.256</v>
      </c>
      <c r="P25">
        <v>21.4</v>
      </c>
      <c r="Q25">
        <v>23.1</v>
      </c>
      <c r="R25">
        <v>22.4</v>
      </c>
      <c r="S25">
        <v>5.6</v>
      </c>
      <c r="T25" s="16">
        <v>11</v>
      </c>
      <c r="U25" s="23">
        <f t="shared" si="1"/>
        <v>23723</v>
      </c>
      <c r="V25" s="16"/>
      <c r="W25" s="102" t="s">
        <v>375</v>
      </c>
      <c r="X25" s="102">
        <v>365102</v>
      </c>
      <c r="Y25" s="246">
        <f t="shared" si="0"/>
        <v>-1.9172356748242692E-3</v>
      </c>
    </row>
    <row r="26" spans="1:25">
      <c r="A26" s="16">
        <v>11</v>
      </c>
      <c r="B26" t="s">
        <v>252</v>
      </c>
      <c r="C26" t="s">
        <v>13</v>
      </c>
      <c r="D26">
        <v>341386</v>
      </c>
      <c r="E26">
        <v>5422299</v>
      </c>
      <c r="F26">
        <v>6.7777510000000003</v>
      </c>
      <c r="G26">
        <v>0</v>
      </c>
      <c r="H26">
        <v>87.763999999999996</v>
      </c>
      <c r="I26">
        <v>22.2</v>
      </c>
      <c r="J26">
        <v>518.9</v>
      </c>
      <c r="K26">
        <v>1126.3</v>
      </c>
      <c r="L26">
        <v>1.012</v>
      </c>
      <c r="M26">
        <v>82.944999999999993</v>
      </c>
      <c r="N26">
        <v>91.27</v>
      </c>
      <c r="O26">
        <v>84.131</v>
      </c>
      <c r="P26">
        <v>17.600000000000001</v>
      </c>
      <c r="Q26">
        <v>24.3</v>
      </c>
      <c r="R26">
        <v>22.3</v>
      </c>
      <c r="S26">
        <v>5.61</v>
      </c>
      <c r="T26" s="16">
        <v>10</v>
      </c>
      <c r="U26" s="23">
        <f t="shared" si="1"/>
        <v>12414</v>
      </c>
      <c r="V26" s="16"/>
      <c r="W26" s="102" t="s">
        <v>376</v>
      </c>
      <c r="X26" s="102">
        <v>341380</v>
      </c>
      <c r="Y26" s="246">
        <f t="shared" si="0"/>
        <v>-1.7575413168628984E-3</v>
      </c>
    </row>
    <row r="27" spans="1:25">
      <c r="A27" s="16">
        <v>10</v>
      </c>
      <c r="B27" t="s">
        <v>253</v>
      </c>
      <c r="C27" t="s">
        <v>13</v>
      </c>
      <c r="D27">
        <v>328972</v>
      </c>
      <c r="E27">
        <v>5420504</v>
      </c>
      <c r="F27">
        <v>6.9873599999999998</v>
      </c>
      <c r="G27">
        <v>0</v>
      </c>
      <c r="H27">
        <v>89.234999999999999</v>
      </c>
      <c r="I27">
        <v>21.9</v>
      </c>
      <c r="J27">
        <v>835.1</v>
      </c>
      <c r="K27">
        <v>1182.2</v>
      </c>
      <c r="L27">
        <v>1.0124</v>
      </c>
      <c r="M27">
        <v>83.936999999999998</v>
      </c>
      <c r="N27">
        <v>93.453000000000003</v>
      </c>
      <c r="O27">
        <v>87.117999999999995</v>
      </c>
      <c r="P27">
        <v>20.3</v>
      </c>
      <c r="Q27">
        <v>23.3</v>
      </c>
      <c r="R27">
        <v>22.5</v>
      </c>
      <c r="S27">
        <v>5.6</v>
      </c>
      <c r="T27" s="16">
        <v>9</v>
      </c>
      <c r="U27" s="23">
        <f t="shared" si="1"/>
        <v>20013</v>
      </c>
      <c r="V27" s="16"/>
      <c r="W27" s="102" t="s">
        <v>377</v>
      </c>
      <c r="X27" s="102">
        <v>328972</v>
      </c>
      <c r="Y27" s="246">
        <f t="shared" si="0"/>
        <v>0</v>
      </c>
    </row>
    <row r="28" spans="1:25">
      <c r="A28" s="16">
        <v>9</v>
      </c>
      <c r="B28" t="s">
        <v>254</v>
      </c>
      <c r="C28" t="s">
        <v>13</v>
      </c>
      <c r="D28">
        <v>308959</v>
      </c>
      <c r="E28">
        <v>5417691</v>
      </c>
      <c r="F28">
        <v>7.2243320000000004</v>
      </c>
      <c r="G28">
        <v>0</v>
      </c>
      <c r="H28">
        <v>88.400999999999996</v>
      </c>
      <c r="I28">
        <v>21.9</v>
      </c>
      <c r="J28">
        <v>897.2</v>
      </c>
      <c r="K28">
        <v>1264.4000000000001</v>
      </c>
      <c r="L28">
        <v>1.0129999999999999</v>
      </c>
      <c r="M28">
        <v>84.616</v>
      </c>
      <c r="N28">
        <v>93.882000000000005</v>
      </c>
      <c r="O28">
        <v>90.097999999999999</v>
      </c>
      <c r="P28">
        <v>15.6</v>
      </c>
      <c r="Q28">
        <v>23.6</v>
      </c>
      <c r="R28">
        <v>21.5</v>
      </c>
      <c r="S28">
        <v>5.61</v>
      </c>
      <c r="T28" s="16">
        <v>8</v>
      </c>
      <c r="U28" s="23">
        <f t="shared" si="1"/>
        <v>21502</v>
      </c>
      <c r="V28" s="16"/>
      <c r="W28" s="102" t="s">
        <v>378</v>
      </c>
      <c r="X28" s="102">
        <v>308959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287457</v>
      </c>
      <c r="E29">
        <v>5414634</v>
      </c>
      <c r="F29">
        <v>6.9187370000000001</v>
      </c>
      <c r="G29">
        <v>0</v>
      </c>
      <c r="H29">
        <v>85.608000000000004</v>
      </c>
      <c r="I29">
        <v>22.8</v>
      </c>
      <c r="J29">
        <v>907.1</v>
      </c>
      <c r="K29">
        <v>1136.9000000000001</v>
      </c>
      <c r="L29">
        <v>1.0122</v>
      </c>
      <c r="M29">
        <v>82.536000000000001</v>
      </c>
      <c r="N29">
        <v>90.882000000000005</v>
      </c>
      <c r="O29">
        <v>86.256</v>
      </c>
      <c r="P29">
        <v>22</v>
      </c>
      <c r="Q29">
        <v>25.8</v>
      </c>
      <c r="R29">
        <v>22.7</v>
      </c>
      <c r="S29">
        <v>5.62</v>
      </c>
      <c r="T29" s="22">
        <v>7</v>
      </c>
      <c r="U29" s="23">
        <f t="shared" si="1"/>
        <v>21741</v>
      </c>
      <c r="V29" s="24">
        <v>8</v>
      </c>
      <c r="W29" s="102" t="s">
        <v>379</v>
      </c>
      <c r="X29" s="102">
        <v>287457</v>
      </c>
      <c r="Y29" s="246">
        <f t="shared" si="0"/>
        <v>0</v>
      </c>
    </row>
    <row r="30" spans="1:25">
      <c r="A30" s="16">
        <v>7</v>
      </c>
      <c r="B30" t="s">
        <v>256</v>
      </c>
      <c r="C30" t="s">
        <v>13</v>
      </c>
      <c r="D30">
        <v>265716</v>
      </c>
      <c r="E30">
        <v>5411453</v>
      </c>
      <c r="F30">
        <v>6.6891249999999998</v>
      </c>
      <c r="G30">
        <v>0</v>
      </c>
      <c r="H30">
        <v>84.597999999999999</v>
      </c>
      <c r="I30">
        <v>22.7</v>
      </c>
      <c r="J30">
        <v>921.7</v>
      </c>
      <c r="K30">
        <v>1155.3</v>
      </c>
      <c r="L30">
        <v>1.0118</v>
      </c>
      <c r="M30">
        <v>79.41</v>
      </c>
      <c r="N30">
        <v>90.932000000000002</v>
      </c>
      <c r="O30">
        <v>82.936000000000007</v>
      </c>
      <c r="P30">
        <v>21.8</v>
      </c>
      <c r="Q30">
        <v>25.2</v>
      </c>
      <c r="R30">
        <v>22.4</v>
      </c>
      <c r="S30">
        <v>5.61</v>
      </c>
      <c r="T30" s="16">
        <v>6</v>
      </c>
      <c r="U30" s="23">
        <f t="shared" si="1"/>
        <v>22113</v>
      </c>
      <c r="V30" s="5"/>
      <c r="W30" s="102" t="s">
        <v>380</v>
      </c>
      <c r="X30" s="102">
        <v>265709</v>
      </c>
      <c r="Y30" s="246">
        <f t="shared" si="0"/>
        <v>-2.6343916060795891E-3</v>
      </c>
    </row>
    <row r="31" spans="1:25">
      <c r="A31" s="16">
        <v>6</v>
      </c>
      <c r="B31" t="s">
        <v>257</v>
      </c>
      <c r="C31" t="s">
        <v>13</v>
      </c>
      <c r="D31">
        <v>243603</v>
      </c>
      <c r="E31">
        <v>5408185</v>
      </c>
      <c r="F31">
        <v>6.7317980000000004</v>
      </c>
      <c r="G31">
        <v>0</v>
      </c>
      <c r="H31">
        <v>84.602000000000004</v>
      </c>
      <c r="I31">
        <v>22.6</v>
      </c>
      <c r="J31">
        <v>906.3</v>
      </c>
      <c r="K31">
        <v>1183.8</v>
      </c>
      <c r="L31">
        <v>1.0119</v>
      </c>
      <c r="M31">
        <v>81.028999999999996</v>
      </c>
      <c r="N31">
        <v>90.311999999999998</v>
      </c>
      <c r="O31">
        <v>83.518000000000001</v>
      </c>
      <c r="P31">
        <v>21.5</v>
      </c>
      <c r="Q31">
        <v>24.1</v>
      </c>
      <c r="R31">
        <v>22.4</v>
      </c>
      <c r="S31">
        <v>5.62</v>
      </c>
      <c r="T31" s="16">
        <v>5</v>
      </c>
      <c r="U31" s="23">
        <f t="shared" si="1"/>
        <v>21748</v>
      </c>
      <c r="V31" s="5"/>
      <c r="W31" s="102" t="s">
        <v>381</v>
      </c>
      <c r="X31" s="102">
        <v>243596</v>
      </c>
      <c r="Y31" s="246">
        <f t="shared" si="0"/>
        <v>-2.8735278301184053E-3</v>
      </c>
    </row>
    <row r="32" spans="1:25">
      <c r="A32" s="16">
        <v>5</v>
      </c>
      <c r="B32" t="s">
        <v>258</v>
      </c>
      <c r="C32" t="s">
        <v>13</v>
      </c>
      <c r="D32">
        <v>221855</v>
      </c>
      <c r="E32">
        <v>5404969</v>
      </c>
      <c r="F32">
        <v>7.0113320000000003</v>
      </c>
      <c r="G32">
        <v>0</v>
      </c>
      <c r="H32">
        <v>86.177999999999997</v>
      </c>
      <c r="I32">
        <v>22.7</v>
      </c>
      <c r="J32">
        <v>669.4</v>
      </c>
      <c r="K32">
        <v>1244.4000000000001</v>
      </c>
      <c r="L32">
        <v>1.0125</v>
      </c>
      <c r="M32">
        <v>82.256</v>
      </c>
      <c r="N32">
        <v>90.98</v>
      </c>
      <c r="O32">
        <v>87.194999999999993</v>
      </c>
      <c r="P32">
        <v>19.8</v>
      </c>
      <c r="Q32">
        <v>28.2</v>
      </c>
      <c r="R32">
        <v>21.7</v>
      </c>
      <c r="S32">
        <v>5.62</v>
      </c>
      <c r="T32" s="16">
        <v>4</v>
      </c>
      <c r="U32" s="23">
        <f t="shared" si="1"/>
        <v>16019</v>
      </c>
      <c r="V32" s="5"/>
      <c r="W32" s="102" t="s">
        <v>382</v>
      </c>
      <c r="X32" s="102">
        <v>221855</v>
      </c>
      <c r="Y32" s="246">
        <f t="shared" si="0"/>
        <v>0</v>
      </c>
    </row>
    <row r="33" spans="1:25">
      <c r="A33" s="16">
        <v>4</v>
      </c>
      <c r="B33" t="s">
        <v>259</v>
      </c>
      <c r="C33" t="s">
        <v>13</v>
      </c>
      <c r="D33">
        <v>205836</v>
      </c>
      <c r="E33">
        <v>5402624</v>
      </c>
      <c r="F33">
        <v>7.048368</v>
      </c>
      <c r="G33">
        <v>0</v>
      </c>
      <c r="H33">
        <v>87.227000000000004</v>
      </c>
      <c r="I33">
        <v>21.8</v>
      </c>
      <c r="J33">
        <v>288.89999999999998</v>
      </c>
      <c r="K33">
        <v>1219.8</v>
      </c>
      <c r="L33">
        <v>1.0126999999999999</v>
      </c>
      <c r="M33">
        <v>80.646000000000001</v>
      </c>
      <c r="N33">
        <v>90.983999999999995</v>
      </c>
      <c r="O33">
        <v>87.421999999999997</v>
      </c>
      <c r="P33">
        <v>15.1</v>
      </c>
      <c r="Q33">
        <v>29.6</v>
      </c>
      <c r="R33">
        <v>20.9</v>
      </c>
      <c r="S33">
        <v>5.61</v>
      </c>
      <c r="T33" s="16">
        <v>3</v>
      </c>
      <c r="U33" s="23">
        <f t="shared" si="1"/>
        <v>6910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198926</v>
      </c>
      <c r="E34">
        <v>5401608</v>
      </c>
      <c r="F34">
        <v>7.3130430000000004</v>
      </c>
      <c r="G34">
        <v>0</v>
      </c>
      <c r="H34">
        <v>90.236999999999995</v>
      </c>
      <c r="I34">
        <v>20.100000000000001</v>
      </c>
      <c r="J34">
        <v>361.3</v>
      </c>
      <c r="K34">
        <v>1242</v>
      </c>
      <c r="L34">
        <v>1.0141</v>
      </c>
      <c r="M34">
        <v>86.498000000000005</v>
      </c>
      <c r="N34">
        <v>94.238</v>
      </c>
      <c r="O34">
        <v>88.971999999999994</v>
      </c>
      <c r="P34">
        <v>15.1</v>
      </c>
      <c r="Q34">
        <v>25.1</v>
      </c>
      <c r="R34">
        <v>15.1</v>
      </c>
      <c r="S34">
        <v>5.61</v>
      </c>
      <c r="T34" s="16">
        <v>2</v>
      </c>
      <c r="U34" s="23">
        <f t="shared" si="1"/>
        <v>8529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190397</v>
      </c>
      <c r="E35">
        <v>5400414</v>
      </c>
      <c r="F35">
        <v>7.3482989999999999</v>
      </c>
      <c r="G35">
        <v>0</v>
      </c>
      <c r="H35">
        <v>88.254999999999995</v>
      </c>
      <c r="I35">
        <v>21.7</v>
      </c>
      <c r="J35">
        <v>715.3</v>
      </c>
      <c r="K35">
        <v>1159.5</v>
      </c>
      <c r="L35">
        <v>1.0134000000000001</v>
      </c>
      <c r="M35">
        <v>83.384</v>
      </c>
      <c r="N35">
        <v>92.527000000000001</v>
      </c>
      <c r="O35">
        <v>91.566999999999993</v>
      </c>
      <c r="P35">
        <v>16.600000000000001</v>
      </c>
      <c r="Q35">
        <v>23.5</v>
      </c>
      <c r="R35">
        <v>20.9</v>
      </c>
      <c r="S35">
        <v>5.61</v>
      </c>
      <c r="T35" s="16">
        <v>1</v>
      </c>
      <c r="U35" s="23">
        <f t="shared" si="1"/>
        <v>17104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173293</v>
      </c>
      <c r="E36">
        <v>5397963</v>
      </c>
      <c r="F36">
        <v>6.8467039999999999</v>
      </c>
      <c r="G36">
        <v>0</v>
      </c>
      <c r="H36">
        <v>83.623999999999995</v>
      </c>
      <c r="I36">
        <v>22.5</v>
      </c>
      <c r="J36">
        <v>1071.2</v>
      </c>
      <c r="K36">
        <v>1124</v>
      </c>
      <c r="L36">
        <v>1.0121</v>
      </c>
      <c r="M36">
        <v>78.933000000000007</v>
      </c>
      <c r="N36">
        <v>87.174000000000007</v>
      </c>
      <c r="O36">
        <v>85.19</v>
      </c>
      <c r="P36">
        <v>21.6</v>
      </c>
      <c r="Q36">
        <v>23.8</v>
      </c>
      <c r="R36">
        <v>22.6</v>
      </c>
      <c r="S36">
        <v>5.61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1"/>
      <c r="X37" s="302"/>
      <c r="Y37" s="30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01"/>
      <c r="X38" s="302"/>
      <c r="Y38" s="303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2"/>
      <c r="Y39" s="303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04"/>
      <c r="X40" s="305"/>
      <c r="Y40" s="306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8041</v>
      </c>
      <c r="T6" s="22">
        <v>30</v>
      </c>
      <c r="U6" s="23">
        <f>D6-D7</f>
        <v>21</v>
      </c>
      <c r="V6" s="24">
        <v>1</v>
      </c>
      <c r="W6" s="126"/>
      <c r="X6" s="126"/>
      <c r="Y6" s="104">
        <f t="shared" ref="Y6:Y33" si="0">((X6*100)/D6)-100</f>
        <v>-100</v>
      </c>
    </row>
    <row r="7" spans="1:25">
      <c r="A7" s="16">
        <v>30</v>
      </c>
      <c r="D7">
        <v>8020</v>
      </c>
      <c r="T7" s="16">
        <v>29</v>
      </c>
      <c r="U7" s="23">
        <f>D7-D8</f>
        <v>35</v>
      </c>
      <c r="V7" s="4"/>
      <c r="W7" s="102" t="s">
        <v>160</v>
      </c>
      <c r="X7" s="102">
        <v>6592</v>
      </c>
      <c r="Y7" s="107">
        <f t="shared" si="0"/>
        <v>-17.805486284289273</v>
      </c>
    </row>
    <row r="8" spans="1:25" s="25" customFormat="1">
      <c r="A8" s="21">
        <v>29</v>
      </c>
      <c r="B8"/>
      <c r="C8"/>
      <c r="D8">
        <v>7985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48</v>
      </c>
      <c r="V8" s="24">
        <v>29</v>
      </c>
      <c r="W8" s="102" t="s">
        <v>161</v>
      </c>
      <c r="X8" s="102">
        <v>6530</v>
      </c>
      <c r="Y8" s="107">
        <f t="shared" si="0"/>
        <v>-18.221665623043208</v>
      </c>
    </row>
    <row r="9" spans="1:25">
      <c r="A9" s="16">
        <v>28</v>
      </c>
      <c r="B9" t="s">
        <v>775</v>
      </c>
      <c r="C9" t="s">
        <v>13</v>
      </c>
      <c r="D9">
        <v>7937</v>
      </c>
      <c r="E9">
        <v>76803</v>
      </c>
      <c r="F9">
        <v>7.0716159999999997</v>
      </c>
      <c r="G9">
        <v>0</v>
      </c>
      <c r="H9">
        <v>84.046999999999997</v>
      </c>
      <c r="I9">
        <v>12.1</v>
      </c>
      <c r="J9">
        <v>3.2</v>
      </c>
      <c r="K9">
        <v>16.399999999999999</v>
      </c>
      <c r="L9">
        <v>1.0144</v>
      </c>
      <c r="M9">
        <v>65.915999999999997</v>
      </c>
      <c r="N9">
        <v>91.134</v>
      </c>
      <c r="O9">
        <v>83.503</v>
      </c>
      <c r="P9">
        <v>3.4</v>
      </c>
      <c r="Q9">
        <v>22.2</v>
      </c>
      <c r="R9">
        <v>8.8000000000000007</v>
      </c>
      <c r="S9">
        <v>5.01</v>
      </c>
      <c r="T9" s="16">
        <v>27</v>
      </c>
      <c r="U9" s="23">
        <f t="shared" si="1"/>
        <v>74</v>
      </c>
      <c r="V9" s="16"/>
      <c r="W9" s="102" t="s">
        <v>162</v>
      </c>
      <c r="X9" s="102">
        <v>6499</v>
      </c>
      <c r="Y9" s="107">
        <f t="shared" si="0"/>
        <v>-18.117676704044342</v>
      </c>
    </row>
    <row r="10" spans="1:25">
      <c r="A10" s="16">
        <v>27</v>
      </c>
      <c r="B10" t="s">
        <v>776</v>
      </c>
      <c r="C10" t="s">
        <v>13</v>
      </c>
      <c r="D10">
        <v>7863</v>
      </c>
      <c r="E10">
        <v>76793</v>
      </c>
      <c r="F10">
        <v>7.4322350000000004</v>
      </c>
      <c r="G10">
        <v>0</v>
      </c>
      <c r="H10">
        <v>90.096000000000004</v>
      </c>
      <c r="I10">
        <v>12.5</v>
      </c>
      <c r="J10">
        <v>2.8</v>
      </c>
      <c r="K10">
        <v>15.1</v>
      </c>
      <c r="L10">
        <v>1.0153000000000001</v>
      </c>
      <c r="M10">
        <v>87.376999999999995</v>
      </c>
      <c r="N10">
        <v>92.417000000000002</v>
      </c>
      <c r="O10">
        <v>88.162999999999997</v>
      </c>
      <c r="P10">
        <v>2.2999999999999998</v>
      </c>
      <c r="Q10">
        <v>23.1</v>
      </c>
      <c r="R10">
        <v>8.5</v>
      </c>
      <c r="S10">
        <v>5</v>
      </c>
      <c r="T10" s="16">
        <v>26</v>
      </c>
      <c r="U10" s="23">
        <f t="shared" si="1"/>
        <v>66</v>
      </c>
      <c r="V10" s="16"/>
      <c r="W10" s="102" t="s">
        <v>163</v>
      </c>
      <c r="X10" s="102">
        <v>6443</v>
      </c>
      <c r="Y10" s="107">
        <f t="shared" si="0"/>
        <v>-18.059264911611351</v>
      </c>
    </row>
    <row r="11" spans="1:25">
      <c r="A11" s="16">
        <v>26</v>
      </c>
      <c r="B11" t="s">
        <v>777</v>
      </c>
      <c r="C11" t="s">
        <v>13</v>
      </c>
      <c r="D11">
        <v>7797</v>
      </c>
      <c r="E11">
        <v>76784</v>
      </c>
      <c r="F11">
        <v>7.5548190000000002</v>
      </c>
      <c r="G11">
        <v>0</v>
      </c>
      <c r="H11">
        <v>91.009</v>
      </c>
      <c r="I11">
        <v>13.8</v>
      </c>
      <c r="J11">
        <v>2.1</v>
      </c>
      <c r="K11">
        <v>18</v>
      </c>
      <c r="L11">
        <v>1.0153000000000001</v>
      </c>
      <c r="M11">
        <v>87.697000000000003</v>
      </c>
      <c r="N11">
        <v>93.677999999999997</v>
      </c>
      <c r="O11">
        <v>90.625</v>
      </c>
      <c r="P11">
        <v>3.8</v>
      </c>
      <c r="Q11">
        <v>25.7</v>
      </c>
      <c r="R11">
        <v>10.7</v>
      </c>
      <c r="S11">
        <v>5.01</v>
      </c>
      <c r="T11" s="16">
        <v>25</v>
      </c>
      <c r="U11" s="23">
        <f t="shared" si="1"/>
        <v>52</v>
      </c>
      <c r="V11" s="16"/>
      <c r="W11" s="136" t="s">
        <v>140</v>
      </c>
      <c r="X11" s="136">
        <v>6422</v>
      </c>
      <c r="Y11" s="107">
        <f t="shared" si="0"/>
        <v>-17.634987815826605</v>
      </c>
    </row>
    <row r="12" spans="1:25">
      <c r="A12" s="16">
        <v>25</v>
      </c>
      <c r="B12" t="s">
        <v>778</v>
      </c>
      <c r="C12" t="s">
        <v>13</v>
      </c>
      <c r="D12">
        <v>7745</v>
      </c>
      <c r="E12">
        <v>76777</v>
      </c>
      <c r="F12">
        <v>7.5000260000000001</v>
      </c>
      <c r="G12">
        <v>0</v>
      </c>
      <c r="H12">
        <v>90.897000000000006</v>
      </c>
      <c r="I12">
        <v>16.2</v>
      </c>
      <c r="J12">
        <v>2.6</v>
      </c>
      <c r="K12">
        <v>12.7</v>
      </c>
      <c r="L12">
        <v>1.0145</v>
      </c>
      <c r="M12">
        <v>87.741</v>
      </c>
      <c r="N12">
        <v>93.352000000000004</v>
      </c>
      <c r="O12">
        <v>91.519000000000005</v>
      </c>
      <c r="P12">
        <v>10.7</v>
      </c>
      <c r="Q12">
        <v>22.1</v>
      </c>
      <c r="R12">
        <v>15.1</v>
      </c>
      <c r="S12">
        <v>5.03</v>
      </c>
      <c r="T12" s="16">
        <v>24</v>
      </c>
      <c r="U12" s="23">
        <f t="shared" si="1"/>
        <v>62</v>
      </c>
      <c r="V12" s="16"/>
      <c r="W12" s="102" t="s">
        <v>141</v>
      </c>
      <c r="X12" s="102">
        <v>6391</v>
      </c>
      <c r="Y12" s="107">
        <f t="shared" si="0"/>
        <v>-17.482246610716587</v>
      </c>
    </row>
    <row r="13" spans="1:25">
      <c r="A13" s="16">
        <v>24</v>
      </c>
      <c r="B13" t="s">
        <v>296</v>
      </c>
      <c r="C13" t="s">
        <v>13</v>
      </c>
      <c r="D13">
        <v>7683</v>
      </c>
      <c r="E13">
        <v>76768</v>
      </c>
      <c r="F13">
        <v>7.3520459999999996</v>
      </c>
      <c r="G13">
        <v>0</v>
      </c>
      <c r="H13">
        <v>92.626999999999995</v>
      </c>
      <c r="I13">
        <v>17.7</v>
      </c>
      <c r="J13">
        <v>0.8</v>
      </c>
      <c r="K13">
        <v>14.9</v>
      </c>
      <c r="L13">
        <v>1.0142</v>
      </c>
      <c r="M13">
        <v>89.117000000000004</v>
      </c>
      <c r="N13">
        <v>94.814999999999998</v>
      </c>
      <c r="O13">
        <v>89.623000000000005</v>
      </c>
      <c r="P13">
        <v>11.6</v>
      </c>
      <c r="Q13">
        <v>26</v>
      </c>
      <c r="R13">
        <v>15.4</v>
      </c>
      <c r="S13">
        <v>5.0199999999999996</v>
      </c>
      <c r="T13" s="16">
        <v>23</v>
      </c>
      <c r="U13" s="23">
        <f t="shared" si="1"/>
        <v>21</v>
      </c>
      <c r="V13" s="16"/>
      <c r="W13" s="102" t="s">
        <v>142</v>
      </c>
      <c r="X13" s="102">
        <v>6368</v>
      </c>
      <c r="Y13" s="107">
        <f t="shared" si="0"/>
        <v>-17.115710009111027</v>
      </c>
    </row>
    <row r="14" spans="1:25">
      <c r="A14" s="16">
        <v>23</v>
      </c>
      <c r="B14" t="s">
        <v>297</v>
      </c>
      <c r="C14" t="s">
        <v>13</v>
      </c>
      <c r="D14">
        <v>7662</v>
      </c>
      <c r="E14">
        <v>76766</v>
      </c>
      <c r="F14">
        <v>7.5295889999999996</v>
      </c>
      <c r="G14">
        <v>0</v>
      </c>
      <c r="H14">
        <v>92.370999999999995</v>
      </c>
      <c r="I14">
        <v>18.3</v>
      </c>
      <c r="J14">
        <v>1.1000000000000001</v>
      </c>
      <c r="K14">
        <v>10.6</v>
      </c>
      <c r="L14">
        <v>1.0147999999999999</v>
      </c>
      <c r="M14">
        <v>90.316999999999993</v>
      </c>
      <c r="N14">
        <v>94.269000000000005</v>
      </c>
      <c r="O14">
        <v>91.415999999999997</v>
      </c>
      <c r="P14">
        <v>12</v>
      </c>
      <c r="Q14">
        <v>25.7</v>
      </c>
      <c r="R14">
        <v>13.8</v>
      </c>
      <c r="S14">
        <v>5.03</v>
      </c>
      <c r="T14" s="16">
        <v>22</v>
      </c>
      <c r="U14" s="23">
        <f t="shared" si="1"/>
        <v>24</v>
      </c>
      <c r="V14" s="16"/>
      <c r="W14" s="102" t="s">
        <v>143</v>
      </c>
      <c r="X14" s="102">
        <v>6307</v>
      </c>
      <c r="Y14" s="107">
        <f t="shared" si="0"/>
        <v>-17.684677629861653</v>
      </c>
    </row>
    <row r="15" spans="1:25" s="25" customFormat="1">
      <c r="A15" s="21">
        <v>22</v>
      </c>
      <c r="B15" t="s">
        <v>275</v>
      </c>
      <c r="C15" t="s">
        <v>13</v>
      </c>
      <c r="D15">
        <v>7638</v>
      </c>
      <c r="E15">
        <v>76762</v>
      </c>
      <c r="F15">
        <v>7.4941700000000004</v>
      </c>
      <c r="G15">
        <v>0</v>
      </c>
      <c r="H15">
        <v>90.293000000000006</v>
      </c>
      <c r="I15">
        <v>17.8</v>
      </c>
      <c r="J15">
        <v>2.2999999999999998</v>
      </c>
      <c r="K15">
        <v>16.5</v>
      </c>
      <c r="L15">
        <v>1.0145999999999999</v>
      </c>
      <c r="M15">
        <v>87.504000000000005</v>
      </c>
      <c r="N15">
        <v>93.225999999999999</v>
      </c>
      <c r="O15">
        <v>91.334000000000003</v>
      </c>
      <c r="P15">
        <v>11.7</v>
      </c>
      <c r="Q15">
        <v>26.5</v>
      </c>
      <c r="R15">
        <v>14.8</v>
      </c>
      <c r="S15">
        <v>5.0199999999999996</v>
      </c>
      <c r="T15" s="22">
        <v>21</v>
      </c>
      <c r="U15" s="23">
        <f t="shared" si="1"/>
        <v>54</v>
      </c>
      <c r="V15" s="24">
        <v>22</v>
      </c>
      <c r="W15" s="102" t="s">
        <v>144</v>
      </c>
      <c r="X15" s="102">
        <v>6263</v>
      </c>
      <c r="Y15" s="107">
        <f t="shared" si="0"/>
        <v>-18.002094789211839</v>
      </c>
    </row>
    <row r="16" spans="1:25">
      <c r="A16" s="16">
        <v>21</v>
      </c>
      <c r="B16" t="s">
        <v>276</v>
      </c>
      <c r="C16" t="s">
        <v>13</v>
      </c>
      <c r="D16">
        <v>7584</v>
      </c>
      <c r="E16">
        <v>76755</v>
      </c>
      <c r="F16">
        <v>7.2519900000000002</v>
      </c>
      <c r="G16">
        <v>0</v>
      </c>
      <c r="H16">
        <v>90.444000000000003</v>
      </c>
      <c r="I16">
        <v>17.3</v>
      </c>
      <c r="J16">
        <v>2.6</v>
      </c>
      <c r="K16">
        <v>16.399999999999999</v>
      </c>
      <c r="L16">
        <v>1.0137</v>
      </c>
      <c r="M16">
        <v>86.775999999999996</v>
      </c>
      <c r="N16">
        <v>92.813000000000002</v>
      </c>
      <c r="O16">
        <v>88.945999999999998</v>
      </c>
      <c r="P16">
        <v>12.7</v>
      </c>
      <c r="Q16">
        <v>23.2</v>
      </c>
      <c r="R16">
        <v>17.3</v>
      </c>
      <c r="S16">
        <v>5.03</v>
      </c>
      <c r="T16" s="16">
        <v>20</v>
      </c>
      <c r="U16" s="23">
        <f t="shared" si="1"/>
        <v>61</v>
      </c>
      <c r="V16" s="16"/>
      <c r="W16" s="102" t="s">
        <v>145</v>
      </c>
      <c r="X16" s="102">
        <v>6211</v>
      </c>
      <c r="Y16" s="107">
        <f t="shared" si="0"/>
        <v>-18.103902953586498</v>
      </c>
    </row>
    <row r="17" spans="1:25">
      <c r="A17" s="16">
        <v>20</v>
      </c>
      <c r="B17" t="s">
        <v>277</v>
      </c>
      <c r="C17" t="s">
        <v>13</v>
      </c>
      <c r="D17">
        <v>7523</v>
      </c>
      <c r="E17">
        <v>76747</v>
      </c>
      <c r="F17">
        <v>7.4206760000000003</v>
      </c>
      <c r="G17">
        <v>0</v>
      </c>
      <c r="H17">
        <v>90.052000000000007</v>
      </c>
      <c r="I17">
        <v>16.2</v>
      </c>
      <c r="J17">
        <v>2.2999999999999998</v>
      </c>
      <c r="K17">
        <v>15.1</v>
      </c>
      <c r="L17">
        <v>1.0146999999999999</v>
      </c>
      <c r="M17">
        <v>87.619</v>
      </c>
      <c r="N17">
        <v>92.242000000000004</v>
      </c>
      <c r="O17">
        <v>89.554000000000002</v>
      </c>
      <c r="P17">
        <v>10.8</v>
      </c>
      <c r="Q17">
        <v>25</v>
      </c>
      <c r="R17">
        <v>12.7</v>
      </c>
      <c r="S17">
        <v>5.0199999999999996</v>
      </c>
      <c r="T17" s="16">
        <v>19</v>
      </c>
      <c r="U17" s="23">
        <f t="shared" si="1"/>
        <v>54</v>
      </c>
      <c r="V17" s="16"/>
      <c r="W17" s="102" t="s">
        <v>146</v>
      </c>
      <c r="X17" s="102">
        <v>6148</v>
      </c>
      <c r="Y17" s="107">
        <f t="shared" si="0"/>
        <v>-18.27728299880367</v>
      </c>
    </row>
    <row r="18" spans="1:25">
      <c r="A18" s="16">
        <v>19</v>
      </c>
      <c r="B18" t="s">
        <v>278</v>
      </c>
      <c r="C18" t="s">
        <v>13</v>
      </c>
      <c r="D18">
        <v>7469</v>
      </c>
      <c r="E18">
        <v>76739</v>
      </c>
      <c r="F18">
        <v>7.5076499999999999</v>
      </c>
      <c r="G18">
        <v>0</v>
      </c>
      <c r="H18">
        <v>89.239000000000004</v>
      </c>
      <c r="I18">
        <v>15</v>
      </c>
      <c r="J18">
        <v>2.9</v>
      </c>
      <c r="K18">
        <v>15</v>
      </c>
      <c r="L18">
        <v>1.0150999999999999</v>
      </c>
      <c r="M18">
        <v>85.817999999999998</v>
      </c>
      <c r="N18">
        <v>91.956999999999994</v>
      </c>
      <c r="O18">
        <v>90.262</v>
      </c>
      <c r="P18">
        <v>7.8</v>
      </c>
      <c r="Q18">
        <v>23.4</v>
      </c>
      <c r="R18">
        <v>11.5</v>
      </c>
      <c r="S18">
        <v>5.0199999999999996</v>
      </c>
      <c r="T18" s="16">
        <v>18</v>
      </c>
      <c r="U18" s="23">
        <f t="shared" si="1"/>
        <v>69</v>
      </c>
      <c r="V18" s="16"/>
      <c r="W18" s="102" t="s">
        <v>147</v>
      </c>
      <c r="X18" s="102">
        <v>6128</v>
      </c>
      <c r="Y18" s="107">
        <f t="shared" si="0"/>
        <v>-17.954210737715897</v>
      </c>
    </row>
    <row r="19" spans="1:25">
      <c r="A19" s="16">
        <v>18</v>
      </c>
      <c r="B19" t="s">
        <v>279</v>
      </c>
      <c r="C19" t="s">
        <v>13</v>
      </c>
      <c r="D19">
        <v>7400</v>
      </c>
      <c r="E19">
        <v>76730</v>
      </c>
      <c r="F19">
        <v>7.3328350000000002</v>
      </c>
      <c r="G19">
        <v>0</v>
      </c>
      <c r="H19">
        <v>93.932000000000002</v>
      </c>
      <c r="I19">
        <v>17.2</v>
      </c>
      <c r="J19">
        <v>0.7</v>
      </c>
      <c r="K19">
        <v>17.5</v>
      </c>
      <c r="L19">
        <v>1.0145</v>
      </c>
      <c r="M19">
        <v>86.945999999999998</v>
      </c>
      <c r="N19">
        <v>97.073999999999998</v>
      </c>
      <c r="O19">
        <v>88.436999999999998</v>
      </c>
      <c r="P19">
        <v>9.1</v>
      </c>
      <c r="Q19">
        <v>27</v>
      </c>
      <c r="R19">
        <v>12.9</v>
      </c>
      <c r="S19">
        <v>5.0199999999999996</v>
      </c>
      <c r="T19" s="16">
        <v>17</v>
      </c>
      <c r="U19" s="23">
        <f t="shared" si="1"/>
        <v>17</v>
      </c>
      <c r="V19" s="16"/>
      <c r="W19" s="102" t="s">
        <v>148</v>
      </c>
      <c r="X19" s="102">
        <v>6121</v>
      </c>
      <c r="Y19" s="107">
        <f t="shared" si="0"/>
        <v>-17.28378378378379</v>
      </c>
    </row>
    <row r="20" spans="1:25">
      <c r="A20" s="16">
        <v>17</v>
      </c>
      <c r="B20" t="s">
        <v>280</v>
      </c>
      <c r="C20" t="s">
        <v>13</v>
      </c>
      <c r="D20">
        <v>7383</v>
      </c>
      <c r="E20">
        <v>76727</v>
      </c>
      <c r="F20">
        <v>7.8224239999999998</v>
      </c>
      <c r="G20">
        <v>0</v>
      </c>
      <c r="H20">
        <v>92.906000000000006</v>
      </c>
      <c r="I20">
        <v>18.3</v>
      </c>
      <c r="J20">
        <v>0</v>
      </c>
      <c r="K20">
        <v>0</v>
      </c>
      <c r="L20">
        <v>1.0156000000000001</v>
      </c>
      <c r="M20">
        <v>90.323999999999998</v>
      </c>
      <c r="N20">
        <v>96.747</v>
      </c>
      <c r="O20">
        <v>94.915999999999997</v>
      </c>
      <c r="P20">
        <v>10.7</v>
      </c>
      <c r="Q20">
        <v>26.2</v>
      </c>
      <c r="R20">
        <v>12.6</v>
      </c>
      <c r="S20">
        <v>5.04</v>
      </c>
      <c r="T20" s="16">
        <v>16</v>
      </c>
      <c r="U20" s="23">
        <f t="shared" si="1"/>
        <v>0</v>
      </c>
      <c r="V20" s="16"/>
      <c r="W20" s="102" t="s">
        <v>149</v>
      </c>
      <c r="X20" s="102">
        <v>6070</v>
      </c>
      <c r="Y20" s="107">
        <f t="shared" si="0"/>
        <v>-17.78409860490315</v>
      </c>
    </row>
    <row r="21" spans="1:25">
      <c r="A21" s="16">
        <v>16</v>
      </c>
      <c r="B21" t="s">
        <v>281</v>
      </c>
      <c r="C21" t="s">
        <v>13</v>
      </c>
      <c r="D21">
        <v>7383</v>
      </c>
      <c r="E21">
        <v>76727</v>
      </c>
      <c r="F21">
        <v>7.5266359999999999</v>
      </c>
      <c r="G21">
        <v>0</v>
      </c>
      <c r="H21">
        <v>90.896000000000001</v>
      </c>
      <c r="I21">
        <v>18.399999999999999</v>
      </c>
      <c r="J21">
        <v>0.9</v>
      </c>
      <c r="K21">
        <v>9.3000000000000007</v>
      </c>
      <c r="L21">
        <v>1.0148999999999999</v>
      </c>
      <c r="M21">
        <v>87.978999999999999</v>
      </c>
      <c r="N21">
        <v>92.28</v>
      </c>
      <c r="O21">
        <v>91.165000000000006</v>
      </c>
      <c r="P21">
        <v>11</v>
      </c>
      <c r="Q21">
        <v>27.2</v>
      </c>
      <c r="R21">
        <v>13.2</v>
      </c>
      <c r="S21">
        <v>5.03</v>
      </c>
      <c r="T21" s="16">
        <v>15</v>
      </c>
      <c r="U21" s="23">
        <f t="shared" si="1"/>
        <v>20</v>
      </c>
      <c r="V21" s="16"/>
      <c r="W21" s="136" t="s">
        <v>132</v>
      </c>
      <c r="X21" s="136">
        <v>6023</v>
      </c>
      <c r="Y21" s="107">
        <f t="shared" si="0"/>
        <v>-18.420696193959088</v>
      </c>
    </row>
    <row r="22" spans="1:25" s="25" customFormat="1">
      <c r="A22" s="21">
        <v>15</v>
      </c>
      <c r="B22" t="s">
        <v>248</v>
      </c>
      <c r="C22" t="s">
        <v>13</v>
      </c>
      <c r="D22">
        <v>7363</v>
      </c>
      <c r="E22">
        <v>76725</v>
      </c>
      <c r="F22">
        <v>7.3024810000000002</v>
      </c>
      <c r="G22">
        <v>0</v>
      </c>
      <c r="H22">
        <v>86.96</v>
      </c>
      <c r="I22">
        <v>17.2</v>
      </c>
      <c r="J22">
        <v>2</v>
      </c>
      <c r="K22">
        <v>11.7</v>
      </c>
      <c r="L22">
        <v>1.0142</v>
      </c>
      <c r="M22">
        <v>83.605000000000004</v>
      </c>
      <c r="N22">
        <v>89.994</v>
      </c>
      <c r="O22">
        <v>88.460999999999999</v>
      </c>
      <c r="P22">
        <v>10.6</v>
      </c>
      <c r="Q22">
        <v>25.8</v>
      </c>
      <c r="R22">
        <v>14.1</v>
      </c>
      <c r="S22">
        <v>5.03</v>
      </c>
      <c r="T22" s="22">
        <v>14</v>
      </c>
      <c r="U22" s="23">
        <f t="shared" si="1"/>
        <v>47</v>
      </c>
      <c r="V22" s="24">
        <v>15</v>
      </c>
      <c r="W22" s="102" t="s">
        <v>133</v>
      </c>
      <c r="X22" s="102">
        <v>5960</v>
      </c>
      <c r="Y22" s="107">
        <f t="shared" si="0"/>
        <v>-19.05473312508488</v>
      </c>
    </row>
    <row r="23" spans="1:25">
      <c r="A23" s="16">
        <v>14</v>
      </c>
      <c r="B23" t="s">
        <v>249</v>
      </c>
      <c r="C23" t="s">
        <v>13</v>
      </c>
      <c r="D23">
        <v>7316</v>
      </c>
      <c r="E23">
        <v>76718</v>
      </c>
      <c r="F23">
        <v>7.1065579999999997</v>
      </c>
      <c r="G23">
        <v>0</v>
      </c>
      <c r="H23">
        <v>87.694999999999993</v>
      </c>
      <c r="I23">
        <v>17.5</v>
      </c>
      <c r="J23">
        <v>2.6</v>
      </c>
      <c r="K23">
        <v>14.8</v>
      </c>
      <c r="L23">
        <v>1.0139</v>
      </c>
      <c r="M23">
        <v>84.775999999999996</v>
      </c>
      <c r="N23">
        <v>90.843999999999994</v>
      </c>
      <c r="O23">
        <v>85.635000000000005</v>
      </c>
      <c r="P23">
        <v>10.9</v>
      </c>
      <c r="Q23">
        <v>26.5</v>
      </c>
      <c r="R23">
        <v>13.6</v>
      </c>
      <c r="S23">
        <v>5.03</v>
      </c>
      <c r="T23" s="16">
        <v>13</v>
      </c>
      <c r="U23" s="23">
        <f>D23-D24</f>
        <v>62</v>
      </c>
      <c r="V23" s="16"/>
      <c r="W23" s="102" t="s">
        <v>134</v>
      </c>
      <c r="X23" s="102">
        <v>5920</v>
      </c>
      <c r="Y23" s="107">
        <f t="shared" si="0"/>
        <v>-19.081465281574637</v>
      </c>
    </row>
    <row r="24" spans="1:25">
      <c r="A24" s="16">
        <v>13</v>
      </c>
      <c r="B24" t="s">
        <v>250</v>
      </c>
      <c r="C24" t="s">
        <v>13</v>
      </c>
      <c r="D24">
        <v>7254</v>
      </c>
      <c r="E24">
        <v>76709</v>
      </c>
      <c r="F24">
        <v>7.2045300000000001</v>
      </c>
      <c r="G24">
        <v>0</v>
      </c>
      <c r="H24">
        <v>87.926000000000002</v>
      </c>
      <c r="I24">
        <v>17</v>
      </c>
      <c r="J24">
        <v>2.5</v>
      </c>
      <c r="K24">
        <v>15.6</v>
      </c>
      <c r="L24">
        <v>1.0135000000000001</v>
      </c>
      <c r="M24">
        <v>85.248000000000005</v>
      </c>
      <c r="N24">
        <v>90.921999999999997</v>
      </c>
      <c r="O24">
        <v>88.474999999999994</v>
      </c>
      <c r="P24">
        <v>12.8</v>
      </c>
      <c r="Q24">
        <v>24.2</v>
      </c>
      <c r="R24">
        <v>17.8</v>
      </c>
      <c r="S24">
        <v>5.03</v>
      </c>
      <c r="T24" s="16">
        <v>12</v>
      </c>
      <c r="U24" s="23">
        <f>D24-D25</f>
        <v>59</v>
      </c>
      <c r="V24" s="16"/>
      <c r="W24" s="102" t="s">
        <v>135</v>
      </c>
      <c r="X24" s="102">
        <v>5853</v>
      </c>
      <c r="Y24" s="107">
        <f t="shared" si="0"/>
        <v>-19.313482216708024</v>
      </c>
    </row>
    <row r="25" spans="1:25">
      <c r="A25" s="16">
        <v>12</v>
      </c>
      <c r="B25" t="s">
        <v>251</v>
      </c>
      <c r="C25" t="s">
        <v>13</v>
      </c>
      <c r="D25">
        <v>7195</v>
      </c>
      <c r="E25">
        <v>76701</v>
      </c>
      <c r="F25">
        <v>7.0882500000000004</v>
      </c>
      <c r="G25">
        <v>0</v>
      </c>
      <c r="H25">
        <v>87.405000000000001</v>
      </c>
      <c r="I25">
        <v>15.7</v>
      </c>
      <c r="J25">
        <v>3.1</v>
      </c>
      <c r="K25">
        <v>15.5</v>
      </c>
      <c r="L25">
        <v>1.0135000000000001</v>
      </c>
      <c r="M25">
        <v>85.668999999999997</v>
      </c>
      <c r="N25">
        <v>89.515000000000001</v>
      </c>
      <c r="O25">
        <v>86.358999999999995</v>
      </c>
      <c r="P25">
        <v>13.8</v>
      </c>
      <c r="Q25">
        <v>20.399999999999999</v>
      </c>
      <c r="R25">
        <v>16.3</v>
      </c>
      <c r="S25">
        <v>5.03</v>
      </c>
      <c r="T25" s="16">
        <v>11</v>
      </c>
      <c r="U25" s="23">
        <f>D25-D26</f>
        <v>73</v>
      </c>
      <c r="V25" s="16"/>
      <c r="W25" s="103">
        <v>41983.382928240739</v>
      </c>
      <c r="X25" s="102">
        <v>5840</v>
      </c>
      <c r="Y25" s="107">
        <f t="shared" si="0"/>
        <v>-18.832522585128558</v>
      </c>
    </row>
    <row r="26" spans="1:25">
      <c r="A26" s="16">
        <v>11</v>
      </c>
      <c r="B26" t="s">
        <v>252</v>
      </c>
      <c r="C26" t="s">
        <v>13</v>
      </c>
      <c r="D26">
        <v>7122</v>
      </c>
      <c r="E26">
        <v>76691</v>
      </c>
      <c r="F26">
        <v>7.1180009999999996</v>
      </c>
      <c r="G26">
        <v>0</v>
      </c>
      <c r="H26">
        <v>88.989000000000004</v>
      </c>
      <c r="I26">
        <v>18.5</v>
      </c>
      <c r="J26">
        <v>2.7</v>
      </c>
      <c r="K26">
        <v>15.5</v>
      </c>
      <c r="L26">
        <v>1.0134000000000001</v>
      </c>
      <c r="M26">
        <v>85.991</v>
      </c>
      <c r="N26">
        <v>91.307000000000002</v>
      </c>
      <c r="O26">
        <v>86.972999999999999</v>
      </c>
      <c r="P26">
        <v>13.9</v>
      </c>
      <c r="Q26">
        <v>24.3</v>
      </c>
      <c r="R26">
        <v>16.899999999999999</v>
      </c>
      <c r="S26">
        <v>5.04</v>
      </c>
      <c r="T26" s="16">
        <v>10</v>
      </c>
      <c r="U26" s="23">
        <f>D26-D27</f>
        <v>64</v>
      </c>
      <c r="V26" s="16"/>
      <c r="W26" s="103">
        <v>41953.394409722219</v>
      </c>
      <c r="X26" s="102">
        <v>5816</v>
      </c>
      <c r="Y26" s="107">
        <f t="shared" si="0"/>
        <v>-18.337545633249093</v>
      </c>
    </row>
    <row r="27" spans="1:25">
      <c r="A27" s="16">
        <v>10</v>
      </c>
      <c r="B27" t="s">
        <v>253</v>
      </c>
      <c r="C27" t="s">
        <v>13</v>
      </c>
      <c r="D27">
        <v>7058</v>
      </c>
      <c r="E27">
        <v>76682</v>
      </c>
      <c r="F27">
        <v>7.2907359999999999</v>
      </c>
      <c r="G27">
        <v>0</v>
      </c>
      <c r="H27">
        <v>91.117999999999995</v>
      </c>
      <c r="I27">
        <v>13.8</v>
      </c>
      <c r="J27">
        <v>0.8</v>
      </c>
      <c r="K27">
        <v>14.9</v>
      </c>
      <c r="L27">
        <v>1.0142</v>
      </c>
      <c r="M27">
        <v>86.986000000000004</v>
      </c>
      <c r="N27">
        <v>93.415000000000006</v>
      </c>
      <c r="O27">
        <v>88.24</v>
      </c>
      <c r="P27">
        <v>7.6</v>
      </c>
      <c r="Q27">
        <v>21.2</v>
      </c>
      <c r="R27">
        <v>13.9</v>
      </c>
      <c r="S27">
        <v>5.03</v>
      </c>
      <c r="T27" s="16">
        <v>9</v>
      </c>
      <c r="U27" s="23">
        <f t="shared" si="1"/>
        <v>19</v>
      </c>
      <c r="V27" s="16"/>
      <c r="W27" s="103">
        <v>41922.392175925925</v>
      </c>
      <c r="X27" s="102">
        <v>5768</v>
      </c>
      <c r="Y27" s="107">
        <f t="shared" si="0"/>
        <v>-18.27713233210541</v>
      </c>
    </row>
    <row r="28" spans="1:25">
      <c r="A28" s="16">
        <v>9</v>
      </c>
      <c r="B28" t="s">
        <v>254</v>
      </c>
      <c r="C28" t="s">
        <v>13</v>
      </c>
      <c r="D28">
        <v>7039</v>
      </c>
      <c r="E28">
        <v>76679</v>
      </c>
      <c r="F28">
        <v>7.537312</v>
      </c>
      <c r="G28">
        <v>0</v>
      </c>
      <c r="H28">
        <v>90.652000000000001</v>
      </c>
      <c r="I28">
        <v>16.8</v>
      </c>
      <c r="J28">
        <v>0.8</v>
      </c>
      <c r="K28">
        <v>7.9</v>
      </c>
      <c r="L28">
        <v>1.0150999999999999</v>
      </c>
      <c r="M28">
        <v>87.671999999999997</v>
      </c>
      <c r="N28">
        <v>93.763999999999996</v>
      </c>
      <c r="O28">
        <v>90.820999999999998</v>
      </c>
      <c r="P28">
        <v>10.199999999999999</v>
      </c>
      <c r="Q28">
        <v>27.4</v>
      </c>
      <c r="R28">
        <v>11.9</v>
      </c>
      <c r="S28">
        <v>5.04</v>
      </c>
      <c r="T28" s="16">
        <v>8</v>
      </c>
      <c r="U28" s="23">
        <f>D28-D29</f>
        <v>18</v>
      </c>
      <c r="V28" s="16"/>
      <c r="W28" s="103">
        <v>41892.393530092595</v>
      </c>
      <c r="X28" s="102">
        <v>5695</v>
      </c>
      <c r="Y28" s="107">
        <f t="shared" si="0"/>
        <v>-19.093621253018895</v>
      </c>
    </row>
    <row r="29" spans="1:25" s="25" customFormat="1">
      <c r="A29" s="21">
        <v>8</v>
      </c>
      <c r="B29" t="s">
        <v>255</v>
      </c>
      <c r="C29" t="s">
        <v>13</v>
      </c>
      <c r="D29">
        <v>7021</v>
      </c>
      <c r="E29">
        <v>76677</v>
      </c>
      <c r="F29">
        <v>7.2473020000000004</v>
      </c>
      <c r="G29">
        <v>0</v>
      </c>
      <c r="H29">
        <v>88.046000000000006</v>
      </c>
      <c r="I29">
        <v>20.6</v>
      </c>
      <c r="J29">
        <v>1.5</v>
      </c>
      <c r="K29">
        <v>16.899999999999999</v>
      </c>
      <c r="L29">
        <v>1.0135000000000001</v>
      </c>
      <c r="M29">
        <v>85.853999999999999</v>
      </c>
      <c r="N29">
        <v>90.891000000000005</v>
      </c>
      <c r="O29">
        <v>89.399000000000001</v>
      </c>
      <c r="P29">
        <v>16.100000000000001</v>
      </c>
      <c r="Q29">
        <v>28</v>
      </c>
      <c r="R29">
        <v>18.7</v>
      </c>
      <c r="S29">
        <v>5.05</v>
      </c>
      <c r="T29" s="22">
        <v>7</v>
      </c>
      <c r="U29" s="23">
        <f>D29-D30</f>
        <v>35</v>
      </c>
      <c r="V29" s="24">
        <v>8</v>
      </c>
      <c r="W29" s="103">
        <v>41861.436597222222</v>
      </c>
      <c r="X29" s="102">
        <v>5625</v>
      </c>
      <c r="Y29" s="107">
        <f t="shared" si="0"/>
        <v>-19.883207520296253</v>
      </c>
    </row>
    <row r="30" spans="1:25">
      <c r="A30" s="16">
        <v>7</v>
      </c>
      <c r="B30" t="s">
        <v>256</v>
      </c>
      <c r="C30" t="s">
        <v>13</v>
      </c>
      <c r="D30">
        <v>6986</v>
      </c>
      <c r="E30">
        <v>76672</v>
      </c>
      <c r="F30">
        <v>7.0679780000000001</v>
      </c>
      <c r="G30">
        <v>0</v>
      </c>
      <c r="H30">
        <v>87.096000000000004</v>
      </c>
      <c r="I30">
        <v>19.600000000000001</v>
      </c>
      <c r="J30">
        <v>2.9</v>
      </c>
      <c r="K30">
        <v>16.8</v>
      </c>
      <c r="L30">
        <v>1.0134000000000001</v>
      </c>
      <c r="M30">
        <v>82.254999999999995</v>
      </c>
      <c r="N30">
        <v>90.97</v>
      </c>
      <c r="O30">
        <v>86.022000000000006</v>
      </c>
      <c r="P30">
        <v>12.5</v>
      </c>
      <c r="Q30">
        <v>28.7</v>
      </c>
      <c r="R30">
        <v>16.100000000000001</v>
      </c>
      <c r="S30">
        <v>5.04</v>
      </c>
      <c r="T30" s="16">
        <v>6</v>
      </c>
      <c r="U30" s="23">
        <f t="shared" si="1"/>
        <v>69</v>
      </c>
      <c r="V30" s="5"/>
      <c r="W30" s="103">
        <v>41830.385729166665</v>
      </c>
      <c r="X30" s="102">
        <v>5557</v>
      </c>
      <c r="Y30" s="107">
        <f t="shared" si="0"/>
        <v>-20.455196106498718</v>
      </c>
    </row>
    <row r="31" spans="1:25">
      <c r="A31" s="16">
        <v>6</v>
      </c>
      <c r="B31" t="s">
        <v>257</v>
      </c>
      <c r="C31" t="s">
        <v>13</v>
      </c>
      <c r="D31">
        <v>6917</v>
      </c>
      <c r="E31">
        <v>76662</v>
      </c>
      <c r="F31">
        <v>7.0891580000000003</v>
      </c>
      <c r="G31">
        <v>0</v>
      </c>
      <c r="H31">
        <v>87.129000000000005</v>
      </c>
      <c r="I31">
        <v>20.100000000000001</v>
      </c>
      <c r="J31">
        <v>2.5</v>
      </c>
      <c r="K31">
        <v>14.8</v>
      </c>
      <c r="L31">
        <v>1.0134000000000001</v>
      </c>
      <c r="M31">
        <v>84.224000000000004</v>
      </c>
      <c r="N31">
        <v>90.364000000000004</v>
      </c>
      <c r="O31">
        <v>86.625</v>
      </c>
      <c r="P31">
        <v>12.8</v>
      </c>
      <c r="Q31">
        <v>27.5</v>
      </c>
      <c r="R31">
        <v>17</v>
      </c>
      <c r="S31">
        <v>5.05</v>
      </c>
      <c r="T31" s="16">
        <v>5</v>
      </c>
      <c r="U31" s="23">
        <f t="shared" si="1"/>
        <v>60</v>
      </c>
      <c r="V31" s="5"/>
      <c r="W31" s="103">
        <v>41800.38621527778</v>
      </c>
      <c r="X31" s="102">
        <v>5502</v>
      </c>
      <c r="Y31" s="107">
        <f t="shared" si="0"/>
        <v>-20.456845453231168</v>
      </c>
    </row>
    <row r="32" spans="1:25">
      <c r="A32" s="16">
        <v>5</v>
      </c>
      <c r="B32" t="s">
        <v>258</v>
      </c>
      <c r="C32" t="s">
        <v>13</v>
      </c>
      <c r="D32">
        <v>6857</v>
      </c>
      <c r="E32">
        <v>76654</v>
      </c>
      <c r="F32">
        <v>7.1720569999999997</v>
      </c>
      <c r="G32">
        <v>0</v>
      </c>
      <c r="H32">
        <v>87.826999999999998</v>
      </c>
      <c r="I32">
        <v>19.399999999999999</v>
      </c>
      <c r="J32">
        <v>2.5</v>
      </c>
      <c r="K32">
        <v>14.9</v>
      </c>
      <c r="L32">
        <v>1.0137</v>
      </c>
      <c r="M32">
        <v>85.441000000000003</v>
      </c>
      <c r="N32">
        <v>90.984999999999999</v>
      </c>
      <c r="O32">
        <v>87.316999999999993</v>
      </c>
      <c r="P32">
        <v>12.6</v>
      </c>
      <c r="Q32">
        <v>28.7</v>
      </c>
      <c r="R32">
        <v>15.8</v>
      </c>
      <c r="S32">
        <v>5.04</v>
      </c>
      <c r="T32" s="16">
        <v>4</v>
      </c>
      <c r="U32" s="23">
        <f t="shared" si="1"/>
        <v>60</v>
      </c>
      <c r="V32" s="5"/>
      <c r="W32" s="103">
        <v>41769.387650462966</v>
      </c>
      <c r="X32" s="102">
        <v>5486</v>
      </c>
      <c r="Y32" s="107">
        <f t="shared" si="0"/>
        <v>-19.994166545136352</v>
      </c>
    </row>
    <row r="33" spans="1:25">
      <c r="A33" s="16">
        <v>4</v>
      </c>
      <c r="B33" t="s">
        <v>259</v>
      </c>
      <c r="C33" t="s">
        <v>13</v>
      </c>
      <c r="D33">
        <v>6797</v>
      </c>
      <c r="E33">
        <v>76645</v>
      </c>
      <c r="F33">
        <v>7.2356610000000003</v>
      </c>
      <c r="G33">
        <v>0</v>
      </c>
      <c r="H33">
        <v>87.781999999999996</v>
      </c>
      <c r="I33">
        <v>18</v>
      </c>
      <c r="J33">
        <v>2.1</v>
      </c>
      <c r="K33">
        <v>13.5</v>
      </c>
      <c r="L33">
        <v>1.0141</v>
      </c>
      <c r="M33">
        <v>84.152000000000001</v>
      </c>
      <c r="N33">
        <v>90.977000000000004</v>
      </c>
      <c r="O33">
        <v>87.635999999999996</v>
      </c>
      <c r="P33">
        <v>10.1</v>
      </c>
      <c r="Q33">
        <v>29.2</v>
      </c>
      <c r="R33">
        <v>14.3</v>
      </c>
      <c r="S33">
        <v>5.04</v>
      </c>
      <c r="T33" s="16">
        <v>3</v>
      </c>
      <c r="U33" s="23">
        <f t="shared" si="1"/>
        <v>50</v>
      </c>
      <c r="V33" s="5"/>
      <c r="W33" s="103">
        <v>41739.386099537034</v>
      </c>
      <c r="X33" s="102">
        <v>5469</v>
      </c>
      <c r="Y33" s="107">
        <f t="shared" si="0"/>
        <v>-19.538031484478452</v>
      </c>
    </row>
    <row r="34" spans="1:25">
      <c r="A34" s="16">
        <v>3</v>
      </c>
      <c r="B34" t="s">
        <v>260</v>
      </c>
      <c r="C34" t="s">
        <v>13</v>
      </c>
      <c r="D34">
        <v>6747</v>
      </c>
      <c r="E34">
        <v>76638</v>
      </c>
      <c r="F34">
        <v>7.357316</v>
      </c>
      <c r="G34">
        <v>0</v>
      </c>
      <c r="H34">
        <v>90.861000000000004</v>
      </c>
      <c r="I34">
        <v>17</v>
      </c>
      <c r="J34">
        <v>0.7</v>
      </c>
      <c r="K34">
        <v>13.6</v>
      </c>
      <c r="L34">
        <v>1.0144</v>
      </c>
      <c r="M34">
        <v>86.484999999999999</v>
      </c>
      <c r="N34">
        <v>94.120999999999995</v>
      </c>
      <c r="O34">
        <v>89.02</v>
      </c>
      <c r="P34">
        <v>9.3000000000000007</v>
      </c>
      <c r="Q34">
        <v>27.6</v>
      </c>
      <c r="R34">
        <v>13.6</v>
      </c>
      <c r="S34">
        <v>5.04</v>
      </c>
      <c r="T34" s="16">
        <v>2</v>
      </c>
      <c r="U34" s="23">
        <f t="shared" si="1"/>
        <v>18</v>
      </c>
      <c r="V34" s="5"/>
      <c r="W34" s="103">
        <v>41708.394641203704</v>
      </c>
      <c r="X34" s="102">
        <v>5408</v>
      </c>
      <c r="Y34" s="107">
        <f>((X34*100)/D34)-100</f>
        <v>-19.845857418111748</v>
      </c>
    </row>
    <row r="35" spans="1:25">
      <c r="A35" s="16">
        <v>2</v>
      </c>
      <c r="B35" t="s">
        <v>261</v>
      </c>
      <c r="C35" t="s">
        <v>13</v>
      </c>
      <c r="D35">
        <v>6729</v>
      </c>
      <c r="E35">
        <v>76636</v>
      </c>
      <c r="F35">
        <v>7.5702970000000001</v>
      </c>
      <c r="G35">
        <v>0</v>
      </c>
      <c r="H35">
        <v>89.978999999999999</v>
      </c>
      <c r="I35">
        <v>14.8</v>
      </c>
      <c r="J35">
        <v>1.3</v>
      </c>
      <c r="K35">
        <v>9.8000000000000007</v>
      </c>
      <c r="L35">
        <v>1.0149999999999999</v>
      </c>
      <c r="M35">
        <v>86.46</v>
      </c>
      <c r="N35">
        <v>92.406000000000006</v>
      </c>
      <c r="O35">
        <v>91.679000000000002</v>
      </c>
      <c r="P35">
        <v>10.6</v>
      </c>
      <c r="Q35">
        <v>22.4</v>
      </c>
      <c r="R35">
        <v>13</v>
      </c>
      <c r="S35">
        <v>5.04</v>
      </c>
      <c r="T35" s="16">
        <v>1</v>
      </c>
      <c r="U35" s="23">
        <f t="shared" si="1"/>
        <v>31</v>
      </c>
      <c r="V35" s="5"/>
      <c r="W35" s="103">
        <v>41680.386273148149</v>
      </c>
      <c r="X35" s="102">
        <v>5350</v>
      </c>
      <c r="Y35" s="107">
        <f t="shared" ref="Y35:Y36" si="2">((X35*100)/D35)-100</f>
        <v>-20.493386833110421</v>
      </c>
    </row>
    <row r="36" spans="1:25">
      <c r="A36" s="16">
        <v>1</v>
      </c>
      <c r="B36" t="s">
        <v>220</v>
      </c>
      <c r="C36" t="s">
        <v>13</v>
      </c>
      <c r="D36">
        <v>6698</v>
      </c>
      <c r="E36">
        <v>76632</v>
      </c>
      <c r="F36">
        <v>7.3610769999999999</v>
      </c>
      <c r="G36">
        <v>0</v>
      </c>
      <c r="H36">
        <v>86.731999999999999</v>
      </c>
      <c r="I36">
        <v>16.2</v>
      </c>
      <c r="J36">
        <v>1.3</v>
      </c>
      <c r="K36">
        <v>15.3</v>
      </c>
      <c r="L36">
        <v>1.0147999999999999</v>
      </c>
      <c r="M36">
        <v>82.194000000000003</v>
      </c>
      <c r="N36">
        <v>90.227999999999994</v>
      </c>
      <c r="O36">
        <v>88.096000000000004</v>
      </c>
      <c r="P36">
        <v>8.5</v>
      </c>
      <c r="Q36">
        <v>27.9</v>
      </c>
      <c r="R36">
        <v>10.9</v>
      </c>
      <c r="S36">
        <v>5.05</v>
      </c>
      <c r="T36" s="1"/>
      <c r="U36" s="26"/>
      <c r="V36" s="5"/>
      <c r="W36" s="103">
        <v>41649.390856481485</v>
      </c>
      <c r="X36" s="102">
        <v>5294</v>
      </c>
      <c r="Y36" s="107">
        <f t="shared" si="2"/>
        <v>-20.961481039116151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1"/>
      <c r="X37" s="302"/>
      <c r="Y37" s="30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01"/>
      <c r="X38" s="302"/>
      <c r="Y38" s="303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2"/>
      <c r="Y39" s="303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04"/>
      <c r="X40" s="305"/>
      <c r="Y40" s="306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447664</v>
      </c>
      <c r="T6" s="22">
        <v>30</v>
      </c>
      <c r="U6" s="23">
        <f>D6-D7</f>
        <v>739</v>
      </c>
      <c r="V6" s="24">
        <v>1</v>
      </c>
      <c r="W6" s="126"/>
      <c r="X6" s="126"/>
      <c r="Y6" s="246">
        <f t="shared" ref="Y6:Y35" si="0">((X6*100)/D6)-100</f>
        <v>-100</v>
      </c>
    </row>
    <row r="7" spans="1:25">
      <c r="A7" s="16">
        <v>30</v>
      </c>
      <c r="D7">
        <v>446925</v>
      </c>
      <c r="T7" s="16">
        <v>29</v>
      </c>
      <c r="U7" s="23">
        <f>D7-D8</f>
        <v>1560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445365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1800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443565</v>
      </c>
      <c r="E9">
        <v>202441</v>
      </c>
      <c r="F9">
        <v>6.8270819999999999</v>
      </c>
      <c r="G9">
        <v>1</v>
      </c>
      <c r="H9">
        <v>84.081999999999994</v>
      </c>
      <c r="I9">
        <v>15.6</v>
      </c>
      <c r="J9">
        <v>56.2</v>
      </c>
      <c r="K9">
        <v>125</v>
      </c>
      <c r="L9">
        <v>1.0127999999999999</v>
      </c>
      <c r="M9">
        <v>66.058000000000007</v>
      </c>
      <c r="N9">
        <v>91.123000000000005</v>
      </c>
      <c r="O9">
        <v>82.96</v>
      </c>
      <c r="P9">
        <v>10.3</v>
      </c>
      <c r="Q9">
        <v>19.600000000000001</v>
      </c>
      <c r="R9">
        <v>16.8</v>
      </c>
      <c r="S9">
        <v>4.74</v>
      </c>
      <c r="T9" s="16">
        <v>27</v>
      </c>
      <c r="U9" s="23">
        <f t="shared" si="1"/>
        <v>1348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442217</v>
      </c>
      <c r="E10">
        <v>202245</v>
      </c>
      <c r="F10">
        <v>7.2764899999999999</v>
      </c>
      <c r="G10">
        <v>1</v>
      </c>
      <c r="H10">
        <v>90.138000000000005</v>
      </c>
      <c r="I10">
        <v>14.8</v>
      </c>
      <c r="J10">
        <v>50.7</v>
      </c>
      <c r="K10">
        <v>117.2</v>
      </c>
      <c r="L10">
        <v>1.0142</v>
      </c>
      <c r="M10">
        <v>87.367999999999995</v>
      </c>
      <c r="N10">
        <v>92.451999999999998</v>
      </c>
      <c r="O10">
        <v>88.033000000000001</v>
      </c>
      <c r="P10">
        <v>4.5</v>
      </c>
      <c r="Q10">
        <v>20.2</v>
      </c>
      <c r="R10">
        <v>13.8</v>
      </c>
      <c r="S10">
        <v>4.74</v>
      </c>
      <c r="T10" s="16">
        <v>26</v>
      </c>
      <c r="U10" s="23">
        <f t="shared" si="1"/>
        <v>1213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441004</v>
      </c>
      <c r="E11">
        <v>202082</v>
      </c>
      <c r="F11">
        <v>7.4123279999999996</v>
      </c>
      <c r="G11">
        <v>1</v>
      </c>
      <c r="H11">
        <v>91.072999999999993</v>
      </c>
      <c r="I11">
        <v>16.100000000000001</v>
      </c>
      <c r="J11">
        <v>50.1</v>
      </c>
      <c r="K11">
        <v>114.9</v>
      </c>
      <c r="L11">
        <v>1.0142</v>
      </c>
      <c r="M11">
        <v>87.837000000000003</v>
      </c>
      <c r="N11">
        <v>93.816999999999993</v>
      </c>
      <c r="O11">
        <v>90.816999999999993</v>
      </c>
      <c r="P11">
        <v>6</v>
      </c>
      <c r="Q11">
        <v>24</v>
      </c>
      <c r="R11">
        <v>16.399999999999999</v>
      </c>
      <c r="S11">
        <v>4.75</v>
      </c>
      <c r="T11" s="16">
        <v>25</v>
      </c>
      <c r="U11" s="23">
        <f t="shared" si="1"/>
        <v>1199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439805</v>
      </c>
      <c r="E12">
        <v>201921</v>
      </c>
      <c r="F12">
        <v>7.3803099999999997</v>
      </c>
      <c r="G12">
        <v>1</v>
      </c>
      <c r="H12">
        <v>90.96</v>
      </c>
      <c r="I12">
        <v>18.2</v>
      </c>
      <c r="J12">
        <v>53.6</v>
      </c>
      <c r="K12">
        <v>124.8</v>
      </c>
      <c r="L12">
        <v>1.0138</v>
      </c>
      <c r="M12">
        <v>87.843999999999994</v>
      </c>
      <c r="N12">
        <v>93.47</v>
      </c>
      <c r="O12">
        <v>91.192999999999998</v>
      </c>
      <c r="P12">
        <v>13.4</v>
      </c>
      <c r="Q12">
        <v>22.8</v>
      </c>
      <c r="R12">
        <v>18.600000000000001</v>
      </c>
      <c r="S12">
        <v>4.7699999999999996</v>
      </c>
      <c r="T12" s="16">
        <v>24</v>
      </c>
      <c r="U12" s="23">
        <f t="shared" si="1"/>
        <v>1285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438520</v>
      </c>
      <c r="E13">
        <v>201747</v>
      </c>
      <c r="F13">
        <v>7.2548589999999997</v>
      </c>
      <c r="G13">
        <v>1</v>
      </c>
      <c r="H13">
        <v>92.742999999999995</v>
      </c>
      <c r="I13">
        <v>14.9</v>
      </c>
      <c r="J13">
        <v>9.8000000000000007</v>
      </c>
      <c r="K13">
        <v>144.19999999999999</v>
      </c>
      <c r="L13">
        <v>1.0135000000000001</v>
      </c>
      <c r="M13">
        <v>89.272000000000006</v>
      </c>
      <c r="N13">
        <v>95.004000000000005</v>
      </c>
      <c r="O13">
        <v>89.451999999999998</v>
      </c>
      <c r="P13">
        <v>7.6</v>
      </c>
      <c r="Q13">
        <v>22.5</v>
      </c>
      <c r="R13">
        <v>18.600000000000001</v>
      </c>
      <c r="S13">
        <v>4.7699999999999996</v>
      </c>
      <c r="T13" s="16">
        <v>23</v>
      </c>
      <c r="U13" s="23">
        <f t="shared" si="1"/>
        <v>240</v>
      </c>
      <c r="V13" s="16"/>
      <c r="W13" s="102"/>
      <c r="X13" s="102"/>
      <c r="Y13" s="246">
        <f t="shared" si="0"/>
        <v>-100</v>
      </c>
    </row>
    <row r="14" spans="1:25" ht="15.75" thickBot="1">
      <c r="A14" s="16">
        <v>23</v>
      </c>
      <c r="B14" t="s">
        <v>297</v>
      </c>
      <c r="C14" t="s">
        <v>13</v>
      </c>
      <c r="D14">
        <v>438280</v>
      </c>
      <c r="E14">
        <v>201714</v>
      </c>
      <c r="F14">
        <v>7.594544</v>
      </c>
      <c r="G14">
        <v>1</v>
      </c>
      <c r="H14">
        <v>92.448999999999998</v>
      </c>
      <c r="I14">
        <v>16.100000000000001</v>
      </c>
      <c r="J14">
        <v>18.100000000000001</v>
      </c>
      <c r="K14">
        <v>93.4</v>
      </c>
      <c r="L14">
        <v>1.0150999999999999</v>
      </c>
      <c r="M14">
        <v>90.399000000000001</v>
      </c>
      <c r="N14">
        <v>94.396000000000001</v>
      </c>
      <c r="O14">
        <v>92.001999999999995</v>
      </c>
      <c r="P14">
        <v>9.1999999999999993</v>
      </c>
      <c r="Q14">
        <v>22.8</v>
      </c>
      <c r="R14">
        <v>13</v>
      </c>
      <c r="S14">
        <v>4.7699999999999996</v>
      </c>
      <c r="T14" s="16">
        <v>22</v>
      </c>
      <c r="U14" s="23">
        <f t="shared" si="1"/>
        <v>435</v>
      </c>
      <c r="V14" s="16"/>
      <c r="W14" s="102"/>
      <c r="X14" s="102"/>
      <c r="Y14" s="246">
        <f t="shared" si="0"/>
        <v>-100</v>
      </c>
    </row>
    <row r="15" spans="1:25" s="25" customFormat="1" ht="15.75" thickBot="1">
      <c r="A15" s="21">
        <v>22</v>
      </c>
      <c r="B15" t="s">
        <v>275</v>
      </c>
      <c r="C15" t="s">
        <v>13</v>
      </c>
      <c r="D15">
        <v>437845</v>
      </c>
      <c r="E15">
        <v>201655</v>
      </c>
      <c r="F15">
        <v>7.3977370000000002</v>
      </c>
      <c r="G15">
        <v>1</v>
      </c>
      <c r="H15">
        <v>90.322999999999993</v>
      </c>
      <c r="I15">
        <v>19</v>
      </c>
      <c r="J15">
        <v>52.4</v>
      </c>
      <c r="K15">
        <v>114.1</v>
      </c>
      <c r="L15">
        <v>1.0139</v>
      </c>
      <c r="M15">
        <v>87.662999999999997</v>
      </c>
      <c r="N15">
        <v>93.352999999999994</v>
      </c>
      <c r="O15">
        <v>91.15</v>
      </c>
      <c r="P15">
        <v>15.4</v>
      </c>
      <c r="Q15">
        <v>22.5</v>
      </c>
      <c r="R15">
        <v>17.899999999999999</v>
      </c>
      <c r="S15">
        <v>4.78</v>
      </c>
      <c r="T15" s="22">
        <v>21</v>
      </c>
      <c r="U15" s="23">
        <f t="shared" si="1"/>
        <v>1256</v>
      </c>
      <c r="V15" s="24">
        <v>22</v>
      </c>
      <c r="W15" s="239" t="s">
        <v>506</v>
      </c>
      <c r="X15" s="240">
        <v>437846</v>
      </c>
      <c r="Y15" s="246">
        <f t="shared" si="0"/>
        <v>2.2839132569174581E-4</v>
      </c>
    </row>
    <row r="16" spans="1:25" ht="15.75" thickBot="1">
      <c r="A16" s="16">
        <v>21</v>
      </c>
      <c r="B16" t="s">
        <v>276</v>
      </c>
      <c r="C16" t="s">
        <v>13</v>
      </c>
      <c r="D16">
        <v>436589</v>
      </c>
      <c r="E16">
        <v>201484</v>
      </c>
      <c r="F16">
        <v>7.1930909999999999</v>
      </c>
      <c r="G16">
        <v>1</v>
      </c>
      <c r="H16">
        <v>90.509</v>
      </c>
      <c r="I16">
        <v>18.899999999999999</v>
      </c>
      <c r="J16">
        <v>49.3</v>
      </c>
      <c r="K16">
        <v>115.5</v>
      </c>
      <c r="L16">
        <v>1.0132000000000001</v>
      </c>
      <c r="M16">
        <v>86.903999999999996</v>
      </c>
      <c r="N16">
        <v>92.960999999999999</v>
      </c>
      <c r="O16">
        <v>88.91</v>
      </c>
      <c r="P16">
        <v>15</v>
      </c>
      <c r="Q16">
        <v>24.2</v>
      </c>
      <c r="R16">
        <v>19.399999999999999</v>
      </c>
      <c r="S16">
        <v>4.78</v>
      </c>
      <c r="T16" s="16">
        <v>20</v>
      </c>
      <c r="U16" s="23">
        <f t="shared" si="1"/>
        <v>1180</v>
      </c>
      <c r="V16" s="16"/>
      <c r="W16" s="241" t="s">
        <v>507</v>
      </c>
      <c r="X16" s="242">
        <v>436589</v>
      </c>
      <c r="Y16" s="246">
        <f t="shared" si="0"/>
        <v>0</v>
      </c>
    </row>
    <row r="17" spans="1:25" ht="15.75" thickBot="1">
      <c r="A17" s="16">
        <v>20</v>
      </c>
      <c r="B17" t="s">
        <v>277</v>
      </c>
      <c r="C17" t="s">
        <v>13</v>
      </c>
      <c r="D17">
        <v>435409</v>
      </c>
      <c r="E17">
        <v>201322</v>
      </c>
      <c r="F17">
        <v>7.2715800000000002</v>
      </c>
      <c r="G17">
        <v>1</v>
      </c>
      <c r="H17">
        <v>90.126000000000005</v>
      </c>
      <c r="I17">
        <v>18.2</v>
      </c>
      <c r="J17">
        <v>54.6</v>
      </c>
      <c r="K17">
        <v>129.4</v>
      </c>
      <c r="L17">
        <v>1.0137</v>
      </c>
      <c r="M17">
        <v>87.736999999999995</v>
      </c>
      <c r="N17">
        <v>92.378</v>
      </c>
      <c r="O17">
        <v>89.38</v>
      </c>
      <c r="P17">
        <v>13.9</v>
      </c>
      <c r="Q17">
        <v>23</v>
      </c>
      <c r="R17">
        <v>17.7</v>
      </c>
      <c r="S17">
        <v>4.7699999999999996</v>
      </c>
      <c r="T17" s="16">
        <v>19</v>
      </c>
      <c r="U17" s="23">
        <f t="shared" si="1"/>
        <v>1308</v>
      </c>
      <c r="V17" s="16"/>
      <c r="W17" s="241" t="s">
        <v>508</v>
      </c>
      <c r="X17" s="242">
        <v>435409</v>
      </c>
      <c r="Y17" s="246">
        <f t="shared" si="0"/>
        <v>0</v>
      </c>
    </row>
    <row r="18" spans="1:25" ht="15.75" thickBot="1">
      <c r="A18" s="16">
        <v>19</v>
      </c>
      <c r="B18" t="s">
        <v>278</v>
      </c>
      <c r="C18" t="s">
        <v>13</v>
      </c>
      <c r="D18">
        <v>434101</v>
      </c>
      <c r="E18">
        <v>201143</v>
      </c>
      <c r="F18">
        <v>7.3460910000000004</v>
      </c>
      <c r="G18">
        <v>1</v>
      </c>
      <c r="H18">
        <v>89.293999999999997</v>
      </c>
      <c r="I18">
        <v>17.100000000000001</v>
      </c>
      <c r="J18">
        <v>47.1</v>
      </c>
      <c r="K18">
        <v>147.5</v>
      </c>
      <c r="L18">
        <v>1.0138</v>
      </c>
      <c r="M18">
        <v>85.933999999999997</v>
      </c>
      <c r="N18">
        <v>92.055000000000007</v>
      </c>
      <c r="O18">
        <v>90.319000000000003</v>
      </c>
      <c r="P18">
        <v>9.8000000000000007</v>
      </c>
      <c r="Q18">
        <v>22.5</v>
      </c>
      <c r="R18">
        <v>17.5</v>
      </c>
      <c r="S18">
        <v>4.76</v>
      </c>
      <c r="T18" s="16">
        <v>18</v>
      </c>
      <c r="U18" s="23">
        <f t="shared" si="1"/>
        <v>1127</v>
      </c>
      <c r="V18" s="16"/>
      <c r="W18" s="241" t="s">
        <v>509</v>
      </c>
      <c r="X18" s="242">
        <v>434102</v>
      </c>
      <c r="Y18" s="246">
        <f t="shared" si="0"/>
        <v>2.3036113715591E-4</v>
      </c>
    </row>
    <row r="19" spans="1:25" ht="15.75" thickBot="1">
      <c r="A19" s="16">
        <v>18</v>
      </c>
      <c r="B19" t="s">
        <v>279</v>
      </c>
      <c r="C19" t="s">
        <v>13</v>
      </c>
      <c r="D19">
        <v>432974</v>
      </c>
      <c r="E19">
        <v>200988</v>
      </c>
      <c r="F19">
        <v>7.2222939999999998</v>
      </c>
      <c r="G19">
        <v>1</v>
      </c>
      <c r="H19">
        <v>94.103999999999999</v>
      </c>
      <c r="I19">
        <v>15</v>
      </c>
      <c r="J19">
        <v>7.1</v>
      </c>
      <c r="K19">
        <v>146.4</v>
      </c>
      <c r="L19">
        <v>1.0135000000000001</v>
      </c>
      <c r="M19">
        <v>87.016999999999996</v>
      </c>
      <c r="N19">
        <v>97.27</v>
      </c>
      <c r="O19">
        <v>88.703999999999994</v>
      </c>
      <c r="P19">
        <v>5.7</v>
      </c>
      <c r="Q19">
        <v>23</v>
      </c>
      <c r="R19">
        <v>17.7</v>
      </c>
      <c r="S19">
        <v>4.7699999999999996</v>
      </c>
      <c r="T19" s="16">
        <v>17</v>
      </c>
      <c r="U19" s="23">
        <f t="shared" si="1"/>
        <v>174</v>
      </c>
      <c r="V19" s="16"/>
      <c r="W19" s="241" t="s">
        <v>510</v>
      </c>
      <c r="X19" s="242">
        <v>432975</v>
      </c>
      <c r="Y19" s="246">
        <f t="shared" si="0"/>
        <v>2.3096075052819742E-4</v>
      </c>
    </row>
    <row r="20" spans="1:25" ht="15.75" thickBot="1">
      <c r="A20" s="16">
        <v>17</v>
      </c>
      <c r="B20" t="s">
        <v>280</v>
      </c>
      <c r="C20" t="s">
        <v>13</v>
      </c>
      <c r="D20">
        <v>432800</v>
      </c>
      <c r="E20">
        <v>200965</v>
      </c>
      <c r="F20">
        <v>7.8868400000000003</v>
      </c>
      <c r="G20">
        <v>1</v>
      </c>
      <c r="H20">
        <v>93.058999999999997</v>
      </c>
      <c r="I20">
        <v>15.2</v>
      </c>
      <c r="J20">
        <v>0.8</v>
      </c>
      <c r="K20">
        <v>6.8</v>
      </c>
      <c r="L20">
        <v>1.0161</v>
      </c>
      <c r="M20">
        <v>90.376999999999995</v>
      </c>
      <c r="N20">
        <v>96.956999999999994</v>
      </c>
      <c r="O20">
        <v>94.962000000000003</v>
      </c>
      <c r="P20">
        <v>6.5</v>
      </c>
      <c r="Q20">
        <v>23.6</v>
      </c>
      <c r="R20">
        <v>10.5</v>
      </c>
      <c r="S20">
        <v>4.7699999999999996</v>
      </c>
      <c r="T20" s="16">
        <v>16</v>
      </c>
      <c r="U20" s="23">
        <f t="shared" si="1"/>
        <v>17</v>
      </c>
      <c r="V20" s="16"/>
      <c r="W20" s="241" t="s">
        <v>511</v>
      </c>
      <c r="X20" s="242">
        <v>432801</v>
      </c>
      <c r="Y20" s="246">
        <f t="shared" si="0"/>
        <v>2.3105360443764766E-4</v>
      </c>
    </row>
    <row r="21" spans="1:25" ht="15.75" thickBot="1">
      <c r="A21" s="16">
        <v>16</v>
      </c>
      <c r="B21" t="s">
        <v>281</v>
      </c>
      <c r="C21" t="s">
        <v>13</v>
      </c>
      <c r="D21">
        <v>432783</v>
      </c>
      <c r="E21">
        <v>200962</v>
      </c>
      <c r="F21">
        <v>7.6073050000000002</v>
      </c>
      <c r="G21">
        <v>1</v>
      </c>
      <c r="H21">
        <v>91.018000000000001</v>
      </c>
      <c r="I21">
        <v>14.8</v>
      </c>
      <c r="J21">
        <v>26.6</v>
      </c>
      <c r="K21">
        <v>86.6</v>
      </c>
      <c r="L21">
        <v>1.0153000000000001</v>
      </c>
      <c r="M21">
        <v>88.078999999999994</v>
      </c>
      <c r="N21">
        <v>92.454999999999998</v>
      </c>
      <c r="O21">
        <v>91.710999999999999</v>
      </c>
      <c r="P21">
        <v>7.1</v>
      </c>
      <c r="Q21">
        <v>22.1</v>
      </c>
      <c r="R21">
        <v>11.8</v>
      </c>
      <c r="S21">
        <v>4.7699999999999996</v>
      </c>
      <c r="T21" s="16">
        <v>15</v>
      </c>
      <c r="U21" s="23">
        <f t="shared" si="1"/>
        <v>637</v>
      </c>
      <c r="V21" s="16"/>
      <c r="W21" s="241" t="s">
        <v>512</v>
      </c>
      <c r="X21" s="242">
        <v>432784</v>
      </c>
      <c r="Y21" s="246">
        <f t="shared" si="0"/>
        <v>2.3106268037054178E-4</v>
      </c>
    </row>
    <row r="22" spans="1:25" s="25" customFormat="1" ht="15.75" thickBot="1">
      <c r="A22" s="21">
        <v>15</v>
      </c>
      <c r="B22" t="s">
        <v>248</v>
      </c>
      <c r="C22" t="s">
        <v>13</v>
      </c>
      <c r="D22">
        <v>432146</v>
      </c>
      <c r="E22">
        <v>200875</v>
      </c>
      <c r="F22">
        <v>7.1535060000000001</v>
      </c>
      <c r="G22">
        <v>1</v>
      </c>
      <c r="H22">
        <v>86.986999999999995</v>
      </c>
      <c r="I22">
        <v>18.2</v>
      </c>
      <c r="J22">
        <v>50.5</v>
      </c>
      <c r="K22">
        <v>108.8</v>
      </c>
      <c r="L22">
        <v>1.0133000000000001</v>
      </c>
      <c r="M22">
        <v>83.679000000000002</v>
      </c>
      <c r="N22">
        <v>89.893000000000001</v>
      </c>
      <c r="O22">
        <v>87.93</v>
      </c>
      <c r="P22">
        <v>12.7</v>
      </c>
      <c r="Q22">
        <v>22.2</v>
      </c>
      <c r="R22">
        <v>18.2</v>
      </c>
      <c r="S22">
        <v>4.7699999999999996</v>
      </c>
      <c r="T22" s="22">
        <v>14</v>
      </c>
      <c r="U22" s="23">
        <f t="shared" si="1"/>
        <v>1207</v>
      </c>
      <c r="V22" s="24">
        <v>15</v>
      </c>
      <c r="W22" s="241" t="s">
        <v>513</v>
      </c>
      <c r="X22" s="242">
        <v>432148</v>
      </c>
      <c r="Y22" s="246">
        <f t="shared" si="0"/>
        <v>4.628065514964419E-4</v>
      </c>
    </row>
    <row r="23" spans="1:25" ht="15.75" thickBot="1">
      <c r="A23" s="16">
        <v>14</v>
      </c>
      <c r="B23" t="s">
        <v>249</v>
      </c>
      <c r="C23" t="s">
        <v>13</v>
      </c>
      <c r="D23">
        <v>430939</v>
      </c>
      <c r="E23">
        <v>200703</v>
      </c>
      <c r="F23">
        <v>6.9589270000000001</v>
      </c>
      <c r="G23">
        <v>1</v>
      </c>
      <c r="H23">
        <v>87.73</v>
      </c>
      <c r="I23">
        <v>18.600000000000001</v>
      </c>
      <c r="J23">
        <v>51.9</v>
      </c>
      <c r="K23">
        <v>104.2</v>
      </c>
      <c r="L23">
        <v>1.0128999999999999</v>
      </c>
      <c r="M23">
        <v>84.828000000000003</v>
      </c>
      <c r="N23">
        <v>90.786000000000001</v>
      </c>
      <c r="O23">
        <v>85.388000000000005</v>
      </c>
      <c r="P23">
        <v>13.5</v>
      </c>
      <c r="Q23">
        <v>23.5</v>
      </c>
      <c r="R23">
        <v>18.600000000000001</v>
      </c>
      <c r="S23">
        <v>4.7699999999999996</v>
      </c>
      <c r="T23" s="16">
        <v>13</v>
      </c>
      <c r="U23" s="23">
        <f t="shared" si="1"/>
        <v>1245</v>
      </c>
      <c r="V23" s="16"/>
      <c r="W23" s="241" t="s">
        <v>319</v>
      </c>
      <c r="X23" s="242">
        <v>430941</v>
      </c>
      <c r="Y23" s="246">
        <f t="shared" si="0"/>
        <v>4.6410280805275761E-4</v>
      </c>
    </row>
    <row r="24" spans="1:25" ht="15.75" thickBot="1">
      <c r="A24" s="16">
        <v>13</v>
      </c>
      <c r="B24" t="s">
        <v>250</v>
      </c>
      <c r="C24" t="s">
        <v>13</v>
      </c>
      <c r="D24">
        <v>429694</v>
      </c>
      <c r="E24">
        <v>200528</v>
      </c>
      <c r="F24">
        <v>7.1480180000000004</v>
      </c>
      <c r="G24">
        <v>1</v>
      </c>
      <c r="H24">
        <v>87.953999999999994</v>
      </c>
      <c r="I24">
        <v>18.8</v>
      </c>
      <c r="J24">
        <v>51.1</v>
      </c>
      <c r="K24">
        <v>132.80000000000001</v>
      </c>
      <c r="L24">
        <v>1.0130999999999999</v>
      </c>
      <c r="M24">
        <v>85.406000000000006</v>
      </c>
      <c r="N24">
        <v>90.929000000000002</v>
      </c>
      <c r="O24">
        <v>88.367999999999995</v>
      </c>
      <c r="P24">
        <v>15.4</v>
      </c>
      <c r="Q24">
        <v>21.5</v>
      </c>
      <c r="R24">
        <v>19.7</v>
      </c>
      <c r="S24">
        <v>4.78</v>
      </c>
      <c r="T24" s="16">
        <v>12</v>
      </c>
      <c r="U24" s="23">
        <f t="shared" si="1"/>
        <v>1223</v>
      </c>
      <c r="V24" s="16"/>
      <c r="W24" s="241" t="s">
        <v>514</v>
      </c>
      <c r="X24" s="242">
        <v>429696</v>
      </c>
      <c r="Y24" s="246">
        <f t="shared" si="0"/>
        <v>4.6544750451005257E-4</v>
      </c>
    </row>
    <row r="25" spans="1:25" ht="15.75" thickBot="1">
      <c r="A25" s="16">
        <v>12</v>
      </c>
      <c r="B25" t="s">
        <v>251</v>
      </c>
      <c r="C25" t="s">
        <v>13</v>
      </c>
      <c r="D25">
        <v>428471</v>
      </c>
      <c r="E25">
        <v>200357</v>
      </c>
      <c r="F25">
        <v>7.0100920000000002</v>
      </c>
      <c r="G25">
        <v>1</v>
      </c>
      <c r="H25">
        <v>87.411000000000001</v>
      </c>
      <c r="I25">
        <v>18.399999999999999</v>
      </c>
      <c r="J25">
        <v>49.6</v>
      </c>
      <c r="K25">
        <v>141.80000000000001</v>
      </c>
      <c r="L25">
        <v>1.0127999999999999</v>
      </c>
      <c r="M25">
        <v>85.712000000000003</v>
      </c>
      <c r="N25">
        <v>89.448999999999998</v>
      </c>
      <c r="O25">
        <v>86.445999999999998</v>
      </c>
      <c r="P25">
        <v>14.9</v>
      </c>
      <c r="Q25">
        <v>21.4</v>
      </c>
      <c r="R25">
        <v>19.600000000000001</v>
      </c>
      <c r="S25">
        <v>4.78</v>
      </c>
      <c r="T25" s="16">
        <v>11</v>
      </c>
      <c r="U25" s="23">
        <f t="shared" si="1"/>
        <v>1188</v>
      </c>
      <c r="V25" s="16"/>
      <c r="W25" s="241" t="s">
        <v>515</v>
      </c>
      <c r="X25" s="242">
        <v>428473</v>
      </c>
      <c r="Y25" s="246">
        <f t="shared" si="0"/>
        <v>4.6677604785827498E-4</v>
      </c>
    </row>
    <row r="26" spans="1:25" ht="15.75" thickBot="1">
      <c r="A26" s="16">
        <v>11</v>
      </c>
      <c r="B26" t="s">
        <v>252</v>
      </c>
      <c r="C26" t="s">
        <v>13</v>
      </c>
      <c r="D26">
        <v>427283</v>
      </c>
      <c r="E26">
        <v>200189</v>
      </c>
      <c r="F26">
        <v>7.0507850000000003</v>
      </c>
      <c r="G26">
        <v>1</v>
      </c>
      <c r="H26">
        <v>89.03</v>
      </c>
      <c r="I26">
        <v>19.7</v>
      </c>
      <c r="J26">
        <v>48.1</v>
      </c>
      <c r="K26">
        <v>136.4</v>
      </c>
      <c r="L26">
        <v>1.0129999999999999</v>
      </c>
      <c r="M26">
        <v>86.058000000000007</v>
      </c>
      <c r="N26">
        <v>91.251000000000005</v>
      </c>
      <c r="O26">
        <v>86.834999999999994</v>
      </c>
      <c r="P26">
        <v>16.600000000000001</v>
      </c>
      <c r="Q26">
        <v>23</v>
      </c>
      <c r="R26">
        <v>19.100000000000001</v>
      </c>
      <c r="S26">
        <v>4.78</v>
      </c>
      <c r="T26" s="16">
        <v>10</v>
      </c>
      <c r="U26" s="23">
        <f t="shared" si="1"/>
        <v>1153</v>
      </c>
      <c r="V26" s="16"/>
      <c r="W26" s="241" t="s">
        <v>516</v>
      </c>
      <c r="X26" s="242">
        <v>427285</v>
      </c>
      <c r="Y26" s="246">
        <f t="shared" si="0"/>
        <v>4.6807385268721191E-4</v>
      </c>
    </row>
    <row r="27" spans="1:25" ht="15.75" thickBot="1">
      <c r="A27" s="16">
        <v>10</v>
      </c>
      <c r="B27" t="s">
        <v>253</v>
      </c>
      <c r="C27" t="s">
        <v>13</v>
      </c>
      <c r="D27">
        <v>426130</v>
      </c>
      <c r="E27">
        <v>200029</v>
      </c>
      <c r="F27">
        <v>7.154102</v>
      </c>
      <c r="G27">
        <v>1</v>
      </c>
      <c r="H27">
        <v>91.248000000000005</v>
      </c>
      <c r="I27">
        <v>12.3</v>
      </c>
      <c r="J27">
        <v>8.6999999999999993</v>
      </c>
      <c r="K27">
        <v>106.5</v>
      </c>
      <c r="L27">
        <v>1.0133000000000001</v>
      </c>
      <c r="M27">
        <v>87</v>
      </c>
      <c r="N27">
        <v>93.578000000000003</v>
      </c>
      <c r="O27">
        <v>88.106999999999999</v>
      </c>
      <c r="P27">
        <v>3.3</v>
      </c>
      <c r="Q27">
        <v>21.3</v>
      </c>
      <c r="R27">
        <v>18.7</v>
      </c>
      <c r="S27">
        <v>4.7699999999999996</v>
      </c>
      <c r="T27" s="16">
        <v>9</v>
      </c>
      <c r="U27" s="23">
        <f t="shared" si="1"/>
        <v>209</v>
      </c>
      <c r="V27" s="16"/>
      <c r="W27" s="241" t="s">
        <v>517</v>
      </c>
      <c r="X27" s="242">
        <v>426132</v>
      </c>
      <c r="Y27" s="246">
        <f t="shared" si="0"/>
        <v>4.6934034214984877E-4</v>
      </c>
    </row>
    <row r="28" spans="1:25" ht="15.75" thickBot="1">
      <c r="A28" s="16">
        <v>9</v>
      </c>
      <c r="B28" t="s">
        <v>254</v>
      </c>
      <c r="C28" t="s">
        <v>13</v>
      </c>
      <c r="D28">
        <v>425921</v>
      </c>
      <c r="E28">
        <v>200000</v>
      </c>
      <c r="F28">
        <v>7.5809749999999996</v>
      </c>
      <c r="G28">
        <v>1</v>
      </c>
      <c r="H28">
        <v>90.751000000000005</v>
      </c>
      <c r="I28">
        <v>15.3</v>
      </c>
      <c r="J28">
        <v>26.8</v>
      </c>
      <c r="K28">
        <v>76.3</v>
      </c>
      <c r="L28">
        <v>1.0150999999999999</v>
      </c>
      <c r="M28">
        <v>87.816000000000003</v>
      </c>
      <c r="N28">
        <v>93.968000000000004</v>
      </c>
      <c r="O28">
        <v>91.528999999999996</v>
      </c>
      <c r="P28">
        <v>9.3000000000000007</v>
      </c>
      <c r="Q28">
        <v>22.4</v>
      </c>
      <c r="R28">
        <v>12.2</v>
      </c>
      <c r="S28">
        <v>4.78</v>
      </c>
      <c r="T28" s="16">
        <v>8</v>
      </c>
      <c r="U28" s="23">
        <f t="shared" si="1"/>
        <v>642</v>
      </c>
      <c r="V28" s="16"/>
      <c r="W28" s="241" t="s">
        <v>518</v>
      </c>
      <c r="X28" s="242">
        <v>425922</v>
      </c>
      <c r="Y28" s="246">
        <f t="shared" si="0"/>
        <v>2.3478532403942154E-4</v>
      </c>
    </row>
    <row r="29" spans="1:25" s="25" customFormat="1" ht="15.75" thickBot="1">
      <c r="A29" s="21">
        <v>8</v>
      </c>
      <c r="B29" t="s">
        <v>255</v>
      </c>
      <c r="C29" t="s">
        <v>13</v>
      </c>
      <c r="D29">
        <v>425279</v>
      </c>
      <c r="E29">
        <v>199911</v>
      </c>
      <c r="F29">
        <v>7.2049380000000003</v>
      </c>
      <c r="G29">
        <v>1</v>
      </c>
      <c r="H29">
        <v>88.082999999999998</v>
      </c>
      <c r="I29">
        <v>20.100000000000001</v>
      </c>
      <c r="J29">
        <v>45.5</v>
      </c>
      <c r="K29">
        <v>102.8</v>
      </c>
      <c r="L29">
        <v>1.0130999999999999</v>
      </c>
      <c r="M29">
        <v>85.593000000000004</v>
      </c>
      <c r="N29">
        <v>90.903999999999996</v>
      </c>
      <c r="O29">
        <v>89.372</v>
      </c>
      <c r="P29">
        <v>16.399999999999999</v>
      </c>
      <c r="Q29">
        <v>24.2</v>
      </c>
      <c r="R29">
        <v>20.3</v>
      </c>
      <c r="S29">
        <v>4.78</v>
      </c>
      <c r="T29" s="22">
        <v>7</v>
      </c>
      <c r="U29" s="23">
        <f t="shared" si="1"/>
        <v>1089</v>
      </c>
      <c r="V29" s="24">
        <v>8</v>
      </c>
      <c r="W29" s="241" t="s">
        <v>519</v>
      </c>
      <c r="X29" s="242">
        <v>425281</v>
      </c>
      <c r="Y29" s="246">
        <f t="shared" si="0"/>
        <v>4.7027951062261764E-4</v>
      </c>
    </row>
    <row r="30" spans="1:25" ht="15.75" thickBot="1">
      <c r="A30" s="16">
        <v>7</v>
      </c>
      <c r="B30" t="s">
        <v>256</v>
      </c>
      <c r="C30" t="s">
        <v>13</v>
      </c>
      <c r="D30">
        <v>424190</v>
      </c>
      <c r="E30">
        <v>199758</v>
      </c>
      <c r="F30">
        <v>6.9451749999999999</v>
      </c>
      <c r="G30">
        <v>1</v>
      </c>
      <c r="H30">
        <v>87.120999999999995</v>
      </c>
      <c r="I30">
        <v>19.399999999999999</v>
      </c>
      <c r="J30">
        <v>42.7</v>
      </c>
      <c r="K30">
        <v>121.7</v>
      </c>
      <c r="L30">
        <v>1.0126999999999999</v>
      </c>
      <c r="M30">
        <v>82.340999999999994</v>
      </c>
      <c r="N30">
        <v>90.951999999999998</v>
      </c>
      <c r="O30">
        <v>85.557000000000002</v>
      </c>
      <c r="P30">
        <v>12.7</v>
      </c>
      <c r="Q30">
        <v>24.9</v>
      </c>
      <c r="R30">
        <v>19.600000000000001</v>
      </c>
      <c r="S30">
        <v>4.78</v>
      </c>
      <c r="T30" s="16">
        <v>6</v>
      </c>
      <c r="U30" s="23">
        <f t="shared" si="1"/>
        <v>1021</v>
      </c>
      <c r="V30" s="5"/>
      <c r="W30" s="241" t="s">
        <v>520</v>
      </c>
      <c r="X30" s="242">
        <v>424192</v>
      </c>
      <c r="Y30" s="246">
        <f t="shared" si="0"/>
        <v>4.7148683373166023E-4</v>
      </c>
    </row>
    <row r="31" spans="1:25" ht="15.75" thickBot="1">
      <c r="A31" s="16">
        <v>6</v>
      </c>
      <c r="B31" t="s">
        <v>257</v>
      </c>
      <c r="C31" t="s">
        <v>13</v>
      </c>
      <c r="D31">
        <v>423169</v>
      </c>
      <c r="E31">
        <v>199612</v>
      </c>
      <c r="F31">
        <v>7.0311250000000003</v>
      </c>
      <c r="G31">
        <v>1</v>
      </c>
      <c r="H31">
        <v>87.153999999999996</v>
      </c>
      <c r="I31">
        <v>20.5</v>
      </c>
      <c r="J31">
        <v>47.5</v>
      </c>
      <c r="K31">
        <v>117.9</v>
      </c>
      <c r="L31">
        <v>1.0129999999999999</v>
      </c>
      <c r="M31">
        <v>84.268000000000001</v>
      </c>
      <c r="N31">
        <v>90.35</v>
      </c>
      <c r="O31">
        <v>86.507999999999996</v>
      </c>
      <c r="P31">
        <v>16.8</v>
      </c>
      <c r="Q31">
        <v>27.2</v>
      </c>
      <c r="R31">
        <v>19</v>
      </c>
      <c r="S31">
        <v>4.78</v>
      </c>
      <c r="T31" s="16">
        <v>5</v>
      </c>
      <c r="U31" s="23">
        <f t="shared" si="1"/>
        <v>1137</v>
      </c>
      <c r="V31" s="5"/>
      <c r="W31" s="241" t="s">
        <v>521</v>
      </c>
      <c r="X31" s="242">
        <v>423171</v>
      </c>
      <c r="Y31" s="246">
        <f t="shared" si="0"/>
        <v>4.7262441246687104E-4</v>
      </c>
    </row>
    <row r="32" spans="1:25" ht="15.75" thickBot="1">
      <c r="A32" s="16">
        <v>5</v>
      </c>
      <c r="B32" t="s">
        <v>258</v>
      </c>
      <c r="C32" t="s">
        <v>13</v>
      </c>
      <c r="D32">
        <v>422032</v>
      </c>
      <c r="E32">
        <v>199451</v>
      </c>
      <c r="F32">
        <v>7.0767220000000002</v>
      </c>
      <c r="G32">
        <v>1</v>
      </c>
      <c r="H32">
        <v>87.87</v>
      </c>
      <c r="I32">
        <v>19.5</v>
      </c>
      <c r="J32">
        <v>42.5</v>
      </c>
      <c r="K32">
        <v>97.3</v>
      </c>
      <c r="L32">
        <v>1.0129999999999999</v>
      </c>
      <c r="M32">
        <v>85.534999999999997</v>
      </c>
      <c r="N32">
        <v>90.977999999999994</v>
      </c>
      <c r="O32">
        <v>87.304000000000002</v>
      </c>
      <c r="P32">
        <v>14.2</v>
      </c>
      <c r="Q32">
        <v>24.8</v>
      </c>
      <c r="R32">
        <v>19.399999999999999</v>
      </c>
      <c r="S32">
        <v>4.78</v>
      </c>
      <c r="T32" s="16">
        <v>4</v>
      </c>
      <c r="U32" s="23">
        <f t="shared" si="1"/>
        <v>1017</v>
      </c>
      <c r="V32" s="5"/>
      <c r="W32" s="243" t="s">
        <v>522</v>
      </c>
      <c r="X32" s="244">
        <v>422034</v>
      </c>
      <c r="Y32" s="246">
        <f t="shared" si="0"/>
        <v>4.7389771391692648E-4</v>
      </c>
    </row>
    <row r="33" spans="1:25">
      <c r="A33" s="16">
        <v>4</v>
      </c>
      <c r="B33" t="s">
        <v>259</v>
      </c>
      <c r="C33" t="s">
        <v>13</v>
      </c>
      <c r="D33">
        <v>421015</v>
      </c>
      <c r="E33">
        <v>199307</v>
      </c>
      <c r="F33">
        <v>7.1147090000000004</v>
      </c>
      <c r="G33">
        <v>1</v>
      </c>
      <c r="H33">
        <v>87.850999999999999</v>
      </c>
      <c r="I33">
        <v>18.8</v>
      </c>
      <c r="J33">
        <v>48.5</v>
      </c>
      <c r="K33">
        <v>103.6</v>
      </c>
      <c r="L33">
        <v>1.0132000000000001</v>
      </c>
      <c r="M33">
        <v>84.162999999999997</v>
      </c>
      <c r="N33">
        <v>90.94</v>
      </c>
      <c r="O33">
        <v>87.531999999999996</v>
      </c>
      <c r="P33">
        <v>13.5</v>
      </c>
      <c r="Q33">
        <v>23.5</v>
      </c>
      <c r="R33">
        <v>18.600000000000001</v>
      </c>
      <c r="S33">
        <v>4.7699999999999996</v>
      </c>
      <c r="T33" s="16">
        <v>3</v>
      </c>
      <c r="U33" s="23">
        <f t="shared" si="1"/>
        <v>1162</v>
      </c>
      <c r="V33" s="5"/>
      <c r="W33" s="103"/>
      <c r="X33" s="102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419853</v>
      </c>
      <c r="E34">
        <v>199143</v>
      </c>
      <c r="F34">
        <v>7.2441459999999998</v>
      </c>
      <c r="G34">
        <v>1</v>
      </c>
      <c r="H34">
        <v>91.013999999999996</v>
      </c>
      <c r="I34">
        <v>14.2</v>
      </c>
      <c r="J34">
        <v>9.6999999999999993</v>
      </c>
      <c r="K34">
        <v>105.4</v>
      </c>
      <c r="L34">
        <v>1.0135000000000001</v>
      </c>
      <c r="M34">
        <v>86.67</v>
      </c>
      <c r="N34">
        <v>94.102999999999994</v>
      </c>
      <c r="O34">
        <v>89.15</v>
      </c>
      <c r="P34">
        <v>4.8</v>
      </c>
      <c r="Q34">
        <v>22.5</v>
      </c>
      <c r="R34">
        <v>18.2</v>
      </c>
      <c r="S34">
        <v>4.7699999999999996</v>
      </c>
      <c r="T34" s="16">
        <v>2</v>
      </c>
      <c r="U34" s="23">
        <f t="shared" si="1"/>
        <v>231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419622</v>
      </c>
      <c r="E35">
        <v>199111</v>
      </c>
      <c r="F35">
        <v>7.5393489999999996</v>
      </c>
      <c r="G35">
        <v>1</v>
      </c>
      <c r="H35">
        <v>90.1</v>
      </c>
      <c r="I35">
        <v>14.4</v>
      </c>
      <c r="J35">
        <v>17.5</v>
      </c>
      <c r="K35">
        <v>75.8</v>
      </c>
      <c r="L35">
        <v>1.0147999999999999</v>
      </c>
      <c r="M35">
        <v>86.647999999999996</v>
      </c>
      <c r="N35">
        <v>92.587999999999994</v>
      </c>
      <c r="O35">
        <v>91.497</v>
      </c>
      <c r="P35">
        <v>9.6999999999999993</v>
      </c>
      <c r="Q35">
        <v>20.9</v>
      </c>
      <c r="R35">
        <v>13.6</v>
      </c>
      <c r="S35">
        <v>4.7699999999999996</v>
      </c>
      <c r="T35" s="16">
        <v>1</v>
      </c>
      <c r="U35" s="23">
        <f t="shared" si="1"/>
        <v>411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419211</v>
      </c>
      <c r="E36">
        <v>199055</v>
      </c>
      <c r="F36">
        <v>7.1677809999999997</v>
      </c>
      <c r="G36">
        <v>1</v>
      </c>
      <c r="H36">
        <v>86.766999999999996</v>
      </c>
      <c r="I36">
        <v>15.8</v>
      </c>
      <c r="J36">
        <v>44.2</v>
      </c>
      <c r="K36">
        <v>123.4</v>
      </c>
      <c r="L36">
        <v>1.0134000000000001</v>
      </c>
      <c r="M36">
        <v>82.337000000000003</v>
      </c>
      <c r="N36">
        <v>90.185000000000002</v>
      </c>
      <c r="O36">
        <v>88.045000000000002</v>
      </c>
      <c r="P36">
        <v>6.2</v>
      </c>
      <c r="Q36">
        <v>21.2</v>
      </c>
      <c r="R36">
        <v>18</v>
      </c>
      <c r="S36">
        <v>4.76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1"/>
      <c r="X37" s="302"/>
      <c r="Y37" s="30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01"/>
      <c r="X38" s="302"/>
      <c r="Y38" s="303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2"/>
      <c r="Y39" s="303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04"/>
      <c r="X40" s="305"/>
      <c r="Y40" s="306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161989</v>
      </c>
      <c r="T6" s="22">
        <v>30</v>
      </c>
      <c r="U6" s="23">
        <f>D6-D7</f>
        <v>20</v>
      </c>
      <c r="V6" s="24">
        <v>1</v>
      </c>
      <c r="W6" s="123"/>
      <c r="X6" s="123"/>
      <c r="Y6" s="104">
        <f t="shared" ref="Y6:Y33" si="0">((X6*100)/D6)-100</f>
        <v>-100</v>
      </c>
    </row>
    <row r="7" spans="1:25">
      <c r="A7" s="16">
        <v>30</v>
      </c>
      <c r="D7">
        <v>161969</v>
      </c>
      <c r="T7" s="16">
        <v>29</v>
      </c>
      <c r="U7" s="23">
        <f>D7-D8</f>
        <v>0</v>
      </c>
      <c r="V7" s="4"/>
      <c r="W7" s="102" t="s">
        <v>160</v>
      </c>
      <c r="X7" s="102">
        <v>136394</v>
      </c>
      <c r="Y7" s="107">
        <f t="shared" si="0"/>
        <v>-15.790058591458859</v>
      </c>
    </row>
    <row r="8" spans="1:25" s="25" customFormat="1">
      <c r="A8" s="21">
        <v>29</v>
      </c>
      <c r="B8"/>
      <c r="C8"/>
      <c r="D8">
        <v>161969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985</v>
      </c>
      <c r="V8" s="24">
        <v>29</v>
      </c>
      <c r="W8" s="102" t="s">
        <v>164</v>
      </c>
      <c r="X8" s="102">
        <v>135133</v>
      </c>
      <c r="Y8" s="107">
        <f t="shared" si="0"/>
        <v>-16.568602633837344</v>
      </c>
    </row>
    <row r="9" spans="1:25">
      <c r="A9" s="16">
        <v>28</v>
      </c>
      <c r="B9" t="s">
        <v>775</v>
      </c>
      <c r="C9" t="s">
        <v>13</v>
      </c>
      <c r="D9">
        <v>160984</v>
      </c>
      <c r="E9">
        <v>166051</v>
      </c>
      <c r="F9">
        <v>6.7589449999999998</v>
      </c>
      <c r="G9">
        <v>0</v>
      </c>
      <c r="H9">
        <v>83.248999999999995</v>
      </c>
      <c r="I9">
        <v>16.899999999999999</v>
      </c>
      <c r="J9">
        <v>58.5</v>
      </c>
      <c r="K9">
        <v>125</v>
      </c>
      <c r="L9">
        <v>1.0127999999999999</v>
      </c>
      <c r="M9">
        <v>64.725999999999999</v>
      </c>
      <c r="N9">
        <v>90.718999999999994</v>
      </c>
      <c r="O9">
        <v>81.582999999999998</v>
      </c>
      <c r="P9">
        <v>10.8</v>
      </c>
      <c r="Q9">
        <v>23.2</v>
      </c>
      <c r="R9">
        <v>15.5</v>
      </c>
      <c r="S9">
        <v>5.37</v>
      </c>
      <c r="T9" s="16">
        <v>27</v>
      </c>
      <c r="U9" s="23">
        <f t="shared" si="1"/>
        <v>1372</v>
      </c>
      <c r="V9" s="16"/>
      <c r="W9" s="102" t="s">
        <v>165</v>
      </c>
      <c r="X9" s="102">
        <v>133852</v>
      </c>
      <c r="Y9" s="107">
        <f t="shared" si="0"/>
        <v>-16.853848829697355</v>
      </c>
    </row>
    <row r="10" spans="1:25">
      <c r="A10" s="16">
        <v>27</v>
      </c>
      <c r="B10" t="s">
        <v>776</v>
      </c>
      <c r="C10" t="s">
        <v>13</v>
      </c>
      <c r="D10">
        <v>159612</v>
      </c>
      <c r="E10">
        <v>165850</v>
      </c>
      <c r="F10">
        <v>7.0844750000000003</v>
      </c>
      <c r="G10">
        <v>0</v>
      </c>
      <c r="H10">
        <v>89.4</v>
      </c>
      <c r="I10">
        <v>17.2</v>
      </c>
      <c r="J10">
        <v>55.5</v>
      </c>
      <c r="K10">
        <v>112.7</v>
      </c>
      <c r="L10">
        <v>1.0130999999999999</v>
      </c>
      <c r="M10">
        <v>86.358000000000004</v>
      </c>
      <c r="N10">
        <v>92.043999999999997</v>
      </c>
      <c r="O10">
        <v>87.078000000000003</v>
      </c>
      <c r="P10">
        <v>9.6999999999999993</v>
      </c>
      <c r="Q10">
        <v>24.4</v>
      </c>
      <c r="R10">
        <v>18.5</v>
      </c>
      <c r="S10">
        <v>5.39</v>
      </c>
      <c r="T10" s="16">
        <v>26</v>
      </c>
      <c r="U10" s="23">
        <f t="shared" si="1"/>
        <v>1289</v>
      </c>
      <c r="V10" s="16"/>
      <c r="W10" s="102" t="s">
        <v>166</v>
      </c>
      <c r="X10" s="102">
        <v>132603</v>
      </c>
      <c r="Y10" s="107">
        <f t="shared" si="0"/>
        <v>-16.921660025561991</v>
      </c>
    </row>
    <row r="11" spans="1:25">
      <c r="A11" s="16">
        <v>26</v>
      </c>
      <c r="B11" t="s">
        <v>777</v>
      </c>
      <c r="C11" t="s">
        <v>13</v>
      </c>
      <c r="D11">
        <v>158323</v>
      </c>
      <c r="E11">
        <v>165673</v>
      </c>
      <c r="F11">
        <v>7.2669170000000003</v>
      </c>
      <c r="G11">
        <v>0</v>
      </c>
      <c r="H11">
        <v>90.442999999999998</v>
      </c>
      <c r="I11">
        <v>17.8</v>
      </c>
      <c r="J11">
        <v>64.3</v>
      </c>
      <c r="K11">
        <v>127.1</v>
      </c>
      <c r="L11">
        <v>1.0133000000000001</v>
      </c>
      <c r="M11">
        <v>86.882999999999996</v>
      </c>
      <c r="N11">
        <v>93.424999999999997</v>
      </c>
      <c r="O11">
        <v>90.099000000000004</v>
      </c>
      <c r="P11">
        <v>10.199999999999999</v>
      </c>
      <c r="Q11">
        <v>25.7</v>
      </c>
      <c r="R11">
        <v>19.899999999999999</v>
      </c>
      <c r="S11">
        <v>5.39</v>
      </c>
      <c r="T11" s="16">
        <v>25</v>
      </c>
      <c r="U11" s="23">
        <f t="shared" si="1"/>
        <v>1503</v>
      </c>
      <c r="V11" s="16"/>
      <c r="W11" s="136" t="s">
        <v>150</v>
      </c>
      <c r="X11" s="136">
        <v>132460</v>
      </c>
      <c r="Y11" s="107">
        <f t="shared" si="0"/>
        <v>-16.335592428137417</v>
      </c>
    </row>
    <row r="12" spans="1:25">
      <c r="A12" s="16">
        <v>25</v>
      </c>
      <c r="B12" t="s">
        <v>778</v>
      </c>
      <c r="C12" t="s">
        <v>13</v>
      </c>
      <c r="D12">
        <v>156820</v>
      </c>
      <c r="E12">
        <v>165468</v>
      </c>
      <c r="F12">
        <v>7.2656080000000003</v>
      </c>
      <c r="G12">
        <v>0</v>
      </c>
      <c r="H12">
        <v>90.337000000000003</v>
      </c>
      <c r="I12">
        <v>18.7</v>
      </c>
      <c r="J12">
        <v>52.3</v>
      </c>
      <c r="K12">
        <v>110.7</v>
      </c>
      <c r="L12">
        <v>1.0130999999999999</v>
      </c>
      <c r="M12">
        <v>86.76</v>
      </c>
      <c r="N12">
        <v>93.087000000000003</v>
      </c>
      <c r="O12">
        <v>90.709000000000003</v>
      </c>
      <c r="P12">
        <v>14.3</v>
      </c>
      <c r="Q12">
        <v>22.9</v>
      </c>
      <c r="R12">
        <v>21.7</v>
      </c>
      <c r="S12">
        <v>5.4</v>
      </c>
      <c r="T12" s="16">
        <v>24</v>
      </c>
      <c r="U12" s="23">
        <f t="shared" si="1"/>
        <v>1213</v>
      </c>
      <c r="V12" s="16"/>
      <c r="W12" s="102" t="s">
        <v>151</v>
      </c>
      <c r="X12" s="102">
        <v>132033</v>
      </c>
      <c r="Y12" s="107">
        <f t="shared" si="0"/>
        <v>-15.806019640351991</v>
      </c>
    </row>
    <row r="13" spans="1:25">
      <c r="A13" s="16">
        <v>24</v>
      </c>
      <c r="B13" t="s">
        <v>296</v>
      </c>
      <c r="C13" t="s">
        <v>13</v>
      </c>
      <c r="D13">
        <v>155607</v>
      </c>
      <c r="E13">
        <v>165302</v>
      </c>
      <c r="F13">
        <v>7.1627150000000004</v>
      </c>
      <c r="G13">
        <v>0</v>
      </c>
      <c r="H13">
        <v>92.168999999999997</v>
      </c>
      <c r="I13">
        <v>18.2</v>
      </c>
      <c r="J13">
        <v>5.2</v>
      </c>
      <c r="K13">
        <v>115.6</v>
      </c>
      <c r="L13">
        <v>1.0130999999999999</v>
      </c>
      <c r="M13">
        <v>88.367000000000004</v>
      </c>
      <c r="N13">
        <v>94.572000000000003</v>
      </c>
      <c r="O13">
        <v>88.557000000000002</v>
      </c>
      <c r="P13">
        <v>8.4</v>
      </c>
      <c r="Q13">
        <v>32.4</v>
      </c>
      <c r="R13">
        <v>19.600000000000001</v>
      </c>
      <c r="S13">
        <v>5.39</v>
      </c>
      <c r="T13" s="16">
        <v>23</v>
      </c>
      <c r="U13" s="23">
        <f t="shared" si="1"/>
        <v>125</v>
      </c>
      <c r="V13" s="16"/>
      <c r="W13" s="102" t="s">
        <v>152</v>
      </c>
      <c r="X13" s="102">
        <v>130738</v>
      </c>
      <c r="Y13" s="107">
        <f t="shared" si="0"/>
        <v>-15.981928833535761</v>
      </c>
    </row>
    <row r="14" spans="1:25">
      <c r="A14" s="16">
        <v>23</v>
      </c>
      <c r="B14" t="s">
        <v>297</v>
      </c>
      <c r="C14" t="s">
        <v>13</v>
      </c>
      <c r="D14">
        <v>155482</v>
      </c>
      <c r="E14">
        <v>165285</v>
      </c>
      <c r="F14">
        <v>7.4897270000000002</v>
      </c>
      <c r="G14">
        <v>0</v>
      </c>
      <c r="H14">
        <v>91.838999999999999</v>
      </c>
      <c r="I14">
        <v>19.100000000000001</v>
      </c>
      <c r="J14">
        <v>0</v>
      </c>
      <c r="K14">
        <v>0</v>
      </c>
      <c r="L14">
        <v>1.0145</v>
      </c>
      <c r="M14">
        <v>89.626999999999995</v>
      </c>
      <c r="N14">
        <v>93.9</v>
      </c>
      <c r="O14">
        <v>91.506</v>
      </c>
      <c r="P14">
        <v>9.6999999999999993</v>
      </c>
      <c r="Q14">
        <v>32</v>
      </c>
      <c r="R14">
        <v>15.4</v>
      </c>
      <c r="S14">
        <v>5.4</v>
      </c>
      <c r="T14" s="16">
        <v>22</v>
      </c>
      <c r="U14" s="23">
        <f t="shared" si="1"/>
        <v>0</v>
      </c>
      <c r="V14" s="16"/>
      <c r="W14" s="102" t="s">
        <v>153</v>
      </c>
      <c r="X14" s="102">
        <v>129423</v>
      </c>
      <c r="Y14" s="107">
        <f t="shared" si="0"/>
        <v>-16.760139437362525</v>
      </c>
    </row>
    <row r="15" spans="1:25" s="25" customFormat="1">
      <c r="A15" s="21">
        <v>22</v>
      </c>
      <c r="B15" t="s">
        <v>275</v>
      </c>
      <c r="C15" t="s">
        <v>13</v>
      </c>
      <c r="D15">
        <v>155482</v>
      </c>
      <c r="E15">
        <v>165285</v>
      </c>
      <c r="F15">
        <v>7.4171870000000002</v>
      </c>
      <c r="G15">
        <v>0</v>
      </c>
      <c r="H15">
        <v>89.513999999999996</v>
      </c>
      <c r="I15">
        <v>19.8</v>
      </c>
      <c r="J15">
        <v>55.3</v>
      </c>
      <c r="K15">
        <v>129.19999999999999</v>
      </c>
      <c r="L15">
        <v>1.0142</v>
      </c>
      <c r="M15">
        <v>86.632999999999996</v>
      </c>
      <c r="N15">
        <v>92.855999999999995</v>
      </c>
      <c r="O15">
        <v>90.665000000000006</v>
      </c>
      <c r="P15">
        <v>13.2</v>
      </c>
      <c r="Q15">
        <v>26.2</v>
      </c>
      <c r="R15">
        <v>15.8</v>
      </c>
      <c r="S15">
        <v>5.4</v>
      </c>
      <c r="T15" s="22">
        <v>21</v>
      </c>
      <c r="U15" s="23">
        <f t="shared" si="1"/>
        <v>1294</v>
      </c>
      <c r="V15" s="24">
        <v>22</v>
      </c>
      <c r="W15" s="102" t="s">
        <v>154</v>
      </c>
      <c r="X15" s="102">
        <v>128075</v>
      </c>
      <c r="Y15" s="107">
        <f t="shared" si="0"/>
        <v>-17.62712082427548</v>
      </c>
    </row>
    <row r="16" spans="1:25">
      <c r="A16" s="16">
        <v>21</v>
      </c>
      <c r="B16" t="s">
        <v>276</v>
      </c>
      <c r="C16" t="s">
        <v>13</v>
      </c>
      <c r="D16">
        <v>154188</v>
      </c>
      <c r="E16">
        <v>165105</v>
      </c>
      <c r="F16">
        <v>7.0949439999999999</v>
      </c>
      <c r="G16">
        <v>0</v>
      </c>
      <c r="H16">
        <v>89.891000000000005</v>
      </c>
      <c r="I16">
        <v>19.8</v>
      </c>
      <c r="J16">
        <v>52</v>
      </c>
      <c r="K16">
        <v>119.8</v>
      </c>
      <c r="L16">
        <v>1.0127999999999999</v>
      </c>
      <c r="M16">
        <v>86.102000000000004</v>
      </c>
      <c r="N16">
        <v>92.445999999999998</v>
      </c>
      <c r="O16">
        <v>88.159000000000006</v>
      </c>
      <c r="P16">
        <v>15.9</v>
      </c>
      <c r="Q16">
        <v>24.2</v>
      </c>
      <c r="R16">
        <v>21.2</v>
      </c>
      <c r="S16">
        <v>5.4</v>
      </c>
      <c r="T16" s="16">
        <v>20</v>
      </c>
      <c r="U16" s="23">
        <f t="shared" si="1"/>
        <v>1209</v>
      </c>
      <c r="V16" s="16"/>
      <c r="W16" s="102" t="s">
        <v>155</v>
      </c>
      <c r="X16" s="102">
        <v>126696</v>
      </c>
      <c r="Y16" s="107">
        <f t="shared" si="0"/>
        <v>-17.830181337069035</v>
      </c>
    </row>
    <row r="17" spans="1:25">
      <c r="A17" s="16">
        <v>20</v>
      </c>
      <c r="B17" t="s">
        <v>277</v>
      </c>
      <c r="C17" t="s">
        <v>13</v>
      </c>
      <c r="D17">
        <v>152979</v>
      </c>
      <c r="E17">
        <v>164938</v>
      </c>
      <c r="F17">
        <v>7.2029459999999998</v>
      </c>
      <c r="G17">
        <v>0</v>
      </c>
      <c r="H17">
        <v>89.488</v>
      </c>
      <c r="I17">
        <v>19.600000000000001</v>
      </c>
      <c r="J17">
        <v>55.3</v>
      </c>
      <c r="K17">
        <v>124.3</v>
      </c>
      <c r="L17">
        <v>1.0134000000000001</v>
      </c>
      <c r="M17">
        <v>86.796999999999997</v>
      </c>
      <c r="N17">
        <v>91.930999999999997</v>
      </c>
      <c r="O17">
        <v>88.793000000000006</v>
      </c>
      <c r="P17">
        <v>13.9</v>
      </c>
      <c r="Q17">
        <v>27.4</v>
      </c>
      <c r="R17">
        <v>18.7</v>
      </c>
      <c r="S17">
        <v>5.39</v>
      </c>
      <c r="T17" s="16">
        <v>19</v>
      </c>
      <c r="U17" s="23">
        <f t="shared" si="1"/>
        <v>1289</v>
      </c>
      <c r="V17" s="16"/>
      <c r="W17" s="102" t="s">
        <v>156</v>
      </c>
      <c r="X17" s="102">
        <v>125438</v>
      </c>
      <c r="Y17" s="107">
        <f t="shared" si="0"/>
        <v>-18.003124611874838</v>
      </c>
    </row>
    <row r="18" spans="1:25">
      <c r="A18" s="16">
        <v>19</v>
      </c>
      <c r="B18" t="s">
        <v>278</v>
      </c>
      <c r="C18" t="s">
        <v>13</v>
      </c>
      <c r="D18">
        <v>151690</v>
      </c>
      <c r="E18">
        <v>164759</v>
      </c>
      <c r="F18">
        <v>7.3329789999999999</v>
      </c>
      <c r="G18">
        <v>0</v>
      </c>
      <c r="H18">
        <v>88.534000000000006</v>
      </c>
      <c r="I18">
        <v>18.8</v>
      </c>
      <c r="J18">
        <v>61</v>
      </c>
      <c r="K18">
        <v>126.9</v>
      </c>
      <c r="L18">
        <v>1.0139</v>
      </c>
      <c r="M18">
        <v>84.79</v>
      </c>
      <c r="N18">
        <v>91.686000000000007</v>
      </c>
      <c r="O18">
        <v>89.813000000000002</v>
      </c>
      <c r="P18">
        <v>13.1</v>
      </c>
      <c r="Q18">
        <v>24.8</v>
      </c>
      <c r="R18">
        <v>16.600000000000001</v>
      </c>
      <c r="S18">
        <v>5.39</v>
      </c>
      <c r="T18" s="16">
        <v>18</v>
      </c>
      <c r="U18" s="23">
        <f t="shared" si="1"/>
        <v>1428</v>
      </c>
      <c r="V18" s="16"/>
      <c r="W18" s="102" t="s">
        <v>157</v>
      </c>
      <c r="X18" s="102">
        <v>125255</v>
      </c>
      <c r="Y18" s="107">
        <f t="shared" si="0"/>
        <v>-17.426989254400425</v>
      </c>
    </row>
    <row r="19" spans="1:25">
      <c r="A19" s="16">
        <v>18</v>
      </c>
      <c r="B19" t="s">
        <v>279</v>
      </c>
      <c r="C19" t="s">
        <v>13</v>
      </c>
      <c r="D19">
        <v>150262</v>
      </c>
      <c r="E19">
        <v>164560</v>
      </c>
      <c r="F19">
        <v>7.16343</v>
      </c>
      <c r="G19">
        <v>0</v>
      </c>
      <c r="H19">
        <v>93.727000000000004</v>
      </c>
      <c r="I19">
        <v>18.899999999999999</v>
      </c>
      <c r="J19">
        <v>5.9</v>
      </c>
      <c r="K19">
        <v>114.9</v>
      </c>
      <c r="L19">
        <v>1.0134000000000001</v>
      </c>
      <c r="M19">
        <v>86.221000000000004</v>
      </c>
      <c r="N19">
        <v>96.938999999999993</v>
      </c>
      <c r="O19">
        <v>88.048000000000002</v>
      </c>
      <c r="P19">
        <v>7.4</v>
      </c>
      <c r="Q19">
        <v>32.1</v>
      </c>
      <c r="R19">
        <v>18.2</v>
      </c>
      <c r="S19">
        <v>5.39</v>
      </c>
      <c r="T19" s="16">
        <v>17</v>
      </c>
      <c r="U19" s="23">
        <f t="shared" si="1"/>
        <v>141</v>
      </c>
      <c r="V19" s="16"/>
      <c r="W19" s="102" t="s">
        <v>158</v>
      </c>
      <c r="X19" s="102">
        <v>125189</v>
      </c>
      <c r="Y19" s="107">
        <f t="shared" si="0"/>
        <v>-16.686188124742117</v>
      </c>
    </row>
    <row r="20" spans="1:25">
      <c r="A20" s="16">
        <v>17</v>
      </c>
      <c r="B20" t="s">
        <v>280</v>
      </c>
      <c r="C20" t="s">
        <v>13</v>
      </c>
      <c r="D20">
        <v>150121</v>
      </c>
      <c r="E20">
        <v>164541</v>
      </c>
      <c r="F20">
        <v>7.7220190000000004</v>
      </c>
      <c r="G20">
        <v>0</v>
      </c>
      <c r="H20">
        <v>92.587000000000003</v>
      </c>
      <c r="I20">
        <v>18.600000000000001</v>
      </c>
      <c r="J20">
        <v>0</v>
      </c>
      <c r="K20">
        <v>0</v>
      </c>
      <c r="L20">
        <v>1.0149999999999999</v>
      </c>
      <c r="M20">
        <v>89.89</v>
      </c>
      <c r="N20">
        <v>96.632999999999996</v>
      </c>
      <c r="O20">
        <v>94.590999999999994</v>
      </c>
      <c r="P20">
        <v>7.8</v>
      </c>
      <c r="Q20">
        <v>31.3</v>
      </c>
      <c r="R20">
        <v>15.3</v>
      </c>
      <c r="S20">
        <v>5.41</v>
      </c>
      <c r="T20" s="16">
        <v>16</v>
      </c>
      <c r="U20" s="23">
        <f t="shared" si="1"/>
        <v>0</v>
      </c>
      <c r="V20" s="16"/>
      <c r="W20" s="102" t="s">
        <v>159</v>
      </c>
      <c r="X20" s="102">
        <v>124195</v>
      </c>
      <c r="Y20" s="107">
        <f t="shared" si="0"/>
        <v>-17.270068811158993</v>
      </c>
    </row>
    <row r="21" spans="1:25">
      <c r="A21" s="16">
        <v>16</v>
      </c>
      <c r="B21" t="s">
        <v>281</v>
      </c>
      <c r="C21" t="s">
        <v>13</v>
      </c>
      <c r="D21">
        <v>150121</v>
      </c>
      <c r="E21">
        <v>164541</v>
      </c>
      <c r="F21">
        <v>7.4728849999999998</v>
      </c>
      <c r="G21">
        <v>0</v>
      </c>
      <c r="H21">
        <v>90.537999999999997</v>
      </c>
      <c r="I21">
        <v>18.3</v>
      </c>
      <c r="J21">
        <v>3.5</v>
      </c>
      <c r="K21">
        <v>13.2</v>
      </c>
      <c r="L21">
        <v>1.0145</v>
      </c>
      <c r="M21">
        <v>87.212000000000003</v>
      </c>
      <c r="N21">
        <v>92.168999999999997</v>
      </c>
      <c r="O21">
        <v>91.132000000000005</v>
      </c>
      <c r="P21">
        <v>7.5</v>
      </c>
      <c r="Q21">
        <v>32.4</v>
      </c>
      <c r="R21">
        <v>15.1</v>
      </c>
      <c r="S21">
        <v>5.41</v>
      </c>
      <c r="T21" s="16">
        <v>15</v>
      </c>
      <c r="U21" s="23">
        <f t="shared" si="1"/>
        <v>63</v>
      </c>
      <c r="V21" s="16"/>
      <c r="W21" s="136" t="s">
        <v>136</v>
      </c>
      <c r="X21" s="136">
        <v>122984</v>
      </c>
      <c r="Y21" s="107">
        <f t="shared" si="0"/>
        <v>-18.076751420520779</v>
      </c>
    </row>
    <row r="22" spans="1:25" s="25" customFormat="1">
      <c r="A22" s="21">
        <v>15</v>
      </c>
      <c r="B22" t="s">
        <v>248</v>
      </c>
      <c r="C22" t="s">
        <v>13</v>
      </c>
      <c r="D22">
        <v>150058</v>
      </c>
      <c r="E22">
        <v>164532</v>
      </c>
      <c r="F22">
        <v>7.1954830000000003</v>
      </c>
      <c r="G22">
        <v>0</v>
      </c>
      <c r="H22">
        <v>86.271000000000001</v>
      </c>
      <c r="I22">
        <v>16.600000000000001</v>
      </c>
      <c r="J22">
        <v>23.8</v>
      </c>
      <c r="K22">
        <v>125.9</v>
      </c>
      <c r="L22">
        <v>1.0139</v>
      </c>
      <c r="M22">
        <v>82.917000000000002</v>
      </c>
      <c r="N22">
        <v>89.293000000000006</v>
      </c>
      <c r="O22">
        <v>87.206000000000003</v>
      </c>
      <c r="P22">
        <v>7.9</v>
      </c>
      <c r="Q22">
        <v>27.3</v>
      </c>
      <c r="R22">
        <v>14.6</v>
      </c>
      <c r="S22">
        <v>5.4</v>
      </c>
      <c r="T22" s="22">
        <v>14</v>
      </c>
      <c r="U22" s="23">
        <f t="shared" si="1"/>
        <v>537</v>
      </c>
      <c r="V22" s="24">
        <v>15</v>
      </c>
      <c r="W22" s="102" t="s">
        <v>137</v>
      </c>
      <c r="X22" s="102">
        <v>121710</v>
      </c>
      <c r="Y22" s="107">
        <f t="shared" si="0"/>
        <v>-18.891362006690741</v>
      </c>
    </row>
    <row r="23" spans="1:25">
      <c r="A23" s="16">
        <v>14</v>
      </c>
      <c r="B23" t="s">
        <v>249</v>
      </c>
      <c r="C23" t="s">
        <v>13</v>
      </c>
      <c r="D23">
        <v>149521</v>
      </c>
      <c r="E23">
        <v>164455</v>
      </c>
      <c r="F23">
        <v>6.9150470000000004</v>
      </c>
      <c r="G23">
        <v>0</v>
      </c>
      <c r="H23">
        <v>87.028000000000006</v>
      </c>
      <c r="I23">
        <v>19.600000000000001</v>
      </c>
      <c r="J23">
        <v>51.5</v>
      </c>
      <c r="K23">
        <v>109.1</v>
      </c>
      <c r="L23">
        <v>1.0128999999999999</v>
      </c>
      <c r="M23">
        <v>83.846000000000004</v>
      </c>
      <c r="N23">
        <v>90.409000000000006</v>
      </c>
      <c r="O23">
        <v>84.44</v>
      </c>
      <c r="P23">
        <v>14.2</v>
      </c>
      <c r="Q23">
        <v>26.7</v>
      </c>
      <c r="R23">
        <v>17.600000000000001</v>
      </c>
      <c r="S23">
        <v>5.4</v>
      </c>
      <c r="T23" s="16">
        <v>13</v>
      </c>
      <c r="U23" s="23">
        <f t="shared" si="1"/>
        <v>1200</v>
      </c>
      <c r="V23" s="16"/>
      <c r="W23" s="102" t="s">
        <v>138</v>
      </c>
      <c r="X23" s="102">
        <v>120582</v>
      </c>
      <c r="Y23" s="107">
        <f t="shared" si="0"/>
        <v>-19.354471947084363</v>
      </c>
    </row>
    <row r="24" spans="1:25">
      <c r="A24" s="16">
        <v>13</v>
      </c>
      <c r="B24" t="s">
        <v>250</v>
      </c>
      <c r="C24" t="s">
        <v>13</v>
      </c>
      <c r="D24">
        <v>148321</v>
      </c>
      <c r="E24">
        <v>164285</v>
      </c>
      <c r="F24">
        <v>7.108034</v>
      </c>
      <c r="G24">
        <v>0</v>
      </c>
      <c r="H24">
        <v>87.328000000000003</v>
      </c>
      <c r="I24">
        <v>20</v>
      </c>
      <c r="J24">
        <v>55.6</v>
      </c>
      <c r="K24">
        <v>127.3</v>
      </c>
      <c r="L24">
        <v>1.0129999999999999</v>
      </c>
      <c r="M24">
        <v>84.480999999999995</v>
      </c>
      <c r="N24">
        <v>90.581999999999994</v>
      </c>
      <c r="O24">
        <v>87.948999999999998</v>
      </c>
      <c r="P24">
        <v>16.600000000000001</v>
      </c>
      <c r="Q24">
        <v>26.3</v>
      </c>
      <c r="R24">
        <v>20</v>
      </c>
      <c r="S24">
        <v>5.4</v>
      </c>
      <c r="T24" s="16">
        <v>12</v>
      </c>
      <c r="U24" s="23">
        <f t="shared" si="1"/>
        <v>1303</v>
      </c>
      <c r="V24" s="16"/>
      <c r="W24" s="102" t="s">
        <v>139</v>
      </c>
      <c r="X24" s="102">
        <v>119465</v>
      </c>
      <c r="Y24" s="107">
        <f t="shared" si="0"/>
        <v>-19.455100761186884</v>
      </c>
    </row>
    <row r="25" spans="1:25">
      <c r="A25" s="16">
        <v>12</v>
      </c>
      <c r="B25" t="s">
        <v>251</v>
      </c>
      <c r="C25" t="s">
        <v>13</v>
      </c>
      <c r="D25">
        <v>147018</v>
      </c>
      <c r="E25">
        <v>164101</v>
      </c>
      <c r="F25">
        <v>6.9316339999999999</v>
      </c>
      <c r="G25">
        <v>0</v>
      </c>
      <c r="H25">
        <v>86.665000000000006</v>
      </c>
      <c r="I25">
        <v>19.5</v>
      </c>
      <c r="J25">
        <v>52</v>
      </c>
      <c r="K25">
        <v>115.4</v>
      </c>
      <c r="L25">
        <v>1.0125999999999999</v>
      </c>
      <c r="M25">
        <v>84.789000000000001</v>
      </c>
      <c r="N25">
        <v>89.114999999999995</v>
      </c>
      <c r="O25">
        <v>85.611999999999995</v>
      </c>
      <c r="P25">
        <v>17.5</v>
      </c>
      <c r="Q25">
        <v>23.2</v>
      </c>
      <c r="R25">
        <v>20.399999999999999</v>
      </c>
      <c r="S25">
        <v>5.4</v>
      </c>
      <c r="T25" s="16">
        <v>11</v>
      </c>
      <c r="U25" s="23">
        <f t="shared" si="1"/>
        <v>1215</v>
      </c>
      <c r="V25" s="16"/>
      <c r="W25" s="103">
        <v>41983.389155092591</v>
      </c>
      <c r="X25" s="102">
        <v>119267</v>
      </c>
      <c r="Y25" s="107">
        <f t="shared" si="0"/>
        <v>-18.875919955379615</v>
      </c>
    </row>
    <row r="26" spans="1:25">
      <c r="A26" s="16">
        <v>11</v>
      </c>
      <c r="B26" t="s">
        <v>252</v>
      </c>
      <c r="C26" t="s">
        <v>13</v>
      </c>
      <c r="D26">
        <v>145803</v>
      </c>
      <c r="E26">
        <v>163928</v>
      </c>
      <c r="F26">
        <v>6.9750839999999998</v>
      </c>
      <c r="G26">
        <v>0</v>
      </c>
      <c r="H26">
        <v>88.421000000000006</v>
      </c>
      <c r="I26">
        <v>21.1</v>
      </c>
      <c r="J26">
        <v>40</v>
      </c>
      <c r="K26">
        <v>110.1</v>
      </c>
      <c r="L26">
        <v>1.0126999999999999</v>
      </c>
      <c r="M26">
        <v>85.173000000000002</v>
      </c>
      <c r="N26">
        <v>90.941999999999993</v>
      </c>
      <c r="O26">
        <v>85.965000000000003</v>
      </c>
      <c r="P26">
        <v>15.2</v>
      </c>
      <c r="Q26">
        <v>26.6</v>
      </c>
      <c r="R26">
        <v>19.600000000000001</v>
      </c>
      <c r="S26">
        <v>5.41</v>
      </c>
      <c r="T26" s="16">
        <v>10</v>
      </c>
      <c r="U26" s="23">
        <f t="shared" si="1"/>
        <v>927</v>
      </c>
      <c r="V26" s="16"/>
      <c r="W26" s="103">
        <v>41953.40730324074</v>
      </c>
      <c r="X26" s="102">
        <v>119098</v>
      </c>
      <c r="Y26" s="107">
        <f t="shared" si="0"/>
        <v>-18.315809688415186</v>
      </c>
    </row>
    <row r="27" spans="1:25">
      <c r="A27" s="16">
        <v>10</v>
      </c>
      <c r="B27" t="s">
        <v>253</v>
      </c>
      <c r="C27" t="s">
        <v>13</v>
      </c>
      <c r="D27">
        <v>144876</v>
      </c>
      <c r="E27">
        <v>163797</v>
      </c>
      <c r="F27">
        <v>7.2072779999999996</v>
      </c>
      <c r="G27">
        <v>0</v>
      </c>
      <c r="H27">
        <v>90.703999999999994</v>
      </c>
      <c r="I27">
        <v>13.8</v>
      </c>
      <c r="J27">
        <v>0.7</v>
      </c>
      <c r="K27">
        <v>13.8</v>
      </c>
      <c r="L27">
        <v>1.0139</v>
      </c>
      <c r="M27">
        <v>86.024000000000001</v>
      </c>
      <c r="N27">
        <v>93.222999999999999</v>
      </c>
      <c r="O27">
        <v>87.552000000000007</v>
      </c>
      <c r="P27">
        <v>4.7</v>
      </c>
      <c r="Q27">
        <v>25.2</v>
      </c>
      <c r="R27">
        <v>15.1</v>
      </c>
      <c r="S27">
        <v>5.41</v>
      </c>
      <c r="T27" s="16">
        <v>9</v>
      </c>
      <c r="U27" s="23">
        <f t="shared" si="1"/>
        <v>17</v>
      </c>
      <c r="V27" s="16"/>
      <c r="W27" s="103">
        <v>41922.387777777774</v>
      </c>
      <c r="X27" s="102">
        <v>117992</v>
      </c>
      <c r="Y27" s="107">
        <f t="shared" si="0"/>
        <v>-18.55655871227809</v>
      </c>
    </row>
    <row r="28" spans="1:25">
      <c r="A28" s="16">
        <v>9</v>
      </c>
      <c r="B28" t="s">
        <v>254</v>
      </c>
      <c r="C28" t="s">
        <v>13</v>
      </c>
      <c r="D28">
        <v>144859</v>
      </c>
      <c r="E28">
        <v>163795</v>
      </c>
      <c r="F28">
        <v>7.515072</v>
      </c>
      <c r="G28">
        <v>0</v>
      </c>
      <c r="H28">
        <v>90.18</v>
      </c>
      <c r="I28">
        <v>15.7</v>
      </c>
      <c r="J28">
        <v>1.7</v>
      </c>
      <c r="K28">
        <v>21.1</v>
      </c>
      <c r="L28">
        <v>1.0147999999999999</v>
      </c>
      <c r="M28">
        <v>86.944999999999993</v>
      </c>
      <c r="N28">
        <v>93.665000000000006</v>
      </c>
      <c r="O28">
        <v>91.128</v>
      </c>
      <c r="P28">
        <v>9.4</v>
      </c>
      <c r="Q28">
        <v>25.6</v>
      </c>
      <c r="R28">
        <v>13.5</v>
      </c>
      <c r="S28">
        <v>5.41</v>
      </c>
      <c r="T28" s="16">
        <v>8</v>
      </c>
      <c r="U28" s="23">
        <f t="shared" si="1"/>
        <v>39</v>
      </c>
      <c r="V28" s="16"/>
      <c r="W28" s="103">
        <v>41892.383321759262</v>
      </c>
      <c r="X28" s="102">
        <v>116795</v>
      </c>
      <c r="Y28" s="107">
        <f t="shared" si="0"/>
        <v>-19.373321643805355</v>
      </c>
    </row>
    <row r="29" spans="1:25" s="25" customFormat="1">
      <c r="A29" s="21">
        <v>8</v>
      </c>
      <c r="B29" t="s">
        <v>255</v>
      </c>
      <c r="C29" t="s">
        <v>13</v>
      </c>
      <c r="D29">
        <v>144820</v>
      </c>
      <c r="E29">
        <v>163789</v>
      </c>
      <c r="F29">
        <v>7.2288180000000004</v>
      </c>
      <c r="G29">
        <v>0</v>
      </c>
      <c r="H29">
        <v>87.394999999999996</v>
      </c>
      <c r="I29">
        <v>19.8</v>
      </c>
      <c r="J29">
        <v>26.3</v>
      </c>
      <c r="K29">
        <v>119.4</v>
      </c>
      <c r="L29">
        <v>1.0136000000000001</v>
      </c>
      <c r="M29">
        <v>84.771000000000001</v>
      </c>
      <c r="N29">
        <v>90.570999999999998</v>
      </c>
      <c r="O29">
        <v>88.68</v>
      </c>
      <c r="P29">
        <v>15.2</v>
      </c>
      <c r="Q29">
        <v>26.4</v>
      </c>
      <c r="R29">
        <v>17.399999999999999</v>
      </c>
      <c r="S29">
        <v>5.42</v>
      </c>
      <c r="T29" s="22">
        <v>7</v>
      </c>
      <c r="U29" s="23">
        <f t="shared" si="1"/>
        <v>603</v>
      </c>
      <c r="V29" s="24">
        <v>8</v>
      </c>
      <c r="W29" s="103">
        <v>41861.389398148145</v>
      </c>
      <c r="X29" s="102">
        <v>115556</v>
      </c>
      <c r="Y29" s="107">
        <f t="shared" si="0"/>
        <v>-20.207153708051379</v>
      </c>
    </row>
    <row r="30" spans="1:25">
      <c r="A30" s="16">
        <v>7</v>
      </c>
      <c r="B30" t="s">
        <v>256</v>
      </c>
      <c r="C30" t="s">
        <v>13</v>
      </c>
      <c r="D30">
        <v>144217</v>
      </c>
      <c r="E30">
        <v>163703</v>
      </c>
      <c r="F30">
        <v>6.8781299999999996</v>
      </c>
      <c r="G30">
        <v>0</v>
      </c>
      <c r="H30">
        <v>86.385000000000005</v>
      </c>
      <c r="I30">
        <v>21</v>
      </c>
      <c r="J30">
        <v>51.4</v>
      </c>
      <c r="K30">
        <v>125.3</v>
      </c>
      <c r="L30">
        <v>1.0125999999999999</v>
      </c>
      <c r="M30">
        <v>81.613</v>
      </c>
      <c r="N30">
        <v>90.649000000000001</v>
      </c>
      <c r="O30">
        <v>84.572999999999993</v>
      </c>
      <c r="P30">
        <v>15.6</v>
      </c>
      <c r="Q30">
        <v>27.7</v>
      </c>
      <c r="R30">
        <v>19.5</v>
      </c>
      <c r="S30">
        <v>5.4</v>
      </c>
      <c r="T30" s="16">
        <v>6</v>
      </c>
      <c r="U30" s="23">
        <f t="shared" si="1"/>
        <v>1204</v>
      </c>
      <c r="V30" s="5"/>
      <c r="W30" s="103">
        <v>41830.396956018521</v>
      </c>
      <c r="X30" s="102">
        <v>114367</v>
      </c>
      <c r="Y30" s="107">
        <f t="shared" si="0"/>
        <v>-20.69797596677229</v>
      </c>
    </row>
    <row r="31" spans="1:25">
      <c r="A31" s="16">
        <v>6</v>
      </c>
      <c r="B31" t="s">
        <v>257</v>
      </c>
      <c r="C31" t="s">
        <v>13</v>
      </c>
      <c r="D31">
        <v>143013</v>
      </c>
      <c r="E31">
        <v>163530</v>
      </c>
      <c r="F31">
        <v>6.9295150000000003</v>
      </c>
      <c r="G31">
        <v>0</v>
      </c>
      <c r="H31">
        <v>86.42</v>
      </c>
      <c r="I31">
        <v>21.2</v>
      </c>
      <c r="J31">
        <v>51.7</v>
      </c>
      <c r="K31">
        <v>107.4</v>
      </c>
      <c r="L31">
        <v>1.0125</v>
      </c>
      <c r="M31">
        <v>83.411000000000001</v>
      </c>
      <c r="N31">
        <v>89.96</v>
      </c>
      <c r="O31">
        <v>85.673000000000002</v>
      </c>
      <c r="P31">
        <v>16</v>
      </c>
      <c r="Q31">
        <v>27</v>
      </c>
      <c r="R31">
        <v>20.6</v>
      </c>
      <c r="S31">
        <v>5.41</v>
      </c>
      <c r="T31" s="16">
        <v>5</v>
      </c>
      <c r="U31" s="23">
        <f t="shared" si="1"/>
        <v>1209</v>
      </c>
      <c r="V31" s="5"/>
      <c r="W31" s="103">
        <v>41800.39162037037</v>
      </c>
      <c r="X31" s="102">
        <v>113173</v>
      </c>
      <c r="Y31" s="107">
        <f t="shared" si="0"/>
        <v>-20.865236027494007</v>
      </c>
    </row>
    <row r="32" spans="1:25">
      <c r="A32" s="16">
        <v>5</v>
      </c>
      <c r="B32" t="s">
        <v>258</v>
      </c>
      <c r="C32" t="s">
        <v>13</v>
      </c>
      <c r="D32">
        <v>141804</v>
      </c>
      <c r="E32">
        <v>163357</v>
      </c>
      <c r="F32">
        <v>7.0104059999999997</v>
      </c>
      <c r="G32">
        <v>0</v>
      </c>
      <c r="H32">
        <v>87.218999999999994</v>
      </c>
      <c r="I32">
        <v>21</v>
      </c>
      <c r="J32">
        <v>55.6</v>
      </c>
      <c r="K32">
        <v>207</v>
      </c>
      <c r="L32">
        <v>1.0125999999999999</v>
      </c>
      <c r="M32">
        <v>84.683999999999997</v>
      </c>
      <c r="N32">
        <v>90.626999999999995</v>
      </c>
      <c r="O32">
        <v>86.917000000000002</v>
      </c>
      <c r="P32">
        <v>15.7</v>
      </c>
      <c r="Q32">
        <v>27.4</v>
      </c>
      <c r="R32">
        <v>21</v>
      </c>
      <c r="S32">
        <v>5.42</v>
      </c>
      <c r="T32" s="16">
        <v>4</v>
      </c>
      <c r="U32" s="23">
        <f t="shared" si="1"/>
        <v>1292</v>
      </c>
      <c r="V32" s="5"/>
      <c r="W32" s="103">
        <v>41769.386145833334</v>
      </c>
      <c r="X32" s="102">
        <v>113036</v>
      </c>
      <c r="Y32" s="107">
        <f t="shared" si="0"/>
        <v>-20.287156920820294</v>
      </c>
    </row>
    <row r="33" spans="1:25">
      <c r="A33" s="16">
        <v>4</v>
      </c>
      <c r="B33" t="s">
        <v>259</v>
      </c>
      <c r="C33" t="s">
        <v>13</v>
      </c>
      <c r="D33">
        <v>140512</v>
      </c>
      <c r="E33">
        <v>163173</v>
      </c>
      <c r="F33">
        <v>6.9765829999999998</v>
      </c>
      <c r="G33">
        <v>0</v>
      </c>
      <c r="H33">
        <v>87.3</v>
      </c>
      <c r="I33">
        <v>19.899999999999999</v>
      </c>
      <c r="J33">
        <v>50.5</v>
      </c>
      <c r="K33">
        <v>163.5</v>
      </c>
      <c r="L33">
        <v>1.0125</v>
      </c>
      <c r="M33">
        <v>83.323999999999998</v>
      </c>
      <c r="N33">
        <v>90.625</v>
      </c>
      <c r="O33">
        <v>86.748000000000005</v>
      </c>
      <c r="P33">
        <v>11.8</v>
      </c>
      <c r="Q33">
        <v>29.2</v>
      </c>
      <c r="R33">
        <v>21.8</v>
      </c>
      <c r="S33">
        <v>5.42</v>
      </c>
      <c r="T33" s="16">
        <v>3</v>
      </c>
      <c r="U33" s="23">
        <f t="shared" si="1"/>
        <v>1183</v>
      </c>
      <c r="V33" s="5"/>
      <c r="W33" s="103">
        <v>41739.394421296296</v>
      </c>
      <c r="X33" s="102">
        <v>112491</v>
      </c>
      <c r="Y33" s="107">
        <f t="shared" si="0"/>
        <v>-19.94206900478251</v>
      </c>
    </row>
    <row r="34" spans="1:25">
      <c r="A34" s="16">
        <v>3</v>
      </c>
      <c r="B34" t="s">
        <v>260</v>
      </c>
      <c r="C34" t="s">
        <v>13</v>
      </c>
      <c r="D34">
        <v>139329</v>
      </c>
      <c r="E34">
        <v>163005</v>
      </c>
      <c r="F34">
        <v>7.3729480000000001</v>
      </c>
      <c r="G34">
        <v>0</v>
      </c>
      <c r="H34">
        <v>90.605000000000004</v>
      </c>
      <c r="I34">
        <v>15.9</v>
      </c>
      <c r="J34">
        <v>15.6</v>
      </c>
      <c r="K34">
        <v>128</v>
      </c>
      <c r="L34">
        <v>1.0146999999999999</v>
      </c>
      <c r="M34">
        <v>86.307000000000002</v>
      </c>
      <c r="N34">
        <v>93.92</v>
      </c>
      <c r="O34">
        <v>88.561000000000007</v>
      </c>
      <c r="P34">
        <v>6.3</v>
      </c>
      <c r="Q34">
        <v>28.5</v>
      </c>
      <c r="R34">
        <v>11.7</v>
      </c>
      <c r="S34">
        <v>5.41</v>
      </c>
      <c r="T34" s="16">
        <v>2</v>
      </c>
      <c r="U34" s="23">
        <f t="shared" si="1"/>
        <v>318</v>
      </c>
      <c r="V34" s="5"/>
      <c r="W34" s="103">
        <v>41708.389166666668</v>
      </c>
      <c r="X34" s="102">
        <v>111275</v>
      </c>
      <c r="Y34" s="107">
        <f>((X34*100)/D34)-100</f>
        <v>-20.135075971262268</v>
      </c>
    </row>
    <row r="35" spans="1:25">
      <c r="A35" s="16">
        <v>2</v>
      </c>
      <c r="B35" t="s">
        <v>261</v>
      </c>
      <c r="C35" t="s">
        <v>13</v>
      </c>
      <c r="D35">
        <v>139011</v>
      </c>
      <c r="E35">
        <v>162961</v>
      </c>
      <c r="F35">
        <v>7.4501790000000003</v>
      </c>
      <c r="G35">
        <v>0</v>
      </c>
      <c r="H35">
        <v>89.596999999999994</v>
      </c>
      <c r="I35">
        <v>14.9</v>
      </c>
      <c r="J35">
        <v>11.1</v>
      </c>
      <c r="K35">
        <v>75.8</v>
      </c>
      <c r="L35">
        <v>1.0142</v>
      </c>
      <c r="M35">
        <v>85.775999999999996</v>
      </c>
      <c r="N35">
        <v>92.28</v>
      </c>
      <c r="O35">
        <v>91.299000000000007</v>
      </c>
      <c r="P35">
        <v>8.9</v>
      </c>
      <c r="Q35">
        <v>22.2</v>
      </c>
      <c r="R35">
        <v>16.3</v>
      </c>
      <c r="S35">
        <v>5.42</v>
      </c>
      <c r="T35" s="16">
        <v>1</v>
      </c>
      <c r="U35" s="23">
        <f t="shared" si="1"/>
        <v>224</v>
      </c>
      <c r="V35" s="5"/>
      <c r="W35" s="103">
        <v>41680.39025462963</v>
      </c>
      <c r="X35" s="102">
        <v>110049</v>
      </c>
      <c r="Y35" s="107">
        <f t="shared" ref="Y35:Y36" si="2">((X35*100)/D35)-100</f>
        <v>-20.834322463689929</v>
      </c>
    </row>
    <row r="36" spans="1:25">
      <c r="A36" s="16">
        <v>1</v>
      </c>
      <c r="B36" t="s">
        <v>220</v>
      </c>
      <c r="C36" t="s">
        <v>13</v>
      </c>
      <c r="D36">
        <v>138787</v>
      </c>
      <c r="E36">
        <v>162930</v>
      </c>
      <c r="F36">
        <v>7.1333260000000003</v>
      </c>
      <c r="G36">
        <v>0</v>
      </c>
      <c r="H36">
        <v>86.031000000000006</v>
      </c>
      <c r="I36">
        <v>18.600000000000001</v>
      </c>
      <c r="J36">
        <v>47.2</v>
      </c>
      <c r="K36">
        <v>188.6</v>
      </c>
      <c r="L36">
        <v>1.0135000000000001</v>
      </c>
      <c r="M36">
        <v>81.480999999999995</v>
      </c>
      <c r="N36">
        <v>89.516999999999996</v>
      </c>
      <c r="O36">
        <v>87.201999999999998</v>
      </c>
      <c r="P36">
        <v>12.1</v>
      </c>
      <c r="Q36">
        <v>24.8</v>
      </c>
      <c r="R36">
        <v>17</v>
      </c>
      <c r="S36">
        <v>5.42</v>
      </c>
      <c r="T36" s="1"/>
      <c r="U36" s="26"/>
      <c r="V36" s="5"/>
      <c r="W36" s="103">
        <v>41649.406689814816</v>
      </c>
      <c r="X36" s="102">
        <v>108845</v>
      </c>
      <c r="Y36" s="107">
        <f t="shared" si="2"/>
        <v>-21.574066735357064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1"/>
      <c r="X37" s="302"/>
      <c r="Y37" s="30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01"/>
      <c r="X38" s="302"/>
      <c r="Y38" s="303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2"/>
      <c r="Y39" s="303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04"/>
      <c r="X40" s="305"/>
      <c r="Y40" s="306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628445</v>
      </c>
      <c r="T6" s="22">
        <v>30</v>
      </c>
      <c r="U6" s="23">
        <f>D6-D7</f>
        <v>205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628240</v>
      </c>
      <c r="T7" s="16">
        <v>29</v>
      </c>
      <c r="U7" s="23">
        <f>D7-D8</f>
        <v>18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628222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463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627759</v>
      </c>
      <c r="E9">
        <v>110618</v>
      </c>
      <c r="F9">
        <v>6.8159609999999997</v>
      </c>
      <c r="G9">
        <v>0</v>
      </c>
      <c r="H9">
        <v>83.521000000000001</v>
      </c>
      <c r="I9">
        <v>12.9</v>
      </c>
      <c r="J9">
        <v>12.3</v>
      </c>
      <c r="K9">
        <v>95.3</v>
      </c>
      <c r="L9">
        <v>1.0128999999999999</v>
      </c>
      <c r="M9">
        <v>65.123000000000005</v>
      </c>
      <c r="N9">
        <v>90.974999999999994</v>
      </c>
      <c r="O9">
        <v>82.626000000000005</v>
      </c>
      <c r="P9">
        <v>0.7</v>
      </c>
      <c r="Q9">
        <v>26.5</v>
      </c>
      <c r="R9">
        <v>16.3</v>
      </c>
      <c r="S9">
        <v>5.52</v>
      </c>
      <c r="T9" s="16">
        <v>27</v>
      </c>
      <c r="U9" s="23">
        <f t="shared" si="1"/>
        <v>295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627464</v>
      </c>
      <c r="E10">
        <v>110574</v>
      </c>
      <c r="F10">
        <v>7.4163569999999996</v>
      </c>
      <c r="G10">
        <v>0</v>
      </c>
      <c r="H10">
        <v>89.668999999999997</v>
      </c>
      <c r="I10">
        <v>12.3</v>
      </c>
      <c r="J10">
        <v>3.9</v>
      </c>
      <c r="K10">
        <v>12.9</v>
      </c>
      <c r="L10">
        <v>1.0155000000000001</v>
      </c>
      <c r="M10">
        <v>86.623000000000005</v>
      </c>
      <c r="N10">
        <v>92.314999999999998</v>
      </c>
      <c r="O10">
        <v>87.507999999999996</v>
      </c>
      <c r="P10">
        <v>-0.8</v>
      </c>
      <c r="Q10">
        <v>28.4</v>
      </c>
      <c r="R10">
        <v>7.3</v>
      </c>
      <c r="S10">
        <v>5.54</v>
      </c>
      <c r="T10" s="16">
        <v>26</v>
      </c>
      <c r="U10" s="23">
        <f t="shared" si="1"/>
        <v>95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627369</v>
      </c>
      <c r="E11">
        <v>110561</v>
      </c>
      <c r="F11">
        <v>7.5741110000000003</v>
      </c>
      <c r="G11">
        <v>0</v>
      </c>
      <c r="H11">
        <v>90.724000000000004</v>
      </c>
      <c r="I11">
        <v>12.1</v>
      </c>
      <c r="J11">
        <v>18.100000000000001</v>
      </c>
      <c r="K11">
        <v>94.5</v>
      </c>
      <c r="L11">
        <v>1.0155000000000001</v>
      </c>
      <c r="M11">
        <v>87.156000000000006</v>
      </c>
      <c r="N11">
        <v>93.635000000000005</v>
      </c>
      <c r="O11">
        <v>90.421000000000006</v>
      </c>
      <c r="P11">
        <v>-0.6</v>
      </c>
      <c r="Q11">
        <v>25.6</v>
      </c>
      <c r="R11">
        <v>9.5</v>
      </c>
      <c r="S11">
        <v>5.54</v>
      </c>
      <c r="T11" s="16">
        <v>25</v>
      </c>
      <c r="U11" s="23">
        <f t="shared" si="1"/>
        <v>428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626941</v>
      </c>
      <c r="E12">
        <v>110502</v>
      </c>
      <c r="F12">
        <v>7.3292859999999997</v>
      </c>
      <c r="G12">
        <v>0</v>
      </c>
      <c r="H12">
        <v>90.635999999999996</v>
      </c>
      <c r="I12">
        <v>15.9</v>
      </c>
      <c r="J12">
        <v>11.1</v>
      </c>
      <c r="K12">
        <v>97.3</v>
      </c>
      <c r="L12">
        <v>1.0133000000000001</v>
      </c>
      <c r="M12">
        <v>87.111000000000004</v>
      </c>
      <c r="N12">
        <v>93.301000000000002</v>
      </c>
      <c r="O12">
        <v>91.233999999999995</v>
      </c>
      <c r="P12">
        <v>8</v>
      </c>
      <c r="Q12">
        <v>23.3</v>
      </c>
      <c r="R12">
        <v>20.7</v>
      </c>
      <c r="S12">
        <v>5.56</v>
      </c>
      <c r="T12" s="16">
        <v>24</v>
      </c>
      <c r="U12" s="23">
        <f t="shared" si="1"/>
        <v>264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626677</v>
      </c>
      <c r="E13">
        <v>110466</v>
      </c>
      <c r="F13">
        <v>7.3579210000000002</v>
      </c>
      <c r="G13">
        <v>0</v>
      </c>
      <c r="H13">
        <v>92.408000000000001</v>
      </c>
      <c r="I13">
        <v>17</v>
      </c>
      <c r="J13">
        <v>0.7</v>
      </c>
      <c r="K13">
        <v>11</v>
      </c>
      <c r="L13">
        <v>1.0145</v>
      </c>
      <c r="M13">
        <v>88.73</v>
      </c>
      <c r="N13">
        <v>94.808000000000007</v>
      </c>
      <c r="O13">
        <v>88.923000000000002</v>
      </c>
      <c r="P13">
        <v>8.9</v>
      </c>
      <c r="Q13">
        <v>30.1</v>
      </c>
      <c r="R13">
        <v>13.3</v>
      </c>
      <c r="S13">
        <v>5.55</v>
      </c>
      <c r="T13" s="16">
        <v>23</v>
      </c>
      <c r="U13" s="23">
        <f t="shared" si="1"/>
        <v>20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626657</v>
      </c>
      <c r="E14">
        <v>110463</v>
      </c>
      <c r="F14">
        <v>7.520035</v>
      </c>
      <c r="G14">
        <v>0</v>
      </c>
      <c r="H14">
        <v>92.084999999999994</v>
      </c>
      <c r="I14">
        <v>17.5</v>
      </c>
      <c r="J14">
        <v>0.6</v>
      </c>
      <c r="K14">
        <v>4.3</v>
      </c>
      <c r="L14">
        <v>1.0147999999999999</v>
      </c>
      <c r="M14">
        <v>89.905000000000001</v>
      </c>
      <c r="N14">
        <v>94.099000000000004</v>
      </c>
      <c r="O14">
        <v>91.179000000000002</v>
      </c>
      <c r="P14">
        <v>8.8000000000000007</v>
      </c>
      <c r="Q14">
        <v>27.7</v>
      </c>
      <c r="R14">
        <v>13.5</v>
      </c>
      <c r="S14">
        <v>5.55</v>
      </c>
      <c r="T14" s="16">
        <v>22</v>
      </c>
      <c r="U14" s="23">
        <f t="shared" si="1"/>
        <v>16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626641</v>
      </c>
      <c r="E15">
        <v>110461</v>
      </c>
      <c r="F15">
        <v>7.4831849999999998</v>
      </c>
      <c r="G15">
        <v>0</v>
      </c>
      <c r="H15">
        <v>89.813999999999993</v>
      </c>
      <c r="I15">
        <v>17.7</v>
      </c>
      <c r="J15">
        <v>18.100000000000001</v>
      </c>
      <c r="K15">
        <v>91.8</v>
      </c>
      <c r="L15">
        <v>1.0145999999999999</v>
      </c>
      <c r="M15">
        <v>86.965000000000003</v>
      </c>
      <c r="N15">
        <v>93.094999999999999</v>
      </c>
      <c r="O15">
        <v>90.941000000000003</v>
      </c>
      <c r="P15">
        <v>10.4</v>
      </c>
      <c r="Q15">
        <v>26.8</v>
      </c>
      <c r="R15">
        <v>14.2</v>
      </c>
      <c r="S15">
        <v>5.54</v>
      </c>
      <c r="T15" s="22">
        <v>21</v>
      </c>
      <c r="U15" s="23">
        <f t="shared" si="1"/>
        <v>427</v>
      </c>
      <c r="V15" s="24">
        <v>22</v>
      </c>
      <c r="W15" s="102" t="s">
        <v>401</v>
      </c>
      <c r="X15" s="102">
        <v>626641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626214</v>
      </c>
      <c r="E16">
        <v>110401</v>
      </c>
      <c r="F16">
        <v>7.1124859999999996</v>
      </c>
      <c r="G16">
        <v>0</v>
      </c>
      <c r="H16">
        <v>90.183000000000007</v>
      </c>
      <c r="I16">
        <v>17.899999999999999</v>
      </c>
      <c r="J16">
        <v>11.8</v>
      </c>
      <c r="K16">
        <v>95.7</v>
      </c>
      <c r="L16">
        <v>1.0127999999999999</v>
      </c>
      <c r="M16">
        <v>86.406000000000006</v>
      </c>
      <c r="N16">
        <v>92.74</v>
      </c>
      <c r="O16">
        <v>88.406999999999996</v>
      </c>
      <c r="P16">
        <v>10.4</v>
      </c>
      <c r="Q16">
        <v>26.7</v>
      </c>
      <c r="R16">
        <v>21.2</v>
      </c>
      <c r="S16">
        <v>5.56</v>
      </c>
      <c r="T16" s="16">
        <v>20</v>
      </c>
      <c r="U16" s="23">
        <f t="shared" si="1"/>
        <v>282</v>
      </c>
      <c r="V16" s="16"/>
      <c r="W16" s="102" t="s">
        <v>402</v>
      </c>
      <c r="X16" s="102">
        <v>626214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625932</v>
      </c>
      <c r="E17">
        <v>110362</v>
      </c>
      <c r="F17">
        <v>7.405926</v>
      </c>
      <c r="G17">
        <v>0</v>
      </c>
      <c r="H17">
        <v>89.786000000000001</v>
      </c>
      <c r="I17">
        <v>16.600000000000001</v>
      </c>
      <c r="J17">
        <v>2.8</v>
      </c>
      <c r="K17">
        <v>14.5</v>
      </c>
      <c r="L17">
        <v>1.0146999999999999</v>
      </c>
      <c r="M17">
        <v>87.123999999999995</v>
      </c>
      <c r="N17">
        <v>92.158000000000001</v>
      </c>
      <c r="O17">
        <v>89.218000000000004</v>
      </c>
      <c r="P17">
        <v>8.9</v>
      </c>
      <c r="Q17">
        <v>31.6</v>
      </c>
      <c r="R17">
        <v>12.3</v>
      </c>
      <c r="S17">
        <v>5.55</v>
      </c>
      <c r="T17" s="16">
        <v>19</v>
      </c>
      <c r="U17" s="23">
        <f t="shared" si="1"/>
        <v>68</v>
      </c>
      <c r="V17" s="16"/>
      <c r="W17" s="102" t="s">
        <v>403</v>
      </c>
      <c r="X17" s="102">
        <v>625932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625864</v>
      </c>
      <c r="E18">
        <v>110353</v>
      </c>
      <c r="F18">
        <v>7.565569</v>
      </c>
      <c r="G18">
        <v>0</v>
      </c>
      <c r="H18">
        <v>88.826999999999998</v>
      </c>
      <c r="I18">
        <v>14.9</v>
      </c>
      <c r="J18">
        <v>16.8</v>
      </c>
      <c r="K18">
        <v>96.6</v>
      </c>
      <c r="L18">
        <v>1.0156000000000001</v>
      </c>
      <c r="M18">
        <v>85.072000000000003</v>
      </c>
      <c r="N18">
        <v>91.902000000000001</v>
      </c>
      <c r="O18">
        <v>90.16</v>
      </c>
      <c r="P18">
        <v>5.5</v>
      </c>
      <c r="Q18">
        <v>25.7</v>
      </c>
      <c r="R18">
        <v>9.1</v>
      </c>
      <c r="S18">
        <v>5.54</v>
      </c>
      <c r="T18" s="16">
        <v>18</v>
      </c>
      <c r="U18" s="23">
        <f t="shared" si="1"/>
        <v>395</v>
      </c>
      <c r="V18" s="16"/>
      <c r="W18" s="102" t="s">
        <v>404</v>
      </c>
      <c r="X18" s="102">
        <v>625864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625469</v>
      </c>
      <c r="E19">
        <v>110296</v>
      </c>
      <c r="F19">
        <v>7.1650010000000002</v>
      </c>
      <c r="G19">
        <v>0</v>
      </c>
      <c r="H19">
        <v>93.944000000000003</v>
      </c>
      <c r="I19">
        <v>18.100000000000001</v>
      </c>
      <c r="J19">
        <v>6.7</v>
      </c>
      <c r="K19">
        <v>93.7</v>
      </c>
      <c r="L19">
        <v>1.0133000000000001</v>
      </c>
      <c r="M19">
        <v>86.519000000000005</v>
      </c>
      <c r="N19">
        <v>97.168999999999997</v>
      </c>
      <c r="O19">
        <v>88.111000000000004</v>
      </c>
      <c r="P19">
        <v>7</v>
      </c>
      <c r="Q19">
        <v>31</v>
      </c>
      <c r="R19">
        <v>18.3</v>
      </c>
      <c r="S19">
        <v>5.55</v>
      </c>
      <c r="T19" s="16">
        <v>17</v>
      </c>
      <c r="U19" s="23">
        <f t="shared" si="1"/>
        <v>160</v>
      </c>
      <c r="V19" s="16"/>
      <c r="W19" s="102" t="s">
        <v>405</v>
      </c>
      <c r="X19" s="102">
        <v>625469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625309</v>
      </c>
      <c r="E20">
        <v>110275</v>
      </c>
      <c r="F20">
        <v>7.7900710000000002</v>
      </c>
      <c r="G20">
        <v>0</v>
      </c>
      <c r="H20">
        <v>92.828000000000003</v>
      </c>
      <c r="I20">
        <v>17.899999999999999</v>
      </c>
      <c r="J20">
        <v>0</v>
      </c>
      <c r="K20">
        <v>0</v>
      </c>
      <c r="L20">
        <v>1.0154000000000001</v>
      </c>
      <c r="M20">
        <v>90.125</v>
      </c>
      <c r="N20">
        <v>96.831999999999994</v>
      </c>
      <c r="O20">
        <v>94.975999999999999</v>
      </c>
      <c r="P20">
        <v>7.7</v>
      </c>
      <c r="Q20">
        <v>29.1</v>
      </c>
      <c r="R20">
        <v>13.9</v>
      </c>
      <c r="S20">
        <v>5.58</v>
      </c>
      <c r="T20" s="16">
        <v>16</v>
      </c>
      <c r="U20" s="23">
        <f t="shared" si="1"/>
        <v>0</v>
      </c>
      <c r="V20" s="16"/>
      <c r="W20" s="102" t="s">
        <v>406</v>
      </c>
      <c r="X20" s="102">
        <v>625309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625309</v>
      </c>
      <c r="E21">
        <v>110275</v>
      </c>
      <c r="F21">
        <v>7.4951340000000002</v>
      </c>
      <c r="G21">
        <v>0</v>
      </c>
      <c r="H21">
        <v>90.784000000000006</v>
      </c>
      <c r="I21">
        <v>17.7</v>
      </c>
      <c r="J21">
        <v>0.2</v>
      </c>
      <c r="K21">
        <v>2.8</v>
      </c>
      <c r="L21">
        <v>1.0146999999999999</v>
      </c>
      <c r="M21">
        <v>87.459000000000003</v>
      </c>
      <c r="N21">
        <v>92.358999999999995</v>
      </c>
      <c r="O21">
        <v>91.022000000000006</v>
      </c>
      <c r="P21">
        <v>8</v>
      </c>
      <c r="Q21">
        <v>30.5</v>
      </c>
      <c r="R21">
        <v>14</v>
      </c>
      <c r="S21">
        <v>5.57</v>
      </c>
      <c r="T21" s="16">
        <v>15</v>
      </c>
      <c r="U21" s="23">
        <f t="shared" si="1"/>
        <v>4</v>
      </c>
      <c r="V21" s="16"/>
      <c r="W21" s="102" t="s">
        <v>407</v>
      </c>
      <c r="X21" s="102">
        <v>625309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625305</v>
      </c>
      <c r="E22">
        <v>110274</v>
      </c>
      <c r="F22">
        <v>7.2930010000000003</v>
      </c>
      <c r="G22">
        <v>0</v>
      </c>
      <c r="H22">
        <v>86.552000000000007</v>
      </c>
      <c r="I22">
        <v>17.2</v>
      </c>
      <c r="J22">
        <v>3.7</v>
      </c>
      <c r="K22">
        <v>15.3</v>
      </c>
      <c r="L22">
        <v>1.0144</v>
      </c>
      <c r="M22">
        <v>83.188000000000002</v>
      </c>
      <c r="N22">
        <v>89.570999999999998</v>
      </c>
      <c r="O22">
        <v>87.914000000000001</v>
      </c>
      <c r="P22">
        <v>7.6</v>
      </c>
      <c r="Q22">
        <v>31.4</v>
      </c>
      <c r="R22">
        <v>12.9</v>
      </c>
      <c r="S22">
        <v>5.55</v>
      </c>
      <c r="T22" s="22">
        <v>14</v>
      </c>
      <c r="U22" s="23">
        <f t="shared" si="1"/>
        <v>88</v>
      </c>
      <c r="V22" s="24">
        <v>15</v>
      </c>
      <c r="W22" s="102" t="s">
        <v>408</v>
      </c>
      <c r="X22" s="102">
        <v>625306</v>
      </c>
      <c r="Y22" s="246">
        <f t="shared" si="0"/>
        <v>1.5992195808678389E-4</v>
      </c>
    </row>
    <row r="23" spans="1:25">
      <c r="A23" s="16">
        <v>14</v>
      </c>
      <c r="B23" t="s">
        <v>249</v>
      </c>
      <c r="C23" t="s">
        <v>13</v>
      </c>
      <c r="D23">
        <v>625217</v>
      </c>
      <c r="E23">
        <v>110262</v>
      </c>
      <c r="F23">
        <v>7.1271100000000001</v>
      </c>
      <c r="G23">
        <v>0</v>
      </c>
      <c r="H23">
        <v>87.316000000000003</v>
      </c>
      <c r="I23">
        <v>17</v>
      </c>
      <c r="J23">
        <v>3.5</v>
      </c>
      <c r="K23">
        <v>15.3</v>
      </c>
      <c r="L23">
        <v>1.0143</v>
      </c>
      <c r="M23">
        <v>84.144999999999996</v>
      </c>
      <c r="N23">
        <v>90.712000000000003</v>
      </c>
      <c r="O23">
        <v>85.021000000000001</v>
      </c>
      <c r="P23">
        <v>8.6999999999999993</v>
      </c>
      <c r="Q23">
        <v>30.3</v>
      </c>
      <c r="R23">
        <v>11</v>
      </c>
      <c r="S23">
        <v>5.55</v>
      </c>
      <c r="T23" s="16">
        <v>13</v>
      </c>
      <c r="U23" s="23">
        <f t="shared" si="1"/>
        <v>86</v>
      </c>
      <c r="V23" s="16"/>
      <c r="W23" s="102" t="s">
        <v>409</v>
      </c>
      <c r="X23" s="102">
        <v>625228</v>
      </c>
      <c r="Y23" s="246">
        <f t="shared" si="0"/>
        <v>1.7593891400906614E-3</v>
      </c>
    </row>
    <row r="24" spans="1:25">
      <c r="A24" s="16">
        <v>13</v>
      </c>
      <c r="B24" t="s">
        <v>250</v>
      </c>
      <c r="C24" t="s">
        <v>13</v>
      </c>
      <c r="D24">
        <v>625131</v>
      </c>
      <c r="E24">
        <v>110249</v>
      </c>
      <c r="F24">
        <v>7.2424499999999998</v>
      </c>
      <c r="G24">
        <v>0</v>
      </c>
      <c r="H24">
        <v>87.626999999999995</v>
      </c>
      <c r="I24">
        <v>16.899999999999999</v>
      </c>
      <c r="J24">
        <v>3.9</v>
      </c>
      <c r="K24">
        <v>12.5</v>
      </c>
      <c r="L24">
        <v>1.0139</v>
      </c>
      <c r="M24">
        <v>84.763000000000005</v>
      </c>
      <c r="N24">
        <v>90.823999999999998</v>
      </c>
      <c r="O24">
        <v>88.281000000000006</v>
      </c>
      <c r="P24">
        <v>12</v>
      </c>
      <c r="Q24">
        <v>27.6</v>
      </c>
      <c r="R24">
        <v>15.8</v>
      </c>
      <c r="S24">
        <v>5.58</v>
      </c>
      <c r="T24" s="16">
        <v>12</v>
      </c>
      <c r="U24" s="23">
        <f t="shared" si="1"/>
        <v>96</v>
      </c>
      <c r="V24" s="16"/>
      <c r="W24" s="102" t="s">
        <v>410</v>
      </c>
      <c r="X24" s="102">
        <v>625141</v>
      </c>
      <c r="Y24" s="246">
        <f t="shared" si="0"/>
        <v>1.5996647102838324E-3</v>
      </c>
    </row>
    <row r="25" spans="1:25">
      <c r="A25" s="16">
        <v>12</v>
      </c>
      <c r="B25" t="s">
        <v>251</v>
      </c>
      <c r="C25" t="s">
        <v>13</v>
      </c>
      <c r="D25">
        <v>625035</v>
      </c>
      <c r="E25">
        <v>110236</v>
      </c>
      <c r="F25">
        <v>7.0569759999999997</v>
      </c>
      <c r="G25">
        <v>0</v>
      </c>
      <c r="H25">
        <v>86.957999999999998</v>
      </c>
      <c r="I25">
        <v>16</v>
      </c>
      <c r="J25">
        <v>3.7</v>
      </c>
      <c r="K25">
        <v>13.2</v>
      </c>
      <c r="L25">
        <v>1.0134000000000001</v>
      </c>
      <c r="M25">
        <v>85.093000000000004</v>
      </c>
      <c r="N25">
        <v>89.388999999999996</v>
      </c>
      <c r="O25">
        <v>85.802000000000007</v>
      </c>
      <c r="P25">
        <v>13.5</v>
      </c>
      <c r="Q25">
        <v>21.9</v>
      </c>
      <c r="R25">
        <v>15.9</v>
      </c>
      <c r="S25">
        <v>5.55</v>
      </c>
      <c r="T25" s="16">
        <v>11</v>
      </c>
      <c r="U25" s="23">
        <f t="shared" si="1"/>
        <v>88</v>
      </c>
      <c r="V25" s="16"/>
      <c r="W25" s="102" t="s">
        <v>411</v>
      </c>
      <c r="X25" s="102">
        <v>625046</v>
      </c>
      <c r="Y25" s="246">
        <f t="shared" si="0"/>
        <v>1.7599014455242923E-3</v>
      </c>
    </row>
    <row r="26" spans="1:25">
      <c r="A26" s="16">
        <v>11</v>
      </c>
      <c r="B26" t="s">
        <v>252</v>
      </c>
      <c r="C26" t="s">
        <v>13</v>
      </c>
      <c r="D26">
        <v>624947</v>
      </c>
      <c r="E26">
        <v>110224</v>
      </c>
      <c r="F26">
        <v>7.1138459999999997</v>
      </c>
      <c r="G26">
        <v>0</v>
      </c>
      <c r="H26">
        <v>88.704999999999998</v>
      </c>
      <c r="I26">
        <v>18.399999999999999</v>
      </c>
      <c r="J26">
        <v>17.7</v>
      </c>
      <c r="K26">
        <v>91.1</v>
      </c>
      <c r="L26">
        <v>1.0136000000000001</v>
      </c>
      <c r="M26">
        <v>85.474999999999994</v>
      </c>
      <c r="N26">
        <v>91.201999999999998</v>
      </c>
      <c r="O26">
        <v>86.445999999999998</v>
      </c>
      <c r="P26">
        <v>13.3</v>
      </c>
      <c r="Q26">
        <v>25.2</v>
      </c>
      <c r="R26">
        <v>15.6</v>
      </c>
      <c r="S26">
        <v>5.57</v>
      </c>
      <c r="T26" s="16">
        <v>10</v>
      </c>
      <c r="U26" s="23">
        <f t="shared" si="1"/>
        <v>415</v>
      </c>
      <c r="V26" s="16"/>
      <c r="W26" s="102" t="s">
        <v>412</v>
      </c>
      <c r="X26" s="102">
        <v>624957</v>
      </c>
      <c r="Y26" s="246">
        <f t="shared" si="0"/>
        <v>1.6001356915040787E-3</v>
      </c>
    </row>
    <row r="27" spans="1:25">
      <c r="A27" s="16">
        <v>10</v>
      </c>
      <c r="B27" t="s">
        <v>253</v>
      </c>
      <c r="C27" t="s">
        <v>13</v>
      </c>
      <c r="D27">
        <v>624532</v>
      </c>
      <c r="E27">
        <v>110165</v>
      </c>
      <c r="F27">
        <v>7.1075350000000004</v>
      </c>
      <c r="G27">
        <v>0</v>
      </c>
      <c r="H27">
        <v>90.93</v>
      </c>
      <c r="I27">
        <v>14.2</v>
      </c>
      <c r="J27">
        <v>7.9</v>
      </c>
      <c r="K27">
        <v>88.8</v>
      </c>
      <c r="L27">
        <v>1.0129999999999999</v>
      </c>
      <c r="M27">
        <v>86.25</v>
      </c>
      <c r="N27">
        <v>93.453000000000003</v>
      </c>
      <c r="O27">
        <v>87.844999999999999</v>
      </c>
      <c r="P27">
        <v>4.5999999999999996</v>
      </c>
      <c r="Q27">
        <v>24.2</v>
      </c>
      <c r="R27">
        <v>19.8</v>
      </c>
      <c r="S27">
        <v>5.56</v>
      </c>
      <c r="T27" s="16">
        <v>9</v>
      </c>
      <c r="U27" s="23">
        <f t="shared" si="1"/>
        <v>187</v>
      </c>
      <c r="V27" s="16"/>
      <c r="W27" s="102" t="s">
        <v>413</v>
      </c>
      <c r="X27" s="102">
        <v>624581</v>
      </c>
      <c r="Y27" s="246">
        <f t="shared" si="0"/>
        <v>7.8458749911902714E-3</v>
      </c>
    </row>
    <row r="28" spans="1:25">
      <c r="A28" s="16">
        <v>9</v>
      </c>
      <c r="B28" t="s">
        <v>254</v>
      </c>
      <c r="C28" t="s">
        <v>13</v>
      </c>
      <c r="D28">
        <v>624345</v>
      </c>
      <c r="E28">
        <v>110139</v>
      </c>
      <c r="F28">
        <v>7.5118109999999998</v>
      </c>
      <c r="G28">
        <v>0</v>
      </c>
      <c r="H28">
        <v>90.430999999999997</v>
      </c>
      <c r="I28">
        <v>15.6</v>
      </c>
      <c r="J28">
        <v>0.4</v>
      </c>
      <c r="K28">
        <v>3.9</v>
      </c>
      <c r="L28">
        <v>1.0148999999999999</v>
      </c>
      <c r="M28">
        <v>87.218000000000004</v>
      </c>
      <c r="N28">
        <v>93.852999999999994</v>
      </c>
      <c r="O28">
        <v>90.712000000000003</v>
      </c>
      <c r="P28">
        <v>9.1999999999999993</v>
      </c>
      <c r="Q28">
        <v>26.6</v>
      </c>
      <c r="R28">
        <v>12.5</v>
      </c>
      <c r="S28">
        <v>5.56</v>
      </c>
      <c r="T28" s="16">
        <v>8</v>
      </c>
      <c r="U28" s="23">
        <f t="shared" si="1"/>
        <v>13</v>
      </c>
      <c r="V28" s="16"/>
      <c r="W28" s="102" t="s">
        <v>414</v>
      </c>
      <c r="X28" s="102">
        <v>624346</v>
      </c>
      <c r="Y28" s="246">
        <f t="shared" si="0"/>
        <v>1.6016785590977634E-4</v>
      </c>
    </row>
    <row r="29" spans="1:25" s="25" customFormat="1">
      <c r="A29" s="21">
        <v>8</v>
      </c>
      <c r="B29" t="s">
        <v>255</v>
      </c>
      <c r="C29" t="s">
        <v>13</v>
      </c>
      <c r="D29">
        <v>624332</v>
      </c>
      <c r="E29">
        <v>110138</v>
      </c>
      <c r="F29">
        <v>7.2509620000000004</v>
      </c>
      <c r="G29">
        <v>0</v>
      </c>
      <c r="H29">
        <v>87.673000000000002</v>
      </c>
      <c r="I29">
        <v>20.6</v>
      </c>
      <c r="J29">
        <v>2.4</v>
      </c>
      <c r="K29">
        <v>9.5</v>
      </c>
      <c r="L29">
        <v>1.0136000000000001</v>
      </c>
      <c r="M29">
        <v>85.298000000000002</v>
      </c>
      <c r="N29">
        <v>90.828999999999994</v>
      </c>
      <c r="O29">
        <v>89.009</v>
      </c>
      <c r="P29">
        <v>13.7</v>
      </c>
      <c r="Q29">
        <v>32</v>
      </c>
      <c r="R29">
        <v>17.5</v>
      </c>
      <c r="S29">
        <v>5.57</v>
      </c>
      <c r="T29" s="22">
        <v>7</v>
      </c>
      <c r="U29" s="23">
        <f t="shared" si="1"/>
        <v>58</v>
      </c>
      <c r="V29" s="24">
        <v>8</v>
      </c>
      <c r="W29" s="102" t="s">
        <v>415</v>
      </c>
      <c r="X29" s="102">
        <v>624334</v>
      </c>
      <c r="Y29" s="246">
        <f t="shared" si="0"/>
        <v>3.2034238194000864E-4</v>
      </c>
    </row>
    <row r="30" spans="1:25">
      <c r="A30" s="16">
        <v>7</v>
      </c>
      <c r="B30" t="s">
        <v>256</v>
      </c>
      <c r="C30" t="s">
        <v>13</v>
      </c>
      <c r="D30">
        <v>624274</v>
      </c>
      <c r="E30">
        <v>110129</v>
      </c>
      <c r="F30">
        <v>7.0873889999999999</v>
      </c>
      <c r="G30">
        <v>0</v>
      </c>
      <c r="H30">
        <v>86.676000000000002</v>
      </c>
      <c r="I30">
        <v>19.600000000000001</v>
      </c>
      <c r="J30">
        <v>3</v>
      </c>
      <c r="K30">
        <v>9.3000000000000007</v>
      </c>
      <c r="L30">
        <v>1.0138</v>
      </c>
      <c r="M30">
        <v>81.915999999999997</v>
      </c>
      <c r="N30">
        <v>90.888999999999996</v>
      </c>
      <c r="O30">
        <v>85.42</v>
      </c>
      <c r="P30">
        <v>10.199999999999999</v>
      </c>
      <c r="Q30">
        <v>33.4</v>
      </c>
      <c r="R30">
        <v>13.7</v>
      </c>
      <c r="S30">
        <v>5.56</v>
      </c>
      <c r="T30" s="16">
        <v>6</v>
      </c>
      <c r="U30" s="23">
        <f t="shared" si="1"/>
        <v>71</v>
      </c>
      <c r="V30" s="5"/>
      <c r="W30" s="102" t="s">
        <v>416</v>
      </c>
      <c r="X30" s="102">
        <v>624282</v>
      </c>
      <c r="Y30" s="246">
        <f t="shared" si="0"/>
        <v>1.2814885771348372E-3</v>
      </c>
    </row>
    <row r="31" spans="1:25">
      <c r="A31" s="16">
        <v>6</v>
      </c>
      <c r="B31" t="s">
        <v>257</v>
      </c>
      <c r="C31" t="s">
        <v>13</v>
      </c>
      <c r="D31">
        <v>624203</v>
      </c>
      <c r="E31">
        <v>110119</v>
      </c>
      <c r="F31">
        <v>7.0799700000000003</v>
      </c>
      <c r="G31">
        <v>0</v>
      </c>
      <c r="H31">
        <v>86.710999999999999</v>
      </c>
      <c r="I31">
        <v>19.2</v>
      </c>
      <c r="J31">
        <v>2.2000000000000002</v>
      </c>
      <c r="K31">
        <v>9.6999999999999993</v>
      </c>
      <c r="L31">
        <v>1.0135000000000001</v>
      </c>
      <c r="M31">
        <v>83.763999999999996</v>
      </c>
      <c r="N31">
        <v>90.19</v>
      </c>
      <c r="O31">
        <v>86.076999999999998</v>
      </c>
      <c r="P31">
        <v>9.8000000000000007</v>
      </c>
      <c r="Q31">
        <v>28.7</v>
      </c>
      <c r="R31">
        <v>15.8</v>
      </c>
      <c r="S31">
        <v>5.57</v>
      </c>
      <c r="T31" s="16">
        <v>5</v>
      </c>
      <c r="U31" s="23">
        <f t="shared" si="1"/>
        <v>55</v>
      </c>
      <c r="V31" s="5"/>
      <c r="W31" s="102" t="s">
        <v>417</v>
      </c>
      <c r="X31" s="102">
        <v>624210</v>
      </c>
      <c r="Y31" s="246">
        <f t="shared" si="0"/>
        <v>1.1214300475899108E-3</v>
      </c>
    </row>
    <row r="32" spans="1:25">
      <c r="A32" s="16">
        <v>5</v>
      </c>
      <c r="B32" t="s">
        <v>258</v>
      </c>
      <c r="C32" t="s">
        <v>13</v>
      </c>
      <c r="D32">
        <v>624148</v>
      </c>
      <c r="E32">
        <v>110112</v>
      </c>
      <c r="F32">
        <v>7.1794750000000001</v>
      </c>
      <c r="G32">
        <v>0</v>
      </c>
      <c r="H32">
        <v>87.507000000000005</v>
      </c>
      <c r="I32">
        <v>19</v>
      </c>
      <c r="J32">
        <v>13.4</v>
      </c>
      <c r="K32">
        <v>87.8</v>
      </c>
      <c r="L32">
        <v>1.0138</v>
      </c>
      <c r="M32">
        <v>84.974999999999994</v>
      </c>
      <c r="N32">
        <v>90.869</v>
      </c>
      <c r="O32">
        <v>87.137</v>
      </c>
      <c r="P32">
        <v>10.6</v>
      </c>
      <c r="Q32">
        <v>29.4</v>
      </c>
      <c r="R32">
        <v>15</v>
      </c>
      <c r="S32">
        <v>5.58</v>
      </c>
      <c r="T32" s="16">
        <v>4</v>
      </c>
      <c r="U32" s="23">
        <f t="shared" si="1"/>
        <v>317</v>
      </c>
      <c r="V32" s="5"/>
      <c r="W32" s="102" t="s">
        <v>418</v>
      </c>
      <c r="X32" s="102">
        <v>624157</v>
      </c>
      <c r="Y32" s="246">
        <f t="shared" si="0"/>
        <v>1.4419656876185627E-3</v>
      </c>
    </row>
    <row r="33" spans="1:25">
      <c r="A33" s="16">
        <v>4</v>
      </c>
      <c r="B33" t="s">
        <v>259</v>
      </c>
      <c r="C33" t="s">
        <v>13</v>
      </c>
      <c r="D33">
        <v>623831</v>
      </c>
      <c r="E33">
        <v>110066</v>
      </c>
      <c r="F33">
        <v>7.052149</v>
      </c>
      <c r="G33">
        <v>0</v>
      </c>
      <c r="H33">
        <v>87.588999999999999</v>
      </c>
      <c r="I33">
        <v>18.8</v>
      </c>
      <c r="J33">
        <v>8.6999999999999993</v>
      </c>
      <c r="K33">
        <v>86.8</v>
      </c>
      <c r="L33">
        <v>1.0127999999999999</v>
      </c>
      <c r="M33">
        <v>83.611999999999995</v>
      </c>
      <c r="N33">
        <v>90.873000000000005</v>
      </c>
      <c r="O33">
        <v>87.286000000000001</v>
      </c>
      <c r="P33">
        <v>7.7</v>
      </c>
      <c r="Q33">
        <v>34.9</v>
      </c>
      <c r="R33">
        <v>20.399999999999999</v>
      </c>
      <c r="S33">
        <v>5.56</v>
      </c>
      <c r="T33" s="16">
        <v>3</v>
      </c>
      <c r="U33" s="23">
        <f t="shared" si="1"/>
        <v>207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623624</v>
      </c>
      <c r="E34">
        <v>110037</v>
      </c>
      <c r="F34">
        <v>7.4402379999999999</v>
      </c>
      <c r="G34">
        <v>0</v>
      </c>
      <c r="H34">
        <v>90.840999999999994</v>
      </c>
      <c r="I34">
        <v>16.5</v>
      </c>
      <c r="J34">
        <v>0.5</v>
      </c>
      <c r="K34">
        <v>3.7</v>
      </c>
      <c r="L34">
        <v>1.0150999999999999</v>
      </c>
      <c r="M34">
        <v>86.524000000000001</v>
      </c>
      <c r="N34">
        <v>94.197000000000003</v>
      </c>
      <c r="O34">
        <v>88.853999999999999</v>
      </c>
      <c r="P34">
        <v>6.3</v>
      </c>
      <c r="Q34">
        <v>32.4</v>
      </c>
      <c r="R34">
        <v>10.1</v>
      </c>
      <c r="S34">
        <v>5.55</v>
      </c>
      <c r="T34" s="16">
        <v>2</v>
      </c>
      <c r="U34" s="23">
        <f t="shared" si="1"/>
        <v>11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623613</v>
      </c>
      <c r="E35">
        <v>110035</v>
      </c>
      <c r="F35">
        <v>7.5420939999999996</v>
      </c>
      <c r="G35">
        <v>0</v>
      </c>
      <c r="H35">
        <v>89.844999999999999</v>
      </c>
      <c r="I35">
        <v>14.8</v>
      </c>
      <c r="J35">
        <v>0.6</v>
      </c>
      <c r="K35">
        <v>3.8</v>
      </c>
      <c r="L35">
        <v>1.0147999999999999</v>
      </c>
      <c r="M35">
        <v>86</v>
      </c>
      <c r="N35">
        <v>92.475999999999999</v>
      </c>
      <c r="O35">
        <v>91.721000000000004</v>
      </c>
      <c r="P35">
        <v>8.6999999999999993</v>
      </c>
      <c r="Q35">
        <v>24.2</v>
      </c>
      <c r="R35">
        <v>14.1</v>
      </c>
      <c r="S35">
        <v>5.57</v>
      </c>
      <c r="T35" s="16">
        <v>1</v>
      </c>
      <c r="U35" s="23">
        <f t="shared" si="1"/>
        <v>16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623597</v>
      </c>
      <c r="E36">
        <v>110033</v>
      </c>
      <c r="F36">
        <v>7.3265960000000003</v>
      </c>
      <c r="G36">
        <v>0</v>
      </c>
      <c r="H36">
        <v>86.308999999999997</v>
      </c>
      <c r="I36">
        <v>15.8</v>
      </c>
      <c r="J36">
        <v>1.1000000000000001</v>
      </c>
      <c r="K36">
        <v>5.7</v>
      </c>
      <c r="L36">
        <v>1.0146999999999999</v>
      </c>
      <c r="M36">
        <v>81.772000000000006</v>
      </c>
      <c r="N36">
        <v>89.787999999999997</v>
      </c>
      <c r="O36">
        <v>87.647999999999996</v>
      </c>
      <c r="P36">
        <v>5.2</v>
      </c>
      <c r="Q36">
        <v>29.7</v>
      </c>
      <c r="R36">
        <v>10.9</v>
      </c>
      <c r="S36">
        <v>5.56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19"/>
      <c r="X37" s="320"/>
      <c r="Y37" s="321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9"/>
      <c r="X38" s="320"/>
      <c r="Y38" s="322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9"/>
      <c r="X39" s="320"/>
      <c r="Y39" s="322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23"/>
      <c r="X40" s="324"/>
      <c r="Y40" s="325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"/>
  <sheetViews>
    <sheetView workbookViewId="0">
      <selection activeCell="AW10" sqref="AW10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643183</v>
      </c>
      <c r="T6" s="22">
        <v>30</v>
      </c>
      <c r="U6" s="23">
        <f>D6-D7</f>
        <v>3631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639552</v>
      </c>
      <c r="T7" s="16">
        <v>29</v>
      </c>
      <c r="U7" s="23">
        <f>D7-D8</f>
        <v>3352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636200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3401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632799</v>
      </c>
      <c r="E9">
        <v>672893</v>
      </c>
      <c r="F9">
        <v>6.6332100000000001</v>
      </c>
      <c r="G9">
        <v>0</v>
      </c>
      <c r="H9">
        <v>83.168999999999997</v>
      </c>
      <c r="I9">
        <v>21.7</v>
      </c>
      <c r="J9">
        <v>170.6</v>
      </c>
      <c r="K9">
        <v>282.39999999999998</v>
      </c>
      <c r="L9">
        <v>1.0118</v>
      </c>
      <c r="M9">
        <v>64.802999999999997</v>
      </c>
      <c r="N9">
        <v>90.69</v>
      </c>
      <c r="O9">
        <v>81.77</v>
      </c>
      <c r="P9">
        <v>18.8</v>
      </c>
      <c r="Q9">
        <v>26.6</v>
      </c>
      <c r="R9">
        <v>21.2</v>
      </c>
      <c r="S9">
        <v>5.18</v>
      </c>
      <c r="T9" s="16">
        <v>27</v>
      </c>
      <c r="U9" s="23">
        <f t="shared" si="1"/>
        <v>4094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628705</v>
      </c>
      <c r="E10">
        <v>672282</v>
      </c>
      <c r="F10">
        <v>6.9841040000000003</v>
      </c>
      <c r="G10">
        <v>0</v>
      </c>
      <c r="H10">
        <v>89.31</v>
      </c>
      <c r="I10">
        <v>21.9</v>
      </c>
      <c r="J10">
        <v>175.2</v>
      </c>
      <c r="K10">
        <v>324.3</v>
      </c>
      <c r="L10">
        <v>1.0124</v>
      </c>
      <c r="M10">
        <v>86.204999999999998</v>
      </c>
      <c r="N10">
        <v>92.007999999999996</v>
      </c>
      <c r="O10">
        <v>86.974999999999994</v>
      </c>
      <c r="P10">
        <v>18.399999999999999</v>
      </c>
      <c r="Q10">
        <v>26.4</v>
      </c>
      <c r="R10">
        <v>22.2</v>
      </c>
      <c r="S10">
        <v>5.19</v>
      </c>
      <c r="T10" s="16">
        <v>26</v>
      </c>
      <c r="U10" s="23">
        <f t="shared" si="1"/>
        <v>4196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624509</v>
      </c>
      <c r="E11">
        <v>671696</v>
      </c>
      <c r="F11">
        <v>7.1976589999999998</v>
      </c>
      <c r="G11">
        <v>0</v>
      </c>
      <c r="H11">
        <v>90.367999999999995</v>
      </c>
      <c r="I11">
        <v>21.8</v>
      </c>
      <c r="J11">
        <v>173.5</v>
      </c>
      <c r="K11">
        <v>298.89999999999998</v>
      </c>
      <c r="L11">
        <v>1.0127999999999999</v>
      </c>
      <c r="M11">
        <v>86.753</v>
      </c>
      <c r="N11">
        <v>93.376999999999995</v>
      </c>
      <c r="O11">
        <v>90.091999999999999</v>
      </c>
      <c r="P11">
        <v>19.100000000000001</v>
      </c>
      <c r="Q11">
        <v>25.8</v>
      </c>
      <c r="R11">
        <v>22.6</v>
      </c>
      <c r="S11">
        <v>5.19</v>
      </c>
      <c r="T11" s="16">
        <v>25</v>
      </c>
      <c r="U11" s="23">
        <f t="shared" si="1"/>
        <v>4160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620349</v>
      </c>
      <c r="E12">
        <v>671120</v>
      </c>
      <c r="F12">
        <v>7.2155829999999996</v>
      </c>
      <c r="G12">
        <v>0</v>
      </c>
      <c r="H12">
        <v>90.257999999999996</v>
      </c>
      <c r="I12">
        <v>21.9</v>
      </c>
      <c r="J12">
        <v>167.2</v>
      </c>
      <c r="K12">
        <v>299.3</v>
      </c>
      <c r="L12">
        <v>1.0127999999999999</v>
      </c>
      <c r="M12">
        <v>86.697000000000003</v>
      </c>
      <c r="N12">
        <v>92.864999999999995</v>
      </c>
      <c r="O12">
        <v>90.567999999999998</v>
      </c>
      <c r="P12">
        <v>20.6</v>
      </c>
      <c r="Q12">
        <v>23.7</v>
      </c>
      <c r="R12">
        <v>23.2</v>
      </c>
      <c r="S12">
        <v>5.2</v>
      </c>
      <c r="T12" s="16">
        <v>24</v>
      </c>
      <c r="U12" s="23">
        <f t="shared" si="1"/>
        <v>4013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616336</v>
      </c>
      <c r="E13">
        <v>670564</v>
      </c>
      <c r="F13">
        <v>7.0836600000000001</v>
      </c>
      <c r="G13">
        <v>0</v>
      </c>
      <c r="H13">
        <v>92.138999999999996</v>
      </c>
      <c r="I13">
        <v>22.8</v>
      </c>
      <c r="J13">
        <v>97.4</v>
      </c>
      <c r="K13">
        <v>250.1</v>
      </c>
      <c r="L13">
        <v>1.0125999999999999</v>
      </c>
      <c r="M13">
        <v>88.34</v>
      </c>
      <c r="N13">
        <v>94.542000000000002</v>
      </c>
      <c r="O13">
        <v>88.394000000000005</v>
      </c>
      <c r="P13">
        <v>20.3</v>
      </c>
      <c r="Q13">
        <v>28.3</v>
      </c>
      <c r="R13">
        <v>22.3</v>
      </c>
      <c r="S13">
        <v>5.2</v>
      </c>
      <c r="T13" s="16">
        <v>23</v>
      </c>
      <c r="U13" s="23">
        <f t="shared" si="1"/>
        <v>2335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614001</v>
      </c>
      <c r="E14">
        <v>670246</v>
      </c>
      <c r="F14">
        <v>7.3143649999999996</v>
      </c>
      <c r="G14">
        <v>0</v>
      </c>
      <c r="H14">
        <v>91.763000000000005</v>
      </c>
      <c r="I14">
        <v>22.3</v>
      </c>
      <c r="J14">
        <v>126</v>
      </c>
      <c r="K14">
        <v>289.2</v>
      </c>
      <c r="L14">
        <v>1.0130999999999999</v>
      </c>
      <c r="M14">
        <v>89.614000000000004</v>
      </c>
      <c r="N14">
        <v>93.89</v>
      </c>
      <c r="O14">
        <v>91.531000000000006</v>
      </c>
      <c r="P14">
        <v>18.100000000000001</v>
      </c>
      <c r="Q14">
        <v>26.2</v>
      </c>
      <c r="R14">
        <v>22.1</v>
      </c>
      <c r="S14">
        <v>5.2</v>
      </c>
      <c r="T14" s="16">
        <v>22</v>
      </c>
      <c r="U14" s="23">
        <f t="shared" si="1"/>
        <v>3021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610980</v>
      </c>
      <c r="E15">
        <v>669831</v>
      </c>
      <c r="F15">
        <v>7.2250199999999998</v>
      </c>
      <c r="G15">
        <v>0</v>
      </c>
      <c r="H15">
        <v>89.441000000000003</v>
      </c>
      <c r="I15">
        <v>22.9</v>
      </c>
      <c r="J15">
        <v>169.9</v>
      </c>
      <c r="K15">
        <v>302.8</v>
      </c>
      <c r="L15">
        <v>1.0128999999999999</v>
      </c>
      <c r="M15">
        <v>86.326999999999998</v>
      </c>
      <c r="N15">
        <v>92.65</v>
      </c>
      <c r="O15">
        <v>90.575999999999993</v>
      </c>
      <c r="P15">
        <v>21</v>
      </c>
      <c r="Q15">
        <v>26.6</v>
      </c>
      <c r="R15">
        <v>22.9</v>
      </c>
      <c r="S15">
        <v>5.2</v>
      </c>
      <c r="T15" s="22">
        <v>21</v>
      </c>
      <c r="U15" s="23">
        <f t="shared" si="1"/>
        <v>4078</v>
      </c>
      <c r="V15" s="24">
        <v>22</v>
      </c>
      <c r="W15" s="110" t="s">
        <v>433</v>
      </c>
      <c r="X15" s="110">
        <v>610982</v>
      </c>
      <c r="Y15" s="246">
        <f t="shared" si="0"/>
        <v>3.2734295722036677E-4</v>
      </c>
    </row>
    <row r="16" spans="1:25">
      <c r="A16" s="16">
        <v>21</v>
      </c>
      <c r="B16" t="s">
        <v>276</v>
      </c>
      <c r="C16" t="s">
        <v>13</v>
      </c>
      <c r="D16">
        <v>606902</v>
      </c>
      <c r="E16">
        <v>669260</v>
      </c>
      <c r="F16">
        <v>7.0324900000000001</v>
      </c>
      <c r="G16">
        <v>0</v>
      </c>
      <c r="H16">
        <v>89.816000000000003</v>
      </c>
      <c r="I16">
        <v>22.6</v>
      </c>
      <c r="J16">
        <v>166</v>
      </c>
      <c r="K16">
        <v>299.60000000000002</v>
      </c>
      <c r="L16">
        <v>1.0124</v>
      </c>
      <c r="M16">
        <v>85.991</v>
      </c>
      <c r="N16">
        <v>92.28</v>
      </c>
      <c r="O16">
        <v>88.043999999999997</v>
      </c>
      <c r="P16">
        <v>21</v>
      </c>
      <c r="Q16">
        <v>25.2</v>
      </c>
      <c r="R16">
        <v>23.3</v>
      </c>
      <c r="S16">
        <v>5.21</v>
      </c>
      <c r="T16" s="16">
        <v>20</v>
      </c>
      <c r="U16" s="23">
        <f t="shared" si="1"/>
        <v>3980</v>
      </c>
      <c r="V16" s="16"/>
      <c r="W16" s="110" t="s">
        <v>434</v>
      </c>
      <c r="X16" s="110">
        <v>606904</v>
      </c>
      <c r="Y16" s="246">
        <f t="shared" si="0"/>
        <v>3.2954249614647324E-4</v>
      </c>
    </row>
    <row r="17" spans="1:25">
      <c r="A17" s="16">
        <v>20</v>
      </c>
      <c r="B17" t="s">
        <v>277</v>
      </c>
      <c r="C17" t="s">
        <v>13</v>
      </c>
      <c r="D17">
        <v>602922</v>
      </c>
      <c r="E17">
        <v>668705</v>
      </c>
      <c r="F17">
        <v>7.1040270000000003</v>
      </c>
      <c r="G17">
        <v>0</v>
      </c>
      <c r="H17">
        <v>89.400999999999996</v>
      </c>
      <c r="I17">
        <v>23</v>
      </c>
      <c r="J17">
        <v>175.4</v>
      </c>
      <c r="K17">
        <v>263.5</v>
      </c>
      <c r="L17">
        <v>1.0126999999999999</v>
      </c>
      <c r="M17">
        <v>86.763000000000005</v>
      </c>
      <c r="N17">
        <v>91.733000000000004</v>
      </c>
      <c r="O17">
        <v>88.623999999999995</v>
      </c>
      <c r="P17">
        <v>20.9</v>
      </c>
      <c r="Q17">
        <v>27.5</v>
      </c>
      <c r="R17">
        <v>22.1</v>
      </c>
      <c r="S17">
        <v>5.2</v>
      </c>
      <c r="T17" s="16">
        <v>19</v>
      </c>
      <c r="U17" s="23">
        <f t="shared" si="1"/>
        <v>4211</v>
      </c>
      <c r="V17" s="16"/>
      <c r="W17" s="102"/>
      <c r="X17" s="102"/>
      <c r="Y17" s="246">
        <f t="shared" si="0"/>
        <v>-100</v>
      </c>
    </row>
    <row r="18" spans="1:25">
      <c r="A18" s="16">
        <v>19</v>
      </c>
      <c r="B18" t="s">
        <v>278</v>
      </c>
      <c r="C18" t="s">
        <v>13</v>
      </c>
      <c r="D18">
        <v>598711</v>
      </c>
      <c r="E18">
        <v>668115</v>
      </c>
      <c r="F18">
        <v>7.180415</v>
      </c>
      <c r="G18">
        <v>0</v>
      </c>
      <c r="H18">
        <v>88.408000000000001</v>
      </c>
      <c r="I18">
        <v>22.4</v>
      </c>
      <c r="J18">
        <v>182.8</v>
      </c>
      <c r="K18">
        <v>274.89999999999998</v>
      </c>
      <c r="L18">
        <v>1.0128999999999999</v>
      </c>
      <c r="M18">
        <v>84.790999999999997</v>
      </c>
      <c r="N18">
        <v>91.602000000000004</v>
      </c>
      <c r="O18">
        <v>89.658000000000001</v>
      </c>
      <c r="P18">
        <v>20.5</v>
      </c>
      <c r="Q18">
        <v>26.1</v>
      </c>
      <c r="R18">
        <v>22</v>
      </c>
      <c r="S18">
        <v>5.2</v>
      </c>
      <c r="T18" s="16">
        <v>18</v>
      </c>
      <c r="U18" s="23">
        <f t="shared" si="1"/>
        <v>4383</v>
      </c>
      <c r="V18" s="16"/>
      <c r="W18" s="110" t="s">
        <v>419</v>
      </c>
      <c r="X18" s="110">
        <v>598712</v>
      </c>
      <c r="Y18" s="246">
        <f t="shared" si="0"/>
        <v>1.670254930985493E-4</v>
      </c>
    </row>
    <row r="19" spans="1:25">
      <c r="A19" s="16">
        <v>18</v>
      </c>
      <c r="B19" t="s">
        <v>279</v>
      </c>
      <c r="C19" t="s">
        <v>13</v>
      </c>
      <c r="D19">
        <v>594328</v>
      </c>
      <c r="E19">
        <v>667496</v>
      </c>
      <c r="F19">
        <v>7.0680769999999997</v>
      </c>
      <c r="G19">
        <v>0</v>
      </c>
      <c r="H19">
        <v>93.679000000000002</v>
      </c>
      <c r="I19">
        <v>24.8</v>
      </c>
      <c r="J19">
        <v>72.400000000000006</v>
      </c>
      <c r="K19">
        <v>243</v>
      </c>
      <c r="L19">
        <v>1.0126999999999999</v>
      </c>
      <c r="M19">
        <v>86.13</v>
      </c>
      <c r="N19">
        <v>96.97</v>
      </c>
      <c r="O19">
        <v>87.971000000000004</v>
      </c>
      <c r="P19">
        <v>17.7</v>
      </c>
      <c r="Q19">
        <v>34.9</v>
      </c>
      <c r="R19">
        <v>21.7</v>
      </c>
      <c r="S19">
        <v>5.21</v>
      </c>
      <c r="T19" s="16">
        <v>17</v>
      </c>
      <c r="U19" s="23">
        <f t="shared" si="1"/>
        <v>1740</v>
      </c>
      <c r="V19" s="16"/>
      <c r="W19" s="110" t="s">
        <v>333</v>
      </c>
      <c r="X19" s="110">
        <v>594329</v>
      </c>
      <c r="Y19" s="246">
        <f t="shared" si="0"/>
        <v>1.6825725862190666E-4</v>
      </c>
    </row>
    <row r="20" spans="1:25">
      <c r="A20" s="16">
        <v>17</v>
      </c>
      <c r="B20" t="s">
        <v>280</v>
      </c>
      <c r="C20" t="s">
        <v>13</v>
      </c>
      <c r="D20">
        <v>592588</v>
      </c>
      <c r="E20">
        <v>667261</v>
      </c>
      <c r="F20">
        <v>7.6575129999999998</v>
      </c>
      <c r="G20">
        <v>0</v>
      </c>
      <c r="H20">
        <v>92.644999999999996</v>
      </c>
      <c r="I20">
        <v>21.2</v>
      </c>
      <c r="J20">
        <v>2.7</v>
      </c>
      <c r="K20">
        <v>45.3</v>
      </c>
      <c r="L20">
        <v>1.0145</v>
      </c>
      <c r="M20">
        <v>89.974999999999994</v>
      </c>
      <c r="N20">
        <v>96.655000000000001</v>
      </c>
      <c r="O20">
        <v>94.671000000000006</v>
      </c>
      <c r="P20">
        <v>10.5</v>
      </c>
      <c r="Q20">
        <v>33.4</v>
      </c>
      <c r="R20">
        <v>17.8</v>
      </c>
      <c r="S20">
        <v>5.21</v>
      </c>
      <c r="T20" s="16">
        <v>16</v>
      </c>
      <c r="U20" s="23">
        <f t="shared" si="1"/>
        <v>63</v>
      </c>
      <c r="V20" s="16"/>
      <c r="W20" s="110" t="s">
        <v>334</v>
      </c>
      <c r="X20" s="110">
        <v>592589</v>
      </c>
      <c r="Y20" s="246">
        <f t="shared" si="0"/>
        <v>1.6875130782523229E-4</v>
      </c>
    </row>
    <row r="21" spans="1:25">
      <c r="A21" s="16">
        <v>16</v>
      </c>
      <c r="B21" t="s">
        <v>281</v>
      </c>
      <c r="C21" t="s">
        <v>13</v>
      </c>
      <c r="D21">
        <v>592525</v>
      </c>
      <c r="E21">
        <v>667253</v>
      </c>
      <c r="F21">
        <v>7.2609890000000004</v>
      </c>
      <c r="G21">
        <v>0</v>
      </c>
      <c r="H21">
        <v>90.537999999999997</v>
      </c>
      <c r="I21">
        <v>22.1</v>
      </c>
      <c r="J21">
        <v>74.099999999999994</v>
      </c>
      <c r="K21">
        <v>231.1</v>
      </c>
      <c r="L21">
        <v>1.0128999999999999</v>
      </c>
      <c r="M21">
        <v>87.183999999999997</v>
      </c>
      <c r="N21">
        <v>92.174999999999997</v>
      </c>
      <c r="O21">
        <v>91.203000000000003</v>
      </c>
      <c r="P21">
        <v>16.600000000000001</v>
      </c>
      <c r="Q21">
        <v>27.9</v>
      </c>
      <c r="R21">
        <v>23.2</v>
      </c>
      <c r="S21">
        <v>5.21</v>
      </c>
      <c r="T21" s="16">
        <v>15</v>
      </c>
      <c r="U21" s="23">
        <f t="shared" si="1"/>
        <v>1765</v>
      </c>
      <c r="V21" s="16"/>
      <c r="W21" s="110" t="s">
        <v>420</v>
      </c>
      <c r="X21" s="110">
        <v>592525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590760</v>
      </c>
      <c r="E22">
        <v>667006</v>
      </c>
      <c r="F22">
        <v>6.9551869999999996</v>
      </c>
      <c r="G22">
        <v>0</v>
      </c>
      <c r="H22">
        <v>86.197000000000003</v>
      </c>
      <c r="I22">
        <v>23.3</v>
      </c>
      <c r="J22">
        <v>156.5</v>
      </c>
      <c r="K22">
        <v>251.6</v>
      </c>
      <c r="L22">
        <v>1.0122</v>
      </c>
      <c r="M22">
        <v>82.798000000000002</v>
      </c>
      <c r="N22">
        <v>89.236000000000004</v>
      </c>
      <c r="O22">
        <v>87.073999999999998</v>
      </c>
      <c r="P22">
        <v>20.8</v>
      </c>
      <c r="Q22">
        <v>28</v>
      </c>
      <c r="R22">
        <v>23.6</v>
      </c>
      <c r="S22">
        <v>5.21</v>
      </c>
      <c r="T22" s="22">
        <v>14</v>
      </c>
      <c r="U22" s="23">
        <f t="shared" si="1"/>
        <v>3755</v>
      </c>
      <c r="V22" s="24">
        <v>15</v>
      </c>
      <c r="W22" s="110" t="s">
        <v>421</v>
      </c>
      <c r="X22" s="110">
        <v>590766</v>
      </c>
      <c r="Y22" s="246">
        <f t="shared" si="0"/>
        <v>1.0156408693831054E-3</v>
      </c>
    </row>
    <row r="23" spans="1:25">
      <c r="A23" s="16">
        <v>14</v>
      </c>
      <c r="B23" t="s">
        <v>249</v>
      </c>
      <c r="C23" t="s">
        <v>13</v>
      </c>
      <c r="D23">
        <v>587005</v>
      </c>
      <c r="E23">
        <v>666462</v>
      </c>
      <c r="F23">
        <v>6.8144710000000002</v>
      </c>
      <c r="G23">
        <v>0</v>
      </c>
      <c r="H23">
        <v>86.96</v>
      </c>
      <c r="I23">
        <v>23.2</v>
      </c>
      <c r="J23">
        <v>160.4</v>
      </c>
      <c r="K23">
        <v>257.8</v>
      </c>
      <c r="L23">
        <v>1.0121</v>
      </c>
      <c r="M23">
        <v>83.658000000000001</v>
      </c>
      <c r="N23">
        <v>90.414000000000001</v>
      </c>
      <c r="O23">
        <v>84.49</v>
      </c>
      <c r="P23">
        <v>21.2</v>
      </c>
      <c r="Q23">
        <v>28.2</v>
      </c>
      <c r="R23">
        <v>21.8</v>
      </c>
      <c r="S23">
        <v>5.21</v>
      </c>
      <c r="T23" s="16">
        <v>13</v>
      </c>
      <c r="U23" s="23">
        <f t="shared" si="1"/>
        <v>3845</v>
      </c>
      <c r="V23" s="16"/>
      <c r="W23" s="110" t="s">
        <v>422</v>
      </c>
      <c r="X23" s="110">
        <v>587009</v>
      </c>
      <c r="Y23" s="246">
        <f t="shared" si="0"/>
        <v>6.8142520080982649E-4</v>
      </c>
    </row>
    <row r="24" spans="1:25">
      <c r="A24" s="16">
        <v>13</v>
      </c>
      <c r="B24" t="s">
        <v>250</v>
      </c>
      <c r="C24" t="s">
        <v>13</v>
      </c>
      <c r="D24">
        <v>583160</v>
      </c>
      <c r="E24">
        <v>665909</v>
      </c>
      <c r="F24">
        <v>7.012346</v>
      </c>
      <c r="G24">
        <v>0</v>
      </c>
      <c r="H24">
        <v>87.266999999999996</v>
      </c>
      <c r="I24">
        <v>22.9</v>
      </c>
      <c r="J24">
        <v>155.6</v>
      </c>
      <c r="K24">
        <v>240.2</v>
      </c>
      <c r="L24">
        <v>1.0123</v>
      </c>
      <c r="M24">
        <v>84.274000000000001</v>
      </c>
      <c r="N24">
        <v>90.462999999999994</v>
      </c>
      <c r="O24">
        <v>87.822999999999993</v>
      </c>
      <c r="P24">
        <v>21.5</v>
      </c>
      <c r="Q24">
        <v>26.4</v>
      </c>
      <c r="R24">
        <v>23.5</v>
      </c>
      <c r="S24">
        <v>5.21</v>
      </c>
      <c r="T24" s="16">
        <v>12</v>
      </c>
      <c r="U24" s="23">
        <f t="shared" si="1"/>
        <v>3735</v>
      </c>
      <c r="V24" s="16"/>
      <c r="W24" s="110" t="s">
        <v>423</v>
      </c>
      <c r="X24" s="110">
        <v>583164</v>
      </c>
      <c r="Y24" s="246">
        <f t="shared" si="0"/>
        <v>6.8591810138229903E-4</v>
      </c>
    </row>
    <row r="25" spans="1:25">
      <c r="A25" s="16">
        <v>12</v>
      </c>
      <c r="B25" t="s">
        <v>251</v>
      </c>
      <c r="C25" t="s">
        <v>13</v>
      </c>
      <c r="D25">
        <v>579425</v>
      </c>
      <c r="E25">
        <v>665374</v>
      </c>
      <c r="F25">
        <v>6.8535719999999998</v>
      </c>
      <c r="G25">
        <v>0</v>
      </c>
      <c r="H25">
        <v>86.585999999999999</v>
      </c>
      <c r="I25">
        <v>22.6</v>
      </c>
      <c r="J25">
        <v>161.1</v>
      </c>
      <c r="K25">
        <v>250.3</v>
      </c>
      <c r="L25">
        <v>1.0121</v>
      </c>
      <c r="M25">
        <v>84.65</v>
      </c>
      <c r="N25">
        <v>88.974000000000004</v>
      </c>
      <c r="O25">
        <v>85.448999999999998</v>
      </c>
      <c r="P25">
        <v>21.9</v>
      </c>
      <c r="Q25">
        <v>24.4</v>
      </c>
      <c r="R25">
        <v>23.1</v>
      </c>
      <c r="S25">
        <v>5.21</v>
      </c>
      <c r="T25" s="16">
        <v>11</v>
      </c>
      <c r="U25" s="23">
        <f t="shared" si="1"/>
        <v>3867</v>
      </c>
      <c r="V25" s="16"/>
      <c r="W25" s="110" t="s">
        <v>424</v>
      </c>
      <c r="X25" s="110">
        <v>579430</v>
      </c>
      <c r="Y25" s="246">
        <f t="shared" si="0"/>
        <v>8.6292445097058135E-4</v>
      </c>
    </row>
    <row r="26" spans="1:25">
      <c r="A26" s="16">
        <v>11</v>
      </c>
      <c r="B26" t="s">
        <v>252</v>
      </c>
      <c r="C26" t="s">
        <v>13</v>
      </c>
      <c r="D26">
        <v>575558</v>
      </c>
      <c r="E26">
        <v>664817</v>
      </c>
      <c r="F26">
        <v>6.908671</v>
      </c>
      <c r="G26">
        <v>0</v>
      </c>
      <c r="H26">
        <v>88.350999999999999</v>
      </c>
      <c r="I26">
        <v>23.3</v>
      </c>
      <c r="J26">
        <v>156.1</v>
      </c>
      <c r="K26">
        <v>245.4</v>
      </c>
      <c r="L26">
        <v>1.0122</v>
      </c>
      <c r="M26">
        <v>84.918999999999997</v>
      </c>
      <c r="N26">
        <v>90.91</v>
      </c>
      <c r="O26">
        <v>86.093999999999994</v>
      </c>
      <c r="P26">
        <v>22.2</v>
      </c>
      <c r="Q26">
        <v>26.1</v>
      </c>
      <c r="R26">
        <v>22.7</v>
      </c>
      <c r="S26">
        <v>5.21</v>
      </c>
      <c r="T26" s="16">
        <v>10</v>
      </c>
      <c r="U26" s="23">
        <f t="shared" si="1"/>
        <v>3745</v>
      </c>
      <c r="V26" s="16"/>
      <c r="W26" s="110" t="s">
        <v>425</v>
      </c>
      <c r="X26" s="110">
        <v>575562</v>
      </c>
      <c r="Y26" s="246">
        <f t="shared" si="0"/>
        <v>6.9497774333626694E-4</v>
      </c>
    </row>
    <row r="27" spans="1:25">
      <c r="A27" s="16">
        <v>10</v>
      </c>
      <c r="B27" t="s">
        <v>253</v>
      </c>
      <c r="C27" t="s">
        <v>13</v>
      </c>
      <c r="D27">
        <v>571813</v>
      </c>
      <c r="E27">
        <v>664286</v>
      </c>
      <c r="F27">
        <v>6.9948649999999999</v>
      </c>
      <c r="G27">
        <v>0</v>
      </c>
      <c r="H27">
        <v>90.680999999999997</v>
      </c>
      <c r="I27">
        <v>22.1</v>
      </c>
      <c r="J27">
        <v>82.6</v>
      </c>
      <c r="K27">
        <v>209.1</v>
      </c>
      <c r="L27">
        <v>1.0123</v>
      </c>
      <c r="M27">
        <v>85.882000000000005</v>
      </c>
      <c r="N27">
        <v>93.266999999999996</v>
      </c>
      <c r="O27">
        <v>87.593000000000004</v>
      </c>
      <c r="P27">
        <v>19.399999999999999</v>
      </c>
      <c r="Q27">
        <v>26.1</v>
      </c>
      <c r="R27">
        <v>23.5</v>
      </c>
      <c r="S27">
        <v>5.21</v>
      </c>
      <c r="T27" s="16">
        <v>9</v>
      </c>
      <c r="U27" s="23">
        <f t="shared" si="1"/>
        <v>1979</v>
      </c>
      <c r="V27" s="16"/>
      <c r="W27" s="110" t="s">
        <v>426</v>
      </c>
      <c r="X27" s="110">
        <v>571817</v>
      </c>
      <c r="Y27" s="246">
        <f t="shared" si="0"/>
        <v>6.9952939159634298E-4</v>
      </c>
    </row>
    <row r="28" spans="1:25">
      <c r="A28" s="16">
        <v>9</v>
      </c>
      <c r="B28" t="s">
        <v>254</v>
      </c>
      <c r="C28" t="s">
        <v>13</v>
      </c>
      <c r="D28">
        <v>569834</v>
      </c>
      <c r="E28">
        <v>664012</v>
      </c>
      <c r="F28">
        <v>7.2756480000000003</v>
      </c>
      <c r="G28">
        <v>0</v>
      </c>
      <c r="H28">
        <v>90.17</v>
      </c>
      <c r="I28">
        <v>22.2</v>
      </c>
      <c r="J28">
        <v>84</v>
      </c>
      <c r="K28">
        <v>223.3</v>
      </c>
      <c r="L28">
        <v>1.0129999999999999</v>
      </c>
      <c r="M28">
        <v>86.852999999999994</v>
      </c>
      <c r="N28">
        <v>93.617000000000004</v>
      </c>
      <c r="O28">
        <v>91.126000000000005</v>
      </c>
      <c r="P28">
        <v>19.3</v>
      </c>
      <c r="Q28">
        <v>26.4</v>
      </c>
      <c r="R28">
        <v>22.4</v>
      </c>
      <c r="S28">
        <v>5.21</v>
      </c>
      <c r="T28" s="16">
        <v>8</v>
      </c>
      <c r="U28" s="23">
        <f t="shared" si="1"/>
        <v>2015</v>
      </c>
      <c r="V28" s="16"/>
      <c r="W28" s="110" t="s">
        <v>427</v>
      </c>
      <c r="X28" s="110">
        <v>569836</v>
      </c>
      <c r="Y28" s="246">
        <f t="shared" si="0"/>
        <v>3.5097940804007521E-4</v>
      </c>
    </row>
    <row r="29" spans="1:25" s="25" customFormat="1">
      <c r="A29" s="21">
        <v>8</v>
      </c>
      <c r="B29" t="s">
        <v>255</v>
      </c>
      <c r="C29" t="s">
        <v>13</v>
      </c>
      <c r="D29">
        <v>567819</v>
      </c>
      <c r="E29">
        <v>663730</v>
      </c>
      <c r="F29">
        <v>7.0574110000000001</v>
      </c>
      <c r="G29">
        <v>0</v>
      </c>
      <c r="H29">
        <v>87.328000000000003</v>
      </c>
      <c r="I29">
        <v>24.2</v>
      </c>
      <c r="J29">
        <v>152.30000000000001</v>
      </c>
      <c r="K29">
        <v>223.9</v>
      </c>
      <c r="L29">
        <v>1.0124</v>
      </c>
      <c r="M29">
        <v>84.697999999999993</v>
      </c>
      <c r="N29">
        <v>90.567999999999998</v>
      </c>
      <c r="O29">
        <v>88.629000000000005</v>
      </c>
      <c r="P29">
        <v>22.5</v>
      </c>
      <c r="Q29">
        <v>28.7</v>
      </c>
      <c r="R29">
        <v>24</v>
      </c>
      <c r="S29">
        <v>5.23</v>
      </c>
      <c r="T29" s="22">
        <v>7</v>
      </c>
      <c r="U29" s="23">
        <f t="shared" si="1"/>
        <v>3654</v>
      </c>
      <c r="V29" s="24">
        <v>8</v>
      </c>
      <c r="W29" s="110" t="s">
        <v>428</v>
      </c>
      <c r="X29" s="110">
        <v>567822</v>
      </c>
      <c r="Y29" s="246">
        <f t="shared" si="0"/>
        <v>5.2833737511548406E-4</v>
      </c>
    </row>
    <row r="30" spans="1:25">
      <c r="A30" s="16">
        <v>7</v>
      </c>
      <c r="B30" t="s">
        <v>256</v>
      </c>
      <c r="C30" t="s">
        <v>13</v>
      </c>
      <c r="D30">
        <v>564165</v>
      </c>
      <c r="E30">
        <v>663205</v>
      </c>
      <c r="F30">
        <v>6.7916059999999998</v>
      </c>
      <c r="G30">
        <v>0</v>
      </c>
      <c r="H30">
        <v>86.341999999999999</v>
      </c>
      <c r="I30">
        <v>24.1</v>
      </c>
      <c r="J30">
        <v>150</v>
      </c>
      <c r="K30">
        <v>231.5</v>
      </c>
      <c r="L30">
        <v>1.0119</v>
      </c>
      <c r="M30">
        <v>81.518000000000001</v>
      </c>
      <c r="N30">
        <v>90.587000000000003</v>
      </c>
      <c r="O30">
        <v>84.545000000000002</v>
      </c>
      <c r="P30">
        <v>21.6</v>
      </c>
      <c r="Q30">
        <v>29.1</v>
      </c>
      <c r="R30">
        <v>22.9</v>
      </c>
      <c r="S30">
        <v>5.22</v>
      </c>
      <c r="T30" s="16">
        <v>6</v>
      </c>
      <c r="U30" s="23">
        <f t="shared" si="1"/>
        <v>3600</v>
      </c>
      <c r="V30" s="5"/>
      <c r="W30" s="110" t="s">
        <v>429</v>
      </c>
      <c r="X30" s="110">
        <v>564168</v>
      </c>
      <c r="Y30" s="246">
        <f t="shared" si="0"/>
        <v>5.3175932572457896E-4</v>
      </c>
    </row>
    <row r="31" spans="1:25">
      <c r="A31" s="16">
        <v>6</v>
      </c>
      <c r="B31" t="s">
        <v>257</v>
      </c>
      <c r="C31" t="s">
        <v>13</v>
      </c>
      <c r="D31">
        <v>560565</v>
      </c>
      <c r="E31">
        <v>662682</v>
      </c>
      <c r="F31">
        <v>6.8160319999999999</v>
      </c>
      <c r="G31">
        <v>0</v>
      </c>
      <c r="H31">
        <v>86.364999999999995</v>
      </c>
      <c r="I31">
        <v>23.6</v>
      </c>
      <c r="J31">
        <v>152.9</v>
      </c>
      <c r="K31">
        <v>239.3</v>
      </c>
      <c r="L31">
        <v>1.0118</v>
      </c>
      <c r="M31">
        <v>83.265000000000001</v>
      </c>
      <c r="N31">
        <v>89.81</v>
      </c>
      <c r="O31">
        <v>85.519000000000005</v>
      </c>
      <c r="P31">
        <v>21.6</v>
      </c>
      <c r="Q31">
        <v>26.5</v>
      </c>
      <c r="R31">
        <v>24.8</v>
      </c>
      <c r="S31">
        <v>5.23</v>
      </c>
      <c r="T31" s="16">
        <v>5</v>
      </c>
      <c r="U31" s="23">
        <f t="shared" si="1"/>
        <v>3667</v>
      </c>
      <c r="V31" s="5"/>
      <c r="W31" s="110" t="s">
        <v>430</v>
      </c>
      <c r="X31" s="110">
        <v>560570</v>
      </c>
      <c r="Y31" s="246">
        <f t="shared" si="0"/>
        <v>8.9195722172519254E-4</v>
      </c>
    </row>
    <row r="32" spans="1:25">
      <c r="A32" s="16">
        <v>5</v>
      </c>
      <c r="B32" t="s">
        <v>258</v>
      </c>
      <c r="C32" t="s">
        <v>13</v>
      </c>
      <c r="D32">
        <v>556898</v>
      </c>
      <c r="E32">
        <v>662151</v>
      </c>
      <c r="F32">
        <v>6.9439789999999997</v>
      </c>
      <c r="G32">
        <v>0</v>
      </c>
      <c r="H32">
        <v>87.165999999999997</v>
      </c>
      <c r="I32">
        <v>23.9</v>
      </c>
      <c r="J32">
        <v>149.9</v>
      </c>
      <c r="K32">
        <v>232</v>
      </c>
      <c r="L32">
        <v>1.0122</v>
      </c>
      <c r="M32">
        <v>84.718999999999994</v>
      </c>
      <c r="N32">
        <v>90.638000000000005</v>
      </c>
      <c r="O32">
        <v>86.841999999999999</v>
      </c>
      <c r="P32">
        <v>21.3</v>
      </c>
      <c r="Q32">
        <v>28.4</v>
      </c>
      <c r="R32">
        <v>23.4</v>
      </c>
      <c r="S32">
        <v>5.22</v>
      </c>
      <c r="T32" s="16">
        <v>4</v>
      </c>
      <c r="U32" s="23">
        <f t="shared" si="1"/>
        <v>3596</v>
      </c>
      <c r="V32" s="5"/>
      <c r="W32" s="110" t="s">
        <v>431</v>
      </c>
      <c r="X32" s="110">
        <v>556901</v>
      </c>
      <c r="Y32" s="246">
        <f t="shared" si="0"/>
        <v>5.386982894464154E-4</v>
      </c>
    </row>
    <row r="33" spans="1:25">
      <c r="A33" s="16">
        <v>4</v>
      </c>
      <c r="B33" t="s">
        <v>259</v>
      </c>
      <c r="C33" t="s">
        <v>13</v>
      </c>
      <c r="D33">
        <v>553302</v>
      </c>
      <c r="E33">
        <v>661634</v>
      </c>
      <c r="F33">
        <v>6.9242920000000003</v>
      </c>
      <c r="G33">
        <v>0</v>
      </c>
      <c r="H33">
        <v>87.254000000000005</v>
      </c>
      <c r="I33">
        <v>23.8</v>
      </c>
      <c r="J33">
        <v>145.30000000000001</v>
      </c>
      <c r="K33">
        <v>231.9</v>
      </c>
      <c r="L33">
        <v>1.0121</v>
      </c>
      <c r="M33">
        <v>83.218999999999994</v>
      </c>
      <c r="N33">
        <v>90.63</v>
      </c>
      <c r="O33">
        <v>86.826999999999998</v>
      </c>
      <c r="P33">
        <v>20.8</v>
      </c>
      <c r="Q33">
        <v>29</v>
      </c>
      <c r="R33">
        <v>24.2</v>
      </c>
      <c r="S33">
        <v>5.22</v>
      </c>
      <c r="T33" s="16">
        <v>3</v>
      </c>
      <c r="U33" s="23">
        <f t="shared" si="1"/>
        <v>3486</v>
      </c>
      <c r="V33" s="5"/>
      <c r="W33" s="110" t="s">
        <v>432</v>
      </c>
      <c r="X33" s="110">
        <v>553304</v>
      </c>
      <c r="Y33" s="246">
        <f t="shared" si="0"/>
        <v>3.6146625170374591E-4</v>
      </c>
    </row>
    <row r="34" spans="1:25">
      <c r="A34" s="16">
        <v>3</v>
      </c>
      <c r="B34" t="s">
        <v>260</v>
      </c>
      <c r="C34" t="s">
        <v>13</v>
      </c>
      <c r="D34">
        <v>549816</v>
      </c>
      <c r="E34">
        <v>661134</v>
      </c>
      <c r="F34">
        <v>7.0683910000000001</v>
      </c>
      <c r="G34">
        <v>0</v>
      </c>
      <c r="H34">
        <v>90.585999999999999</v>
      </c>
      <c r="I34">
        <v>26</v>
      </c>
      <c r="J34">
        <v>68.900000000000006</v>
      </c>
      <c r="K34">
        <v>237.5</v>
      </c>
      <c r="L34">
        <v>1.0125</v>
      </c>
      <c r="M34">
        <v>86.155000000000001</v>
      </c>
      <c r="N34">
        <v>93.983999999999995</v>
      </c>
      <c r="O34">
        <v>88.471000000000004</v>
      </c>
      <c r="P34">
        <v>19.2</v>
      </c>
      <c r="Q34">
        <v>40.200000000000003</v>
      </c>
      <c r="R34">
        <v>23.1</v>
      </c>
      <c r="S34">
        <v>5.22</v>
      </c>
      <c r="T34" s="16">
        <v>2</v>
      </c>
      <c r="U34" s="23">
        <f t="shared" si="1"/>
        <v>1654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548162</v>
      </c>
      <c r="E35">
        <v>660904</v>
      </c>
      <c r="F35">
        <v>7.3792619999999998</v>
      </c>
      <c r="G35">
        <v>0</v>
      </c>
      <c r="H35">
        <v>89.632000000000005</v>
      </c>
      <c r="I35">
        <v>20.399999999999999</v>
      </c>
      <c r="J35">
        <v>46</v>
      </c>
      <c r="K35">
        <v>172.6</v>
      </c>
      <c r="L35">
        <v>1.0137</v>
      </c>
      <c r="M35">
        <v>85.799000000000007</v>
      </c>
      <c r="N35">
        <v>92.3</v>
      </c>
      <c r="O35">
        <v>91.356999999999999</v>
      </c>
      <c r="P35">
        <v>12.6</v>
      </c>
      <c r="Q35">
        <v>28.8</v>
      </c>
      <c r="R35">
        <v>19.100000000000001</v>
      </c>
      <c r="S35">
        <v>5.22</v>
      </c>
      <c r="T35" s="16">
        <v>1</v>
      </c>
      <c r="U35" s="23">
        <f t="shared" si="1"/>
        <v>1092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547070</v>
      </c>
      <c r="E36">
        <v>660751</v>
      </c>
      <c r="F36">
        <v>6.9622299999999999</v>
      </c>
      <c r="G36">
        <v>0</v>
      </c>
      <c r="H36">
        <v>85.96</v>
      </c>
      <c r="I36">
        <v>23.8</v>
      </c>
      <c r="J36">
        <v>152.19999999999999</v>
      </c>
      <c r="K36">
        <v>239.4</v>
      </c>
      <c r="L36">
        <v>1.0122</v>
      </c>
      <c r="M36">
        <v>81.332999999999998</v>
      </c>
      <c r="N36">
        <v>89.385999999999996</v>
      </c>
      <c r="O36">
        <v>87.233000000000004</v>
      </c>
      <c r="P36">
        <v>20.6</v>
      </c>
      <c r="Q36">
        <v>28.3</v>
      </c>
      <c r="R36">
        <v>23.8</v>
      </c>
      <c r="S36">
        <v>5.23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708141</v>
      </c>
      <c r="T6" s="22">
        <v>30</v>
      </c>
      <c r="U6" s="23">
        <f>D6-D7</f>
        <v>601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707540</v>
      </c>
      <c r="T7" s="16">
        <v>29</v>
      </c>
      <c r="U7" s="23">
        <f>D7-D8</f>
        <v>0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707540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2586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704954</v>
      </c>
      <c r="E9">
        <v>717353</v>
      </c>
      <c r="F9">
        <v>6.8243809999999998</v>
      </c>
      <c r="G9">
        <v>0</v>
      </c>
      <c r="H9">
        <v>83.617000000000004</v>
      </c>
      <c r="I9">
        <v>17.8</v>
      </c>
      <c r="J9">
        <v>284</v>
      </c>
      <c r="K9">
        <v>319</v>
      </c>
      <c r="L9">
        <v>1.0126999999999999</v>
      </c>
      <c r="M9">
        <v>65.356999999999999</v>
      </c>
      <c r="N9">
        <v>90.754999999999995</v>
      </c>
      <c r="O9">
        <v>83.111999999999995</v>
      </c>
      <c r="P9">
        <v>16.100000000000001</v>
      </c>
      <c r="Q9">
        <v>20.7</v>
      </c>
      <c r="R9">
        <v>17.399999999999999</v>
      </c>
      <c r="S9">
        <v>4.74</v>
      </c>
      <c r="T9" s="16">
        <v>27</v>
      </c>
      <c r="U9" s="23">
        <f t="shared" si="1"/>
        <v>6817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698137</v>
      </c>
      <c r="E10">
        <v>716354</v>
      </c>
      <c r="F10">
        <v>7.1565219999999998</v>
      </c>
      <c r="G10">
        <v>0</v>
      </c>
      <c r="H10">
        <v>89.724000000000004</v>
      </c>
      <c r="I10">
        <v>18.399999999999999</v>
      </c>
      <c r="J10">
        <v>280.39999999999998</v>
      </c>
      <c r="K10">
        <v>320.3</v>
      </c>
      <c r="L10">
        <v>1.0133000000000001</v>
      </c>
      <c r="M10">
        <v>86.983000000000004</v>
      </c>
      <c r="N10">
        <v>92.231999999999999</v>
      </c>
      <c r="O10">
        <v>88.072999999999993</v>
      </c>
      <c r="P10">
        <v>16.100000000000001</v>
      </c>
      <c r="Q10">
        <v>21.4</v>
      </c>
      <c r="R10">
        <v>18.5</v>
      </c>
      <c r="S10">
        <v>4.75</v>
      </c>
      <c r="T10" s="16">
        <v>26</v>
      </c>
      <c r="U10" s="23">
        <f t="shared" si="1"/>
        <v>6730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691407</v>
      </c>
      <c r="E11">
        <v>715429</v>
      </c>
      <c r="F11">
        <v>7.3463469999999997</v>
      </c>
      <c r="G11">
        <v>0</v>
      </c>
      <c r="H11">
        <v>90.71</v>
      </c>
      <c r="I11">
        <v>18.7</v>
      </c>
      <c r="J11">
        <v>271.60000000000002</v>
      </c>
      <c r="K11">
        <v>321.8</v>
      </c>
      <c r="L11">
        <v>1.0135000000000001</v>
      </c>
      <c r="M11">
        <v>87.221999999999994</v>
      </c>
      <c r="N11">
        <v>93.566000000000003</v>
      </c>
      <c r="O11">
        <v>91.135999999999996</v>
      </c>
      <c r="P11">
        <v>16.7</v>
      </c>
      <c r="Q11">
        <v>21.7</v>
      </c>
      <c r="R11">
        <v>19.8</v>
      </c>
      <c r="S11">
        <v>4.75</v>
      </c>
      <c r="T11" s="16">
        <v>25</v>
      </c>
      <c r="U11" s="23">
        <f t="shared" si="1"/>
        <v>6516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684891</v>
      </c>
      <c r="E12">
        <v>714542</v>
      </c>
      <c r="F12">
        <v>7.2618780000000003</v>
      </c>
      <c r="G12">
        <v>0</v>
      </c>
      <c r="H12">
        <v>90.680999999999997</v>
      </c>
      <c r="I12">
        <v>19.399999999999999</v>
      </c>
      <c r="J12">
        <v>248.4</v>
      </c>
      <c r="K12">
        <v>320.3</v>
      </c>
      <c r="L12">
        <v>1.0132000000000001</v>
      </c>
      <c r="M12">
        <v>87.459000000000003</v>
      </c>
      <c r="N12">
        <v>93.093999999999994</v>
      </c>
      <c r="O12">
        <v>90.197999999999993</v>
      </c>
      <c r="P12">
        <v>18.2</v>
      </c>
      <c r="Q12">
        <v>21.1</v>
      </c>
      <c r="R12">
        <v>20.399999999999999</v>
      </c>
      <c r="S12">
        <v>4.76</v>
      </c>
      <c r="T12" s="16">
        <v>24</v>
      </c>
      <c r="U12" s="23">
        <f t="shared" si="1"/>
        <v>5962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678929</v>
      </c>
      <c r="E13">
        <v>713728</v>
      </c>
      <c r="F13">
        <v>7.1246960000000001</v>
      </c>
      <c r="G13">
        <v>0</v>
      </c>
      <c r="H13">
        <v>92.715000000000003</v>
      </c>
      <c r="I13">
        <v>21</v>
      </c>
      <c r="J13">
        <v>30.4</v>
      </c>
      <c r="K13">
        <v>324.3</v>
      </c>
      <c r="L13">
        <v>1.0129999999999999</v>
      </c>
      <c r="M13">
        <v>88.085999999999999</v>
      </c>
      <c r="N13">
        <v>95.039000000000001</v>
      </c>
      <c r="O13">
        <v>88.227000000000004</v>
      </c>
      <c r="P13">
        <v>10.4</v>
      </c>
      <c r="Q13">
        <v>33.1</v>
      </c>
      <c r="R13">
        <v>20.2</v>
      </c>
      <c r="S13">
        <v>4.76</v>
      </c>
      <c r="T13" s="16">
        <v>23</v>
      </c>
      <c r="U13" s="23">
        <f t="shared" si="1"/>
        <v>731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678198</v>
      </c>
      <c r="E14">
        <v>713628</v>
      </c>
      <c r="F14">
        <v>7.5065819999999999</v>
      </c>
      <c r="G14">
        <v>0</v>
      </c>
      <c r="H14">
        <v>92.495999999999995</v>
      </c>
      <c r="I14">
        <v>20.100000000000001</v>
      </c>
      <c r="J14">
        <v>0</v>
      </c>
      <c r="K14">
        <v>0</v>
      </c>
      <c r="L14">
        <v>1.0142</v>
      </c>
      <c r="M14">
        <v>90.424999999999997</v>
      </c>
      <c r="N14">
        <v>94.433999999999997</v>
      </c>
      <c r="O14">
        <v>92.453999999999994</v>
      </c>
      <c r="P14">
        <v>10.7</v>
      </c>
      <c r="Q14">
        <v>32</v>
      </c>
      <c r="R14">
        <v>17.399999999999999</v>
      </c>
      <c r="S14">
        <v>4.7699999999999996</v>
      </c>
      <c r="T14" s="16">
        <v>22</v>
      </c>
      <c r="U14" s="23">
        <f t="shared" si="1"/>
        <v>0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678198</v>
      </c>
      <c r="E15">
        <v>713628</v>
      </c>
      <c r="F15">
        <v>7.4089780000000003</v>
      </c>
      <c r="G15">
        <v>0</v>
      </c>
      <c r="H15">
        <v>90.418999999999997</v>
      </c>
      <c r="I15">
        <v>20.9</v>
      </c>
      <c r="J15">
        <v>0</v>
      </c>
      <c r="K15">
        <v>0</v>
      </c>
      <c r="L15">
        <v>1.0139</v>
      </c>
      <c r="M15">
        <v>87.575000000000003</v>
      </c>
      <c r="N15">
        <v>93.387</v>
      </c>
      <c r="O15">
        <v>91.31</v>
      </c>
      <c r="P15">
        <v>11.2</v>
      </c>
      <c r="Q15">
        <v>34.799999999999997</v>
      </c>
      <c r="R15">
        <v>17.899999999999999</v>
      </c>
      <c r="S15">
        <v>4.7699999999999996</v>
      </c>
      <c r="T15" s="22">
        <v>21</v>
      </c>
      <c r="U15" s="23">
        <f t="shared" si="1"/>
        <v>0</v>
      </c>
      <c r="V15" s="24">
        <v>22</v>
      </c>
      <c r="W15" s="110" t="s">
        <v>435</v>
      </c>
      <c r="X15" s="110">
        <v>678199</v>
      </c>
      <c r="Y15" s="246">
        <f t="shared" si="0"/>
        <v>1.4744956487788841E-4</v>
      </c>
    </row>
    <row r="16" spans="1:25">
      <c r="A16" s="16">
        <v>21</v>
      </c>
      <c r="B16" t="s">
        <v>276</v>
      </c>
      <c r="C16" t="s">
        <v>13</v>
      </c>
      <c r="D16">
        <v>678198</v>
      </c>
      <c r="E16">
        <v>713628</v>
      </c>
      <c r="F16">
        <v>7.2443200000000001</v>
      </c>
      <c r="G16">
        <v>0</v>
      </c>
      <c r="H16">
        <v>90.266000000000005</v>
      </c>
      <c r="I16">
        <v>19.399999999999999</v>
      </c>
      <c r="J16">
        <v>215.3</v>
      </c>
      <c r="K16">
        <v>313.5</v>
      </c>
      <c r="L16">
        <v>1.0134000000000001</v>
      </c>
      <c r="M16">
        <v>86.465000000000003</v>
      </c>
      <c r="N16">
        <v>92.486000000000004</v>
      </c>
      <c r="O16">
        <v>89.492000000000004</v>
      </c>
      <c r="P16">
        <v>16</v>
      </c>
      <c r="Q16">
        <v>22.4</v>
      </c>
      <c r="R16">
        <v>19.100000000000001</v>
      </c>
      <c r="S16">
        <v>4.7699999999999996</v>
      </c>
      <c r="T16" s="16">
        <v>20</v>
      </c>
      <c r="U16" s="23">
        <f t="shared" si="1"/>
        <v>5159</v>
      </c>
      <c r="V16" s="16"/>
      <c r="W16" s="110" t="s">
        <v>436</v>
      </c>
      <c r="X16" s="110">
        <v>678199</v>
      </c>
      <c r="Y16" s="246">
        <f t="shared" si="0"/>
        <v>1.4744956487788841E-4</v>
      </c>
    </row>
    <row r="17" spans="1:25">
      <c r="A17" s="16">
        <v>20</v>
      </c>
      <c r="B17" t="s">
        <v>277</v>
      </c>
      <c r="C17" t="s">
        <v>13</v>
      </c>
      <c r="D17">
        <v>673039</v>
      </c>
      <c r="E17">
        <v>712921</v>
      </c>
      <c r="F17">
        <v>7.1698060000000003</v>
      </c>
      <c r="G17">
        <v>0</v>
      </c>
      <c r="H17">
        <v>89.823999999999998</v>
      </c>
      <c r="I17">
        <v>19.8</v>
      </c>
      <c r="J17">
        <v>241.6</v>
      </c>
      <c r="K17">
        <v>302.2</v>
      </c>
      <c r="L17">
        <v>1.0132000000000001</v>
      </c>
      <c r="M17">
        <v>87.37</v>
      </c>
      <c r="N17">
        <v>92.085999999999999</v>
      </c>
      <c r="O17">
        <v>88.480999999999995</v>
      </c>
      <c r="P17">
        <v>18.3</v>
      </c>
      <c r="Q17">
        <v>23.2</v>
      </c>
      <c r="R17">
        <v>19.100000000000001</v>
      </c>
      <c r="S17">
        <v>4.7699999999999996</v>
      </c>
      <c r="T17" s="16">
        <v>19</v>
      </c>
      <c r="U17" s="23">
        <f t="shared" si="1"/>
        <v>5799</v>
      </c>
      <c r="V17" s="16"/>
      <c r="W17" s="110" t="s">
        <v>437</v>
      </c>
      <c r="X17" s="110">
        <v>672817</v>
      </c>
      <c r="Y17" s="246">
        <f t="shared" si="0"/>
        <v>-3.2984715595972602E-2</v>
      </c>
    </row>
    <row r="18" spans="1:25">
      <c r="A18" s="16">
        <v>19</v>
      </c>
      <c r="B18" t="s">
        <v>278</v>
      </c>
      <c r="C18" t="s">
        <v>13</v>
      </c>
      <c r="D18">
        <v>667240</v>
      </c>
      <c r="E18">
        <v>712121</v>
      </c>
      <c r="F18">
        <v>7.3276909999999997</v>
      </c>
      <c r="G18">
        <v>0</v>
      </c>
      <c r="H18">
        <v>88.986000000000004</v>
      </c>
      <c r="I18">
        <v>19.7</v>
      </c>
      <c r="J18">
        <v>258.3</v>
      </c>
      <c r="K18">
        <v>309.3</v>
      </c>
      <c r="L18">
        <v>1.0136000000000001</v>
      </c>
      <c r="M18">
        <v>85.400999999999996</v>
      </c>
      <c r="N18">
        <v>91.694999999999993</v>
      </c>
      <c r="O18">
        <v>90.673000000000002</v>
      </c>
      <c r="P18">
        <v>18</v>
      </c>
      <c r="Q18">
        <v>22.6</v>
      </c>
      <c r="R18">
        <v>19.2</v>
      </c>
      <c r="S18">
        <v>4.76</v>
      </c>
      <c r="T18" s="16">
        <v>18</v>
      </c>
      <c r="U18" s="23">
        <f t="shared" si="1"/>
        <v>6198</v>
      </c>
      <c r="V18" s="16"/>
      <c r="W18" s="110" t="s">
        <v>438</v>
      </c>
      <c r="X18" s="110">
        <v>666993</v>
      </c>
      <c r="Y18" s="246">
        <f t="shared" si="0"/>
        <v>-3.7018164378636698E-2</v>
      </c>
    </row>
    <row r="19" spans="1:25">
      <c r="A19" s="16">
        <v>18</v>
      </c>
      <c r="B19" t="s">
        <v>279</v>
      </c>
      <c r="C19" t="s">
        <v>13</v>
      </c>
      <c r="D19">
        <v>661042</v>
      </c>
      <c r="E19">
        <v>711259</v>
      </c>
      <c r="F19">
        <v>7.0612440000000003</v>
      </c>
      <c r="G19">
        <v>0</v>
      </c>
      <c r="H19">
        <v>94.007000000000005</v>
      </c>
      <c r="I19">
        <v>22</v>
      </c>
      <c r="J19">
        <v>33.799999999999997</v>
      </c>
      <c r="K19">
        <v>307.5</v>
      </c>
      <c r="L19">
        <v>1.0128999999999999</v>
      </c>
      <c r="M19">
        <v>86.664000000000001</v>
      </c>
      <c r="N19">
        <v>97.296999999999997</v>
      </c>
      <c r="O19">
        <v>87.325000000000003</v>
      </c>
      <c r="P19">
        <v>9.6</v>
      </c>
      <c r="Q19">
        <v>35</v>
      </c>
      <c r="R19">
        <v>20.100000000000001</v>
      </c>
      <c r="S19">
        <v>4.7699999999999996</v>
      </c>
      <c r="T19" s="16">
        <v>17</v>
      </c>
      <c r="U19" s="23">
        <f t="shared" si="1"/>
        <v>813</v>
      </c>
      <c r="V19" s="16"/>
      <c r="W19" s="110" t="s">
        <v>439</v>
      </c>
      <c r="X19" s="110">
        <v>660798</v>
      </c>
      <c r="Y19" s="246">
        <f t="shared" si="0"/>
        <v>-3.6911421664584054E-2</v>
      </c>
    </row>
    <row r="20" spans="1:25">
      <c r="A20" s="16">
        <v>17</v>
      </c>
      <c r="B20" t="s">
        <v>280</v>
      </c>
      <c r="C20" t="s">
        <v>13</v>
      </c>
      <c r="D20">
        <v>660229</v>
      </c>
      <c r="E20">
        <v>711148</v>
      </c>
      <c r="F20">
        <v>7.6948379999999998</v>
      </c>
      <c r="G20">
        <v>0</v>
      </c>
      <c r="H20">
        <v>93.102000000000004</v>
      </c>
      <c r="I20">
        <v>20.100000000000001</v>
      </c>
      <c r="J20">
        <v>0</v>
      </c>
      <c r="K20">
        <v>0</v>
      </c>
      <c r="L20">
        <v>1.0145999999999999</v>
      </c>
      <c r="M20">
        <v>90.433000000000007</v>
      </c>
      <c r="N20">
        <v>97</v>
      </c>
      <c r="O20">
        <v>95.018000000000001</v>
      </c>
      <c r="P20">
        <v>9</v>
      </c>
      <c r="Q20">
        <v>32.5</v>
      </c>
      <c r="R20">
        <v>17.3</v>
      </c>
      <c r="S20">
        <v>4.78</v>
      </c>
      <c r="T20" s="16">
        <v>16</v>
      </c>
      <c r="U20" s="23">
        <f t="shared" si="1"/>
        <v>0</v>
      </c>
      <c r="V20" s="16"/>
      <c r="W20" s="110" t="s">
        <v>440</v>
      </c>
      <c r="X20" s="110">
        <v>660230</v>
      </c>
      <c r="Y20" s="246">
        <f t="shared" si="0"/>
        <v>1.514625985805651E-4</v>
      </c>
    </row>
    <row r="21" spans="1:25">
      <c r="A21" s="16">
        <v>16</v>
      </c>
      <c r="B21" t="s">
        <v>281</v>
      </c>
      <c r="C21" t="s">
        <v>13</v>
      </c>
      <c r="D21">
        <v>660229</v>
      </c>
      <c r="E21">
        <v>711148</v>
      </c>
      <c r="F21">
        <v>7.4269290000000003</v>
      </c>
      <c r="G21">
        <v>0</v>
      </c>
      <c r="H21">
        <v>91.064999999999998</v>
      </c>
      <c r="I21">
        <v>20.8</v>
      </c>
      <c r="J21">
        <v>0</v>
      </c>
      <c r="K21">
        <v>0</v>
      </c>
      <c r="L21">
        <v>1.014</v>
      </c>
      <c r="M21">
        <v>88.094999999999999</v>
      </c>
      <c r="N21">
        <v>92.472999999999999</v>
      </c>
      <c r="O21">
        <v>91.49</v>
      </c>
      <c r="P21">
        <v>9.4</v>
      </c>
      <c r="Q21">
        <v>36</v>
      </c>
      <c r="R21">
        <v>17.7</v>
      </c>
      <c r="S21">
        <v>4.78</v>
      </c>
      <c r="T21" s="16">
        <v>15</v>
      </c>
      <c r="U21" s="23">
        <f t="shared" si="1"/>
        <v>0</v>
      </c>
      <c r="V21" s="16"/>
      <c r="W21" s="110" t="s">
        <v>441</v>
      </c>
      <c r="X21" s="110">
        <v>660230</v>
      </c>
      <c r="Y21" s="246">
        <f t="shared" si="0"/>
        <v>1.514625985805651E-4</v>
      </c>
    </row>
    <row r="22" spans="1:25" s="25" customFormat="1">
      <c r="A22" s="21">
        <v>15</v>
      </c>
      <c r="B22" t="s">
        <v>248</v>
      </c>
      <c r="C22" t="s">
        <v>13</v>
      </c>
      <c r="D22">
        <v>660229</v>
      </c>
      <c r="E22">
        <v>711148</v>
      </c>
      <c r="F22">
        <v>7.2596259999999999</v>
      </c>
      <c r="G22">
        <v>0</v>
      </c>
      <c r="H22">
        <v>86.991</v>
      </c>
      <c r="I22">
        <v>16.3</v>
      </c>
      <c r="J22">
        <v>80.5</v>
      </c>
      <c r="K22">
        <v>259.8</v>
      </c>
      <c r="L22">
        <v>1.0138</v>
      </c>
      <c r="M22">
        <v>83.751999999999995</v>
      </c>
      <c r="N22">
        <v>89.781999999999996</v>
      </c>
      <c r="O22">
        <v>88.707999999999998</v>
      </c>
      <c r="P22">
        <v>9.3000000000000007</v>
      </c>
      <c r="Q22">
        <v>23.2</v>
      </c>
      <c r="R22">
        <v>16.399999999999999</v>
      </c>
      <c r="S22">
        <v>4.78</v>
      </c>
      <c r="T22" s="22">
        <v>14</v>
      </c>
      <c r="U22" s="23">
        <f t="shared" si="1"/>
        <v>1924</v>
      </c>
      <c r="V22" s="24">
        <v>15</v>
      </c>
      <c r="W22" s="110" t="s">
        <v>442</v>
      </c>
      <c r="X22" s="110">
        <v>660230</v>
      </c>
      <c r="Y22" s="246">
        <f t="shared" si="0"/>
        <v>1.514625985805651E-4</v>
      </c>
    </row>
    <row r="23" spans="1:25">
      <c r="A23" s="16">
        <v>14</v>
      </c>
      <c r="B23" t="s">
        <v>249</v>
      </c>
      <c r="C23" t="s">
        <v>13</v>
      </c>
      <c r="D23">
        <v>658305</v>
      </c>
      <c r="E23">
        <v>710876</v>
      </c>
      <c r="F23">
        <v>6.9756010000000002</v>
      </c>
      <c r="G23">
        <v>0</v>
      </c>
      <c r="H23">
        <v>87.44</v>
      </c>
      <c r="I23">
        <v>19.3</v>
      </c>
      <c r="J23">
        <v>232.1</v>
      </c>
      <c r="K23">
        <v>301.60000000000002</v>
      </c>
      <c r="L23">
        <v>1.0128999999999999</v>
      </c>
      <c r="M23">
        <v>84.605999999999995</v>
      </c>
      <c r="N23">
        <v>90.596999999999994</v>
      </c>
      <c r="O23">
        <v>85.552999999999997</v>
      </c>
      <c r="P23">
        <v>17.7</v>
      </c>
      <c r="Q23">
        <v>22.6</v>
      </c>
      <c r="R23">
        <v>18.399999999999999</v>
      </c>
      <c r="S23">
        <v>4.7699999999999996</v>
      </c>
      <c r="T23" s="16">
        <v>13</v>
      </c>
      <c r="U23" s="23">
        <f t="shared" si="1"/>
        <v>5570</v>
      </c>
      <c r="V23" s="16"/>
      <c r="W23" s="110" t="s">
        <v>443</v>
      </c>
      <c r="X23" s="110">
        <v>658053</v>
      </c>
      <c r="Y23" s="246">
        <f t="shared" si="0"/>
        <v>-3.828012851185747E-2</v>
      </c>
    </row>
    <row r="24" spans="1:25">
      <c r="A24" s="16">
        <v>13</v>
      </c>
      <c r="B24" t="s">
        <v>250</v>
      </c>
      <c r="C24" t="s">
        <v>13</v>
      </c>
      <c r="D24">
        <v>652735</v>
      </c>
      <c r="E24">
        <v>710090</v>
      </c>
      <c r="F24">
        <v>7.1311220000000004</v>
      </c>
      <c r="G24">
        <v>0</v>
      </c>
      <c r="H24">
        <v>87.685000000000002</v>
      </c>
      <c r="I24">
        <v>19.399999999999999</v>
      </c>
      <c r="J24">
        <v>245.5</v>
      </c>
      <c r="K24">
        <v>305.10000000000002</v>
      </c>
      <c r="L24">
        <v>1.0128999999999999</v>
      </c>
      <c r="M24">
        <v>84.837000000000003</v>
      </c>
      <c r="N24">
        <v>90.647999999999996</v>
      </c>
      <c r="O24">
        <v>88.468000000000004</v>
      </c>
      <c r="P24">
        <v>18.399999999999999</v>
      </c>
      <c r="Q24">
        <v>21.6</v>
      </c>
      <c r="R24">
        <v>20.6</v>
      </c>
      <c r="S24">
        <v>4.78</v>
      </c>
      <c r="T24" s="16">
        <v>12</v>
      </c>
      <c r="U24" s="23">
        <f t="shared" si="1"/>
        <v>5892</v>
      </c>
      <c r="V24" s="16"/>
      <c r="W24" s="110" t="s">
        <v>444</v>
      </c>
      <c r="X24" s="110">
        <v>652495</v>
      </c>
      <c r="Y24" s="246">
        <f t="shared" si="0"/>
        <v>-3.676836694830854E-2</v>
      </c>
    </row>
    <row r="25" spans="1:25">
      <c r="A25" s="16">
        <v>12</v>
      </c>
      <c r="B25" t="s">
        <v>251</v>
      </c>
      <c r="C25" t="s">
        <v>13</v>
      </c>
      <c r="D25">
        <v>646843</v>
      </c>
      <c r="E25">
        <v>709261</v>
      </c>
      <c r="F25">
        <v>6.9608999999999996</v>
      </c>
      <c r="G25">
        <v>0</v>
      </c>
      <c r="H25">
        <v>87.100999999999999</v>
      </c>
      <c r="I25">
        <v>19.100000000000001</v>
      </c>
      <c r="J25">
        <v>253</v>
      </c>
      <c r="K25">
        <v>303.10000000000002</v>
      </c>
      <c r="L25">
        <v>1.0125999999999999</v>
      </c>
      <c r="M25">
        <v>85.283000000000001</v>
      </c>
      <c r="N25">
        <v>89.248000000000005</v>
      </c>
      <c r="O25">
        <v>85.959000000000003</v>
      </c>
      <c r="P25">
        <v>18.600000000000001</v>
      </c>
      <c r="Q25">
        <v>20.9</v>
      </c>
      <c r="R25">
        <v>20.2</v>
      </c>
      <c r="S25">
        <v>4.78</v>
      </c>
      <c r="T25" s="16">
        <v>11</v>
      </c>
      <c r="U25" s="23">
        <f t="shared" si="1"/>
        <v>6071</v>
      </c>
      <c r="V25" s="16"/>
      <c r="W25" s="110" t="s">
        <v>445</v>
      </c>
      <c r="X25" s="110">
        <v>646542</v>
      </c>
      <c r="Y25" s="246">
        <f t="shared" si="0"/>
        <v>-4.6533702923269971E-2</v>
      </c>
    </row>
    <row r="26" spans="1:25">
      <c r="A26" s="16">
        <v>11</v>
      </c>
      <c r="B26" t="s">
        <v>252</v>
      </c>
      <c r="C26" t="s">
        <v>13</v>
      </c>
      <c r="D26">
        <v>640772</v>
      </c>
      <c r="E26">
        <v>708402</v>
      </c>
      <c r="F26">
        <v>7.0693619999999999</v>
      </c>
      <c r="G26">
        <v>0</v>
      </c>
      <c r="H26">
        <v>88.736000000000004</v>
      </c>
      <c r="I26">
        <v>20.2</v>
      </c>
      <c r="J26">
        <v>236.8</v>
      </c>
      <c r="K26">
        <v>299.5</v>
      </c>
      <c r="L26">
        <v>1.0129999999999999</v>
      </c>
      <c r="M26">
        <v>85.697000000000003</v>
      </c>
      <c r="N26">
        <v>91.051000000000002</v>
      </c>
      <c r="O26">
        <v>87.183999999999997</v>
      </c>
      <c r="P26">
        <v>19.100000000000001</v>
      </c>
      <c r="Q26">
        <v>22.4</v>
      </c>
      <c r="R26">
        <v>19.399999999999999</v>
      </c>
      <c r="S26">
        <v>4.78</v>
      </c>
      <c r="T26" s="16">
        <v>10</v>
      </c>
      <c r="U26" s="23">
        <f t="shared" si="1"/>
        <v>5749</v>
      </c>
      <c r="V26" s="16"/>
      <c r="W26" s="110" t="s">
        <v>446</v>
      </c>
      <c r="X26" s="110">
        <v>640511</v>
      </c>
      <c r="Y26" s="246">
        <f t="shared" si="0"/>
        <v>-4.0732116884015568E-2</v>
      </c>
    </row>
    <row r="27" spans="1:25">
      <c r="A27" s="16">
        <v>10</v>
      </c>
      <c r="B27" t="s">
        <v>253</v>
      </c>
      <c r="C27" t="s">
        <v>13</v>
      </c>
      <c r="D27">
        <v>635023</v>
      </c>
      <c r="E27">
        <v>707600</v>
      </c>
      <c r="F27">
        <v>7.0804479999999996</v>
      </c>
      <c r="G27">
        <v>0</v>
      </c>
      <c r="H27">
        <v>91.244</v>
      </c>
      <c r="I27">
        <v>18.3</v>
      </c>
      <c r="J27">
        <v>32.200000000000003</v>
      </c>
      <c r="K27">
        <v>320.2</v>
      </c>
      <c r="L27">
        <v>1.0127999999999999</v>
      </c>
      <c r="M27">
        <v>86.751000000000005</v>
      </c>
      <c r="N27">
        <v>93.602000000000004</v>
      </c>
      <c r="O27">
        <v>87.757000000000005</v>
      </c>
      <c r="P27">
        <v>6.4</v>
      </c>
      <c r="Q27">
        <v>30.3</v>
      </c>
      <c r="R27">
        <v>20.6</v>
      </c>
      <c r="S27">
        <v>4.78</v>
      </c>
      <c r="T27" s="16">
        <v>9</v>
      </c>
      <c r="U27" s="23">
        <f t="shared" si="1"/>
        <v>776</v>
      </c>
      <c r="V27" s="16"/>
      <c r="W27" s="110" t="s">
        <v>447</v>
      </c>
      <c r="X27" s="110">
        <v>634797</v>
      </c>
      <c r="Y27" s="246">
        <f t="shared" si="0"/>
        <v>-3.55892621212206E-2</v>
      </c>
    </row>
    <row r="28" spans="1:25">
      <c r="A28" s="16">
        <v>9</v>
      </c>
      <c r="B28" t="s">
        <v>254</v>
      </c>
      <c r="C28" t="s">
        <v>13</v>
      </c>
      <c r="D28">
        <v>634247</v>
      </c>
      <c r="E28">
        <v>707492</v>
      </c>
      <c r="F28">
        <v>7.5442090000000004</v>
      </c>
      <c r="G28">
        <v>0</v>
      </c>
      <c r="H28">
        <v>90.789000000000001</v>
      </c>
      <c r="I28">
        <v>18.100000000000001</v>
      </c>
      <c r="J28">
        <v>0</v>
      </c>
      <c r="K28">
        <v>0</v>
      </c>
      <c r="L28">
        <v>1.0147999999999999</v>
      </c>
      <c r="M28">
        <v>87.78</v>
      </c>
      <c r="N28">
        <v>93.977000000000004</v>
      </c>
      <c r="O28">
        <v>91.62</v>
      </c>
      <c r="P28">
        <v>10.9</v>
      </c>
      <c r="Q28">
        <v>32</v>
      </c>
      <c r="R28">
        <v>13.8</v>
      </c>
      <c r="S28">
        <v>4.78</v>
      </c>
      <c r="T28" s="16">
        <v>8</v>
      </c>
      <c r="U28" s="23">
        <f t="shared" si="1"/>
        <v>0</v>
      </c>
      <c r="V28" s="16"/>
      <c r="W28" s="110" t="s">
        <v>448</v>
      </c>
      <c r="X28" s="110">
        <v>634248</v>
      </c>
      <c r="Y28" s="246">
        <f t="shared" si="0"/>
        <v>1.5766728104438243E-4</v>
      </c>
    </row>
    <row r="29" spans="1:25" s="25" customFormat="1">
      <c r="A29" s="21">
        <v>8</v>
      </c>
      <c r="B29" t="s">
        <v>255</v>
      </c>
      <c r="C29" t="s">
        <v>13</v>
      </c>
      <c r="D29">
        <v>634247</v>
      </c>
      <c r="E29">
        <v>707492</v>
      </c>
      <c r="F29">
        <v>7.2613640000000004</v>
      </c>
      <c r="G29">
        <v>0</v>
      </c>
      <c r="H29">
        <v>88.141999999999996</v>
      </c>
      <c r="I29">
        <v>23.2</v>
      </c>
      <c r="J29">
        <v>0</v>
      </c>
      <c r="K29">
        <v>0</v>
      </c>
      <c r="L29">
        <v>1.0135000000000001</v>
      </c>
      <c r="M29">
        <v>85.572999999999993</v>
      </c>
      <c r="N29">
        <v>91.027000000000001</v>
      </c>
      <c r="O29">
        <v>89.474000000000004</v>
      </c>
      <c r="P29">
        <v>16</v>
      </c>
      <c r="Q29">
        <v>38.5</v>
      </c>
      <c r="R29">
        <v>18.399999999999999</v>
      </c>
      <c r="S29">
        <v>4.79</v>
      </c>
      <c r="T29" s="22">
        <v>7</v>
      </c>
      <c r="U29" s="23">
        <f t="shared" si="1"/>
        <v>0</v>
      </c>
      <c r="V29" s="24">
        <v>8</v>
      </c>
      <c r="W29" s="110" t="s">
        <v>449</v>
      </c>
      <c r="X29" s="110">
        <v>634248</v>
      </c>
      <c r="Y29" s="246">
        <f t="shared" si="0"/>
        <v>1.5766728104438243E-4</v>
      </c>
    </row>
    <row r="30" spans="1:25">
      <c r="A30" s="16">
        <v>7</v>
      </c>
      <c r="B30" t="s">
        <v>256</v>
      </c>
      <c r="C30" t="s">
        <v>13</v>
      </c>
      <c r="D30">
        <v>634247</v>
      </c>
      <c r="E30">
        <v>707492</v>
      </c>
      <c r="F30">
        <v>7.0343030000000004</v>
      </c>
      <c r="G30">
        <v>0</v>
      </c>
      <c r="H30">
        <v>86.84</v>
      </c>
      <c r="I30">
        <v>19.8</v>
      </c>
      <c r="J30">
        <v>225.5</v>
      </c>
      <c r="K30">
        <v>303.89999999999998</v>
      </c>
      <c r="L30">
        <v>1.0134000000000001</v>
      </c>
      <c r="M30">
        <v>81.956999999999994</v>
      </c>
      <c r="N30">
        <v>90.63</v>
      </c>
      <c r="O30">
        <v>85.546999999999997</v>
      </c>
      <c r="P30">
        <v>15.5</v>
      </c>
      <c r="Q30">
        <v>23.5</v>
      </c>
      <c r="R30">
        <v>16.100000000000001</v>
      </c>
      <c r="S30">
        <v>4.78</v>
      </c>
      <c r="T30" s="16">
        <v>6</v>
      </c>
      <c r="U30" s="23">
        <f t="shared" si="1"/>
        <v>5406</v>
      </c>
      <c r="V30" s="5"/>
      <c r="W30" s="110" t="s">
        <v>450</v>
      </c>
      <c r="X30" s="110">
        <v>634248</v>
      </c>
      <c r="Y30" s="246">
        <f t="shared" si="0"/>
        <v>1.5766728104438243E-4</v>
      </c>
    </row>
    <row r="31" spans="1:25">
      <c r="A31" s="16">
        <v>6</v>
      </c>
      <c r="B31" t="s">
        <v>257</v>
      </c>
      <c r="C31" t="s">
        <v>13</v>
      </c>
      <c r="D31">
        <v>628841</v>
      </c>
      <c r="E31">
        <v>706723</v>
      </c>
      <c r="F31">
        <v>6.9818290000000003</v>
      </c>
      <c r="G31">
        <v>0</v>
      </c>
      <c r="H31">
        <v>86.850999999999999</v>
      </c>
      <c r="I31">
        <v>20.2</v>
      </c>
      <c r="J31">
        <v>243</v>
      </c>
      <c r="K31">
        <v>305.5</v>
      </c>
      <c r="L31">
        <v>1.0126999999999999</v>
      </c>
      <c r="M31">
        <v>83.856999999999999</v>
      </c>
      <c r="N31">
        <v>90.129000000000005</v>
      </c>
      <c r="O31">
        <v>86.257000000000005</v>
      </c>
      <c r="P31">
        <v>18.3</v>
      </c>
      <c r="Q31">
        <v>23.5</v>
      </c>
      <c r="R31">
        <v>20.2</v>
      </c>
      <c r="S31">
        <v>4.78</v>
      </c>
      <c r="T31" s="16">
        <v>5</v>
      </c>
      <c r="U31" s="23">
        <f t="shared" si="1"/>
        <v>5830</v>
      </c>
      <c r="V31" s="5"/>
      <c r="W31" s="110" t="s">
        <v>451</v>
      </c>
      <c r="X31" s="110">
        <v>628630</v>
      </c>
      <c r="Y31" s="246">
        <f t="shared" si="0"/>
        <v>-3.3553791817013234E-2</v>
      </c>
    </row>
    <row r="32" spans="1:25">
      <c r="A32" s="16">
        <v>5</v>
      </c>
      <c r="B32" t="s">
        <v>258</v>
      </c>
      <c r="C32" t="s">
        <v>13</v>
      </c>
      <c r="D32">
        <v>623011</v>
      </c>
      <c r="E32">
        <v>705892</v>
      </c>
      <c r="F32">
        <v>7.0454879999999998</v>
      </c>
      <c r="G32">
        <v>0</v>
      </c>
      <c r="H32">
        <v>87.531000000000006</v>
      </c>
      <c r="I32">
        <v>20.399999999999999</v>
      </c>
      <c r="J32">
        <v>253.5</v>
      </c>
      <c r="K32">
        <v>306.3</v>
      </c>
      <c r="L32">
        <v>1.0127999999999999</v>
      </c>
      <c r="M32">
        <v>85.1</v>
      </c>
      <c r="N32">
        <v>90.82</v>
      </c>
      <c r="O32">
        <v>87.209000000000003</v>
      </c>
      <c r="P32">
        <v>18.8</v>
      </c>
      <c r="Q32">
        <v>23.8</v>
      </c>
      <c r="R32">
        <v>20.399999999999999</v>
      </c>
      <c r="S32">
        <v>4.78</v>
      </c>
      <c r="T32" s="16">
        <v>4</v>
      </c>
      <c r="U32" s="23">
        <f t="shared" si="1"/>
        <v>6086</v>
      </c>
      <c r="V32" s="5"/>
      <c r="W32" s="110" t="s">
        <v>452</v>
      </c>
      <c r="X32" s="110">
        <v>622809</v>
      </c>
      <c r="Y32" s="246">
        <f t="shared" si="0"/>
        <v>-3.2423183539293632E-2</v>
      </c>
    </row>
    <row r="33" spans="1:25">
      <c r="A33" s="16">
        <v>4</v>
      </c>
      <c r="B33" t="s">
        <v>259</v>
      </c>
      <c r="C33" t="s">
        <v>13</v>
      </c>
      <c r="D33">
        <v>616925</v>
      </c>
      <c r="E33">
        <v>705031</v>
      </c>
      <c r="F33">
        <v>7.0395490000000001</v>
      </c>
      <c r="G33">
        <v>0</v>
      </c>
      <c r="H33">
        <v>87.516000000000005</v>
      </c>
      <c r="I33">
        <v>20.9</v>
      </c>
      <c r="J33">
        <v>249.3</v>
      </c>
      <c r="K33">
        <v>313.60000000000002</v>
      </c>
      <c r="L33">
        <v>1.0127999999999999</v>
      </c>
      <c r="M33">
        <v>83.625</v>
      </c>
      <c r="N33">
        <v>90.856999999999999</v>
      </c>
      <c r="O33">
        <v>87.143000000000001</v>
      </c>
      <c r="P33">
        <v>18.7</v>
      </c>
      <c r="Q33">
        <v>24.5</v>
      </c>
      <c r="R33">
        <v>20.399999999999999</v>
      </c>
      <c r="S33">
        <v>4.78</v>
      </c>
      <c r="T33" s="16">
        <v>3</v>
      </c>
      <c r="U33" s="23">
        <f t="shared" si="1"/>
        <v>5982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610943</v>
      </c>
      <c r="E34">
        <v>704181</v>
      </c>
      <c r="F34">
        <v>7.1781730000000001</v>
      </c>
      <c r="G34">
        <v>0</v>
      </c>
      <c r="H34">
        <v>91.001999999999995</v>
      </c>
      <c r="I34">
        <v>21.5</v>
      </c>
      <c r="J34">
        <v>26.4</v>
      </c>
      <c r="K34">
        <v>311.89999999999998</v>
      </c>
      <c r="L34">
        <v>1.0129999999999999</v>
      </c>
      <c r="M34">
        <v>86.477000000000004</v>
      </c>
      <c r="N34">
        <v>94.23</v>
      </c>
      <c r="O34">
        <v>89.183999999999997</v>
      </c>
      <c r="P34">
        <v>8.8000000000000007</v>
      </c>
      <c r="Q34">
        <v>38.200000000000003</v>
      </c>
      <c r="R34">
        <v>20.8</v>
      </c>
      <c r="S34">
        <v>4.78</v>
      </c>
      <c r="T34" s="16">
        <v>2</v>
      </c>
      <c r="U34" s="23">
        <f t="shared" si="1"/>
        <v>636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610307</v>
      </c>
      <c r="E35">
        <v>704093</v>
      </c>
      <c r="F35">
        <v>7.5300840000000004</v>
      </c>
      <c r="G35">
        <v>0</v>
      </c>
      <c r="H35">
        <v>90.131</v>
      </c>
      <c r="I35">
        <v>17.399999999999999</v>
      </c>
      <c r="J35">
        <v>0</v>
      </c>
      <c r="K35">
        <v>0</v>
      </c>
      <c r="L35">
        <v>1.0146999999999999</v>
      </c>
      <c r="M35">
        <v>86.608000000000004</v>
      </c>
      <c r="N35">
        <v>92.600999999999999</v>
      </c>
      <c r="O35">
        <v>91.616</v>
      </c>
      <c r="P35">
        <v>10.199999999999999</v>
      </c>
      <c r="Q35">
        <v>30.7</v>
      </c>
      <c r="R35">
        <v>14.3</v>
      </c>
      <c r="S35">
        <v>4.78</v>
      </c>
      <c r="T35" s="16">
        <v>1</v>
      </c>
      <c r="U35" s="23">
        <f t="shared" si="1"/>
        <v>0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610307</v>
      </c>
      <c r="E36">
        <v>704093</v>
      </c>
      <c r="F36">
        <v>7.3177700000000003</v>
      </c>
      <c r="G36">
        <v>0</v>
      </c>
      <c r="H36">
        <v>86.847999999999999</v>
      </c>
      <c r="I36">
        <v>18.3</v>
      </c>
      <c r="J36">
        <v>0</v>
      </c>
      <c r="K36">
        <v>0</v>
      </c>
      <c r="L36">
        <v>1.0145999999999999</v>
      </c>
      <c r="M36">
        <v>82.332999999999998</v>
      </c>
      <c r="N36">
        <v>90.316000000000003</v>
      </c>
      <c r="O36">
        <v>87.8</v>
      </c>
      <c r="P36">
        <v>7.6</v>
      </c>
      <c r="Q36">
        <v>34.4</v>
      </c>
      <c r="R36">
        <v>11.7</v>
      </c>
      <c r="S36">
        <v>4.78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D6">
        <v>641307</v>
      </c>
      <c r="T6" s="22">
        <v>30</v>
      </c>
      <c r="U6" s="23">
        <f>D6-D7</f>
        <v>9098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632209</v>
      </c>
      <c r="T7" s="16">
        <v>29</v>
      </c>
      <c r="U7" s="23">
        <f>D7-D8</f>
        <v>10321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621888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10642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611246</v>
      </c>
      <c r="E9">
        <v>786084</v>
      </c>
      <c r="F9">
        <v>6.775137</v>
      </c>
      <c r="G9">
        <v>0</v>
      </c>
      <c r="H9">
        <v>83.78</v>
      </c>
      <c r="I9">
        <v>19.7</v>
      </c>
      <c r="J9">
        <v>424</v>
      </c>
      <c r="K9">
        <v>948.4</v>
      </c>
      <c r="L9">
        <v>1.0125</v>
      </c>
      <c r="M9">
        <v>65.738</v>
      </c>
      <c r="N9">
        <v>91.001999999999995</v>
      </c>
      <c r="O9">
        <v>82.822999999999993</v>
      </c>
      <c r="P9">
        <v>17.3</v>
      </c>
      <c r="Q9">
        <v>22.4</v>
      </c>
      <c r="R9">
        <v>18.5</v>
      </c>
      <c r="S9">
        <v>5.8</v>
      </c>
      <c r="T9" s="16">
        <v>27</v>
      </c>
      <c r="U9" s="23">
        <f t="shared" si="1"/>
        <v>10119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601127</v>
      </c>
      <c r="E10">
        <v>784591</v>
      </c>
      <c r="F10">
        <v>7.162922</v>
      </c>
      <c r="G10">
        <v>0</v>
      </c>
      <c r="H10">
        <v>89.921000000000006</v>
      </c>
      <c r="I10">
        <v>18.8</v>
      </c>
      <c r="J10">
        <v>282.3</v>
      </c>
      <c r="K10">
        <v>683.7</v>
      </c>
      <c r="L10">
        <v>1.0134000000000001</v>
      </c>
      <c r="M10">
        <v>87.230999999999995</v>
      </c>
      <c r="N10">
        <v>92.248999999999995</v>
      </c>
      <c r="O10">
        <v>87.858000000000004</v>
      </c>
      <c r="P10">
        <v>13.2</v>
      </c>
      <c r="Q10">
        <v>23.3</v>
      </c>
      <c r="R10">
        <v>17.7</v>
      </c>
      <c r="S10">
        <v>5.81</v>
      </c>
      <c r="T10" s="16">
        <v>26</v>
      </c>
      <c r="U10" s="23">
        <f t="shared" si="1"/>
        <v>6744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594383</v>
      </c>
      <c r="E11">
        <v>783662</v>
      </c>
      <c r="F11">
        <v>7.3050540000000002</v>
      </c>
      <c r="G11">
        <v>0</v>
      </c>
      <c r="H11">
        <v>90.792000000000002</v>
      </c>
      <c r="I11">
        <v>19.899999999999999</v>
      </c>
      <c r="J11">
        <v>369.1</v>
      </c>
      <c r="K11">
        <v>767.6</v>
      </c>
      <c r="L11">
        <v>1.0135000000000001</v>
      </c>
      <c r="M11">
        <v>87.475999999999999</v>
      </c>
      <c r="N11">
        <v>93.519000000000005</v>
      </c>
      <c r="O11">
        <v>90.477999999999994</v>
      </c>
      <c r="P11">
        <v>15.8</v>
      </c>
      <c r="Q11">
        <v>22.9</v>
      </c>
      <c r="R11">
        <v>19.5</v>
      </c>
      <c r="S11">
        <v>5.82</v>
      </c>
      <c r="T11" s="16">
        <v>25</v>
      </c>
      <c r="U11" s="23">
        <f t="shared" si="1"/>
        <v>8821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585562</v>
      </c>
      <c r="E12">
        <v>782454</v>
      </c>
      <c r="F12">
        <v>7.3059019999999997</v>
      </c>
      <c r="G12">
        <v>0</v>
      </c>
      <c r="H12">
        <v>90.656999999999996</v>
      </c>
      <c r="I12">
        <v>20.6</v>
      </c>
      <c r="J12">
        <v>393.9</v>
      </c>
      <c r="K12">
        <v>1005.9</v>
      </c>
      <c r="L12">
        <v>1.0133000000000001</v>
      </c>
      <c r="M12">
        <v>87.563000000000002</v>
      </c>
      <c r="N12">
        <v>93.210999999999999</v>
      </c>
      <c r="O12">
        <v>91.004999999999995</v>
      </c>
      <c r="P12">
        <v>18.5</v>
      </c>
      <c r="Q12">
        <v>22</v>
      </c>
      <c r="R12">
        <v>20.9</v>
      </c>
      <c r="S12">
        <v>5.83</v>
      </c>
      <c r="T12" s="16">
        <v>24</v>
      </c>
      <c r="U12" s="23">
        <f t="shared" si="1"/>
        <v>9405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576157</v>
      </c>
      <c r="E13">
        <v>781162</v>
      </c>
      <c r="F13">
        <v>7.1800079999999999</v>
      </c>
      <c r="G13">
        <v>0</v>
      </c>
      <c r="H13">
        <v>92.411000000000001</v>
      </c>
      <c r="I13">
        <v>20.8</v>
      </c>
      <c r="J13">
        <v>375.6</v>
      </c>
      <c r="K13">
        <v>916.9</v>
      </c>
      <c r="L13">
        <v>1.0129999999999999</v>
      </c>
      <c r="M13">
        <v>88.543999999999997</v>
      </c>
      <c r="N13">
        <v>94.59</v>
      </c>
      <c r="O13">
        <v>89.251000000000005</v>
      </c>
      <c r="P13">
        <v>17.399999999999999</v>
      </c>
      <c r="Q13">
        <v>23.5</v>
      </c>
      <c r="R13">
        <v>20.9</v>
      </c>
      <c r="S13">
        <v>5.83</v>
      </c>
      <c r="T13" s="16">
        <v>23</v>
      </c>
      <c r="U13" s="23">
        <f t="shared" si="1"/>
        <v>8957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567200</v>
      </c>
      <c r="E14">
        <v>779951</v>
      </c>
      <c r="F14">
        <v>7.3524310000000002</v>
      </c>
      <c r="G14">
        <v>0</v>
      </c>
      <c r="H14">
        <v>92.183000000000007</v>
      </c>
      <c r="I14">
        <v>20.7</v>
      </c>
      <c r="J14">
        <v>317.39999999999998</v>
      </c>
      <c r="K14">
        <v>792.5</v>
      </c>
      <c r="L14">
        <v>1.0133000000000001</v>
      </c>
      <c r="M14">
        <v>89.878</v>
      </c>
      <c r="N14">
        <v>94.165000000000006</v>
      </c>
      <c r="O14">
        <v>91.713999999999999</v>
      </c>
      <c r="P14">
        <v>17.3</v>
      </c>
      <c r="Q14">
        <v>23.4</v>
      </c>
      <c r="R14">
        <v>21.1</v>
      </c>
      <c r="S14">
        <v>5.83</v>
      </c>
      <c r="T14" s="16">
        <v>22</v>
      </c>
      <c r="U14" s="23">
        <f t="shared" si="1"/>
        <v>7541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559659</v>
      </c>
      <c r="E15">
        <v>778929</v>
      </c>
      <c r="F15">
        <v>7.2977249999999998</v>
      </c>
      <c r="G15">
        <v>0</v>
      </c>
      <c r="H15">
        <v>90.043000000000006</v>
      </c>
      <c r="I15">
        <v>21.3</v>
      </c>
      <c r="J15">
        <v>423.9</v>
      </c>
      <c r="K15">
        <v>977.7</v>
      </c>
      <c r="L15">
        <v>1.0132000000000001</v>
      </c>
      <c r="M15">
        <v>87.111000000000004</v>
      </c>
      <c r="N15">
        <v>93.085999999999999</v>
      </c>
      <c r="O15">
        <v>90.938999999999993</v>
      </c>
      <c r="P15">
        <v>19.3</v>
      </c>
      <c r="Q15">
        <v>23.9</v>
      </c>
      <c r="R15">
        <v>21.1</v>
      </c>
      <c r="S15">
        <v>5.83</v>
      </c>
      <c r="T15" s="22">
        <v>21</v>
      </c>
      <c r="U15" s="23">
        <f t="shared" si="1"/>
        <v>10103</v>
      </c>
      <c r="V15" s="24">
        <v>22</v>
      </c>
      <c r="W15" s="110" t="s">
        <v>453</v>
      </c>
      <c r="X15" s="110">
        <v>559660</v>
      </c>
      <c r="Y15" s="246">
        <f t="shared" si="0"/>
        <v>1.7868023206801809E-4</v>
      </c>
    </row>
    <row r="16" spans="1:25">
      <c r="A16" s="16">
        <v>21</v>
      </c>
      <c r="B16" t="s">
        <v>276</v>
      </c>
      <c r="C16" t="s">
        <v>13</v>
      </c>
      <c r="D16">
        <v>549556</v>
      </c>
      <c r="E16">
        <v>777529</v>
      </c>
      <c r="F16">
        <v>7.1566609999999997</v>
      </c>
      <c r="G16">
        <v>0</v>
      </c>
      <c r="H16">
        <v>90.19</v>
      </c>
      <c r="I16">
        <v>21.2</v>
      </c>
      <c r="J16">
        <v>423.8</v>
      </c>
      <c r="K16">
        <v>1041.2</v>
      </c>
      <c r="L16">
        <v>1.0129999999999999</v>
      </c>
      <c r="M16">
        <v>86.38</v>
      </c>
      <c r="N16">
        <v>92.620999999999995</v>
      </c>
      <c r="O16">
        <v>88.888999999999996</v>
      </c>
      <c r="P16">
        <v>19.600000000000001</v>
      </c>
      <c r="Q16">
        <v>23.2</v>
      </c>
      <c r="R16">
        <v>20.8</v>
      </c>
      <c r="S16">
        <v>5.83</v>
      </c>
      <c r="T16" s="16">
        <v>20</v>
      </c>
      <c r="U16" s="23">
        <f t="shared" si="1"/>
        <v>10102</v>
      </c>
      <c r="V16" s="16"/>
      <c r="W16" s="110" t="s">
        <v>454</v>
      </c>
      <c r="X16" s="110">
        <v>549556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539454</v>
      </c>
      <c r="E17">
        <v>776131</v>
      </c>
      <c r="F17">
        <v>7.1732379999999996</v>
      </c>
      <c r="G17">
        <v>0</v>
      </c>
      <c r="H17">
        <v>89.781000000000006</v>
      </c>
      <c r="I17">
        <v>21.1</v>
      </c>
      <c r="J17">
        <v>443.4</v>
      </c>
      <c r="K17">
        <v>1064.0999999999999</v>
      </c>
      <c r="L17">
        <v>1.0129999999999999</v>
      </c>
      <c r="M17">
        <v>87.337000000000003</v>
      </c>
      <c r="N17">
        <v>92.052999999999997</v>
      </c>
      <c r="O17">
        <v>89.063999999999993</v>
      </c>
      <c r="P17">
        <v>18.399999999999999</v>
      </c>
      <c r="Q17">
        <v>24.6</v>
      </c>
      <c r="R17">
        <v>20.6</v>
      </c>
      <c r="S17">
        <v>5.83</v>
      </c>
      <c r="T17" s="16">
        <v>19</v>
      </c>
      <c r="U17" s="23">
        <f t="shared" si="1"/>
        <v>10580</v>
      </c>
      <c r="V17" s="16"/>
      <c r="W17" s="110" t="s">
        <v>455</v>
      </c>
      <c r="X17" s="110">
        <v>539455</v>
      </c>
      <c r="Y17" s="246">
        <f t="shared" si="0"/>
        <v>1.853726174942949E-4</v>
      </c>
    </row>
    <row r="18" spans="1:25">
      <c r="A18" s="16">
        <v>19</v>
      </c>
      <c r="B18" t="s">
        <v>278</v>
      </c>
      <c r="C18" t="s">
        <v>13</v>
      </c>
      <c r="D18">
        <v>528874</v>
      </c>
      <c r="E18">
        <v>774662</v>
      </c>
      <c r="F18">
        <v>7.2364790000000001</v>
      </c>
      <c r="G18">
        <v>0</v>
      </c>
      <c r="H18">
        <v>88.944999999999993</v>
      </c>
      <c r="I18">
        <v>20.7</v>
      </c>
      <c r="J18">
        <v>463.6</v>
      </c>
      <c r="K18">
        <v>914.5</v>
      </c>
      <c r="L18">
        <v>1.0132000000000001</v>
      </c>
      <c r="M18">
        <v>85.358999999999995</v>
      </c>
      <c r="N18">
        <v>91.83</v>
      </c>
      <c r="O18">
        <v>89.76</v>
      </c>
      <c r="P18">
        <v>18.2</v>
      </c>
      <c r="Q18">
        <v>22.8</v>
      </c>
      <c r="R18">
        <v>20.100000000000001</v>
      </c>
      <c r="S18">
        <v>5.83</v>
      </c>
      <c r="T18" s="16">
        <v>18</v>
      </c>
      <c r="U18" s="23">
        <f t="shared" si="1"/>
        <v>11073</v>
      </c>
      <c r="V18" s="16"/>
      <c r="W18" s="110" t="s">
        <v>386</v>
      </c>
      <c r="X18" s="110">
        <v>528874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517801</v>
      </c>
      <c r="E19">
        <v>773113</v>
      </c>
      <c r="F19">
        <v>7.1110160000000002</v>
      </c>
      <c r="G19">
        <v>0</v>
      </c>
      <c r="H19">
        <v>93.78</v>
      </c>
      <c r="I19">
        <v>21.6</v>
      </c>
      <c r="J19">
        <v>176.3</v>
      </c>
      <c r="K19">
        <v>856.9</v>
      </c>
      <c r="L19">
        <v>1.0128999999999999</v>
      </c>
      <c r="M19">
        <v>86.304000000000002</v>
      </c>
      <c r="N19">
        <v>96.974000000000004</v>
      </c>
      <c r="O19">
        <v>88.132000000000005</v>
      </c>
      <c r="P19">
        <v>14.1</v>
      </c>
      <c r="Q19">
        <v>28.8</v>
      </c>
      <c r="R19">
        <v>20.399999999999999</v>
      </c>
      <c r="S19">
        <v>5.83</v>
      </c>
      <c r="T19" s="16">
        <v>17</v>
      </c>
      <c r="U19" s="23">
        <f t="shared" si="1"/>
        <v>4246</v>
      </c>
      <c r="V19" s="16"/>
      <c r="W19" s="110" t="s">
        <v>456</v>
      </c>
      <c r="X19" s="110">
        <v>517802</v>
      </c>
      <c r="Y19" s="246">
        <f t="shared" si="0"/>
        <v>1.9312438561769341E-4</v>
      </c>
    </row>
    <row r="20" spans="1:25">
      <c r="A20" s="16">
        <v>17</v>
      </c>
      <c r="B20" t="s">
        <v>280</v>
      </c>
      <c r="C20" t="s">
        <v>13</v>
      </c>
      <c r="D20">
        <v>513555</v>
      </c>
      <c r="E20">
        <v>772542</v>
      </c>
      <c r="F20">
        <v>7.7629590000000004</v>
      </c>
      <c r="G20">
        <v>0</v>
      </c>
      <c r="H20">
        <v>92.679000000000002</v>
      </c>
      <c r="I20">
        <v>20.2</v>
      </c>
      <c r="J20">
        <v>348.9</v>
      </c>
      <c r="K20">
        <v>876.1</v>
      </c>
      <c r="L20">
        <v>1.0153000000000001</v>
      </c>
      <c r="M20">
        <v>90.025000000000006</v>
      </c>
      <c r="N20">
        <v>96.622</v>
      </c>
      <c r="O20">
        <v>94.662000000000006</v>
      </c>
      <c r="P20">
        <v>11.6</v>
      </c>
      <c r="Q20">
        <v>23.4</v>
      </c>
      <c r="R20">
        <v>14</v>
      </c>
      <c r="S20">
        <v>5.84</v>
      </c>
      <c r="T20" s="16">
        <v>16</v>
      </c>
      <c r="U20" s="23">
        <f t="shared" si="1"/>
        <v>8283</v>
      </c>
      <c r="V20" s="16"/>
      <c r="W20" s="110" t="s">
        <v>457</v>
      </c>
      <c r="X20" s="110">
        <v>513556</v>
      </c>
      <c r="Y20" s="246">
        <f t="shared" si="0"/>
        <v>1.9472111068807862E-4</v>
      </c>
    </row>
    <row r="21" spans="1:25">
      <c r="A21" s="16">
        <v>16</v>
      </c>
      <c r="B21" t="s">
        <v>281</v>
      </c>
      <c r="C21" t="s">
        <v>13</v>
      </c>
      <c r="D21">
        <v>505272</v>
      </c>
      <c r="E21">
        <v>771418</v>
      </c>
      <c r="F21">
        <v>7.3128440000000001</v>
      </c>
      <c r="G21">
        <v>0</v>
      </c>
      <c r="H21">
        <v>90.638000000000005</v>
      </c>
      <c r="I21">
        <v>21.3</v>
      </c>
      <c r="J21">
        <v>420.6</v>
      </c>
      <c r="K21">
        <v>1024.0999999999999</v>
      </c>
      <c r="L21">
        <v>1.0132000000000001</v>
      </c>
      <c r="M21">
        <v>87.703999999999994</v>
      </c>
      <c r="N21">
        <v>92.153999999999996</v>
      </c>
      <c r="O21">
        <v>91.346000000000004</v>
      </c>
      <c r="P21">
        <v>18.899999999999999</v>
      </c>
      <c r="Q21">
        <v>23.8</v>
      </c>
      <c r="R21">
        <v>21.6</v>
      </c>
      <c r="S21">
        <v>5.84</v>
      </c>
      <c r="T21" s="16">
        <v>15</v>
      </c>
      <c r="U21" s="23">
        <f t="shared" si="1"/>
        <v>10032</v>
      </c>
      <c r="V21" s="16"/>
      <c r="W21" s="110" t="s">
        <v>458</v>
      </c>
      <c r="X21" s="110">
        <v>505280</v>
      </c>
      <c r="Y21" s="246">
        <f t="shared" si="0"/>
        <v>1.5833056254876965E-3</v>
      </c>
    </row>
    <row r="22" spans="1:25" s="25" customFormat="1">
      <c r="A22" s="21">
        <v>15</v>
      </c>
      <c r="B22" t="s">
        <v>248</v>
      </c>
      <c r="C22" t="s">
        <v>13</v>
      </c>
      <c r="D22">
        <v>495240</v>
      </c>
      <c r="E22">
        <v>770035</v>
      </c>
      <c r="F22">
        <v>7.0650009999999996</v>
      </c>
      <c r="G22">
        <v>0</v>
      </c>
      <c r="H22">
        <v>86.706000000000003</v>
      </c>
      <c r="I22">
        <v>21.3</v>
      </c>
      <c r="J22">
        <v>395.9</v>
      </c>
      <c r="K22">
        <v>990.5</v>
      </c>
      <c r="L22">
        <v>1.0126999999999999</v>
      </c>
      <c r="M22">
        <v>82.85</v>
      </c>
      <c r="N22">
        <v>89.909000000000006</v>
      </c>
      <c r="O22">
        <v>87.831000000000003</v>
      </c>
      <c r="P22">
        <v>19.2</v>
      </c>
      <c r="Q22">
        <v>24.2</v>
      </c>
      <c r="R22">
        <v>21.4</v>
      </c>
      <c r="S22">
        <v>5.83</v>
      </c>
      <c r="T22" s="22">
        <v>14</v>
      </c>
      <c r="U22" s="23">
        <f t="shared" si="1"/>
        <v>9438</v>
      </c>
      <c r="V22" s="24">
        <v>15</v>
      </c>
      <c r="W22" s="110" t="s">
        <v>459</v>
      </c>
      <c r="X22" s="110">
        <v>495248</v>
      </c>
      <c r="Y22" s="246">
        <f t="shared" si="0"/>
        <v>1.6153784023913431E-3</v>
      </c>
    </row>
    <row r="23" spans="1:25">
      <c r="A23" s="16">
        <v>14</v>
      </c>
      <c r="B23" t="s">
        <v>249</v>
      </c>
      <c r="C23" t="s">
        <v>13</v>
      </c>
      <c r="D23">
        <v>485802</v>
      </c>
      <c r="E23">
        <v>768679</v>
      </c>
      <c r="F23">
        <v>6.8968509999999998</v>
      </c>
      <c r="G23">
        <v>0</v>
      </c>
      <c r="H23">
        <v>87.45</v>
      </c>
      <c r="I23">
        <v>21.2</v>
      </c>
      <c r="J23">
        <v>402.7</v>
      </c>
      <c r="K23">
        <v>922.1</v>
      </c>
      <c r="L23">
        <v>1.0124</v>
      </c>
      <c r="M23">
        <v>84.432000000000002</v>
      </c>
      <c r="N23">
        <v>90.69</v>
      </c>
      <c r="O23">
        <v>85.298000000000002</v>
      </c>
      <c r="P23">
        <v>18.100000000000001</v>
      </c>
      <c r="Q23">
        <v>24.2</v>
      </c>
      <c r="R23">
        <v>20.8</v>
      </c>
      <c r="S23">
        <v>5.84</v>
      </c>
      <c r="T23" s="16">
        <v>13</v>
      </c>
      <c r="U23" s="23">
        <f t="shared" si="1"/>
        <v>9609</v>
      </c>
      <c r="V23" s="16"/>
      <c r="W23" s="110" t="s">
        <v>460</v>
      </c>
      <c r="X23" s="110">
        <v>485812</v>
      </c>
      <c r="Y23" s="246">
        <f t="shared" si="0"/>
        <v>2.0584517972395133E-3</v>
      </c>
    </row>
    <row r="24" spans="1:25">
      <c r="A24" s="16">
        <v>13</v>
      </c>
      <c r="B24" t="s">
        <v>250</v>
      </c>
      <c r="C24" t="s">
        <v>13</v>
      </c>
      <c r="D24">
        <v>476193</v>
      </c>
      <c r="E24">
        <v>767313</v>
      </c>
      <c r="F24">
        <v>7.0631490000000001</v>
      </c>
      <c r="G24">
        <v>0</v>
      </c>
      <c r="H24">
        <v>87.644000000000005</v>
      </c>
      <c r="I24">
        <v>21.4</v>
      </c>
      <c r="J24">
        <v>437.3</v>
      </c>
      <c r="K24">
        <v>910.4</v>
      </c>
      <c r="L24">
        <v>1.0125999999999999</v>
      </c>
      <c r="M24">
        <v>84.635999999999996</v>
      </c>
      <c r="N24">
        <v>90.759</v>
      </c>
      <c r="O24">
        <v>88.055999999999997</v>
      </c>
      <c r="P24">
        <v>19.7</v>
      </c>
      <c r="Q24">
        <v>23.3</v>
      </c>
      <c r="R24">
        <v>22.1</v>
      </c>
      <c r="S24">
        <v>5.84</v>
      </c>
      <c r="T24" s="16">
        <v>12</v>
      </c>
      <c r="U24" s="23">
        <f t="shared" si="1"/>
        <v>10447</v>
      </c>
      <c r="V24" s="16"/>
      <c r="W24" s="110" t="s">
        <v>461</v>
      </c>
      <c r="X24" s="110">
        <v>476208</v>
      </c>
      <c r="Y24" s="246">
        <f t="shared" si="0"/>
        <v>3.1499833050929738E-3</v>
      </c>
    </row>
    <row r="25" spans="1:25">
      <c r="A25" s="16">
        <v>12</v>
      </c>
      <c r="B25" t="s">
        <v>251</v>
      </c>
      <c r="C25" t="s">
        <v>13</v>
      </c>
      <c r="D25">
        <v>465746</v>
      </c>
      <c r="E25">
        <v>765829</v>
      </c>
      <c r="F25">
        <v>6.9483810000000004</v>
      </c>
      <c r="G25">
        <v>0</v>
      </c>
      <c r="H25">
        <v>87.16</v>
      </c>
      <c r="I25">
        <v>21.1</v>
      </c>
      <c r="J25">
        <v>391.2</v>
      </c>
      <c r="K25">
        <v>869.2</v>
      </c>
      <c r="L25">
        <v>1.0125</v>
      </c>
      <c r="M25">
        <v>85.203999999999994</v>
      </c>
      <c r="N25">
        <v>89.323999999999998</v>
      </c>
      <c r="O25">
        <v>86.103999999999999</v>
      </c>
      <c r="P25">
        <v>20</v>
      </c>
      <c r="Q25">
        <v>22.5</v>
      </c>
      <c r="R25">
        <v>21.1</v>
      </c>
      <c r="S25">
        <v>5.84</v>
      </c>
      <c r="T25" s="16">
        <v>11</v>
      </c>
      <c r="U25" s="23">
        <f t="shared" si="1"/>
        <v>9315</v>
      </c>
      <c r="V25" s="16"/>
      <c r="W25" s="110" t="s">
        <v>462</v>
      </c>
      <c r="X25" s="110">
        <v>465753</v>
      </c>
      <c r="Y25" s="246">
        <f t="shared" si="0"/>
        <v>1.5029651355007445E-3</v>
      </c>
    </row>
    <row r="26" spans="1:25">
      <c r="A26" s="16">
        <v>11</v>
      </c>
      <c r="B26" t="s">
        <v>252</v>
      </c>
      <c r="C26" t="s">
        <v>13</v>
      </c>
      <c r="D26">
        <v>456431</v>
      </c>
      <c r="E26">
        <v>764501</v>
      </c>
      <c r="F26">
        <v>6.9805890000000002</v>
      </c>
      <c r="G26">
        <v>0</v>
      </c>
      <c r="H26">
        <v>88.778000000000006</v>
      </c>
      <c r="I26">
        <v>21.4</v>
      </c>
      <c r="J26">
        <v>344.9</v>
      </c>
      <c r="K26">
        <v>1008</v>
      </c>
      <c r="L26">
        <v>1.0125</v>
      </c>
      <c r="M26">
        <v>85.537999999999997</v>
      </c>
      <c r="N26">
        <v>91.213999999999999</v>
      </c>
      <c r="O26">
        <v>86.603999999999999</v>
      </c>
      <c r="P26">
        <v>19.2</v>
      </c>
      <c r="Q26">
        <v>23.2</v>
      </c>
      <c r="R26">
        <v>21.3</v>
      </c>
      <c r="S26">
        <v>5.84</v>
      </c>
      <c r="T26" s="16">
        <v>10</v>
      </c>
      <c r="U26" s="23">
        <f t="shared" si="1"/>
        <v>8250</v>
      </c>
      <c r="V26" s="16"/>
      <c r="W26" s="110" t="s">
        <v>463</v>
      </c>
      <c r="X26" s="110">
        <v>456439</v>
      </c>
      <c r="Y26" s="246">
        <f t="shared" si="0"/>
        <v>1.7527293282029177E-3</v>
      </c>
    </row>
    <row r="27" spans="1:25">
      <c r="A27" s="16">
        <v>10</v>
      </c>
      <c r="B27" t="s">
        <v>253</v>
      </c>
      <c r="C27" t="s">
        <v>13</v>
      </c>
      <c r="D27">
        <v>448181</v>
      </c>
      <c r="E27">
        <v>763343</v>
      </c>
      <c r="F27">
        <v>7.077826</v>
      </c>
      <c r="G27">
        <v>0</v>
      </c>
      <c r="H27">
        <v>90.837999999999994</v>
      </c>
      <c r="I27">
        <v>20.9</v>
      </c>
      <c r="J27">
        <v>436.4</v>
      </c>
      <c r="K27">
        <v>958.5</v>
      </c>
      <c r="L27">
        <v>1.0126999999999999</v>
      </c>
      <c r="M27">
        <v>86.182000000000002</v>
      </c>
      <c r="N27">
        <v>93.29</v>
      </c>
      <c r="O27">
        <v>87.962999999999994</v>
      </c>
      <c r="P27">
        <v>18.8</v>
      </c>
      <c r="Q27">
        <v>22.8</v>
      </c>
      <c r="R27">
        <v>21.3</v>
      </c>
      <c r="S27">
        <v>5.84</v>
      </c>
      <c r="T27" s="16">
        <v>9</v>
      </c>
      <c r="U27" s="23">
        <f t="shared" si="1"/>
        <v>10424</v>
      </c>
      <c r="V27" s="16"/>
      <c r="W27" s="110" t="s">
        <v>464</v>
      </c>
      <c r="X27" s="110">
        <v>448193</v>
      </c>
      <c r="Y27" s="246">
        <f t="shared" si="0"/>
        <v>2.6774896749373056E-3</v>
      </c>
    </row>
    <row r="28" spans="1:25">
      <c r="A28" s="16">
        <v>9</v>
      </c>
      <c r="B28" t="s">
        <v>254</v>
      </c>
      <c r="C28" t="s">
        <v>13</v>
      </c>
      <c r="D28">
        <v>437757</v>
      </c>
      <c r="E28">
        <v>761910</v>
      </c>
      <c r="F28">
        <v>7.3081339999999999</v>
      </c>
      <c r="G28">
        <v>0</v>
      </c>
      <c r="H28">
        <v>90.396000000000001</v>
      </c>
      <c r="I28">
        <v>21.2</v>
      </c>
      <c r="J28">
        <v>410</v>
      </c>
      <c r="K28">
        <v>903.1</v>
      </c>
      <c r="L28">
        <v>1.0132000000000001</v>
      </c>
      <c r="M28">
        <v>87.055999999999997</v>
      </c>
      <c r="N28">
        <v>93.533000000000001</v>
      </c>
      <c r="O28">
        <v>91.091999999999999</v>
      </c>
      <c r="P28">
        <v>19.2</v>
      </c>
      <c r="Q28">
        <v>24.1</v>
      </c>
      <c r="R28">
        <v>21.1</v>
      </c>
      <c r="S28">
        <v>5.84</v>
      </c>
      <c r="T28" s="16">
        <v>8</v>
      </c>
      <c r="U28" s="23">
        <f t="shared" si="1"/>
        <v>9804</v>
      </c>
      <c r="V28" s="16"/>
      <c r="W28" s="110" t="s">
        <v>465</v>
      </c>
      <c r="X28" s="110">
        <v>437772</v>
      </c>
      <c r="Y28" s="246">
        <f t="shared" si="0"/>
        <v>3.4265585701689361E-3</v>
      </c>
    </row>
    <row r="29" spans="1:25" s="25" customFormat="1">
      <c r="A29" s="21">
        <v>8</v>
      </c>
      <c r="B29" t="s">
        <v>255</v>
      </c>
      <c r="C29" t="s">
        <v>13</v>
      </c>
      <c r="D29">
        <v>427953</v>
      </c>
      <c r="E29">
        <v>760557</v>
      </c>
      <c r="F29">
        <v>7.1334970000000002</v>
      </c>
      <c r="G29">
        <v>0</v>
      </c>
      <c r="H29">
        <v>87.793000000000006</v>
      </c>
      <c r="I29">
        <v>22</v>
      </c>
      <c r="J29">
        <v>419.2</v>
      </c>
      <c r="K29">
        <v>1055.7</v>
      </c>
      <c r="L29">
        <v>1.0127999999999999</v>
      </c>
      <c r="M29">
        <v>85.438000000000002</v>
      </c>
      <c r="N29">
        <v>90.727999999999994</v>
      </c>
      <c r="O29">
        <v>88.929000000000002</v>
      </c>
      <c r="P29">
        <v>20.6</v>
      </c>
      <c r="Q29">
        <v>24.4</v>
      </c>
      <c r="R29">
        <v>21.8</v>
      </c>
      <c r="S29">
        <v>5.85</v>
      </c>
      <c r="T29" s="22">
        <v>7</v>
      </c>
      <c r="U29" s="23">
        <f t="shared" si="1"/>
        <v>10031</v>
      </c>
      <c r="V29" s="24">
        <v>8</v>
      </c>
      <c r="W29" s="110" t="s">
        <v>466</v>
      </c>
      <c r="X29" s="110">
        <v>427961</v>
      </c>
      <c r="Y29" s="246">
        <f t="shared" si="0"/>
        <v>1.8693641591482901E-3</v>
      </c>
    </row>
    <row r="30" spans="1:25">
      <c r="A30" s="16">
        <v>7</v>
      </c>
      <c r="B30" t="s">
        <v>256</v>
      </c>
      <c r="C30" t="s">
        <v>13</v>
      </c>
      <c r="D30">
        <v>417922</v>
      </c>
      <c r="E30">
        <v>759132</v>
      </c>
      <c r="F30">
        <v>6.9052689999999997</v>
      </c>
      <c r="G30">
        <v>0</v>
      </c>
      <c r="H30">
        <v>86.876999999999995</v>
      </c>
      <c r="I30">
        <v>21.8</v>
      </c>
      <c r="J30">
        <v>361.5</v>
      </c>
      <c r="K30">
        <v>886.6</v>
      </c>
      <c r="L30">
        <v>1.0124</v>
      </c>
      <c r="M30">
        <v>81.465000000000003</v>
      </c>
      <c r="N30">
        <v>90.825999999999993</v>
      </c>
      <c r="O30">
        <v>85.481999999999999</v>
      </c>
      <c r="P30">
        <v>19.7</v>
      </c>
      <c r="Q30">
        <v>25.4</v>
      </c>
      <c r="R30">
        <v>21</v>
      </c>
      <c r="S30">
        <v>5.84</v>
      </c>
      <c r="T30" s="16">
        <v>6</v>
      </c>
      <c r="U30" s="23">
        <f t="shared" si="1"/>
        <v>8629</v>
      </c>
      <c r="V30" s="5"/>
      <c r="W30" s="110" t="s">
        <v>467</v>
      </c>
      <c r="X30" s="110">
        <v>417930</v>
      </c>
      <c r="Y30" s="246">
        <f t="shared" si="0"/>
        <v>1.9142327994217112E-3</v>
      </c>
    </row>
    <row r="31" spans="1:25">
      <c r="A31" s="16">
        <v>6</v>
      </c>
      <c r="B31" t="s">
        <v>257</v>
      </c>
      <c r="C31" t="s">
        <v>13</v>
      </c>
      <c r="D31">
        <v>409293</v>
      </c>
      <c r="E31">
        <v>757894</v>
      </c>
      <c r="F31">
        <v>6.9536920000000002</v>
      </c>
      <c r="G31">
        <v>0</v>
      </c>
      <c r="H31">
        <v>86.861000000000004</v>
      </c>
      <c r="I31">
        <v>22</v>
      </c>
      <c r="J31">
        <v>436.9</v>
      </c>
      <c r="K31">
        <v>970.9</v>
      </c>
      <c r="L31">
        <v>1.0124</v>
      </c>
      <c r="M31">
        <v>83.531000000000006</v>
      </c>
      <c r="N31">
        <v>90.194999999999993</v>
      </c>
      <c r="O31">
        <v>86.364999999999995</v>
      </c>
      <c r="P31">
        <v>20.100000000000001</v>
      </c>
      <c r="Q31">
        <v>24.3</v>
      </c>
      <c r="R31">
        <v>21.6</v>
      </c>
      <c r="S31">
        <v>5.85</v>
      </c>
      <c r="T31" s="16">
        <v>5</v>
      </c>
      <c r="U31" s="23">
        <f t="shared" si="1"/>
        <v>10440</v>
      </c>
      <c r="V31" s="5"/>
      <c r="W31" s="110" t="s">
        <v>468</v>
      </c>
      <c r="X31" s="110">
        <v>409301</v>
      </c>
      <c r="Y31" s="246">
        <f t="shared" si="0"/>
        <v>1.9545899881023843E-3</v>
      </c>
    </row>
    <row r="32" spans="1:25">
      <c r="A32" s="16">
        <v>5</v>
      </c>
      <c r="B32" t="s">
        <v>258</v>
      </c>
      <c r="C32" t="s">
        <v>13</v>
      </c>
      <c r="D32">
        <v>398853</v>
      </c>
      <c r="E32">
        <v>756396</v>
      </c>
      <c r="F32">
        <v>7.0056380000000003</v>
      </c>
      <c r="G32">
        <v>0</v>
      </c>
      <c r="H32">
        <v>87.588999999999999</v>
      </c>
      <c r="I32">
        <v>22</v>
      </c>
      <c r="J32">
        <v>374.5</v>
      </c>
      <c r="K32">
        <v>945.6</v>
      </c>
      <c r="L32">
        <v>1.0125</v>
      </c>
      <c r="M32">
        <v>84.713999999999999</v>
      </c>
      <c r="N32">
        <v>90.912999999999997</v>
      </c>
      <c r="O32">
        <v>87.08</v>
      </c>
      <c r="P32">
        <v>19.8</v>
      </c>
      <c r="Q32">
        <v>25.2</v>
      </c>
      <c r="R32">
        <v>21.6</v>
      </c>
      <c r="S32">
        <v>5.85</v>
      </c>
      <c r="T32" s="16">
        <v>4</v>
      </c>
      <c r="U32" s="23">
        <f t="shared" si="1"/>
        <v>8935</v>
      </c>
      <c r="V32" s="5"/>
      <c r="W32" s="110" t="s">
        <v>469</v>
      </c>
      <c r="X32" s="110">
        <v>398860</v>
      </c>
      <c r="Y32" s="246">
        <f t="shared" si="0"/>
        <v>1.7550325558488566E-3</v>
      </c>
    </row>
    <row r="33" spans="1:25">
      <c r="A33" s="16">
        <v>4</v>
      </c>
      <c r="B33" t="s">
        <v>259</v>
      </c>
      <c r="C33" t="s">
        <v>13</v>
      </c>
      <c r="D33">
        <v>389918</v>
      </c>
      <c r="E33">
        <v>755122</v>
      </c>
      <c r="F33">
        <v>7.0490560000000002</v>
      </c>
      <c r="G33">
        <v>0</v>
      </c>
      <c r="H33">
        <v>87.525000000000006</v>
      </c>
      <c r="I33">
        <v>21.3</v>
      </c>
      <c r="J33">
        <v>398.4</v>
      </c>
      <c r="K33">
        <v>926.6</v>
      </c>
      <c r="L33">
        <v>1.0127999999999999</v>
      </c>
      <c r="M33">
        <v>83.742000000000004</v>
      </c>
      <c r="N33">
        <v>90.885000000000005</v>
      </c>
      <c r="O33">
        <v>87.289000000000001</v>
      </c>
      <c r="P33">
        <v>17.100000000000001</v>
      </c>
      <c r="Q33">
        <v>24.5</v>
      </c>
      <c r="R33">
        <v>20.5</v>
      </c>
      <c r="S33">
        <v>5.84</v>
      </c>
      <c r="T33" s="16">
        <v>3</v>
      </c>
      <c r="U33" s="23">
        <f t="shared" si="1"/>
        <v>9491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380427</v>
      </c>
      <c r="E34">
        <v>753776</v>
      </c>
      <c r="F34">
        <v>7.1362480000000001</v>
      </c>
      <c r="G34">
        <v>0</v>
      </c>
      <c r="H34">
        <v>90.599000000000004</v>
      </c>
      <c r="I34">
        <v>21.4</v>
      </c>
      <c r="J34">
        <v>422.1</v>
      </c>
      <c r="K34">
        <v>935.7</v>
      </c>
      <c r="L34">
        <v>1.0128999999999999</v>
      </c>
      <c r="M34">
        <v>86.06</v>
      </c>
      <c r="N34">
        <v>94.016999999999996</v>
      </c>
      <c r="O34">
        <v>88.652000000000001</v>
      </c>
      <c r="P34">
        <v>17.899999999999999</v>
      </c>
      <c r="Q34">
        <v>24.3</v>
      </c>
      <c r="R34">
        <v>20.9</v>
      </c>
      <c r="S34">
        <v>5.84</v>
      </c>
      <c r="T34" s="16">
        <v>2</v>
      </c>
      <c r="U34" s="23">
        <f t="shared" si="1"/>
        <v>10056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370371</v>
      </c>
      <c r="E35">
        <v>752390</v>
      </c>
      <c r="F35">
        <v>7.270302</v>
      </c>
      <c r="G35">
        <v>0</v>
      </c>
      <c r="H35">
        <v>89.691000000000003</v>
      </c>
      <c r="I35">
        <v>21.1</v>
      </c>
      <c r="J35">
        <v>438</v>
      </c>
      <c r="K35">
        <v>1006.3</v>
      </c>
      <c r="L35">
        <v>1.0130999999999999</v>
      </c>
      <c r="M35">
        <v>85.971000000000004</v>
      </c>
      <c r="N35">
        <v>92.254000000000005</v>
      </c>
      <c r="O35">
        <v>90.856999999999999</v>
      </c>
      <c r="P35">
        <v>18.899999999999999</v>
      </c>
      <c r="Q35">
        <v>23.2</v>
      </c>
      <c r="R35">
        <v>21.9</v>
      </c>
      <c r="S35">
        <v>5.85</v>
      </c>
      <c r="T35" s="16">
        <v>1</v>
      </c>
      <c r="U35" s="23">
        <f t="shared" si="1"/>
        <v>10462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359909</v>
      </c>
      <c r="E36">
        <v>750936</v>
      </c>
      <c r="F36">
        <v>7.0612360000000001</v>
      </c>
      <c r="G36">
        <v>0</v>
      </c>
      <c r="H36">
        <v>86.394999999999996</v>
      </c>
      <c r="I36">
        <v>21.6</v>
      </c>
      <c r="J36">
        <v>496.3</v>
      </c>
      <c r="K36">
        <v>952</v>
      </c>
      <c r="L36">
        <v>1.0126999999999999</v>
      </c>
      <c r="M36">
        <v>81.382999999999996</v>
      </c>
      <c r="N36">
        <v>90.073999999999998</v>
      </c>
      <c r="O36">
        <v>87.754999999999995</v>
      </c>
      <c r="P36">
        <v>19.7</v>
      </c>
      <c r="Q36">
        <v>23.8</v>
      </c>
      <c r="R36">
        <v>21.3</v>
      </c>
      <c r="S36">
        <v>5.85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397919</v>
      </c>
      <c r="T6" s="22">
        <v>30</v>
      </c>
      <c r="U6" s="23">
        <f>D6-D7</f>
        <v>2349</v>
      </c>
      <c r="V6" s="24">
        <v>1</v>
      </c>
      <c r="W6" s="124"/>
      <c r="X6" s="124"/>
      <c r="Y6" s="246">
        <f t="shared" ref="Y6:Y35" si="0">((X6*100)/D6)-100</f>
        <v>-100</v>
      </c>
    </row>
    <row r="7" spans="1:25">
      <c r="A7" s="16">
        <v>30</v>
      </c>
      <c r="D7">
        <v>395570</v>
      </c>
      <c r="T7" s="16">
        <v>29</v>
      </c>
      <c r="U7" s="23">
        <f>D7-D8</f>
        <v>1923</v>
      </c>
      <c r="V7" s="4"/>
      <c r="W7" s="123"/>
      <c r="X7" s="123"/>
      <c r="Y7" s="246">
        <f t="shared" si="0"/>
        <v>-100</v>
      </c>
    </row>
    <row r="8" spans="1:25" s="25" customFormat="1">
      <c r="A8" s="21">
        <v>29</v>
      </c>
      <c r="B8"/>
      <c r="C8"/>
      <c r="D8">
        <v>393647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3264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390383</v>
      </c>
      <c r="E9">
        <v>1366378</v>
      </c>
      <c r="F9">
        <v>6.8597029999999997</v>
      </c>
      <c r="G9">
        <v>0</v>
      </c>
      <c r="H9">
        <v>84.3</v>
      </c>
      <c r="I9">
        <v>20</v>
      </c>
      <c r="J9">
        <v>140</v>
      </c>
      <c r="K9">
        <v>172.6</v>
      </c>
      <c r="L9">
        <v>1.0126999999999999</v>
      </c>
      <c r="M9">
        <v>66.147999999999996</v>
      </c>
      <c r="N9">
        <v>91.361999999999995</v>
      </c>
      <c r="O9">
        <v>83.915000000000006</v>
      </c>
      <c r="P9">
        <v>17.5</v>
      </c>
      <c r="Q9">
        <v>25.1</v>
      </c>
      <c r="R9">
        <v>18.3</v>
      </c>
      <c r="S9">
        <v>5.23</v>
      </c>
      <c r="T9" s="16">
        <v>27</v>
      </c>
      <c r="U9" s="23">
        <f t="shared" si="1"/>
        <v>3360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387023</v>
      </c>
      <c r="E10">
        <v>1365886</v>
      </c>
      <c r="F10">
        <v>7.1825089999999996</v>
      </c>
      <c r="G10">
        <v>0</v>
      </c>
      <c r="H10">
        <v>90.341999999999999</v>
      </c>
      <c r="I10">
        <v>20.100000000000001</v>
      </c>
      <c r="J10">
        <v>148</v>
      </c>
      <c r="K10">
        <v>177.6</v>
      </c>
      <c r="L10">
        <v>1.0134000000000001</v>
      </c>
      <c r="M10">
        <v>87.584000000000003</v>
      </c>
      <c r="N10">
        <v>92.683999999999997</v>
      </c>
      <c r="O10">
        <v>88.369</v>
      </c>
      <c r="P10">
        <v>16.8</v>
      </c>
      <c r="Q10">
        <v>25</v>
      </c>
      <c r="R10">
        <v>18.3</v>
      </c>
      <c r="S10">
        <v>5.23</v>
      </c>
      <c r="T10" s="16">
        <v>26</v>
      </c>
      <c r="U10" s="23">
        <f t="shared" si="1"/>
        <v>3546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383477</v>
      </c>
      <c r="E11">
        <v>1365399</v>
      </c>
      <c r="F11">
        <v>7.3481519999999998</v>
      </c>
      <c r="G11">
        <v>0</v>
      </c>
      <c r="H11">
        <v>91.257999999999996</v>
      </c>
      <c r="I11">
        <v>20.2</v>
      </c>
      <c r="J11">
        <v>145.9</v>
      </c>
      <c r="K11">
        <v>175.2</v>
      </c>
      <c r="L11">
        <v>1.0137</v>
      </c>
      <c r="M11">
        <v>87.921000000000006</v>
      </c>
      <c r="N11">
        <v>93.929000000000002</v>
      </c>
      <c r="O11">
        <v>90.82</v>
      </c>
      <c r="P11">
        <v>17.3</v>
      </c>
      <c r="Q11">
        <v>24.7</v>
      </c>
      <c r="R11">
        <v>18.8</v>
      </c>
      <c r="S11">
        <v>5.23</v>
      </c>
      <c r="T11" s="16">
        <v>25</v>
      </c>
      <c r="U11" s="23">
        <f t="shared" si="1"/>
        <v>3503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379974</v>
      </c>
      <c r="E12">
        <v>1364922</v>
      </c>
      <c r="F12">
        <v>7.3709860000000003</v>
      </c>
      <c r="G12">
        <v>0</v>
      </c>
      <c r="H12">
        <v>91.15</v>
      </c>
      <c r="I12">
        <v>21</v>
      </c>
      <c r="J12">
        <v>141.6</v>
      </c>
      <c r="K12">
        <v>170.4</v>
      </c>
      <c r="L12">
        <v>1.0134000000000001</v>
      </c>
      <c r="M12">
        <v>87.953999999999994</v>
      </c>
      <c r="N12">
        <v>93.631</v>
      </c>
      <c r="O12">
        <v>91.781999999999996</v>
      </c>
      <c r="P12">
        <v>19.3</v>
      </c>
      <c r="Q12">
        <v>23.1</v>
      </c>
      <c r="R12">
        <v>20.6</v>
      </c>
      <c r="S12">
        <v>5.24</v>
      </c>
      <c r="T12" s="16">
        <v>24</v>
      </c>
      <c r="U12" s="23">
        <f t="shared" si="1"/>
        <v>3395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376579</v>
      </c>
      <c r="E13">
        <v>1364458</v>
      </c>
      <c r="F13">
        <v>7.2337809999999996</v>
      </c>
      <c r="G13">
        <v>0</v>
      </c>
      <c r="H13">
        <v>92.891999999999996</v>
      </c>
      <c r="I13">
        <v>20.8</v>
      </c>
      <c r="J13">
        <v>93.4</v>
      </c>
      <c r="K13">
        <v>210.2</v>
      </c>
      <c r="L13">
        <v>1.0130999999999999</v>
      </c>
      <c r="M13">
        <v>89.373999999999995</v>
      </c>
      <c r="N13">
        <v>95.076999999999998</v>
      </c>
      <c r="O13">
        <v>89.929000000000002</v>
      </c>
      <c r="P13">
        <v>15.8</v>
      </c>
      <c r="Q13">
        <v>26</v>
      </c>
      <c r="R13">
        <v>20.7</v>
      </c>
      <c r="S13">
        <v>5.25</v>
      </c>
      <c r="T13" s="16">
        <v>23</v>
      </c>
      <c r="U13" s="23">
        <f t="shared" si="1"/>
        <v>2243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374336</v>
      </c>
      <c r="E14">
        <v>1364157</v>
      </c>
      <c r="F14">
        <v>7.4997629999999997</v>
      </c>
      <c r="G14">
        <v>0</v>
      </c>
      <c r="H14">
        <v>92.646000000000001</v>
      </c>
      <c r="I14">
        <v>18.7</v>
      </c>
      <c r="J14">
        <v>7.5</v>
      </c>
      <c r="K14">
        <v>34.700000000000003</v>
      </c>
      <c r="L14">
        <v>1.0144</v>
      </c>
      <c r="M14">
        <v>90.600999999999999</v>
      </c>
      <c r="N14">
        <v>94.561000000000007</v>
      </c>
      <c r="O14">
        <v>91.777000000000001</v>
      </c>
      <c r="P14">
        <v>13.1</v>
      </c>
      <c r="Q14">
        <v>25.9</v>
      </c>
      <c r="R14">
        <v>15.8</v>
      </c>
      <c r="S14">
        <v>5.25</v>
      </c>
      <c r="T14" s="16">
        <v>22</v>
      </c>
      <c r="U14" s="23">
        <f t="shared" si="1"/>
        <v>235</v>
      </c>
      <c r="V14" s="16"/>
      <c r="W14" s="102"/>
      <c r="X14" s="102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374101</v>
      </c>
      <c r="E15">
        <v>1364126</v>
      </c>
      <c r="F15">
        <v>7.5133010000000002</v>
      </c>
      <c r="G15">
        <v>0</v>
      </c>
      <c r="H15">
        <v>90.55</v>
      </c>
      <c r="I15">
        <v>21</v>
      </c>
      <c r="J15">
        <v>111.6</v>
      </c>
      <c r="K15">
        <v>170.2</v>
      </c>
      <c r="L15">
        <v>1.0145999999999999</v>
      </c>
      <c r="M15">
        <v>87.725999999999999</v>
      </c>
      <c r="N15">
        <v>93.504999999999995</v>
      </c>
      <c r="O15">
        <v>91.481999999999999</v>
      </c>
      <c r="P15">
        <v>14.4</v>
      </c>
      <c r="Q15">
        <v>25.9</v>
      </c>
      <c r="R15">
        <v>14.5</v>
      </c>
      <c r="S15">
        <v>5.25</v>
      </c>
      <c r="T15" s="22">
        <v>21</v>
      </c>
      <c r="U15" s="23">
        <f t="shared" si="1"/>
        <v>2662</v>
      </c>
      <c r="V15" s="24">
        <v>22</v>
      </c>
      <c r="W15" s="102"/>
      <c r="X15" s="102"/>
      <c r="Y15" s="246">
        <f t="shared" si="0"/>
        <v>-100</v>
      </c>
    </row>
    <row r="16" spans="1:25">
      <c r="A16" s="16">
        <v>21</v>
      </c>
      <c r="B16" t="s">
        <v>276</v>
      </c>
      <c r="C16" t="s">
        <v>13</v>
      </c>
      <c r="D16">
        <v>371439</v>
      </c>
      <c r="E16">
        <v>1363758</v>
      </c>
      <c r="F16">
        <v>7.1664190000000003</v>
      </c>
      <c r="G16">
        <v>0</v>
      </c>
      <c r="H16">
        <v>90.694999999999993</v>
      </c>
      <c r="I16">
        <v>21.5</v>
      </c>
      <c r="J16">
        <v>138.5</v>
      </c>
      <c r="K16">
        <v>184</v>
      </c>
      <c r="L16">
        <v>1.0128999999999999</v>
      </c>
      <c r="M16">
        <v>87.003</v>
      </c>
      <c r="N16">
        <v>93.075000000000003</v>
      </c>
      <c r="O16">
        <v>89.242999999999995</v>
      </c>
      <c r="P16">
        <v>19.899999999999999</v>
      </c>
      <c r="Q16">
        <v>23.7</v>
      </c>
      <c r="R16">
        <v>21.4</v>
      </c>
      <c r="S16">
        <v>5.25</v>
      </c>
      <c r="T16" s="16">
        <v>20</v>
      </c>
      <c r="U16" s="23">
        <f t="shared" si="1"/>
        <v>3319</v>
      </c>
      <c r="V16" s="16"/>
      <c r="W16" s="123"/>
      <c r="X16" s="123"/>
      <c r="Y16" s="246">
        <f t="shared" si="0"/>
        <v>-100</v>
      </c>
    </row>
    <row r="17" spans="1:25">
      <c r="A17" s="16">
        <v>20</v>
      </c>
      <c r="B17" t="s">
        <v>277</v>
      </c>
      <c r="C17" t="s">
        <v>13</v>
      </c>
      <c r="D17">
        <v>368120</v>
      </c>
      <c r="E17">
        <v>1363301</v>
      </c>
      <c r="F17">
        <v>7.2294660000000004</v>
      </c>
      <c r="G17">
        <v>0</v>
      </c>
      <c r="H17">
        <v>90.302999999999997</v>
      </c>
      <c r="I17">
        <v>21.5</v>
      </c>
      <c r="J17">
        <v>140.4</v>
      </c>
      <c r="K17">
        <v>176.2</v>
      </c>
      <c r="L17">
        <v>1.0132000000000001</v>
      </c>
      <c r="M17">
        <v>87.882000000000005</v>
      </c>
      <c r="N17">
        <v>92.513000000000005</v>
      </c>
      <c r="O17">
        <v>89.79</v>
      </c>
      <c r="P17">
        <v>19.399999999999999</v>
      </c>
      <c r="Q17">
        <v>25.5</v>
      </c>
      <c r="R17">
        <v>20.5</v>
      </c>
      <c r="S17">
        <v>5.25</v>
      </c>
      <c r="T17" s="16">
        <v>19</v>
      </c>
      <c r="U17" s="23">
        <f t="shared" si="1"/>
        <v>3359</v>
      </c>
      <c r="V17" s="16"/>
      <c r="W17" s="110" t="s">
        <v>476</v>
      </c>
      <c r="X17" s="110">
        <v>368121</v>
      </c>
      <c r="Y17" s="246">
        <f t="shared" si="0"/>
        <v>2.7165054873989902E-4</v>
      </c>
    </row>
    <row r="18" spans="1:25">
      <c r="A18" s="16">
        <v>19</v>
      </c>
      <c r="B18" t="s">
        <v>278</v>
      </c>
      <c r="C18" t="s">
        <v>13</v>
      </c>
      <c r="D18">
        <v>364761</v>
      </c>
      <c r="E18">
        <v>1362837</v>
      </c>
      <c r="F18">
        <v>7.2922419999999999</v>
      </c>
      <c r="G18">
        <v>0</v>
      </c>
      <c r="H18">
        <v>89.489000000000004</v>
      </c>
      <c r="I18">
        <v>21.1</v>
      </c>
      <c r="J18">
        <v>146.69999999999999</v>
      </c>
      <c r="K18">
        <v>177.6</v>
      </c>
      <c r="L18">
        <v>1.0134000000000001</v>
      </c>
      <c r="M18">
        <v>86.028999999999996</v>
      </c>
      <c r="N18">
        <v>92.194000000000003</v>
      </c>
      <c r="O18">
        <v>90.47</v>
      </c>
      <c r="P18">
        <v>18.899999999999999</v>
      </c>
      <c r="Q18">
        <v>24.7</v>
      </c>
      <c r="R18">
        <v>20</v>
      </c>
      <c r="S18">
        <v>5.25</v>
      </c>
      <c r="T18" s="16">
        <v>18</v>
      </c>
      <c r="U18" s="23">
        <f t="shared" si="1"/>
        <v>3518</v>
      </c>
      <c r="V18" s="16"/>
      <c r="W18" s="110" t="s">
        <v>477</v>
      </c>
      <c r="X18" s="110">
        <v>364754</v>
      </c>
      <c r="Y18" s="246">
        <f t="shared" si="0"/>
        <v>-1.9190648122986431E-3</v>
      </c>
    </row>
    <row r="19" spans="1:25">
      <c r="A19" s="16">
        <v>18</v>
      </c>
      <c r="B19" t="s">
        <v>279</v>
      </c>
      <c r="C19" t="s">
        <v>13</v>
      </c>
      <c r="D19">
        <v>361243</v>
      </c>
      <c r="E19">
        <v>1362348</v>
      </c>
      <c r="F19">
        <v>7.173584</v>
      </c>
      <c r="G19">
        <v>0</v>
      </c>
      <c r="H19">
        <v>94.200999999999993</v>
      </c>
      <c r="I19">
        <v>20.399999999999999</v>
      </c>
      <c r="J19">
        <v>54.2</v>
      </c>
      <c r="K19">
        <v>206.7</v>
      </c>
      <c r="L19">
        <v>1.0130999999999999</v>
      </c>
      <c r="M19">
        <v>87.251000000000005</v>
      </c>
      <c r="N19">
        <v>97.369</v>
      </c>
      <c r="O19">
        <v>88.783000000000001</v>
      </c>
      <c r="P19">
        <v>11.5</v>
      </c>
      <c r="Q19">
        <v>27.6</v>
      </c>
      <c r="R19">
        <v>19.8</v>
      </c>
      <c r="S19">
        <v>5.25</v>
      </c>
      <c r="T19" s="16">
        <v>17</v>
      </c>
      <c r="U19" s="23">
        <f t="shared" si="1"/>
        <v>1308</v>
      </c>
      <c r="V19" s="16"/>
      <c r="W19" s="110" t="s">
        <v>478</v>
      </c>
      <c r="X19" s="110">
        <v>361236</v>
      </c>
      <c r="Y19" s="246">
        <f t="shared" si="0"/>
        <v>-1.9377538111484682E-3</v>
      </c>
    </row>
    <row r="20" spans="1:25">
      <c r="A20" s="16">
        <v>17</v>
      </c>
      <c r="B20" t="s">
        <v>280</v>
      </c>
      <c r="C20" t="s">
        <v>13</v>
      </c>
      <c r="D20">
        <v>359935</v>
      </c>
      <c r="E20">
        <v>1362174</v>
      </c>
      <c r="F20">
        <v>7.8733560000000002</v>
      </c>
      <c r="G20">
        <v>0</v>
      </c>
      <c r="H20">
        <v>93.177999999999997</v>
      </c>
      <c r="I20">
        <v>18.5</v>
      </c>
      <c r="J20">
        <v>21</v>
      </c>
      <c r="K20">
        <v>134</v>
      </c>
      <c r="L20">
        <v>1.0159</v>
      </c>
      <c r="M20">
        <v>90.585999999999999</v>
      </c>
      <c r="N20">
        <v>97.022999999999996</v>
      </c>
      <c r="O20">
        <v>95.159000000000006</v>
      </c>
      <c r="P20">
        <v>10.5</v>
      </c>
      <c r="Q20">
        <v>25.9</v>
      </c>
      <c r="R20">
        <v>11.5</v>
      </c>
      <c r="S20">
        <v>5.25</v>
      </c>
      <c r="T20" s="16">
        <v>16</v>
      </c>
      <c r="U20" s="23">
        <f t="shared" si="1"/>
        <v>539</v>
      </c>
      <c r="V20" s="16"/>
      <c r="W20" s="110" t="s">
        <v>479</v>
      </c>
      <c r="X20" s="110">
        <v>359935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359396</v>
      </c>
      <c r="E21">
        <v>1362101</v>
      </c>
      <c r="F21">
        <v>7.4205420000000002</v>
      </c>
      <c r="G21">
        <v>0</v>
      </c>
      <c r="H21">
        <v>91.147999999999996</v>
      </c>
      <c r="I21">
        <v>21.5</v>
      </c>
      <c r="J21">
        <v>123.4</v>
      </c>
      <c r="K21">
        <v>165.5</v>
      </c>
      <c r="L21">
        <v>1.0139</v>
      </c>
      <c r="M21">
        <v>88.21</v>
      </c>
      <c r="N21">
        <v>92.566999999999993</v>
      </c>
      <c r="O21">
        <v>91.525999999999996</v>
      </c>
      <c r="P21">
        <v>16.399999999999999</v>
      </c>
      <c r="Q21">
        <v>26</v>
      </c>
      <c r="R21">
        <v>18</v>
      </c>
      <c r="S21">
        <v>5.26</v>
      </c>
      <c r="T21" s="16">
        <v>15</v>
      </c>
      <c r="U21" s="23">
        <f t="shared" si="1"/>
        <v>2947</v>
      </c>
      <c r="V21" s="16"/>
      <c r="W21" s="110" t="s">
        <v>480</v>
      </c>
      <c r="X21" s="110">
        <v>359396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356449</v>
      </c>
      <c r="E22">
        <v>1361697</v>
      </c>
      <c r="F22">
        <v>7.1387549999999997</v>
      </c>
      <c r="G22">
        <v>0</v>
      </c>
      <c r="H22">
        <v>87.2</v>
      </c>
      <c r="I22">
        <v>21.9</v>
      </c>
      <c r="J22">
        <v>142.1</v>
      </c>
      <c r="K22">
        <v>171.9</v>
      </c>
      <c r="L22">
        <v>1.0128999999999999</v>
      </c>
      <c r="M22">
        <v>83.88</v>
      </c>
      <c r="N22">
        <v>90.239000000000004</v>
      </c>
      <c r="O22">
        <v>88.680999999999997</v>
      </c>
      <c r="P22">
        <v>19.2</v>
      </c>
      <c r="Q22">
        <v>25.8</v>
      </c>
      <c r="R22">
        <v>20.9</v>
      </c>
      <c r="S22">
        <v>5.25</v>
      </c>
      <c r="T22" s="22">
        <v>14</v>
      </c>
      <c r="U22" s="23">
        <f t="shared" si="1"/>
        <v>3405</v>
      </c>
      <c r="V22" s="24">
        <v>15</v>
      </c>
      <c r="W22" s="110" t="s">
        <v>481</v>
      </c>
      <c r="X22" s="110">
        <v>356449</v>
      </c>
      <c r="Y22" s="246">
        <f t="shared" si="0"/>
        <v>0</v>
      </c>
    </row>
    <row r="23" spans="1:25">
      <c r="A23" s="16">
        <v>14</v>
      </c>
      <c r="B23" t="s">
        <v>249</v>
      </c>
      <c r="C23" t="s">
        <v>13</v>
      </c>
      <c r="D23">
        <v>353044</v>
      </c>
      <c r="E23">
        <v>1361211</v>
      </c>
      <c r="F23">
        <v>6.9468420000000002</v>
      </c>
      <c r="G23">
        <v>0</v>
      </c>
      <c r="H23">
        <v>87.942999999999998</v>
      </c>
      <c r="I23">
        <v>21.7</v>
      </c>
      <c r="J23">
        <v>135.6</v>
      </c>
      <c r="K23">
        <v>167.3</v>
      </c>
      <c r="L23">
        <v>1.0125</v>
      </c>
      <c r="M23">
        <v>85.052999999999997</v>
      </c>
      <c r="N23">
        <v>91.061999999999998</v>
      </c>
      <c r="O23">
        <v>85.918999999999997</v>
      </c>
      <c r="P23">
        <v>19.7</v>
      </c>
      <c r="Q23">
        <v>25.8</v>
      </c>
      <c r="R23">
        <v>20.6</v>
      </c>
      <c r="S23">
        <v>5.26</v>
      </c>
      <c r="T23" s="16">
        <v>13</v>
      </c>
      <c r="U23" s="23">
        <f t="shared" si="1"/>
        <v>3249</v>
      </c>
      <c r="V23" s="16"/>
      <c r="W23" s="110" t="s">
        <v>482</v>
      </c>
      <c r="X23" s="110">
        <v>353044</v>
      </c>
      <c r="Y23" s="246">
        <f t="shared" si="0"/>
        <v>0</v>
      </c>
    </row>
    <row r="24" spans="1:25">
      <c r="A24" s="16">
        <v>13</v>
      </c>
      <c r="B24" t="s">
        <v>250</v>
      </c>
      <c r="C24" t="s">
        <v>13</v>
      </c>
      <c r="D24">
        <v>349795</v>
      </c>
      <c r="E24">
        <v>1360751</v>
      </c>
      <c r="F24">
        <v>7.1230149999999997</v>
      </c>
      <c r="G24">
        <v>0</v>
      </c>
      <c r="H24">
        <v>88.174999999999997</v>
      </c>
      <c r="I24">
        <v>21.6</v>
      </c>
      <c r="J24">
        <v>133</v>
      </c>
      <c r="K24">
        <v>171.1</v>
      </c>
      <c r="L24">
        <v>1.0127999999999999</v>
      </c>
      <c r="M24">
        <v>85.498999999999995</v>
      </c>
      <c r="N24">
        <v>91.180999999999997</v>
      </c>
      <c r="O24">
        <v>88.784999999999997</v>
      </c>
      <c r="P24">
        <v>20.3</v>
      </c>
      <c r="Q24">
        <v>24.8</v>
      </c>
      <c r="R24">
        <v>21.8</v>
      </c>
      <c r="S24">
        <v>5.27</v>
      </c>
      <c r="T24" s="16">
        <v>12</v>
      </c>
      <c r="U24" s="23">
        <f t="shared" si="1"/>
        <v>3193</v>
      </c>
      <c r="V24" s="16"/>
      <c r="W24" s="110" t="s">
        <v>483</v>
      </c>
      <c r="X24" s="110">
        <v>349787</v>
      </c>
      <c r="Y24" s="246">
        <f t="shared" si="0"/>
        <v>-2.2870538458192868E-3</v>
      </c>
    </row>
    <row r="25" spans="1:25">
      <c r="A25" s="16">
        <v>12</v>
      </c>
      <c r="B25" t="s">
        <v>251</v>
      </c>
      <c r="C25" t="s">
        <v>13</v>
      </c>
      <c r="D25">
        <v>346602</v>
      </c>
      <c r="E25">
        <v>1360300</v>
      </c>
      <c r="F25">
        <v>6.9769680000000003</v>
      </c>
      <c r="G25">
        <v>0</v>
      </c>
      <c r="H25">
        <v>87.653000000000006</v>
      </c>
      <c r="I25">
        <v>21.5</v>
      </c>
      <c r="J25">
        <v>142.9</v>
      </c>
      <c r="K25">
        <v>172</v>
      </c>
      <c r="L25">
        <v>1.0125</v>
      </c>
      <c r="M25">
        <v>85.846000000000004</v>
      </c>
      <c r="N25">
        <v>89.77</v>
      </c>
      <c r="O25">
        <v>86.600999999999999</v>
      </c>
      <c r="P25">
        <v>20.399999999999999</v>
      </c>
      <c r="Q25">
        <v>23.6</v>
      </c>
      <c r="R25">
        <v>21.4</v>
      </c>
      <c r="S25">
        <v>5.26</v>
      </c>
      <c r="T25" s="16">
        <v>11</v>
      </c>
      <c r="U25" s="23">
        <f t="shared" si="1"/>
        <v>3419</v>
      </c>
      <c r="V25" s="16"/>
      <c r="W25" s="110" t="s">
        <v>484</v>
      </c>
      <c r="X25" s="110">
        <v>346601</v>
      </c>
      <c r="Y25" s="246">
        <f t="shared" si="0"/>
        <v>-2.8851535766705183E-4</v>
      </c>
    </row>
    <row r="26" spans="1:25">
      <c r="A26" s="16">
        <v>11</v>
      </c>
      <c r="B26" t="s">
        <v>252</v>
      </c>
      <c r="C26" t="s">
        <v>13</v>
      </c>
      <c r="D26">
        <v>343183</v>
      </c>
      <c r="E26">
        <v>1359815</v>
      </c>
      <c r="F26">
        <v>7.0194270000000003</v>
      </c>
      <c r="G26">
        <v>0</v>
      </c>
      <c r="H26">
        <v>89.231999999999999</v>
      </c>
      <c r="I26">
        <v>22</v>
      </c>
      <c r="J26">
        <v>141.19999999999999</v>
      </c>
      <c r="K26">
        <v>169</v>
      </c>
      <c r="L26">
        <v>1.0125999999999999</v>
      </c>
      <c r="M26">
        <v>86.206000000000003</v>
      </c>
      <c r="N26">
        <v>91.546999999999997</v>
      </c>
      <c r="O26">
        <v>87.259</v>
      </c>
      <c r="P26">
        <v>20.6</v>
      </c>
      <c r="Q26">
        <v>24.6</v>
      </c>
      <c r="R26">
        <v>21.6</v>
      </c>
      <c r="S26">
        <v>5.27</v>
      </c>
      <c r="T26" s="16">
        <v>10</v>
      </c>
      <c r="U26" s="23">
        <f t="shared" si="1"/>
        <v>3389</v>
      </c>
      <c r="V26" s="16"/>
      <c r="W26" s="110" t="s">
        <v>485</v>
      </c>
      <c r="X26" s="110">
        <v>343182</v>
      </c>
      <c r="Y26" s="246">
        <f t="shared" si="0"/>
        <v>-2.9138972502096294E-4</v>
      </c>
    </row>
    <row r="27" spans="1:25">
      <c r="A27" s="16">
        <v>10</v>
      </c>
      <c r="B27" t="s">
        <v>253</v>
      </c>
      <c r="C27" t="s">
        <v>13</v>
      </c>
      <c r="D27">
        <v>339794</v>
      </c>
      <c r="E27">
        <v>1359341</v>
      </c>
      <c r="F27">
        <v>7.1256009999999996</v>
      </c>
      <c r="G27">
        <v>0</v>
      </c>
      <c r="H27">
        <v>91.387</v>
      </c>
      <c r="I27">
        <v>19.8</v>
      </c>
      <c r="J27">
        <v>88.1</v>
      </c>
      <c r="K27">
        <v>217.7</v>
      </c>
      <c r="L27">
        <v>1.0128999999999999</v>
      </c>
      <c r="M27">
        <v>87.266000000000005</v>
      </c>
      <c r="N27">
        <v>93.686999999999998</v>
      </c>
      <c r="O27">
        <v>88.491</v>
      </c>
      <c r="P27">
        <v>16.8</v>
      </c>
      <c r="Q27">
        <v>24.1</v>
      </c>
      <c r="R27">
        <v>20.9</v>
      </c>
      <c r="S27">
        <v>5.26</v>
      </c>
      <c r="T27" s="16">
        <v>9</v>
      </c>
      <c r="U27" s="23">
        <f t="shared" si="1"/>
        <v>2107</v>
      </c>
      <c r="V27" s="16"/>
      <c r="W27" s="110" t="s">
        <v>486</v>
      </c>
      <c r="X27" s="110">
        <v>339794</v>
      </c>
      <c r="Y27" s="246">
        <f t="shared" si="0"/>
        <v>0</v>
      </c>
    </row>
    <row r="28" spans="1:25">
      <c r="A28" s="16">
        <v>9</v>
      </c>
      <c r="B28" t="s">
        <v>254</v>
      </c>
      <c r="C28" t="s">
        <v>13</v>
      </c>
      <c r="D28">
        <v>337687</v>
      </c>
      <c r="E28">
        <v>1359054</v>
      </c>
      <c r="F28">
        <v>7.3811349999999996</v>
      </c>
      <c r="G28">
        <v>0</v>
      </c>
      <c r="H28">
        <v>90.906999999999996</v>
      </c>
      <c r="I28">
        <v>21.4</v>
      </c>
      <c r="J28">
        <v>121.9</v>
      </c>
      <c r="K28">
        <v>166.5</v>
      </c>
      <c r="L28">
        <v>1.0138</v>
      </c>
      <c r="M28">
        <v>87.872</v>
      </c>
      <c r="N28">
        <v>94.08</v>
      </c>
      <c r="O28">
        <v>91.073999999999998</v>
      </c>
      <c r="P28">
        <v>17.8</v>
      </c>
      <c r="Q28">
        <v>26</v>
      </c>
      <c r="R28">
        <v>18.3</v>
      </c>
      <c r="S28">
        <v>5.28</v>
      </c>
      <c r="T28" s="16">
        <v>8</v>
      </c>
      <c r="U28" s="23">
        <f t="shared" si="1"/>
        <v>2914</v>
      </c>
      <c r="V28" s="16"/>
      <c r="W28" s="110" t="s">
        <v>487</v>
      </c>
      <c r="X28" s="110">
        <v>337687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334773</v>
      </c>
      <c r="E29">
        <v>1358654</v>
      </c>
      <c r="F29">
        <v>7.1778760000000004</v>
      </c>
      <c r="G29">
        <v>0</v>
      </c>
      <c r="H29">
        <v>88.283000000000001</v>
      </c>
      <c r="I29">
        <v>22.9</v>
      </c>
      <c r="J29">
        <v>142.4</v>
      </c>
      <c r="K29">
        <v>174.2</v>
      </c>
      <c r="L29">
        <v>1.0128999999999999</v>
      </c>
      <c r="M29">
        <v>86.055999999999997</v>
      </c>
      <c r="N29">
        <v>91.135999999999996</v>
      </c>
      <c r="O29">
        <v>89.641999999999996</v>
      </c>
      <c r="P29">
        <v>21.3</v>
      </c>
      <c r="Q29">
        <v>26.3</v>
      </c>
      <c r="R29">
        <v>22.1</v>
      </c>
      <c r="S29">
        <v>5.28</v>
      </c>
      <c r="T29" s="22">
        <v>7</v>
      </c>
      <c r="U29" s="23">
        <f t="shared" si="1"/>
        <v>3410</v>
      </c>
      <c r="V29" s="24">
        <v>8</v>
      </c>
      <c r="W29" s="103"/>
      <c r="X29" s="102"/>
      <c r="Y29" s="246">
        <f t="shared" si="0"/>
        <v>-100</v>
      </c>
    </row>
    <row r="30" spans="1:25">
      <c r="A30" s="16">
        <v>7</v>
      </c>
      <c r="B30" t="s">
        <v>256</v>
      </c>
      <c r="C30" t="s">
        <v>13</v>
      </c>
      <c r="D30">
        <v>331363</v>
      </c>
      <c r="E30">
        <v>1358171</v>
      </c>
      <c r="F30">
        <v>6.9445509999999997</v>
      </c>
      <c r="G30">
        <v>0</v>
      </c>
      <c r="H30">
        <v>87.337999999999994</v>
      </c>
      <c r="I30">
        <v>22.5</v>
      </c>
      <c r="J30">
        <v>126.5</v>
      </c>
      <c r="K30">
        <v>180.3</v>
      </c>
      <c r="L30">
        <v>1.0124</v>
      </c>
      <c r="M30">
        <v>82.528000000000006</v>
      </c>
      <c r="N30">
        <v>91.188999999999993</v>
      </c>
      <c r="O30">
        <v>86.277000000000001</v>
      </c>
      <c r="P30">
        <v>20</v>
      </c>
      <c r="Q30">
        <v>27.4</v>
      </c>
      <c r="R30">
        <v>21.8</v>
      </c>
      <c r="S30">
        <v>5.28</v>
      </c>
      <c r="T30" s="16">
        <v>6</v>
      </c>
      <c r="U30" s="23">
        <f t="shared" si="1"/>
        <v>3036</v>
      </c>
      <c r="V30" s="5"/>
      <c r="W30" s="110" t="s">
        <v>470</v>
      </c>
      <c r="X30" s="110">
        <v>331362</v>
      </c>
      <c r="Y30" s="246">
        <f t="shared" si="0"/>
        <v>-3.0178384430712413E-4</v>
      </c>
    </row>
    <row r="31" spans="1:25">
      <c r="A31" s="16">
        <v>6</v>
      </c>
      <c r="B31" t="s">
        <v>257</v>
      </c>
      <c r="C31" t="s">
        <v>13</v>
      </c>
      <c r="D31">
        <v>328327</v>
      </c>
      <c r="E31">
        <v>1357737</v>
      </c>
      <c r="F31">
        <v>7.0073030000000003</v>
      </c>
      <c r="G31">
        <v>0</v>
      </c>
      <c r="H31">
        <v>87.369</v>
      </c>
      <c r="I31">
        <v>22.4</v>
      </c>
      <c r="J31">
        <v>141.1</v>
      </c>
      <c r="K31">
        <v>170.2</v>
      </c>
      <c r="L31">
        <v>1.0125999999999999</v>
      </c>
      <c r="M31">
        <v>84.492000000000004</v>
      </c>
      <c r="N31">
        <v>90.564999999999998</v>
      </c>
      <c r="O31">
        <v>86.894000000000005</v>
      </c>
      <c r="P31">
        <v>20.100000000000001</v>
      </c>
      <c r="Q31">
        <v>25.7</v>
      </c>
      <c r="R31">
        <v>21</v>
      </c>
      <c r="S31">
        <v>5.28</v>
      </c>
      <c r="T31" s="16">
        <v>5</v>
      </c>
      <c r="U31" s="23">
        <f t="shared" si="1"/>
        <v>3377</v>
      </c>
      <c r="V31" s="5"/>
      <c r="W31" s="110" t="s">
        <v>471</v>
      </c>
      <c r="X31" s="110">
        <v>328327</v>
      </c>
      <c r="Y31" s="246">
        <f t="shared" si="0"/>
        <v>0</v>
      </c>
    </row>
    <row r="32" spans="1:25">
      <c r="A32" s="16">
        <v>5</v>
      </c>
      <c r="B32" t="s">
        <v>258</v>
      </c>
      <c r="C32" t="s">
        <v>13</v>
      </c>
      <c r="D32">
        <v>324950</v>
      </c>
      <c r="E32">
        <v>1357255</v>
      </c>
      <c r="F32">
        <v>7.0482089999999999</v>
      </c>
      <c r="G32">
        <v>0</v>
      </c>
      <c r="H32">
        <v>88.066000000000003</v>
      </c>
      <c r="I32">
        <v>22.4</v>
      </c>
      <c r="J32">
        <v>136.6</v>
      </c>
      <c r="K32">
        <v>173.4</v>
      </c>
      <c r="L32">
        <v>1.0126999999999999</v>
      </c>
      <c r="M32">
        <v>85.718000000000004</v>
      </c>
      <c r="N32">
        <v>91.216999999999999</v>
      </c>
      <c r="O32">
        <v>87.546000000000006</v>
      </c>
      <c r="P32">
        <v>19.600000000000001</v>
      </c>
      <c r="Q32">
        <v>26.7</v>
      </c>
      <c r="R32">
        <v>21.3</v>
      </c>
      <c r="S32">
        <v>5.28</v>
      </c>
      <c r="T32" s="16">
        <v>4</v>
      </c>
      <c r="U32" s="23">
        <f t="shared" si="1"/>
        <v>3274</v>
      </c>
      <c r="V32" s="5"/>
      <c r="W32" s="110" t="s">
        <v>472</v>
      </c>
      <c r="X32" s="110">
        <v>324950</v>
      </c>
      <c r="Y32" s="246">
        <f t="shared" si="0"/>
        <v>0</v>
      </c>
    </row>
    <row r="33" spans="1:25">
      <c r="A33" s="16">
        <v>4</v>
      </c>
      <c r="B33" t="s">
        <v>259</v>
      </c>
      <c r="C33" t="s">
        <v>13</v>
      </c>
      <c r="D33">
        <v>321676</v>
      </c>
      <c r="E33">
        <v>1356791</v>
      </c>
      <c r="F33">
        <v>7.0851129999999998</v>
      </c>
      <c r="G33">
        <v>0</v>
      </c>
      <c r="H33">
        <v>88.022000000000006</v>
      </c>
      <c r="I33">
        <v>22.1</v>
      </c>
      <c r="J33">
        <v>144.5</v>
      </c>
      <c r="K33">
        <v>170.8</v>
      </c>
      <c r="L33">
        <v>1.0127999999999999</v>
      </c>
      <c r="M33">
        <v>84.378</v>
      </c>
      <c r="N33">
        <v>91.23</v>
      </c>
      <c r="O33">
        <v>87.921000000000006</v>
      </c>
      <c r="P33">
        <v>19.2</v>
      </c>
      <c r="Q33">
        <v>26.4</v>
      </c>
      <c r="R33">
        <v>20.9</v>
      </c>
      <c r="S33">
        <v>5.27</v>
      </c>
      <c r="T33" s="16">
        <v>3</v>
      </c>
      <c r="U33" s="23">
        <f t="shared" si="1"/>
        <v>3466</v>
      </c>
      <c r="V33" s="5"/>
      <c r="W33" s="110" t="s">
        <v>473</v>
      </c>
      <c r="X33" s="110">
        <v>321676</v>
      </c>
      <c r="Y33" s="246">
        <f t="shared" si="0"/>
        <v>0</v>
      </c>
    </row>
    <row r="34" spans="1:25">
      <c r="A34" s="16">
        <v>3</v>
      </c>
      <c r="B34" t="s">
        <v>260</v>
      </c>
      <c r="C34" t="s">
        <v>13</v>
      </c>
      <c r="D34">
        <v>318210</v>
      </c>
      <c r="E34">
        <v>1356300</v>
      </c>
      <c r="F34">
        <v>7.1870240000000001</v>
      </c>
      <c r="G34">
        <v>0</v>
      </c>
      <c r="H34">
        <v>91.123999999999995</v>
      </c>
      <c r="I34">
        <v>20.6</v>
      </c>
      <c r="J34">
        <v>74.7</v>
      </c>
      <c r="K34">
        <v>235</v>
      </c>
      <c r="L34">
        <v>1.0129999999999999</v>
      </c>
      <c r="M34">
        <v>86.738</v>
      </c>
      <c r="N34">
        <v>94.400999999999996</v>
      </c>
      <c r="O34">
        <v>89.272999999999996</v>
      </c>
      <c r="P34">
        <v>16.600000000000001</v>
      </c>
      <c r="Q34">
        <v>26.7</v>
      </c>
      <c r="R34">
        <v>20.7</v>
      </c>
      <c r="S34">
        <v>5.28</v>
      </c>
      <c r="T34" s="16">
        <v>2</v>
      </c>
      <c r="U34" s="23">
        <f t="shared" si="1"/>
        <v>1793</v>
      </c>
      <c r="V34" s="5"/>
      <c r="W34" s="110" t="s">
        <v>474</v>
      </c>
      <c r="X34" s="110">
        <v>318210</v>
      </c>
      <c r="Y34" s="246">
        <f t="shared" si="0"/>
        <v>0</v>
      </c>
    </row>
    <row r="35" spans="1:25">
      <c r="A35" s="16">
        <v>2</v>
      </c>
      <c r="B35" t="s">
        <v>261</v>
      </c>
      <c r="C35" t="s">
        <v>13</v>
      </c>
      <c r="D35">
        <v>316417</v>
      </c>
      <c r="E35">
        <v>1356054</v>
      </c>
      <c r="F35">
        <v>7.4909429999999997</v>
      </c>
      <c r="G35">
        <v>0</v>
      </c>
      <c r="H35">
        <v>90.233999999999995</v>
      </c>
      <c r="I35">
        <v>21.1</v>
      </c>
      <c r="J35">
        <v>125.7</v>
      </c>
      <c r="K35">
        <v>167.2</v>
      </c>
      <c r="L35">
        <v>1.0143</v>
      </c>
      <c r="M35">
        <v>86.69</v>
      </c>
      <c r="N35">
        <v>92.686999999999998</v>
      </c>
      <c r="O35">
        <v>91.965000000000003</v>
      </c>
      <c r="P35">
        <v>16.5</v>
      </c>
      <c r="Q35">
        <v>25</v>
      </c>
      <c r="R35">
        <v>16.600000000000001</v>
      </c>
      <c r="S35">
        <v>5.28</v>
      </c>
      <c r="T35" s="16">
        <v>1</v>
      </c>
      <c r="U35" s="23">
        <f t="shared" si="1"/>
        <v>3006</v>
      </c>
      <c r="V35" s="5"/>
      <c r="W35" s="110" t="s">
        <v>475</v>
      </c>
      <c r="X35" s="110">
        <v>316417</v>
      </c>
      <c r="Y35" s="246">
        <f t="shared" si="0"/>
        <v>0</v>
      </c>
    </row>
    <row r="36" spans="1:25">
      <c r="A36" s="16">
        <v>1</v>
      </c>
      <c r="B36" t="s">
        <v>220</v>
      </c>
      <c r="C36" t="s">
        <v>13</v>
      </c>
      <c r="D36">
        <v>313411</v>
      </c>
      <c r="E36">
        <v>1355638</v>
      </c>
      <c r="F36">
        <v>7.1242890000000001</v>
      </c>
      <c r="G36">
        <v>0</v>
      </c>
      <c r="H36">
        <v>86.977000000000004</v>
      </c>
      <c r="I36">
        <v>21.6</v>
      </c>
      <c r="J36">
        <v>143.69999999999999</v>
      </c>
      <c r="K36">
        <v>178.9</v>
      </c>
      <c r="L36">
        <v>1.0128999999999999</v>
      </c>
      <c r="M36">
        <v>82.441999999999993</v>
      </c>
      <c r="N36">
        <v>90.474000000000004</v>
      </c>
      <c r="O36">
        <v>88.332999999999998</v>
      </c>
      <c r="P36">
        <v>19</v>
      </c>
      <c r="Q36">
        <v>26.3</v>
      </c>
      <c r="R36">
        <v>20.5</v>
      </c>
      <c r="S36">
        <v>5.28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382724</v>
      </c>
      <c r="T6" s="22">
        <v>30</v>
      </c>
      <c r="U6" s="23">
        <f>D6-D7</f>
        <v>517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382207</v>
      </c>
      <c r="T7" s="16">
        <v>29</v>
      </c>
      <c r="U7" s="23">
        <f>D7-D8</f>
        <v>659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381548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2305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379243</v>
      </c>
      <c r="E9">
        <v>53854</v>
      </c>
      <c r="F9">
        <v>6.8254919999999997</v>
      </c>
      <c r="G9">
        <v>0</v>
      </c>
      <c r="H9">
        <v>83.507999999999996</v>
      </c>
      <c r="I9">
        <v>16.7</v>
      </c>
      <c r="J9">
        <v>95.9</v>
      </c>
      <c r="K9">
        <v>225.6</v>
      </c>
      <c r="L9">
        <v>1.0128999999999999</v>
      </c>
      <c r="M9">
        <v>65.126999999999995</v>
      </c>
      <c r="N9">
        <v>91.013000000000005</v>
      </c>
      <c r="O9">
        <v>82.600999999999999</v>
      </c>
      <c r="P9">
        <v>13.3</v>
      </c>
      <c r="Q9">
        <v>20.5</v>
      </c>
      <c r="R9">
        <v>15.8</v>
      </c>
      <c r="S9">
        <v>5.71</v>
      </c>
      <c r="T9" s="16">
        <v>27</v>
      </c>
      <c r="U9" s="23">
        <f t="shared" si="1"/>
        <v>2272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376971</v>
      </c>
      <c r="E10">
        <v>53523</v>
      </c>
      <c r="F10">
        <v>7.1045579999999999</v>
      </c>
      <c r="G10">
        <v>0</v>
      </c>
      <c r="H10">
        <v>89.656000000000006</v>
      </c>
      <c r="I10">
        <v>16.899999999999999</v>
      </c>
      <c r="J10">
        <v>96.2</v>
      </c>
      <c r="K10">
        <v>204.2</v>
      </c>
      <c r="L10">
        <v>1.0132000000000001</v>
      </c>
      <c r="M10">
        <v>86.506</v>
      </c>
      <c r="N10">
        <v>92.319000000000003</v>
      </c>
      <c r="O10">
        <v>87.272000000000006</v>
      </c>
      <c r="P10">
        <v>13</v>
      </c>
      <c r="Q10">
        <v>21.2</v>
      </c>
      <c r="R10">
        <v>18.3</v>
      </c>
      <c r="S10">
        <v>5.7</v>
      </c>
      <c r="T10" s="16">
        <v>26</v>
      </c>
      <c r="U10" s="23">
        <f t="shared" si="1"/>
        <v>2285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374686</v>
      </c>
      <c r="E11">
        <v>53210</v>
      </c>
      <c r="F11">
        <v>7.3233050000000004</v>
      </c>
      <c r="G11">
        <v>0</v>
      </c>
      <c r="H11">
        <v>90.707999999999998</v>
      </c>
      <c r="I11">
        <v>17.3</v>
      </c>
      <c r="J11">
        <v>99.3</v>
      </c>
      <c r="K11">
        <v>203.7</v>
      </c>
      <c r="L11">
        <v>1.0137</v>
      </c>
      <c r="M11">
        <v>87.188999999999993</v>
      </c>
      <c r="N11">
        <v>93.638999999999996</v>
      </c>
      <c r="O11">
        <v>90.316000000000003</v>
      </c>
      <c r="P11">
        <v>13.6</v>
      </c>
      <c r="Q11">
        <v>22.4</v>
      </c>
      <c r="R11">
        <v>18.399999999999999</v>
      </c>
      <c r="S11">
        <v>5.71</v>
      </c>
      <c r="T11" s="16">
        <v>25</v>
      </c>
      <c r="U11" s="23">
        <f t="shared" si="1"/>
        <v>2355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372331</v>
      </c>
      <c r="E12">
        <v>52891</v>
      </c>
      <c r="F12">
        <v>7.3605660000000004</v>
      </c>
      <c r="G12">
        <v>0</v>
      </c>
      <c r="H12">
        <v>90.620999999999995</v>
      </c>
      <c r="I12">
        <v>17.899999999999999</v>
      </c>
      <c r="J12">
        <v>99.1</v>
      </c>
      <c r="K12">
        <v>225.7</v>
      </c>
      <c r="L12">
        <v>1.0136000000000001</v>
      </c>
      <c r="M12">
        <v>87.022999999999996</v>
      </c>
      <c r="N12">
        <v>93.325999999999993</v>
      </c>
      <c r="O12">
        <v>91.266999999999996</v>
      </c>
      <c r="P12">
        <v>15.8</v>
      </c>
      <c r="Q12">
        <v>20.6</v>
      </c>
      <c r="R12">
        <v>19.600000000000001</v>
      </c>
      <c r="S12">
        <v>5.71</v>
      </c>
      <c r="T12" s="16">
        <v>24</v>
      </c>
      <c r="U12" s="23">
        <f t="shared" si="1"/>
        <v>2347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369984</v>
      </c>
      <c r="E13">
        <v>52572</v>
      </c>
      <c r="F13">
        <v>7.2246110000000003</v>
      </c>
      <c r="G13">
        <v>0</v>
      </c>
      <c r="H13">
        <v>92.462999999999994</v>
      </c>
      <c r="I13">
        <v>19.3</v>
      </c>
      <c r="J13">
        <v>18.3</v>
      </c>
      <c r="K13">
        <v>380.3</v>
      </c>
      <c r="L13">
        <v>1.0134000000000001</v>
      </c>
      <c r="M13">
        <v>88.652000000000001</v>
      </c>
      <c r="N13">
        <v>94.882000000000005</v>
      </c>
      <c r="O13">
        <v>89.022999999999996</v>
      </c>
      <c r="P13">
        <v>9.3000000000000007</v>
      </c>
      <c r="Q13">
        <v>33.1</v>
      </c>
      <c r="R13">
        <v>18.600000000000001</v>
      </c>
      <c r="S13">
        <v>5.7</v>
      </c>
      <c r="T13" s="16">
        <v>23</v>
      </c>
      <c r="U13" s="23">
        <f t="shared" si="1"/>
        <v>442</v>
      </c>
      <c r="V13" s="16"/>
      <c r="W13" s="110"/>
      <c r="X13" s="110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369542</v>
      </c>
      <c r="E14">
        <v>52512</v>
      </c>
      <c r="F14">
        <v>7.4706720000000004</v>
      </c>
      <c r="G14">
        <v>0</v>
      </c>
      <c r="H14">
        <v>92.144000000000005</v>
      </c>
      <c r="I14">
        <v>17.399999999999999</v>
      </c>
      <c r="J14">
        <v>27.9</v>
      </c>
      <c r="K14">
        <v>138.19999999999999</v>
      </c>
      <c r="L14">
        <v>1.0144</v>
      </c>
      <c r="M14">
        <v>89.9</v>
      </c>
      <c r="N14">
        <v>94.161000000000001</v>
      </c>
      <c r="O14">
        <v>91.337000000000003</v>
      </c>
      <c r="P14">
        <v>10.8</v>
      </c>
      <c r="Q14">
        <v>25.2</v>
      </c>
      <c r="R14">
        <v>15.7</v>
      </c>
      <c r="S14">
        <v>5.72</v>
      </c>
      <c r="T14" s="16">
        <v>22</v>
      </c>
      <c r="U14" s="23">
        <f t="shared" si="1"/>
        <v>640</v>
      </c>
      <c r="V14" s="16"/>
      <c r="W14" s="110"/>
      <c r="X14" s="110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368902</v>
      </c>
      <c r="E15">
        <v>52425</v>
      </c>
      <c r="F15">
        <v>7.3372729999999997</v>
      </c>
      <c r="G15">
        <v>0</v>
      </c>
      <c r="H15">
        <v>89.813000000000002</v>
      </c>
      <c r="I15">
        <v>18.899999999999999</v>
      </c>
      <c r="J15">
        <v>88.9</v>
      </c>
      <c r="K15">
        <v>187.3</v>
      </c>
      <c r="L15">
        <v>1.0136000000000001</v>
      </c>
      <c r="M15">
        <v>86.99</v>
      </c>
      <c r="N15">
        <v>93.137</v>
      </c>
      <c r="O15">
        <v>90.786000000000001</v>
      </c>
      <c r="P15">
        <v>15.5</v>
      </c>
      <c r="Q15">
        <v>23.5</v>
      </c>
      <c r="R15">
        <v>19.100000000000001</v>
      </c>
      <c r="S15">
        <v>5.71</v>
      </c>
      <c r="T15" s="22">
        <v>21</v>
      </c>
      <c r="U15" s="23">
        <f t="shared" si="1"/>
        <v>2113</v>
      </c>
      <c r="V15" s="24">
        <v>22</v>
      </c>
      <c r="W15" s="110" t="s">
        <v>488</v>
      </c>
      <c r="X15" s="110">
        <v>368902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366789</v>
      </c>
      <c r="E16">
        <v>52134</v>
      </c>
      <c r="F16">
        <v>7.1408759999999996</v>
      </c>
      <c r="G16">
        <v>0</v>
      </c>
      <c r="H16">
        <v>90.18</v>
      </c>
      <c r="I16">
        <v>18.600000000000001</v>
      </c>
      <c r="J16">
        <v>93.8</v>
      </c>
      <c r="K16">
        <v>193.6</v>
      </c>
      <c r="L16">
        <v>1.0130999999999999</v>
      </c>
      <c r="M16">
        <v>86.391000000000005</v>
      </c>
      <c r="N16">
        <v>92.744</v>
      </c>
      <c r="O16">
        <v>88.358999999999995</v>
      </c>
      <c r="P16">
        <v>16.399999999999999</v>
      </c>
      <c r="Q16">
        <v>21.8</v>
      </c>
      <c r="R16">
        <v>19.899999999999999</v>
      </c>
      <c r="S16">
        <v>5.72</v>
      </c>
      <c r="T16" s="16">
        <v>20</v>
      </c>
      <c r="U16" s="23">
        <f t="shared" si="1"/>
        <v>2238</v>
      </c>
      <c r="V16" s="16"/>
      <c r="W16" s="110" t="s">
        <v>489</v>
      </c>
      <c r="X16" s="110">
        <v>366789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364551</v>
      </c>
      <c r="E17">
        <v>51828</v>
      </c>
      <c r="F17">
        <v>7.2476349999999998</v>
      </c>
      <c r="G17">
        <v>0</v>
      </c>
      <c r="H17">
        <v>89.769000000000005</v>
      </c>
      <c r="I17">
        <v>18.5</v>
      </c>
      <c r="J17">
        <v>102.8</v>
      </c>
      <c r="K17">
        <v>241.2</v>
      </c>
      <c r="L17">
        <v>1.0136000000000001</v>
      </c>
      <c r="M17">
        <v>87.138000000000005</v>
      </c>
      <c r="N17">
        <v>92.138999999999996</v>
      </c>
      <c r="O17">
        <v>89.111999999999995</v>
      </c>
      <c r="P17">
        <v>16</v>
      </c>
      <c r="Q17">
        <v>22.5</v>
      </c>
      <c r="R17">
        <v>17.899999999999999</v>
      </c>
      <c r="S17">
        <v>5.72</v>
      </c>
      <c r="T17" s="16">
        <v>19</v>
      </c>
      <c r="U17" s="23">
        <f t="shared" si="1"/>
        <v>2453</v>
      </c>
      <c r="V17" s="16"/>
      <c r="W17" s="110" t="s">
        <v>490</v>
      </c>
      <c r="X17" s="110">
        <v>364551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362098</v>
      </c>
      <c r="E18">
        <v>51491</v>
      </c>
      <c r="F18">
        <v>7.3454009999999998</v>
      </c>
      <c r="G18">
        <v>0</v>
      </c>
      <c r="H18">
        <v>88.817999999999998</v>
      </c>
      <c r="I18">
        <v>17.7</v>
      </c>
      <c r="J18">
        <v>95.7</v>
      </c>
      <c r="K18">
        <v>241.6</v>
      </c>
      <c r="L18">
        <v>1.0139</v>
      </c>
      <c r="M18">
        <v>84.957999999999998</v>
      </c>
      <c r="N18">
        <v>91.899000000000001</v>
      </c>
      <c r="O18">
        <v>90.126999999999995</v>
      </c>
      <c r="P18">
        <v>14.5</v>
      </c>
      <c r="Q18">
        <v>21.8</v>
      </c>
      <c r="R18">
        <v>17</v>
      </c>
      <c r="S18">
        <v>5.71</v>
      </c>
      <c r="T18" s="16">
        <v>18</v>
      </c>
      <c r="U18" s="23">
        <f t="shared" si="1"/>
        <v>2282</v>
      </c>
      <c r="V18" s="16"/>
      <c r="W18" s="110" t="s">
        <v>491</v>
      </c>
      <c r="X18" s="110">
        <v>362098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359816</v>
      </c>
      <c r="E19">
        <v>51175</v>
      </c>
      <c r="F19">
        <v>7.2332619999999999</v>
      </c>
      <c r="G19">
        <v>0</v>
      </c>
      <c r="H19">
        <v>94.016999999999996</v>
      </c>
      <c r="I19">
        <v>18.5</v>
      </c>
      <c r="J19">
        <v>9.1999999999999993</v>
      </c>
      <c r="K19">
        <v>208</v>
      </c>
      <c r="L19">
        <v>1.0138</v>
      </c>
      <c r="M19">
        <v>86.536000000000001</v>
      </c>
      <c r="N19">
        <v>97.245999999999995</v>
      </c>
      <c r="O19">
        <v>88.289000000000001</v>
      </c>
      <c r="P19">
        <v>7.6</v>
      </c>
      <c r="Q19">
        <v>30.9</v>
      </c>
      <c r="R19">
        <v>16.2</v>
      </c>
      <c r="S19">
        <v>5.7</v>
      </c>
      <c r="T19" s="16">
        <v>17</v>
      </c>
      <c r="U19" s="23">
        <f t="shared" si="1"/>
        <v>214</v>
      </c>
      <c r="V19" s="16"/>
      <c r="W19" s="110" t="s">
        <v>492</v>
      </c>
      <c r="X19" s="110">
        <v>359816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359602</v>
      </c>
      <c r="E20">
        <v>51146</v>
      </c>
      <c r="F20">
        <v>7.7111349999999996</v>
      </c>
      <c r="G20">
        <v>0</v>
      </c>
      <c r="H20">
        <v>92.896000000000001</v>
      </c>
      <c r="I20">
        <v>18.600000000000001</v>
      </c>
      <c r="J20">
        <v>22</v>
      </c>
      <c r="K20">
        <v>54.2</v>
      </c>
      <c r="L20">
        <v>1.0147999999999999</v>
      </c>
      <c r="M20">
        <v>90.218999999999994</v>
      </c>
      <c r="N20">
        <v>96.899000000000001</v>
      </c>
      <c r="O20">
        <v>94.962000000000003</v>
      </c>
      <c r="P20">
        <v>9.6999999999999993</v>
      </c>
      <c r="Q20">
        <v>27.4</v>
      </c>
      <c r="R20">
        <v>16.600000000000001</v>
      </c>
      <c r="S20">
        <v>5.72</v>
      </c>
      <c r="T20" s="16">
        <v>16</v>
      </c>
      <c r="U20" s="23">
        <f t="shared" si="1"/>
        <v>444</v>
      </c>
      <c r="V20" s="16"/>
      <c r="W20" s="110" t="s">
        <v>493</v>
      </c>
      <c r="X20" s="110">
        <v>359602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359158</v>
      </c>
      <c r="E21">
        <v>51086</v>
      </c>
      <c r="F21">
        <v>7.377122</v>
      </c>
      <c r="G21">
        <v>0</v>
      </c>
      <c r="H21">
        <v>90.837999999999994</v>
      </c>
      <c r="I21">
        <v>18</v>
      </c>
      <c r="J21">
        <v>33.5</v>
      </c>
      <c r="K21">
        <v>144.5</v>
      </c>
      <c r="L21">
        <v>1.0137</v>
      </c>
      <c r="M21">
        <v>87.471000000000004</v>
      </c>
      <c r="N21">
        <v>92.433999999999997</v>
      </c>
      <c r="O21">
        <v>91.263000000000005</v>
      </c>
      <c r="P21">
        <v>11.9</v>
      </c>
      <c r="Q21">
        <v>27.4</v>
      </c>
      <c r="R21">
        <v>18.899999999999999</v>
      </c>
      <c r="S21">
        <v>5.72</v>
      </c>
      <c r="T21" s="16">
        <v>15</v>
      </c>
      <c r="U21" s="23">
        <f t="shared" si="1"/>
        <v>734</v>
      </c>
      <c r="V21" s="16"/>
      <c r="W21" s="110" t="s">
        <v>494</v>
      </c>
      <c r="X21" s="110">
        <v>359158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358424</v>
      </c>
      <c r="E22">
        <v>50986</v>
      </c>
      <c r="F22">
        <v>7.1092409999999999</v>
      </c>
      <c r="G22">
        <v>0</v>
      </c>
      <c r="H22">
        <v>86.557000000000002</v>
      </c>
      <c r="I22">
        <v>18.3</v>
      </c>
      <c r="J22">
        <v>85.5</v>
      </c>
      <c r="K22">
        <v>153.9</v>
      </c>
      <c r="L22">
        <v>1.0129999999999999</v>
      </c>
      <c r="M22">
        <v>83.182000000000002</v>
      </c>
      <c r="N22">
        <v>89.581000000000003</v>
      </c>
      <c r="O22">
        <v>87.775000000000006</v>
      </c>
      <c r="P22">
        <v>15.2</v>
      </c>
      <c r="Q22">
        <v>22.7</v>
      </c>
      <c r="R22">
        <v>19.5</v>
      </c>
      <c r="S22">
        <v>5.71</v>
      </c>
      <c r="T22" s="22">
        <v>14</v>
      </c>
      <c r="U22" s="23">
        <f t="shared" si="1"/>
        <v>2036</v>
      </c>
      <c r="V22" s="24">
        <v>15</v>
      </c>
      <c r="W22" s="110" t="s">
        <v>495</v>
      </c>
      <c r="X22" s="110">
        <v>358422</v>
      </c>
      <c r="Y22" s="246">
        <f t="shared" si="0"/>
        <v>-5.5799834832725992E-4</v>
      </c>
    </row>
    <row r="23" spans="1:25">
      <c r="A23" s="16">
        <v>14</v>
      </c>
      <c r="B23" t="s">
        <v>249</v>
      </c>
      <c r="C23" t="s">
        <v>13</v>
      </c>
      <c r="D23">
        <v>356388</v>
      </c>
      <c r="E23">
        <v>50697</v>
      </c>
      <c r="F23">
        <v>6.9550479999999997</v>
      </c>
      <c r="G23">
        <v>0</v>
      </c>
      <c r="H23">
        <v>87.314999999999998</v>
      </c>
      <c r="I23">
        <v>18.100000000000001</v>
      </c>
      <c r="J23">
        <v>87.1</v>
      </c>
      <c r="K23">
        <v>203.4</v>
      </c>
      <c r="L23">
        <v>1.0129999999999999</v>
      </c>
      <c r="M23">
        <v>84.093000000000004</v>
      </c>
      <c r="N23">
        <v>90.697000000000003</v>
      </c>
      <c r="O23">
        <v>84.87</v>
      </c>
      <c r="P23">
        <v>15.1</v>
      </c>
      <c r="Q23">
        <v>22.6</v>
      </c>
      <c r="R23">
        <v>17.3</v>
      </c>
      <c r="S23">
        <v>5.71</v>
      </c>
      <c r="T23" s="16">
        <v>13</v>
      </c>
      <c r="U23" s="23">
        <f t="shared" si="1"/>
        <v>2079</v>
      </c>
      <c r="V23" s="16"/>
      <c r="W23" s="110" t="s">
        <v>496</v>
      </c>
      <c r="X23" s="110">
        <v>356387</v>
      </c>
      <c r="Y23" s="246">
        <f t="shared" si="0"/>
        <v>-2.8059306148975338E-4</v>
      </c>
    </row>
    <row r="24" spans="1:25">
      <c r="A24" s="16">
        <v>13</v>
      </c>
      <c r="B24" t="s">
        <v>250</v>
      </c>
      <c r="C24" t="s">
        <v>13</v>
      </c>
      <c r="D24">
        <v>354309</v>
      </c>
      <c r="E24">
        <v>50405</v>
      </c>
      <c r="F24">
        <v>7.1674280000000001</v>
      </c>
      <c r="G24">
        <v>0</v>
      </c>
      <c r="H24">
        <v>87.623999999999995</v>
      </c>
      <c r="I24">
        <v>18.5</v>
      </c>
      <c r="J24">
        <v>88.8</v>
      </c>
      <c r="K24">
        <v>199.4</v>
      </c>
      <c r="L24">
        <v>1.0133000000000001</v>
      </c>
      <c r="M24">
        <v>84.747</v>
      </c>
      <c r="N24">
        <v>90.878</v>
      </c>
      <c r="O24">
        <v>88.305999999999997</v>
      </c>
      <c r="P24">
        <v>16.5</v>
      </c>
      <c r="Q24">
        <v>22.2</v>
      </c>
      <c r="R24">
        <v>18.7</v>
      </c>
      <c r="S24">
        <v>5.72</v>
      </c>
      <c r="T24" s="16">
        <v>12</v>
      </c>
      <c r="U24" s="23">
        <f t="shared" si="1"/>
        <v>2119</v>
      </c>
      <c r="V24" s="16"/>
      <c r="W24" s="110" t="s">
        <v>497</v>
      </c>
      <c r="X24" s="110">
        <v>354307</v>
      </c>
      <c r="Y24" s="246">
        <f t="shared" si="0"/>
        <v>-5.6447902819911633E-4</v>
      </c>
    </row>
    <row r="25" spans="1:25">
      <c r="A25" s="16">
        <v>12</v>
      </c>
      <c r="B25" t="s">
        <v>251</v>
      </c>
      <c r="C25" t="s">
        <v>13</v>
      </c>
      <c r="D25">
        <v>352190</v>
      </c>
      <c r="E25">
        <v>50107</v>
      </c>
      <c r="F25">
        <v>6.9803920000000002</v>
      </c>
      <c r="G25">
        <v>0</v>
      </c>
      <c r="H25">
        <v>86.953000000000003</v>
      </c>
      <c r="I25">
        <v>18.2</v>
      </c>
      <c r="J25">
        <v>96.1</v>
      </c>
      <c r="K25">
        <v>222.9</v>
      </c>
      <c r="L25">
        <v>1.0127999999999999</v>
      </c>
      <c r="M25">
        <v>85.028000000000006</v>
      </c>
      <c r="N25">
        <v>89.397999999999996</v>
      </c>
      <c r="O25">
        <v>85.837000000000003</v>
      </c>
      <c r="P25">
        <v>17.100000000000001</v>
      </c>
      <c r="Q25">
        <v>20.399999999999999</v>
      </c>
      <c r="R25">
        <v>19.100000000000001</v>
      </c>
      <c r="S25">
        <v>5.72</v>
      </c>
      <c r="T25" s="16">
        <v>11</v>
      </c>
      <c r="U25" s="23">
        <f t="shared" si="1"/>
        <v>2294</v>
      </c>
      <c r="V25" s="16"/>
      <c r="W25" s="110" t="s">
        <v>498</v>
      </c>
      <c r="X25" s="110">
        <v>352189</v>
      </c>
      <c r="Y25" s="246">
        <f t="shared" si="0"/>
        <v>-2.8393764729628401E-4</v>
      </c>
    </row>
    <row r="26" spans="1:25">
      <c r="A26" s="16">
        <v>11</v>
      </c>
      <c r="B26" t="s">
        <v>252</v>
      </c>
      <c r="C26" t="s">
        <v>13</v>
      </c>
      <c r="D26">
        <v>349896</v>
      </c>
      <c r="E26">
        <v>49783</v>
      </c>
      <c r="F26">
        <v>7.0387130000000004</v>
      </c>
      <c r="G26">
        <v>0</v>
      </c>
      <c r="H26">
        <v>88.712999999999994</v>
      </c>
      <c r="I26">
        <v>18.8</v>
      </c>
      <c r="J26">
        <v>81.5</v>
      </c>
      <c r="K26">
        <v>227.5</v>
      </c>
      <c r="L26">
        <v>1.0130999999999999</v>
      </c>
      <c r="M26">
        <v>85.402000000000001</v>
      </c>
      <c r="N26">
        <v>91.227999999999994</v>
      </c>
      <c r="O26">
        <v>86.405000000000001</v>
      </c>
      <c r="P26">
        <v>16.3</v>
      </c>
      <c r="Q26">
        <v>22.3</v>
      </c>
      <c r="R26">
        <v>18.399999999999999</v>
      </c>
      <c r="S26">
        <v>5.72</v>
      </c>
      <c r="T26" s="16">
        <v>10</v>
      </c>
      <c r="U26" s="23">
        <f t="shared" si="1"/>
        <v>1936</v>
      </c>
      <c r="V26" s="16"/>
      <c r="W26" s="110" t="s">
        <v>499</v>
      </c>
      <c r="X26" s="110">
        <v>349894</v>
      </c>
      <c r="Y26" s="246">
        <f t="shared" si="0"/>
        <v>-5.71598417820951E-4</v>
      </c>
    </row>
    <row r="27" spans="1:25">
      <c r="A27" s="16">
        <v>10</v>
      </c>
      <c r="B27" t="s">
        <v>253</v>
      </c>
      <c r="C27" t="s">
        <v>13</v>
      </c>
      <c r="D27">
        <v>347960</v>
      </c>
      <c r="E27">
        <v>49514</v>
      </c>
      <c r="F27">
        <v>7.1313589999999998</v>
      </c>
      <c r="G27">
        <v>0</v>
      </c>
      <c r="H27">
        <v>90.989000000000004</v>
      </c>
      <c r="I27">
        <v>14.9</v>
      </c>
      <c r="J27">
        <v>31.2</v>
      </c>
      <c r="K27">
        <v>191.6</v>
      </c>
      <c r="L27">
        <v>1.0132000000000001</v>
      </c>
      <c r="M27">
        <v>86.241</v>
      </c>
      <c r="N27">
        <v>93.504999999999995</v>
      </c>
      <c r="O27">
        <v>87.825000000000003</v>
      </c>
      <c r="P27">
        <v>9.6</v>
      </c>
      <c r="Q27">
        <v>21.7</v>
      </c>
      <c r="R27">
        <v>18.8</v>
      </c>
      <c r="S27">
        <v>5.71</v>
      </c>
      <c r="T27" s="16">
        <v>9</v>
      </c>
      <c r="U27" s="23">
        <f t="shared" si="1"/>
        <v>673</v>
      </c>
      <c r="V27" s="16"/>
      <c r="W27" s="110" t="s">
        <v>500</v>
      </c>
      <c r="X27" s="110">
        <v>347958</v>
      </c>
      <c r="Y27" s="246">
        <f t="shared" si="0"/>
        <v>-5.747787102023949E-4</v>
      </c>
    </row>
    <row r="28" spans="1:25">
      <c r="A28" s="16">
        <v>9</v>
      </c>
      <c r="B28" t="s">
        <v>254</v>
      </c>
      <c r="C28" t="s">
        <v>13</v>
      </c>
      <c r="D28">
        <v>347287</v>
      </c>
      <c r="E28">
        <v>49423</v>
      </c>
      <c r="F28">
        <v>7.4372769999999999</v>
      </c>
      <c r="G28">
        <v>0</v>
      </c>
      <c r="H28">
        <v>90.471999999999994</v>
      </c>
      <c r="I28">
        <v>17.399999999999999</v>
      </c>
      <c r="J28">
        <v>67.7</v>
      </c>
      <c r="K28">
        <v>182.3</v>
      </c>
      <c r="L28">
        <v>1.0143</v>
      </c>
      <c r="M28">
        <v>87.260999999999996</v>
      </c>
      <c r="N28">
        <v>93.933000000000007</v>
      </c>
      <c r="O28">
        <v>91.036000000000001</v>
      </c>
      <c r="P28">
        <v>13.5</v>
      </c>
      <c r="Q28">
        <v>21.9</v>
      </c>
      <c r="R28">
        <v>16.100000000000001</v>
      </c>
      <c r="S28">
        <v>5.73</v>
      </c>
      <c r="T28" s="16">
        <v>8</v>
      </c>
      <c r="U28" s="23">
        <f t="shared" si="1"/>
        <v>1597</v>
      </c>
      <c r="V28" s="16"/>
      <c r="W28" s="110" t="s">
        <v>501</v>
      </c>
      <c r="X28" s="110">
        <v>347287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345690</v>
      </c>
      <c r="E29">
        <v>49205</v>
      </c>
      <c r="F29">
        <v>7.206944</v>
      </c>
      <c r="G29">
        <v>0</v>
      </c>
      <c r="H29">
        <v>87.691000000000003</v>
      </c>
      <c r="I29">
        <v>19.399999999999999</v>
      </c>
      <c r="J29">
        <v>78.900000000000006</v>
      </c>
      <c r="K29">
        <v>191.8</v>
      </c>
      <c r="L29">
        <v>1.0134000000000001</v>
      </c>
      <c r="M29">
        <v>85.266000000000005</v>
      </c>
      <c r="N29">
        <v>90.808000000000007</v>
      </c>
      <c r="O29">
        <v>88.888999999999996</v>
      </c>
      <c r="P29">
        <v>16.899999999999999</v>
      </c>
      <c r="Q29">
        <v>22.6</v>
      </c>
      <c r="R29">
        <v>18.899999999999999</v>
      </c>
      <c r="S29">
        <v>5.72</v>
      </c>
      <c r="T29" s="22">
        <v>7</v>
      </c>
      <c r="U29" s="23">
        <f t="shared" si="1"/>
        <v>1875</v>
      </c>
      <c r="V29" s="24">
        <v>8</v>
      </c>
      <c r="W29" s="110" t="s">
        <v>502</v>
      </c>
      <c r="X29" s="110">
        <v>345690</v>
      </c>
      <c r="Y29" s="246">
        <f t="shared" si="0"/>
        <v>0</v>
      </c>
    </row>
    <row r="30" spans="1:25">
      <c r="A30" s="16">
        <v>7</v>
      </c>
      <c r="B30" t="s">
        <v>256</v>
      </c>
      <c r="C30" t="s">
        <v>13</v>
      </c>
      <c r="D30">
        <v>343815</v>
      </c>
      <c r="E30">
        <v>48940</v>
      </c>
      <c r="F30">
        <v>6.9485710000000003</v>
      </c>
      <c r="G30">
        <v>0</v>
      </c>
      <c r="H30">
        <v>86.677000000000007</v>
      </c>
      <c r="I30">
        <v>19.3</v>
      </c>
      <c r="J30">
        <v>87.3</v>
      </c>
      <c r="K30">
        <v>184.4</v>
      </c>
      <c r="L30">
        <v>1.0127999999999999</v>
      </c>
      <c r="M30">
        <v>81.911000000000001</v>
      </c>
      <c r="N30">
        <v>90.9</v>
      </c>
      <c r="O30">
        <v>85.247</v>
      </c>
      <c r="P30">
        <v>15.7</v>
      </c>
      <c r="Q30">
        <v>23.2</v>
      </c>
      <c r="R30">
        <v>18.600000000000001</v>
      </c>
      <c r="S30">
        <v>5.72</v>
      </c>
      <c r="T30" s="16">
        <v>6</v>
      </c>
      <c r="U30" s="23">
        <f t="shared" si="1"/>
        <v>2079</v>
      </c>
      <c r="V30" s="5"/>
      <c r="W30" s="110" t="s">
        <v>503</v>
      </c>
      <c r="X30" s="110">
        <v>343815</v>
      </c>
      <c r="Y30" s="246">
        <f t="shared" si="0"/>
        <v>0</v>
      </c>
    </row>
    <row r="31" spans="1:25">
      <c r="A31" s="16">
        <v>6</v>
      </c>
      <c r="B31" t="s">
        <v>257</v>
      </c>
      <c r="C31" t="s">
        <v>13</v>
      </c>
      <c r="D31">
        <v>341736</v>
      </c>
      <c r="E31">
        <v>48645</v>
      </c>
      <c r="F31">
        <v>6.9871619999999997</v>
      </c>
      <c r="G31">
        <v>0</v>
      </c>
      <c r="H31">
        <v>86.709000000000003</v>
      </c>
      <c r="I31">
        <v>19.2</v>
      </c>
      <c r="J31">
        <v>92.3</v>
      </c>
      <c r="K31">
        <v>262.39999999999998</v>
      </c>
      <c r="L31">
        <v>1.0127999999999999</v>
      </c>
      <c r="M31">
        <v>83.757000000000005</v>
      </c>
      <c r="N31">
        <v>90.200999999999993</v>
      </c>
      <c r="O31">
        <v>85.953000000000003</v>
      </c>
      <c r="P31">
        <v>15.6</v>
      </c>
      <c r="Q31">
        <v>23.1</v>
      </c>
      <c r="R31">
        <v>19.100000000000001</v>
      </c>
      <c r="S31">
        <v>5.72</v>
      </c>
      <c r="T31" s="16">
        <v>5</v>
      </c>
      <c r="U31" s="23">
        <f t="shared" si="1"/>
        <v>2199</v>
      </c>
      <c r="V31" s="5"/>
      <c r="W31" s="110" t="s">
        <v>504</v>
      </c>
      <c r="X31" s="110">
        <v>341735</v>
      </c>
      <c r="Y31" s="246">
        <f t="shared" si="0"/>
        <v>-2.9262354566128579E-4</v>
      </c>
    </row>
    <row r="32" spans="1:25">
      <c r="A32" s="16">
        <v>5</v>
      </c>
      <c r="B32" t="s">
        <v>258</v>
      </c>
      <c r="C32" t="s">
        <v>13</v>
      </c>
      <c r="D32">
        <v>339537</v>
      </c>
      <c r="E32">
        <v>48333</v>
      </c>
      <c r="F32">
        <v>7.0675809999999997</v>
      </c>
      <c r="G32">
        <v>0</v>
      </c>
      <c r="H32">
        <v>87.510999999999996</v>
      </c>
      <c r="I32">
        <v>19.2</v>
      </c>
      <c r="J32">
        <v>87.6</v>
      </c>
      <c r="K32">
        <v>227.2</v>
      </c>
      <c r="L32">
        <v>1.0129999999999999</v>
      </c>
      <c r="M32">
        <v>84.906000000000006</v>
      </c>
      <c r="N32">
        <v>90.882999999999996</v>
      </c>
      <c r="O32">
        <v>87.084999999999994</v>
      </c>
      <c r="P32">
        <v>15.7</v>
      </c>
      <c r="Q32">
        <v>23.8</v>
      </c>
      <c r="R32">
        <v>19.2</v>
      </c>
      <c r="S32">
        <v>5.73</v>
      </c>
      <c r="T32" s="16">
        <v>4</v>
      </c>
      <c r="U32" s="23">
        <f t="shared" si="1"/>
        <v>2086</v>
      </c>
      <c r="V32" s="5"/>
      <c r="W32" s="110" t="s">
        <v>505</v>
      </c>
      <c r="X32" s="110">
        <v>339536</v>
      </c>
      <c r="Y32" s="246">
        <f t="shared" si="0"/>
        <v>-2.945187122520565E-4</v>
      </c>
    </row>
    <row r="33" spans="1:25">
      <c r="A33" s="16">
        <v>4</v>
      </c>
      <c r="B33" t="s">
        <v>259</v>
      </c>
      <c r="C33" t="s">
        <v>13</v>
      </c>
      <c r="D33">
        <v>337451</v>
      </c>
      <c r="E33">
        <v>48038</v>
      </c>
      <c r="F33">
        <v>7.0661490000000002</v>
      </c>
      <c r="G33">
        <v>0</v>
      </c>
      <c r="H33">
        <v>87.584000000000003</v>
      </c>
      <c r="I33">
        <v>18.600000000000001</v>
      </c>
      <c r="J33">
        <v>86.5</v>
      </c>
      <c r="K33">
        <v>203.3</v>
      </c>
      <c r="L33">
        <v>1.0129999999999999</v>
      </c>
      <c r="M33">
        <v>83.587999999999994</v>
      </c>
      <c r="N33">
        <v>90.926000000000002</v>
      </c>
      <c r="O33">
        <v>87.064999999999998</v>
      </c>
      <c r="P33">
        <v>14.2</v>
      </c>
      <c r="Q33">
        <v>23.6</v>
      </c>
      <c r="R33">
        <v>19.2</v>
      </c>
      <c r="S33">
        <v>5.72</v>
      </c>
      <c r="T33" s="16">
        <v>3</v>
      </c>
      <c r="U33" s="23">
        <f t="shared" si="1"/>
        <v>2063</v>
      </c>
      <c r="V33" s="5"/>
      <c r="W33" s="103"/>
      <c r="X33" s="102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335388</v>
      </c>
      <c r="E34">
        <v>47748</v>
      </c>
      <c r="F34">
        <v>7.2126460000000003</v>
      </c>
      <c r="G34">
        <v>0</v>
      </c>
      <c r="H34">
        <v>90.900999999999996</v>
      </c>
      <c r="I34">
        <v>16.8</v>
      </c>
      <c r="J34">
        <v>11.5</v>
      </c>
      <c r="K34">
        <v>311.89999999999998</v>
      </c>
      <c r="L34">
        <v>1.0135000000000001</v>
      </c>
      <c r="M34">
        <v>86.575000000000003</v>
      </c>
      <c r="N34">
        <v>94.254999999999995</v>
      </c>
      <c r="O34">
        <v>88.748999999999995</v>
      </c>
      <c r="P34">
        <v>6.5</v>
      </c>
      <c r="Q34">
        <v>30.6</v>
      </c>
      <c r="R34">
        <v>18.2</v>
      </c>
      <c r="S34">
        <v>5.72</v>
      </c>
      <c r="T34" s="16">
        <v>2</v>
      </c>
      <c r="U34" s="23">
        <f t="shared" si="1"/>
        <v>275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335113</v>
      </c>
      <c r="E35">
        <v>47710</v>
      </c>
      <c r="F35">
        <v>7.5265630000000003</v>
      </c>
      <c r="G35">
        <v>0</v>
      </c>
      <c r="H35">
        <v>89.903999999999996</v>
      </c>
      <c r="I35">
        <v>14.6</v>
      </c>
      <c r="J35">
        <v>12.3</v>
      </c>
      <c r="K35">
        <v>107.7</v>
      </c>
      <c r="L35">
        <v>1.0146999999999999</v>
      </c>
      <c r="M35">
        <v>86.004999999999995</v>
      </c>
      <c r="N35">
        <v>92.54</v>
      </c>
      <c r="O35">
        <v>91.715000000000003</v>
      </c>
      <c r="P35">
        <v>9.9</v>
      </c>
      <c r="Q35">
        <v>21.9</v>
      </c>
      <c r="R35">
        <v>14.7</v>
      </c>
      <c r="S35">
        <v>5.73</v>
      </c>
      <c r="T35" s="16">
        <v>1</v>
      </c>
      <c r="U35" s="23">
        <f t="shared" si="1"/>
        <v>283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334830</v>
      </c>
      <c r="E36">
        <v>47672</v>
      </c>
      <c r="F36">
        <v>7.16242</v>
      </c>
      <c r="G36">
        <v>0</v>
      </c>
      <c r="H36">
        <v>86.326999999999998</v>
      </c>
      <c r="I36">
        <v>17.7</v>
      </c>
      <c r="J36">
        <v>69.2</v>
      </c>
      <c r="K36">
        <v>217</v>
      </c>
      <c r="L36">
        <v>1.0135000000000001</v>
      </c>
      <c r="M36">
        <v>81.768000000000001</v>
      </c>
      <c r="N36">
        <v>89.805999999999997</v>
      </c>
      <c r="O36">
        <v>87.641000000000005</v>
      </c>
      <c r="P36">
        <v>12.3</v>
      </c>
      <c r="Q36">
        <v>22.6</v>
      </c>
      <c r="R36">
        <v>17.100000000000001</v>
      </c>
      <c r="S36">
        <v>5.72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172178</v>
      </c>
      <c r="T6" s="22">
        <v>30</v>
      </c>
      <c r="U6" s="23">
        <f>D6-D7</f>
        <v>695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171483</v>
      </c>
      <c r="T7" s="16">
        <v>29</v>
      </c>
      <c r="U7" s="23">
        <f>D7-D8</f>
        <v>450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171033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1605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169428</v>
      </c>
      <c r="E9">
        <v>692113</v>
      </c>
      <c r="F9">
        <v>6.722696</v>
      </c>
      <c r="G9">
        <v>1</v>
      </c>
      <c r="H9">
        <v>83.953000000000003</v>
      </c>
      <c r="I9">
        <v>20</v>
      </c>
      <c r="J9">
        <v>117.1</v>
      </c>
      <c r="K9">
        <v>316.60000000000002</v>
      </c>
      <c r="L9">
        <v>1.0119</v>
      </c>
      <c r="M9">
        <v>65.623000000000005</v>
      </c>
      <c r="N9">
        <v>91.033000000000001</v>
      </c>
      <c r="O9">
        <v>83.343000000000004</v>
      </c>
      <c r="P9">
        <v>6.2</v>
      </c>
      <c r="Q9">
        <v>26.2</v>
      </c>
      <c r="R9">
        <v>22.2</v>
      </c>
      <c r="S9">
        <v>5.53</v>
      </c>
      <c r="T9" s="16">
        <v>27</v>
      </c>
      <c r="U9" s="23">
        <f t="shared" si="1"/>
        <v>2803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166625</v>
      </c>
      <c r="E10">
        <v>691701</v>
      </c>
      <c r="F10">
        <v>7.0568730000000004</v>
      </c>
      <c r="G10">
        <v>1</v>
      </c>
      <c r="H10">
        <v>89.99</v>
      </c>
      <c r="I10">
        <v>20.7</v>
      </c>
      <c r="J10">
        <v>133.4</v>
      </c>
      <c r="K10">
        <v>350.4</v>
      </c>
      <c r="L10">
        <v>1.0125999999999999</v>
      </c>
      <c r="M10">
        <v>87.009</v>
      </c>
      <c r="N10">
        <v>92.495999999999995</v>
      </c>
      <c r="O10">
        <v>87.938000000000002</v>
      </c>
      <c r="P10">
        <v>5</v>
      </c>
      <c r="Q10">
        <v>26.5</v>
      </c>
      <c r="R10">
        <v>22</v>
      </c>
      <c r="S10">
        <v>5.53</v>
      </c>
      <c r="T10" s="16">
        <v>26</v>
      </c>
      <c r="U10" s="23">
        <f t="shared" si="1"/>
        <v>3172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163453</v>
      </c>
      <c r="E11">
        <v>691258</v>
      </c>
      <c r="F11">
        <v>7.2208639999999997</v>
      </c>
      <c r="G11">
        <v>1</v>
      </c>
      <c r="H11">
        <v>90.984999999999999</v>
      </c>
      <c r="I11">
        <v>20.8</v>
      </c>
      <c r="J11">
        <v>107.7</v>
      </c>
      <c r="K11">
        <v>297.8</v>
      </c>
      <c r="L11">
        <v>1.0128999999999999</v>
      </c>
      <c r="M11">
        <v>87.551000000000002</v>
      </c>
      <c r="N11">
        <v>93.816999999999993</v>
      </c>
      <c r="O11">
        <v>90.465000000000003</v>
      </c>
      <c r="P11">
        <v>7.1</v>
      </c>
      <c r="Q11">
        <v>26.9</v>
      </c>
      <c r="R11">
        <v>22.7</v>
      </c>
      <c r="S11">
        <v>5.55</v>
      </c>
      <c r="T11" s="16">
        <v>25</v>
      </c>
      <c r="U11" s="23">
        <f t="shared" si="1"/>
        <v>2560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160893</v>
      </c>
      <c r="E12">
        <v>690904</v>
      </c>
      <c r="F12">
        <v>7.2756340000000002</v>
      </c>
      <c r="G12">
        <v>1</v>
      </c>
      <c r="H12">
        <v>90.861999999999995</v>
      </c>
      <c r="I12">
        <v>21.7</v>
      </c>
      <c r="J12">
        <v>122.3</v>
      </c>
      <c r="K12">
        <v>336.7</v>
      </c>
      <c r="L12">
        <v>1.0128999999999999</v>
      </c>
      <c r="M12">
        <v>87.519000000000005</v>
      </c>
      <c r="N12">
        <v>93.492999999999995</v>
      </c>
      <c r="O12">
        <v>91.521000000000001</v>
      </c>
      <c r="P12">
        <v>12.9</v>
      </c>
      <c r="Q12">
        <v>25</v>
      </c>
      <c r="R12">
        <v>23.5</v>
      </c>
      <c r="S12">
        <v>5.55</v>
      </c>
      <c r="T12" s="16">
        <v>24</v>
      </c>
      <c r="U12" s="23">
        <f t="shared" si="1"/>
        <v>2902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157991</v>
      </c>
      <c r="E13">
        <v>690501</v>
      </c>
      <c r="F13">
        <v>7.1216439999999999</v>
      </c>
      <c r="G13">
        <v>1</v>
      </c>
      <c r="H13">
        <v>92.709000000000003</v>
      </c>
      <c r="I13">
        <v>21.3</v>
      </c>
      <c r="J13">
        <v>33.1</v>
      </c>
      <c r="K13">
        <v>328.1</v>
      </c>
      <c r="L13">
        <v>1.0125</v>
      </c>
      <c r="M13">
        <v>88.99</v>
      </c>
      <c r="N13">
        <v>94.994</v>
      </c>
      <c r="O13">
        <v>89.463999999999999</v>
      </c>
      <c r="P13">
        <v>12.1</v>
      </c>
      <c r="Q13">
        <v>33.799999999999997</v>
      </c>
      <c r="R13">
        <v>23.8</v>
      </c>
      <c r="S13">
        <v>5.56</v>
      </c>
      <c r="T13" s="16">
        <v>23</v>
      </c>
      <c r="U13" s="23">
        <f t="shared" si="1"/>
        <v>804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157187</v>
      </c>
      <c r="E14">
        <v>690391</v>
      </c>
      <c r="F14">
        <v>7.5001340000000001</v>
      </c>
      <c r="G14">
        <v>1</v>
      </c>
      <c r="H14">
        <v>92.441999999999993</v>
      </c>
      <c r="I14">
        <v>19.3</v>
      </c>
      <c r="J14">
        <v>16.2</v>
      </c>
      <c r="K14">
        <v>187.6</v>
      </c>
      <c r="L14">
        <v>1.0145</v>
      </c>
      <c r="M14">
        <v>90.262</v>
      </c>
      <c r="N14">
        <v>94.394000000000005</v>
      </c>
      <c r="O14">
        <v>91.6</v>
      </c>
      <c r="P14">
        <v>10.9</v>
      </c>
      <c r="Q14">
        <v>28.6</v>
      </c>
      <c r="R14">
        <v>15.3</v>
      </c>
      <c r="S14">
        <v>5.56</v>
      </c>
      <c r="T14" s="16">
        <v>22</v>
      </c>
      <c r="U14" s="23">
        <f t="shared" si="1"/>
        <v>375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156812</v>
      </c>
      <c r="E15">
        <v>690339</v>
      </c>
      <c r="F15">
        <v>7.3227950000000002</v>
      </c>
      <c r="G15">
        <v>1</v>
      </c>
      <c r="H15">
        <v>90.271000000000001</v>
      </c>
      <c r="I15">
        <v>22.2</v>
      </c>
      <c r="J15">
        <v>86.8</v>
      </c>
      <c r="K15">
        <v>245.5</v>
      </c>
      <c r="L15">
        <v>1.0133000000000001</v>
      </c>
      <c r="M15">
        <v>87.495000000000005</v>
      </c>
      <c r="N15">
        <v>93.34</v>
      </c>
      <c r="O15">
        <v>91.231999999999999</v>
      </c>
      <c r="P15">
        <v>13.3</v>
      </c>
      <c r="Q15">
        <v>27.6</v>
      </c>
      <c r="R15">
        <v>20.9</v>
      </c>
      <c r="S15">
        <v>5.56</v>
      </c>
      <c r="T15" s="22">
        <v>21</v>
      </c>
      <c r="U15" s="23">
        <f t="shared" si="1"/>
        <v>2069</v>
      </c>
      <c r="V15" s="24">
        <v>22</v>
      </c>
      <c r="W15" s="110" t="s">
        <v>523</v>
      </c>
      <c r="X15" s="110">
        <v>156813</v>
      </c>
      <c r="Y15" s="246">
        <f t="shared" si="0"/>
        <v>6.3770629799364542E-4</v>
      </c>
    </row>
    <row r="16" spans="1:25">
      <c r="A16" s="16">
        <v>21</v>
      </c>
      <c r="B16" t="s">
        <v>276</v>
      </c>
      <c r="C16" t="s">
        <v>13</v>
      </c>
      <c r="D16">
        <v>154743</v>
      </c>
      <c r="E16">
        <v>690049</v>
      </c>
      <c r="F16">
        <v>7.0711389999999996</v>
      </c>
      <c r="G16">
        <v>1</v>
      </c>
      <c r="H16">
        <v>90.436000000000007</v>
      </c>
      <c r="I16">
        <v>22.7</v>
      </c>
      <c r="J16">
        <v>106.5</v>
      </c>
      <c r="K16">
        <v>319.8</v>
      </c>
      <c r="L16">
        <v>1.0124</v>
      </c>
      <c r="M16">
        <v>86.671999999999997</v>
      </c>
      <c r="N16">
        <v>92.906999999999996</v>
      </c>
      <c r="O16">
        <v>88.863</v>
      </c>
      <c r="P16">
        <v>15.1</v>
      </c>
      <c r="Q16">
        <v>26.4</v>
      </c>
      <c r="R16">
        <v>24.1</v>
      </c>
      <c r="S16">
        <v>5.56</v>
      </c>
      <c r="T16" s="16">
        <v>20</v>
      </c>
      <c r="U16" s="23">
        <f t="shared" si="1"/>
        <v>2514</v>
      </c>
      <c r="V16" s="16"/>
      <c r="W16" s="110" t="s">
        <v>524</v>
      </c>
      <c r="X16" s="110">
        <v>154745</v>
      </c>
      <c r="Y16" s="246">
        <f t="shared" si="0"/>
        <v>1.2924655719501743E-3</v>
      </c>
    </row>
    <row r="17" spans="1:25">
      <c r="A17" s="16">
        <v>20</v>
      </c>
      <c r="B17" t="s">
        <v>277</v>
      </c>
      <c r="C17" t="s">
        <v>13</v>
      </c>
      <c r="D17">
        <v>152229</v>
      </c>
      <c r="E17">
        <v>689698</v>
      </c>
      <c r="F17">
        <v>7.1310830000000003</v>
      </c>
      <c r="G17">
        <v>1</v>
      </c>
      <c r="H17">
        <v>90.021000000000001</v>
      </c>
      <c r="I17">
        <v>22.8</v>
      </c>
      <c r="J17">
        <v>119.4</v>
      </c>
      <c r="K17">
        <v>297.60000000000002</v>
      </c>
      <c r="L17">
        <v>1.0125999999999999</v>
      </c>
      <c r="M17">
        <v>87.313000000000002</v>
      </c>
      <c r="N17">
        <v>92.366</v>
      </c>
      <c r="O17">
        <v>89.45</v>
      </c>
      <c r="P17">
        <v>14.1</v>
      </c>
      <c r="Q17">
        <v>27.6</v>
      </c>
      <c r="R17">
        <v>23.4</v>
      </c>
      <c r="S17">
        <v>5.57</v>
      </c>
      <c r="T17" s="16">
        <v>19</v>
      </c>
      <c r="U17" s="23">
        <f t="shared" si="1"/>
        <v>2832</v>
      </c>
      <c r="V17" s="16"/>
      <c r="W17" s="110" t="s">
        <v>525</v>
      </c>
      <c r="X17" s="110">
        <v>152230</v>
      </c>
      <c r="Y17" s="246">
        <f t="shared" si="0"/>
        <v>6.5690505751092587E-4</v>
      </c>
    </row>
    <row r="18" spans="1:25">
      <c r="A18" s="16">
        <v>19</v>
      </c>
      <c r="B18" t="s">
        <v>278</v>
      </c>
      <c r="C18" t="s">
        <v>13</v>
      </c>
      <c r="D18">
        <v>149397</v>
      </c>
      <c r="E18">
        <v>689302</v>
      </c>
      <c r="F18">
        <v>7.2000869999999999</v>
      </c>
      <c r="G18">
        <v>1</v>
      </c>
      <c r="H18">
        <v>89.210999999999999</v>
      </c>
      <c r="I18">
        <v>21.4</v>
      </c>
      <c r="J18">
        <v>96.6</v>
      </c>
      <c r="K18">
        <v>289.10000000000002</v>
      </c>
      <c r="L18">
        <v>1.0127999999999999</v>
      </c>
      <c r="M18">
        <v>85.692999999999998</v>
      </c>
      <c r="N18">
        <v>91.933000000000007</v>
      </c>
      <c r="O18">
        <v>90.197999999999993</v>
      </c>
      <c r="P18">
        <v>10.8</v>
      </c>
      <c r="Q18">
        <v>26.8</v>
      </c>
      <c r="R18">
        <v>22.8</v>
      </c>
      <c r="S18">
        <v>5.55</v>
      </c>
      <c r="T18" s="16">
        <v>18</v>
      </c>
      <c r="U18" s="23">
        <f t="shared" si="1"/>
        <v>2286</v>
      </c>
      <c r="V18" s="16"/>
      <c r="W18" s="110" t="s">
        <v>526</v>
      </c>
      <c r="X18" s="110">
        <v>149398</v>
      </c>
      <c r="Y18" s="246">
        <f t="shared" si="0"/>
        <v>6.6935748375840376E-4</v>
      </c>
    </row>
    <row r="19" spans="1:25">
      <c r="A19" s="16">
        <v>18</v>
      </c>
      <c r="B19" t="s">
        <v>279</v>
      </c>
      <c r="C19" t="s">
        <v>13</v>
      </c>
      <c r="D19">
        <v>147111</v>
      </c>
      <c r="E19">
        <v>688980</v>
      </c>
      <c r="F19">
        <v>7.072057</v>
      </c>
      <c r="G19">
        <v>1</v>
      </c>
      <c r="H19">
        <v>94.072000000000003</v>
      </c>
      <c r="I19">
        <v>22.9</v>
      </c>
      <c r="J19">
        <v>25.7</v>
      </c>
      <c r="K19">
        <v>270</v>
      </c>
      <c r="L19">
        <v>1.0125</v>
      </c>
      <c r="M19">
        <v>87.042000000000002</v>
      </c>
      <c r="N19">
        <v>97.281999999999996</v>
      </c>
      <c r="O19">
        <v>88.477999999999994</v>
      </c>
      <c r="P19">
        <v>11.6</v>
      </c>
      <c r="Q19">
        <v>37.4</v>
      </c>
      <c r="R19">
        <v>23</v>
      </c>
      <c r="S19">
        <v>5.56</v>
      </c>
      <c r="T19" s="16">
        <v>17</v>
      </c>
      <c r="U19" s="23">
        <f t="shared" si="1"/>
        <v>625</v>
      </c>
      <c r="V19" s="16"/>
      <c r="W19" s="110" t="s">
        <v>527</v>
      </c>
      <c r="X19" s="110">
        <v>147112</v>
      </c>
      <c r="Y19" s="246">
        <f t="shared" si="0"/>
        <v>6.7975882157611522E-4</v>
      </c>
    </row>
    <row r="20" spans="1:25">
      <c r="A20" s="16">
        <v>17</v>
      </c>
      <c r="B20" t="s">
        <v>280</v>
      </c>
      <c r="C20" t="s">
        <v>13</v>
      </c>
      <c r="D20">
        <v>146486</v>
      </c>
      <c r="E20">
        <v>688895</v>
      </c>
      <c r="F20">
        <v>7.8625040000000004</v>
      </c>
      <c r="G20">
        <v>1</v>
      </c>
      <c r="H20">
        <v>93.046999999999997</v>
      </c>
      <c r="I20">
        <v>19.2</v>
      </c>
      <c r="J20">
        <v>8.1999999999999993</v>
      </c>
      <c r="K20">
        <v>191.6</v>
      </c>
      <c r="L20">
        <v>1.0159</v>
      </c>
      <c r="M20">
        <v>90.224999999999994</v>
      </c>
      <c r="N20">
        <v>96.935000000000002</v>
      </c>
      <c r="O20">
        <v>95.034999999999997</v>
      </c>
      <c r="P20">
        <v>8.8000000000000007</v>
      </c>
      <c r="Q20">
        <v>33.5</v>
      </c>
      <c r="R20">
        <v>11.5</v>
      </c>
      <c r="S20">
        <v>5.56</v>
      </c>
      <c r="T20" s="16">
        <v>16</v>
      </c>
      <c r="U20" s="23">
        <f t="shared" si="1"/>
        <v>180</v>
      </c>
      <c r="V20" s="16"/>
      <c r="W20" s="110" t="s">
        <v>528</v>
      </c>
      <c r="X20" s="110">
        <v>146487</v>
      </c>
      <c r="Y20" s="246">
        <f t="shared" si="0"/>
        <v>6.8265909369813471E-4</v>
      </c>
    </row>
    <row r="21" spans="1:25">
      <c r="A21" s="16">
        <v>16</v>
      </c>
      <c r="B21" t="s">
        <v>281</v>
      </c>
      <c r="C21" t="s">
        <v>13</v>
      </c>
      <c r="D21">
        <v>146306</v>
      </c>
      <c r="E21">
        <v>688870</v>
      </c>
      <c r="F21">
        <v>7.5808960000000001</v>
      </c>
      <c r="G21">
        <v>1</v>
      </c>
      <c r="H21">
        <v>91.018000000000001</v>
      </c>
      <c r="I21">
        <v>19.2</v>
      </c>
      <c r="J21">
        <v>12.4</v>
      </c>
      <c r="K21">
        <v>48.3</v>
      </c>
      <c r="L21">
        <v>1.0152000000000001</v>
      </c>
      <c r="M21">
        <v>88.009</v>
      </c>
      <c r="N21">
        <v>92.453000000000003</v>
      </c>
      <c r="O21">
        <v>91.418999999999997</v>
      </c>
      <c r="P21">
        <v>8.9</v>
      </c>
      <c r="Q21">
        <v>30.8</v>
      </c>
      <c r="R21">
        <v>11.9</v>
      </c>
      <c r="S21">
        <v>5.58</v>
      </c>
      <c r="T21" s="16">
        <v>15</v>
      </c>
      <c r="U21" s="23">
        <f t="shared" si="1"/>
        <v>283</v>
      </c>
      <c r="V21" s="16"/>
      <c r="W21" s="110" t="s">
        <v>529</v>
      </c>
      <c r="X21" s="110">
        <v>146307</v>
      </c>
      <c r="Y21" s="246">
        <f t="shared" si="0"/>
        <v>6.8349896791630727E-4</v>
      </c>
    </row>
    <row r="22" spans="1:25" s="25" customFormat="1">
      <c r="A22" s="21">
        <v>15</v>
      </c>
      <c r="B22" t="s">
        <v>248</v>
      </c>
      <c r="C22" t="s">
        <v>13</v>
      </c>
      <c r="D22">
        <v>146023</v>
      </c>
      <c r="E22">
        <v>688830</v>
      </c>
      <c r="F22">
        <v>7.1299729999999997</v>
      </c>
      <c r="G22">
        <v>1</v>
      </c>
      <c r="H22">
        <v>86.918999999999997</v>
      </c>
      <c r="I22">
        <v>21.3</v>
      </c>
      <c r="J22">
        <v>94.8</v>
      </c>
      <c r="K22">
        <v>419.8</v>
      </c>
      <c r="L22">
        <v>1.0128999999999999</v>
      </c>
      <c r="M22">
        <v>83.683999999999997</v>
      </c>
      <c r="N22">
        <v>90.02</v>
      </c>
      <c r="O22">
        <v>88.486999999999995</v>
      </c>
      <c r="P22">
        <v>11</v>
      </c>
      <c r="Q22">
        <v>28.2</v>
      </c>
      <c r="R22">
        <v>20.7</v>
      </c>
      <c r="S22">
        <v>5.58</v>
      </c>
      <c r="T22" s="22">
        <v>14</v>
      </c>
      <c r="U22" s="23">
        <f t="shared" si="1"/>
        <v>2273</v>
      </c>
      <c r="V22" s="24">
        <v>15</v>
      </c>
      <c r="W22" s="110" t="s">
        <v>530</v>
      </c>
      <c r="X22" s="110">
        <v>146024</v>
      </c>
      <c r="Y22" s="246">
        <f t="shared" si="0"/>
        <v>6.8482362367205951E-4</v>
      </c>
    </row>
    <row r="23" spans="1:25">
      <c r="A23" s="16">
        <v>14</v>
      </c>
      <c r="B23" t="s">
        <v>249</v>
      </c>
      <c r="C23" t="s">
        <v>13</v>
      </c>
      <c r="D23">
        <v>143750</v>
      </c>
      <c r="E23">
        <v>688504</v>
      </c>
      <c r="F23">
        <v>6.8608120000000001</v>
      </c>
      <c r="G23">
        <v>1</v>
      </c>
      <c r="H23">
        <v>87.656000000000006</v>
      </c>
      <c r="I23">
        <v>23</v>
      </c>
      <c r="J23">
        <v>101.5</v>
      </c>
      <c r="K23">
        <v>288.10000000000002</v>
      </c>
      <c r="L23">
        <v>1.0121</v>
      </c>
      <c r="M23">
        <v>84.665000000000006</v>
      </c>
      <c r="N23">
        <v>90.79</v>
      </c>
      <c r="O23">
        <v>85.575000000000003</v>
      </c>
      <c r="P23">
        <v>14.8</v>
      </c>
      <c r="Q23">
        <v>29.6</v>
      </c>
      <c r="R23">
        <v>23.1</v>
      </c>
      <c r="S23">
        <v>5.56</v>
      </c>
      <c r="T23" s="16">
        <v>13</v>
      </c>
      <c r="U23" s="23">
        <f t="shared" si="1"/>
        <v>2404</v>
      </c>
      <c r="V23" s="16"/>
      <c r="W23" s="110" t="s">
        <v>531</v>
      </c>
      <c r="X23" s="110">
        <v>143751</v>
      </c>
      <c r="Y23" s="246">
        <f t="shared" si="0"/>
        <v>6.9565217391698297E-4</v>
      </c>
    </row>
    <row r="24" spans="1:25">
      <c r="A24" s="16">
        <v>13</v>
      </c>
      <c r="B24" t="s">
        <v>250</v>
      </c>
      <c r="C24" t="s">
        <v>13</v>
      </c>
      <c r="D24">
        <v>141346</v>
      </c>
      <c r="E24">
        <v>688160</v>
      </c>
      <c r="F24">
        <v>7.0327599999999997</v>
      </c>
      <c r="G24">
        <v>1</v>
      </c>
      <c r="H24">
        <v>87.92</v>
      </c>
      <c r="I24">
        <v>22.6</v>
      </c>
      <c r="J24">
        <v>87.7</v>
      </c>
      <c r="K24">
        <v>266.2</v>
      </c>
      <c r="L24">
        <v>1.0123</v>
      </c>
      <c r="M24">
        <v>85.087000000000003</v>
      </c>
      <c r="N24">
        <v>90.956000000000003</v>
      </c>
      <c r="O24">
        <v>88.453000000000003</v>
      </c>
      <c r="P24">
        <v>15.8</v>
      </c>
      <c r="Q24">
        <v>27.2</v>
      </c>
      <c r="R24">
        <v>24.5</v>
      </c>
      <c r="S24">
        <v>5.58</v>
      </c>
      <c r="T24" s="16">
        <v>12</v>
      </c>
      <c r="U24" s="23">
        <f t="shared" si="1"/>
        <v>2088</v>
      </c>
      <c r="V24" s="16"/>
      <c r="W24" s="110" t="s">
        <v>532</v>
      </c>
      <c r="X24" s="110">
        <v>141347</v>
      </c>
      <c r="Y24" s="246">
        <f t="shared" si="0"/>
        <v>7.0748376325013851E-4</v>
      </c>
    </row>
    <row r="25" spans="1:25">
      <c r="A25" s="16">
        <v>12</v>
      </c>
      <c r="B25" t="s">
        <v>251</v>
      </c>
      <c r="C25" t="s">
        <v>13</v>
      </c>
      <c r="D25">
        <v>139258</v>
      </c>
      <c r="E25">
        <v>687862</v>
      </c>
      <c r="F25">
        <v>6.8836320000000004</v>
      </c>
      <c r="G25">
        <v>1</v>
      </c>
      <c r="H25">
        <v>87.346000000000004</v>
      </c>
      <c r="I25">
        <v>22.7</v>
      </c>
      <c r="J25">
        <v>102.5</v>
      </c>
      <c r="K25">
        <v>255.4</v>
      </c>
      <c r="L25">
        <v>1.012</v>
      </c>
      <c r="M25">
        <v>85.427000000000007</v>
      </c>
      <c r="N25">
        <v>89.62</v>
      </c>
      <c r="O25">
        <v>86.221000000000004</v>
      </c>
      <c r="P25">
        <v>17.3</v>
      </c>
      <c r="Q25">
        <v>25.6</v>
      </c>
      <c r="R25">
        <v>24.1</v>
      </c>
      <c r="S25">
        <v>5.57</v>
      </c>
      <c r="T25" s="16">
        <v>11</v>
      </c>
      <c r="U25" s="23">
        <f t="shared" si="1"/>
        <v>2430</v>
      </c>
      <c r="V25" s="16"/>
      <c r="W25" s="110" t="s">
        <v>533</v>
      </c>
      <c r="X25" s="110">
        <v>139259</v>
      </c>
      <c r="Y25" s="246">
        <f t="shared" si="0"/>
        <v>7.1809159976510273E-4</v>
      </c>
    </row>
    <row r="26" spans="1:25">
      <c r="A26" s="16">
        <v>11</v>
      </c>
      <c r="B26" t="s">
        <v>252</v>
      </c>
      <c r="C26" t="s">
        <v>13</v>
      </c>
      <c r="D26">
        <v>136828</v>
      </c>
      <c r="E26">
        <v>687513</v>
      </c>
      <c r="F26">
        <v>6.9336260000000003</v>
      </c>
      <c r="G26">
        <v>1</v>
      </c>
      <c r="H26">
        <v>88.971000000000004</v>
      </c>
      <c r="I26">
        <v>22.6</v>
      </c>
      <c r="J26">
        <v>92.7</v>
      </c>
      <c r="K26">
        <v>268.5</v>
      </c>
      <c r="L26">
        <v>1.0121</v>
      </c>
      <c r="M26">
        <v>85.835999999999999</v>
      </c>
      <c r="N26">
        <v>91.35</v>
      </c>
      <c r="O26">
        <v>86.894000000000005</v>
      </c>
      <c r="P26">
        <v>15.7</v>
      </c>
      <c r="Q26">
        <v>26.4</v>
      </c>
      <c r="R26">
        <v>24</v>
      </c>
      <c r="S26">
        <v>5.58</v>
      </c>
      <c r="T26" s="16">
        <v>10</v>
      </c>
      <c r="U26" s="23">
        <f t="shared" si="1"/>
        <v>2218</v>
      </c>
      <c r="V26" s="16"/>
      <c r="W26" s="110" t="s">
        <v>534</v>
      </c>
      <c r="X26" s="110">
        <v>136830</v>
      </c>
      <c r="Y26" s="246">
        <f t="shared" si="0"/>
        <v>1.4616891279501942E-3</v>
      </c>
    </row>
    <row r="27" spans="1:25">
      <c r="A27" s="16">
        <v>10</v>
      </c>
      <c r="B27" t="s">
        <v>253</v>
      </c>
      <c r="C27" t="s">
        <v>13</v>
      </c>
      <c r="D27">
        <v>134610</v>
      </c>
      <c r="E27">
        <v>687199</v>
      </c>
      <c r="F27">
        <v>7.0170880000000002</v>
      </c>
      <c r="G27">
        <v>1</v>
      </c>
      <c r="H27">
        <v>91.207999999999998</v>
      </c>
      <c r="I27">
        <v>18.3</v>
      </c>
      <c r="J27">
        <v>27.4</v>
      </c>
      <c r="K27">
        <v>265.10000000000002</v>
      </c>
      <c r="L27">
        <v>1.0123</v>
      </c>
      <c r="M27">
        <v>86.760999999999996</v>
      </c>
      <c r="N27">
        <v>93.555999999999997</v>
      </c>
      <c r="O27">
        <v>88.096000000000004</v>
      </c>
      <c r="P27">
        <v>8.6</v>
      </c>
      <c r="Q27">
        <v>28.5</v>
      </c>
      <c r="R27">
        <v>24.1</v>
      </c>
      <c r="S27">
        <v>5.56</v>
      </c>
      <c r="T27" s="16">
        <v>9</v>
      </c>
      <c r="U27" s="23">
        <f t="shared" si="1"/>
        <v>746</v>
      </c>
      <c r="V27" s="16"/>
      <c r="W27" s="110" t="s">
        <v>535</v>
      </c>
      <c r="X27" s="110">
        <v>134618</v>
      </c>
      <c r="Y27" s="246">
        <f t="shared" si="0"/>
        <v>5.943094866651677E-3</v>
      </c>
    </row>
    <row r="28" spans="1:25">
      <c r="A28" s="16">
        <v>9</v>
      </c>
      <c r="B28" t="s">
        <v>254</v>
      </c>
      <c r="C28" t="s">
        <v>13</v>
      </c>
      <c r="D28">
        <v>133864</v>
      </c>
      <c r="E28">
        <v>687095</v>
      </c>
      <c r="F28">
        <v>7.5250769999999996</v>
      </c>
      <c r="G28">
        <v>1</v>
      </c>
      <c r="H28">
        <v>90.754000000000005</v>
      </c>
      <c r="I28">
        <v>17.8</v>
      </c>
      <c r="J28">
        <v>0</v>
      </c>
      <c r="K28">
        <v>0</v>
      </c>
      <c r="L28">
        <v>1.0148999999999999</v>
      </c>
      <c r="M28">
        <v>87.731999999999999</v>
      </c>
      <c r="N28">
        <v>93.95</v>
      </c>
      <c r="O28">
        <v>91.004000000000005</v>
      </c>
      <c r="P28">
        <v>10.1</v>
      </c>
      <c r="Q28">
        <v>31.6</v>
      </c>
      <c r="R28">
        <v>12.8</v>
      </c>
      <c r="S28">
        <v>5.58</v>
      </c>
      <c r="T28" s="16">
        <v>8</v>
      </c>
      <c r="U28" s="23">
        <f t="shared" si="1"/>
        <v>0</v>
      </c>
      <c r="V28" s="16"/>
      <c r="W28" s="110" t="s">
        <v>536</v>
      </c>
      <c r="X28" s="110">
        <v>133865</v>
      </c>
      <c r="Y28" s="246">
        <f t="shared" si="0"/>
        <v>7.4702683320992946E-4</v>
      </c>
    </row>
    <row r="29" spans="1:25" s="25" customFormat="1">
      <c r="A29" s="21">
        <v>8</v>
      </c>
      <c r="B29" t="s">
        <v>255</v>
      </c>
      <c r="C29" t="s">
        <v>13</v>
      </c>
      <c r="D29">
        <v>133864</v>
      </c>
      <c r="E29">
        <v>687095</v>
      </c>
      <c r="F29">
        <v>7.2642379999999998</v>
      </c>
      <c r="G29">
        <v>1</v>
      </c>
      <c r="H29">
        <v>88.046999999999997</v>
      </c>
      <c r="I29">
        <v>22.7</v>
      </c>
      <c r="J29">
        <v>65.599999999999994</v>
      </c>
      <c r="K29">
        <v>236.7</v>
      </c>
      <c r="L29">
        <v>1.0136000000000001</v>
      </c>
      <c r="M29">
        <v>85.593000000000004</v>
      </c>
      <c r="N29">
        <v>91.034999999999997</v>
      </c>
      <c r="O29">
        <v>89.364000000000004</v>
      </c>
      <c r="P29">
        <v>16</v>
      </c>
      <c r="Q29">
        <v>31.4</v>
      </c>
      <c r="R29">
        <v>18</v>
      </c>
      <c r="S29">
        <v>5.59</v>
      </c>
      <c r="T29" s="22">
        <v>7</v>
      </c>
      <c r="U29" s="23">
        <f t="shared" si="1"/>
        <v>1566</v>
      </c>
      <c r="V29" s="24">
        <v>8</v>
      </c>
      <c r="W29" s="110" t="s">
        <v>537</v>
      </c>
      <c r="X29" s="110">
        <v>133865</v>
      </c>
      <c r="Y29" s="246">
        <f t="shared" si="0"/>
        <v>7.4702683320992946E-4</v>
      </c>
    </row>
    <row r="30" spans="1:25">
      <c r="A30" s="16">
        <v>7</v>
      </c>
      <c r="B30" t="s">
        <v>256</v>
      </c>
      <c r="C30" t="s">
        <v>13</v>
      </c>
      <c r="D30">
        <v>132298</v>
      </c>
      <c r="E30">
        <v>686870</v>
      </c>
      <c r="F30">
        <v>6.8571900000000001</v>
      </c>
      <c r="G30">
        <v>1</v>
      </c>
      <c r="H30">
        <v>87.043000000000006</v>
      </c>
      <c r="I30">
        <v>23</v>
      </c>
      <c r="J30">
        <v>101.9</v>
      </c>
      <c r="K30">
        <v>270.7</v>
      </c>
      <c r="L30">
        <v>1.0119</v>
      </c>
      <c r="M30">
        <v>82.316000000000003</v>
      </c>
      <c r="N30">
        <v>91.055999999999997</v>
      </c>
      <c r="O30">
        <v>85.872</v>
      </c>
      <c r="P30">
        <v>14.5</v>
      </c>
      <c r="Q30">
        <v>28.5</v>
      </c>
      <c r="R30">
        <v>24.1</v>
      </c>
      <c r="S30">
        <v>5.58</v>
      </c>
      <c r="T30" s="16">
        <v>6</v>
      </c>
      <c r="U30" s="23">
        <f t="shared" si="1"/>
        <v>2423</v>
      </c>
      <c r="V30" s="5"/>
      <c r="W30" s="110" t="s">
        <v>538</v>
      </c>
      <c r="X30" s="110">
        <v>132299</v>
      </c>
      <c r="Y30" s="246">
        <f t="shared" si="0"/>
        <v>7.5586932531734874E-4</v>
      </c>
    </row>
    <row r="31" spans="1:25">
      <c r="A31" s="16">
        <v>6</v>
      </c>
      <c r="B31" t="s">
        <v>257</v>
      </c>
      <c r="C31" t="s">
        <v>13</v>
      </c>
      <c r="D31">
        <v>129875</v>
      </c>
      <c r="E31">
        <v>686521</v>
      </c>
      <c r="F31">
        <v>6.8982739999999998</v>
      </c>
      <c r="G31">
        <v>1</v>
      </c>
      <c r="H31">
        <v>87.073999999999998</v>
      </c>
      <c r="I31">
        <v>23.1</v>
      </c>
      <c r="J31">
        <v>102.9</v>
      </c>
      <c r="K31">
        <v>298.39999999999998</v>
      </c>
      <c r="L31">
        <v>1.012</v>
      </c>
      <c r="M31">
        <v>84.137</v>
      </c>
      <c r="N31">
        <v>90.311000000000007</v>
      </c>
      <c r="O31">
        <v>86.478999999999999</v>
      </c>
      <c r="P31">
        <v>13.5</v>
      </c>
      <c r="Q31">
        <v>28</v>
      </c>
      <c r="R31">
        <v>24.2</v>
      </c>
      <c r="S31">
        <v>5.57</v>
      </c>
      <c r="T31" s="16">
        <v>5</v>
      </c>
      <c r="U31" s="23">
        <f t="shared" si="1"/>
        <v>2459</v>
      </c>
      <c r="V31" s="5"/>
      <c r="W31" s="110" t="s">
        <v>539</v>
      </c>
      <c r="X31" s="110">
        <v>129876</v>
      </c>
      <c r="Y31" s="246">
        <f t="shared" si="0"/>
        <v>7.6997112608978568E-4</v>
      </c>
    </row>
    <row r="32" spans="1:25">
      <c r="A32" s="16">
        <v>5</v>
      </c>
      <c r="B32" t="s">
        <v>258</v>
      </c>
      <c r="C32" t="s">
        <v>13</v>
      </c>
      <c r="D32">
        <v>127416</v>
      </c>
      <c r="E32">
        <v>686166</v>
      </c>
      <c r="F32">
        <v>6.9541839999999997</v>
      </c>
      <c r="G32">
        <v>1</v>
      </c>
      <c r="H32">
        <v>87.793000000000006</v>
      </c>
      <c r="I32">
        <v>23.5</v>
      </c>
      <c r="J32">
        <v>101.4</v>
      </c>
      <c r="K32">
        <v>280.7</v>
      </c>
      <c r="L32">
        <v>1.0121</v>
      </c>
      <c r="M32">
        <v>85.292000000000002</v>
      </c>
      <c r="N32">
        <v>91.025999999999996</v>
      </c>
      <c r="O32">
        <v>87.257999999999996</v>
      </c>
      <c r="P32">
        <v>14.9</v>
      </c>
      <c r="Q32">
        <v>29.4</v>
      </c>
      <c r="R32">
        <v>24.2</v>
      </c>
      <c r="S32">
        <v>5.58</v>
      </c>
      <c r="T32" s="16">
        <v>4</v>
      </c>
      <c r="U32" s="23">
        <f t="shared" si="1"/>
        <v>2411</v>
      </c>
      <c r="V32" s="5"/>
      <c r="W32" s="110" t="s">
        <v>540</v>
      </c>
      <c r="X32" s="110">
        <v>127424</v>
      </c>
      <c r="Y32" s="246">
        <f t="shared" si="0"/>
        <v>6.2786463238495571E-3</v>
      </c>
    </row>
    <row r="33" spans="1:25">
      <c r="A33" s="16">
        <v>4</v>
      </c>
      <c r="B33" t="s">
        <v>259</v>
      </c>
      <c r="C33" t="s">
        <v>13</v>
      </c>
      <c r="D33">
        <v>125005</v>
      </c>
      <c r="E33">
        <v>685821</v>
      </c>
      <c r="F33">
        <v>6.9783660000000003</v>
      </c>
      <c r="G33">
        <v>1</v>
      </c>
      <c r="H33">
        <v>87.763000000000005</v>
      </c>
      <c r="I33">
        <v>22.5</v>
      </c>
      <c r="J33">
        <v>111.6</v>
      </c>
      <c r="K33">
        <v>292.89999999999998</v>
      </c>
      <c r="L33">
        <v>1.0122</v>
      </c>
      <c r="M33">
        <v>83.888000000000005</v>
      </c>
      <c r="N33">
        <v>91.010999999999996</v>
      </c>
      <c r="O33">
        <v>87.492000000000004</v>
      </c>
      <c r="P33">
        <v>11.5</v>
      </c>
      <c r="Q33">
        <v>28.7</v>
      </c>
      <c r="R33">
        <v>23.9</v>
      </c>
      <c r="S33">
        <v>5.57</v>
      </c>
      <c r="T33" s="16">
        <v>3</v>
      </c>
      <c r="U33" s="23">
        <f t="shared" si="1"/>
        <v>2653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122352</v>
      </c>
      <c r="E34">
        <v>685443</v>
      </c>
      <c r="F34">
        <v>7.0805179999999996</v>
      </c>
      <c r="G34">
        <v>1</v>
      </c>
      <c r="H34">
        <v>90.99</v>
      </c>
      <c r="I34">
        <v>21.2</v>
      </c>
      <c r="J34">
        <v>27</v>
      </c>
      <c r="K34">
        <v>280</v>
      </c>
      <c r="L34">
        <v>1.0124</v>
      </c>
      <c r="M34">
        <v>86.575999999999993</v>
      </c>
      <c r="N34">
        <v>94.28</v>
      </c>
      <c r="O34">
        <v>88.902000000000001</v>
      </c>
      <c r="P34">
        <v>11.2</v>
      </c>
      <c r="Q34">
        <v>35.700000000000003</v>
      </c>
      <c r="R34">
        <v>23.8</v>
      </c>
      <c r="S34">
        <v>5.58</v>
      </c>
      <c r="T34" s="16">
        <v>2</v>
      </c>
      <c r="U34" s="23">
        <f t="shared" si="1"/>
        <v>652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121700</v>
      </c>
      <c r="E35">
        <v>685352</v>
      </c>
      <c r="F35">
        <v>7.4579389999999997</v>
      </c>
      <c r="G35">
        <v>1</v>
      </c>
      <c r="H35">
        <v>90.102999999999994</v>
      </c>
      <c r="I35">
        <v>16.8</v>
      </c>
      <c r="J35">
        <v>2.8</v>
      </c>
      <c r="K35">
        <v>25.4</v>
      </c>
      <c r="L35">
        <v>1.0141</v>
      </c>
      <c r="M35">
        <v>86.52</v>
      </c>
      <c r="N35">
        <v>92.57</v>
      </c>
      <c r="O35">
        <v>91.841999999999999</v>
      </c>
      <c r="P35">
        <v>9.8000000000000007</v>
      </c>
      <c r="Q35">
        <v>28.8</v>
      </c>
      <c r="R35">
        <v>17.5</v>
      </c>
      <c r="S35">
        <v>5.57</v>
      </c>
      <c r="T35" s="16">
        <v>1</v>
      </c>
      <c r="U35" s="23">
        <f t="shared" si="1"/>
        <v>75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121625</v>
      </c>
      <c r="E36">
        <v>685342</v>
      </c>
      <c r="F36">
        <v>7.3943000000000003</v>
      </c>
      <c r="G36">
        <v>1</v>
      </c>
      <c r="H36">
        <v>86.727999999999994</v>
      </c>
      <c r="I36">
        <v>19.899999999999999</v>
      </c>
      <c r="J36">
        <v>64.7</v>
      </c>
      <c r="K36">
        <v>244.5</v>
      </c>
      <c r="L36">
        <v>1.0149999999999999</v>
      </c>
      <c r="M36">
        <v>82.25</v>
      </c>
      <c r="N36">
        <v>90.287999999999997</v>
      </c>
      <c r="O36">
        <v>88.138000000000005</v>
      </c>
      <c r="P36">
        <v>8</v>
      </c>
      <c r="Q36">
        <v>29.7</v>
      </c>
      <c r="R36">
        <v>9.8000000000000007</v>
      </c>
      <c r="S36">
        <v>5.57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B6" t="s">
        <v>772</v>
      </c>
      <c r="C6" t="s">
        <v>13</v>
      </c>
      <c r="D6">
        <v>528009</v>
      </c>
      <c r="E6">
        <v>212579</v>
      </c>
      <c r="F6">
        <v>7.1276950000000001</v>
      </c>
      <c r="G6">
        <v>0</v>
      </c>
      <c r="H6">
        <v>91.004999999999995</v>
      </c>
      <c r="I6">
        <v>20.3</v>
      </c>
      <c r="J6">
        <v>27.5</v>
      </c>
      <c r="K6">
        <v>139.69999999999999</v>
      </c>
      <c r="L6">
        <v>1.0132000000000001</v>
      </c>
      <c r="M6">
        <v>86.412999999999997</v>
      </c>
      <c r="N6">
        <v>92.947000000000003</v>
      </c>
      <c r="O6">
        <v>87.835999999999999</v>
      </c>
      <c r="P6">
        <v>13.8</v>
      </c>
      <c r="Q6">
        <v>30.5</v>
      </c>
      <c r="R6">
        <v>18.8</v>
      </c>
      <c r="S6">
        <v>5</v>
      </c>
      <c r="T6" s="22">
        <v>30</v>
      </c>
      <c r="U6" s="23">
        <f>D6-D7</f>
        <v>649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B7" t="s">
        <v>773</v>
      </c>
      <c r="C7" t="s">
        <v>13</v>
      </c>
      <c r="D7">
        <v>527360</v>
      </c>
      <c r="E7">
        <v>212491</v>
      </c>
      <c r="F7">
        <v>7.369154</v>
      </c>
      <c r="G7">
        <v>0</v>
      </c>
      <c r="H7">
        <v>91.486999999999995</v>
      </c>
      <c r="I7">
        <v>14.9</v>
      </c>
      <c r="J7">
        <v>29.2</v>
      </c>
      <c r="K7">
        <v>142.1</v>
      </c>
      <c r="L7">
        <v>1.0139</v>
      </c>
      <c r="M7">
        <v>88.391999999999996</v>
      </c>
      <c r="N7">
        <v>93.394000000000005</v>
      </c>
      <c r="O7">
        <v>90.77</v>
      </c>
      <c r="P7">
        <v>4.5</v>
      </c>
      <c r="Q7">
        <v>24.3</v>
      </c>
      <c r="R7">
        <v>17.7</v>
      </c>
      <c r="S7">
        <v>5</v>
      </c>
      <c r="T7" s="16">
        <v>29</v>
      </c>
      <c r="U7" s="23">
        <f>D7-D8</f>
        <v>690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 t="s">
        <v>774</v>
      </c>
      <c r="C8" t="s">
        <v>13</v>
      </c>
      <c r="D8">
        <v>526670</v>
      </c>
      <c r="E8">
        <v>212397</v>
      </c>
      <c r="F8">
        <v>7.2779569999999998</v>
      </c>
      <c r="G8">
        <v>0</v>
      </c>
      <c r="H8">
        <v>88.528999999999996</v>
      </c>
      <c r="I8">
        <v>17.899999999999999</v>
      </c>
      <c r="J8">
        <v>60.3</v>
      </c>
      <c r="K8">
        <v>115.3</v>
      </c>
      <c r="L8">
        <v>1.0138</v>
      </c>
      <c r="M8">
        <v>81.700999999999993</v>
      </c>
      <c r="N8">
        <v>92.307000000000002</v>
      </c>
      <c r="O8">
        <v>89.275000000000006</v>
      </c>
      <c r="P8">
        <v>14.6</v>
      </c>
      <c r="Q8">
        <v>23.9</v>
      </c>
      <c r="R8">
        <v>17</v>
      </c>
      <c r="S8">
        <v>5</v>
      </c>
      <c r="T8" s="22">
        <v>28</v>
      </c>
      <c r="U8" s="23">
        <f t="shared" ref="U8:U35" si="1">D8-D9</f>
        <v>1437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525233</v>
      </c>
      <c r="E9">
        <v>212197</v>
      </c>
      <c r="F9">
        <v>6.750928</v>
      </c>
      <c r="G9">
        <v>0</v>
      </c>
      <c r="H9">
        <v>83.231999999999999</v>
      </c>
      <c r="I9">
        <v>17.7</v>
      </c>
      <c r="J9">
        <v>63.3</v>
      </c>
      <c r="K9">
        <v>118.1</v>
      </c>
      <c r="L9">
        <v>1.0126999999999999</v>
      </c>
      <c r="M9">
        <v>64.805999999999997</v>
      </c>
      <c r="N9">
        <v>90.694000000000003</v>
      </c>
      <c r="O9">
        <v>81.816999999999993</v>
      </c>
      <c r="P9">
        <v>12.9</v>
      </c>
      <c r="Q9">
        <v>23</v>
      </c>
      <c r="R9">
        <v>16.3</v>
      </c>
      <c r="S9">
        <v>4.99</v>
      </c>
      <c r="T9" s="16">
        <v>27</v>
      </c>
      <c r="U9" s="23">
        <f t="shared" si="1"/>
        <v>1509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523724</v>
      </c>
      <c r="E10">
        <v>211975</v>
      </c>
      <c r="F10">
        <v>7.101731</v>
      </c>
      <c r="G10">
        <v>0</v>
      </c>
      <c r="H10">
        <v>89.37</v>
      </c>
      <c r="I10">
        <v>18.100000000000001</v>
      </c>
      <c r="J10">
        <v>62.7</v>
      </c>
      <c r="K10">
        <v>121.1</v>
      </c>
      <c r="L10">
        <v>1.0133000000000001</v>
      </c>
      <c r="M10">
        <v>86.322999999999993</v>
      </c>
      <c r="N10">
        <v>92.046999999999997</v>
      </c>
      <c r="O10">
        <v>87.016999999999996</v>
      </c>
      <c r="P10">
        <v>12.8</v>
      </c>
      <c r="Q10">
        <v>24.5</v>
      </c>
      <c r="R10">
        <v>17.5</v>
      </c>
      <c r="S10">
        <v>5</v>
      </c>
      <c r="T10" s="16">
        <v>26</v>
      </c>
      <c r="U10" s="23">
        <f t="shared" si="1"/>
        <v>1493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522231</v>
      </c>
      <c r="E11">
        <v>211770</v>
      </c>
      <c r="F11">
        <v>7.3279439999999996</v>
      </c>
      <c r="G11">
        <v>0</v>
      </c>
      <c r="H11">
        <v>90.412999999999997</v>
      </c>
      <c r="I11">
        <v>18.3</v>
      </c>
      <c r="J11">
        <v>60</v>
      </c>
      <c r="K11">
        <v>122.6</v>
      </c>
      <c r="L11">
        <v>1.0137</v>
      </c>
      <c r="M11">
        <v>86.926000000000002</v>
      </c>
      <c r="N11">
        <v>93.295000000000002</v>
      </c>
      <c r="O11">
        <v>90.331999999999994</v>
      </c>
      <c r="P11">
        <v>12.9</v>
      </c>
      <c r="Q11">
        <v>24.7</v>
      </c>
      <c r="R11">
        <v>18.100000000000001</v>
      </c>
      <c r="S11">
        <v>5</v>
      </c>
      <c r="T11" s="16">
        <v>25</v>
      </c>
      <c r="U11" s="23">
        <f t="shared" si="1"/>
        <v>1430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520801</v>
      </c>
      <c r="E12">
        <v>211574</v>
      </c>
      <c r="F12">
        <v>7.2712070000000004</v>
      </c>
      <c r="G12">
        <v>0</v>
      </c>
      <c r="H12">
        <v>90.337999999999994</v>
      </c>
      <c r="I12">
        <v>19.600000000000001</v>
      </c>
      <c r="J12">
        <v>60.2</v>
      </c>
      <c r="K12">
        <v>140.19999999999999</v>
      </c>
      <c r="L12">
        <v>1.0132000000000001</v>
      </c>
      <c r="M12">
        <v>86.802000000000007</v>
      </c>
      <c r="N12">
        <v>93.012</v>
      </c>
      <c r="O12">
        <v>90.498000000000005</v>
      </c>
      <c r="P12">
        <v>16.8</v>
      </c>
      <c r="Q12">
        <v>22.9</v>
      </c>
      <c r="R12">
        <v>20.7</v>
      </c>
      <c r="S12">
        <v>5.0199999999999996</v>
      </c>
      <c r="T12" s="16">
        <v>24</v>
      </c>
      <c r="U12" s="23">
        <f t="shared" si="1"/>
        <v>1434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519367</v>
      </c>
      <c r="E13">
        <v>211378</v>
      </c>
      <c r="F13">
        <v>7.1589850000000004</v>
      </c>
      <c r="G13">
        <v>0</v>
      </c>
      <c r="H13">
        <v>92.167000000000002</v>
      </c>
      <c r="I13">
        <v>20.6</v>
      </c>
      <c r="J13">
        <v>29.7</v>
      </c>
      <c r="K13">
        <v>140.5</v>
      </c>
      <c r="L13">
        <v>1.0130999999999999</v>
      </c>
      <c r="M13">
        <v>88.403999999999996</v>
      </c>
      <c r="N13">
        <v>94.54</v>
      </c>
      <c r="O13">
        <v>88.709000000000003</v>
      </c>
      <c r="P13">
        <v>14.3</v>
      </c>
      <c r="Q13">
        <v>28.3</v>
      </c>
      <c r="R13">
        <v>20</v>
      </c>
      <c r="S13">
        <v>5.0199999999999996</v>
      </c>
      <c r="T13" s="16">
        <v>23</v>
      </c>
      <c r="U13" s="23">
        <f t="shared" si="1"/>
        <v>706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518661</v>
      </c>
      <c r="E14">
        <v>211283</v>
      </c>
      <c r="F14">
        <v>7.3574169999999999</v>
      </c>
      <c r="G14">
        <v>0</v>
      </c>
      <c r="H14">
        <v>91.850999999999999</v>
      </c>
      <c r="I14">
        <v>18.399999999999999</v>
      </c>
      <c r="J14">
        <v>2</v>
      </c>
      <c r="K14">
        <v>142.1</v>
      </c>
      <c r="L14">
        <v>1.0136000000000001</v>
      </c>
      <c r="M14">
        <v>89.661000000000001</v>
      </c>
      <c r="N14">
        <v>93.873999999999995</v>
      </c>
      <c r="O14">
        <v>91.31</v>
      </c>
      <c r="P14">
        <v>10.6</v>
      </c>
      <c r="Q14">
        <v>27.1</v>
      </c>
      <c r="R14">
        <v>19.600000000000001</v>
      </c>
      <c r="S14">
        <v>5.0199999999999996</v>
      </c>
      <c r="T14" s="16">
        <v>22</v>
      </c>
      <c r="U14" s="23">
        <f t="shared" si="1"/>
        <v>48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518613</v>
      </c>
      <c r="E15">
        <v>211276</v>
      </c>
      <c r="F15">
        <v>7.3149740000000003</v>
      </c>
      <c r="G15">
        <v>0</v>
      </c>
      <c r="H15">
        <v>89.525999999999996</v>
      </c>
      <c r="I15">
        <v>20.6</v>
      </c>
      <c r="J15">
        <v>55.2</v>
      </c>
      <c r="K15">
        <v>140.9</v>
      </c>
      <c r="L15">
        <v>1.0136000000000001</v>
      </c>
      <c r="M15">
        <v>86.71</v>
      </c>
      <c r="N15">
        <v>92.864999999999995</v>
      </c>
      <c r="O15">
        <v>90.55</v>
      </c>
      <c r="P15">
        <v>13.9</v>
      </c>
      <c r="Q15">
        <v>25</v>
      </c>
      <c r="R15">
        <v>19.100000000000001</v>
      </c>
      <c r="S15">
        <v>5.0199999999999996</v>
      </c>
      <c r="T15" s="22">
        <v>21</v>
      </c>
      <c r="U15" s="23">
        <f t="shared" si="1"/>
        <v>1308</v>
      </c>
      <c r="V15" s="24">
        <v>22</v>
      </c>
      <c r="W15" s="110" t="s">
        <v>541</v>
      </c>
      <c r="X15" s="110">
        <v>518613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517305</v>
      </c>
      <c r="E16">
        <v>211094</v>
      </c>
      <c r="F16">
        <v>7.0964590000000003</v>
      </c>
      <c r="G16">
        <v>0</v>
      </c>
      <c r="H16">
        <v>89.897999999999996</v>
      </c>
      <c r="I16">
        <v>20.6</v>
      </c>
      <c r="J16">
        <v>59.5</v>
      </c>
      <c r="K16">
        <v>102.3</v>
      </c>
      <c r="L16">
        <v>1.0127999999999999</v>
      </c>
      <c r="M16">
        <v>86.108000000000004</v>
      </c>
      <c r="N16">
        <v>92.444999999999993</v>
      </c>
      <c r="O16">
        <v>88.128</v>
      </c>
      <c r="P16">
        <v>17.7</v>
      </c>
      <c r="Q16">
        <v>24.6</v>
      </c>
      <c r="R16">
        <v>20.8</v>
      </c>
      <c r="S16">
        <v>5.0199999999999996</v>
      </c>
      <c r="T16" s="16">
        <v>20</v>
      </c>
      <c r="U16" s="23">
        <f t="shared" si="1"/>
        <v>1417</v>
      </c>
      <c r="V16" s="16"/>
      <c r="W16" s="110" t="s">
        <v>542</v>
      </c>
      <c r="X16" s="110">
        <v>517305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515888</v>
      </c>
      <c r="E17">
        <v>210898</v>
      </c>
      <c r="F17">
        <v>7.1890289999999997</v>
      </c>
      <c r="G17">
        <v>0</v>
      </c>
      <c r="H17">
        <v>89.498000000000005</v>
      </c>
      <c r="I17">
        <v>20.2</v>
      </c>
      <c r="J17">
        <v>61.6</v>
      </c>
      <c r="K17">
        <v>142.30000000000001</v>
      </c>
      <c r="L17">
        <v>1.0133000000000001</v>
      </c>
      <c r="M17">
        <v>86.787999999999997</v>
      </c>
      <c r="N17">
        <v>91.856999999999999</v>
      </c>
      <c r="O17">
        <v>88.712000000000003</v>
      </c>
      <c r="P17">
        <v>17.3</v>
      </c>
      <c r="Q17">
        <v>25.7</v>
      </c>
      <c r="R17">
        <v>18.899999999999999</v>
      </c>
      <c r="S17">
        <v>5.0199999999999996</v>
      </c>
      <c r="T17" s="16">
        <v>19</v>
      </c>
      <c r="U17" s="23">
        <f t="shared" si="1"/>
        <v>1466</v>
      </c>
      <c r="V17" s="16"/>
      <c r="W17" s="110" t="s">
        <v>543</v>
      </c>
      <c r="X17" s="110">
        <v>515888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514422</v>
      </c>
      <c r="E18">
        <v>210695</v>
      </c>
      <c r="F18">
        <v>7.2784880000000003</v>
      </c>
      <c r="G18">
        <v>0</v>
      </c>
      <c r="H18">
        <v>88.531999999999996</v>
      </c>
      <c r="I18">
        <v>19.600000000000001</v>
      </c>
      <c r="J18">
        <v>62.1</v>
      </c>
      <c r="K18">
        <v>109</v>
      </c>
      <c r="L18">
        <v>1.0136000000000001</v>
      </c>
      <c r="M18">
        <v>84.819000000000003</v>
      </c>
      <c r="N18">
        <v>91.563000000000002</v>
      </c>
      <c r="O18">
        <v>89.707999999999998</v>
      </c>
      <c r="P18">
        <v>16</v>
      </c>
      <c r="Q18">
        <v>24.9</v>
      </c>
      <c r="R18">
        <v>18.2</v>
      </c>
      <c r="S18">
        <v>5.01</v>
      </c>
      <c r="T18" s="16">
        <v>18</v>
      </c>
      <c r="U18" s="23">
        <f t="shared" si="1"/>
        <v>1480</v>
      </c>
      <c r="V18" s="16"/>
      <c r="W18" s="110" t="s">
        <v>544</v>
      </c>
      <c r="X18" s="110">
        <v>514422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512942</v>
      </c>
      <c r="E19">
        <v>210488</v>
      </c>
      <c r="F19">
        <v>7.1444729999999996</v>
      </c>
      <c r="G19">
        <v>0</v>
      </c>
      <c r="H19">
        <v>93.718000000000004</v>
      </c>
      <c r="I19">
        <v>20.3</v>
      </c>
      <c r="J19">
        <v>24.2</v>
      </c>
      <c r="K19">
        <v>145.19999999999999</v>
      </c>
      <c r="L19">
        <v>1.0133000000000001</v>
      </c>
      <c r="M19">
        <v>86.242000000000004</v>
      </c>
      <c r="N19">
        <v>96.938000000000002</v>
      </c>
      <c r="O19">
        <v>88.043999999999997</v>
      </c>
      <c r="P19">
        <v>12.7</v>
      </c>
      <c r="Q19">
        <v>28.7</v>
      </c>
      <c r="R19">
        <v>18.7</v>
      </c>
      <c r="S19">
        <v>5.0199999999999996</v>
      </c>
      <c r="T19" s="16">
        <v>17</v>
      </c>
      <c r="U19" s="23">
        <f t="shared" si="1"/>
        <v>576</v>
      </c>
      <c r="V19" s="16"/>
      <c r="W19" s="110" t="s">
        <v>545</v>
      </c>
      <c r="X19" s="110">
        <v>512942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512366</v>
      </c>
      <c r="E20">
        <v>210411</v>
      </c>
      <c r="F20">
        <v>7.7938650000000003</v>
      </c>
      <c r="G20">
        <v>0</v>
      </c>
      <c r="H20">
        <v>92.593000000000004</v>
      </c>
      <c r="I20">
        <v>18.600000000000001</v>
      </c>
      <c r="J20">
        <v>5.0999999999999996</v>
      </c>
      <c r="K20">
        <v>84.8</v>
      </c>
      <c r="L20">
        <v>1.0156000000000001</v>
      </c>
      <c r="M20">
        <v>89.91</v>
      </c>
      <c r="N20">
        <v>96.597999999999999</v>
      </c>
      <c r="O20">
        <v>94.632000000000005</v>
      </c>
      <c r="P20">
        <v>9.1999999999999993</v>
      </c>
      <c r="Q20">
        <v>27.7</v>
      </c>
      <c r="R20">
        <v>12.7</v>
      </c>
      <c r="S20">
        <v>5.0199999999999996</v>
      </c>
      <c r="T20" s="16">
        <v>16</v>
      </c>
      <c r="U20" s="23">
        <f t="shared" si="1"/>
        <v>119</v>
      </c>
      <c r="V20" s="16"/>
      <c r="W20" s="110" t="s">
        <v>546</v>
      </c>
      <c r="X20" s="110">
        <v>512366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512247</v>
      </c>
      <c r="E21">
        <v>210395</v>
      </c>
      <c r="F21">
        <v>7.3156699999999999</v>
      </c>
      <c r="G21">
        <v>0</v>
      </c>
      <c r="H21">
        <v>90.534999999999997</v>
      </c>
      <c r="I21">
        <v>18.399999999999999</v>
      </c>
      <c r="J21">
        <v>33.1</v>
      </c>
      <c r="K21">
        <v>141.6</v>
      </c>
      <c r="L21">
        <v>1.0133000000000001</v>
      </c>
      <c r="M21">
        <v>87.206000000000003</v>
      </c>
      <c r="N21">
        <v>92.126999999999995</v>
      </c>
      <c r="O21">
        <v>91.162000000000006</v>
      </c>
      <c r="P21">
        <v>9.1</v>
      </c>
      <c r="Q21">
        <v>26.2</v>
      </c>
      <c r="R21">
        <v>20.8</v>
      </c>
      <c r="S21">
        <v>5.03</v>
      </c>
      <c r="T21" s="16">
        <v>15</v>
      </c>
      <c r="U21" s="23">
        <f t="shared" si="1"/>
        <v>786</v>
      </c>
      <c r="V21" s="16"/>
      <c r="W21" s="110" t="s">
        <v>547</v>
      </c>
      <c r="X21" s="110">
        <v>512247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511461</v>
      </c>
      <c r="E22">
        <v>210285</v>
      </c>
      <c r="F22">
        <v>7.0378509999999999</v>
      </c>
      <c r="G22">
        <v>0</v>
      </c>
      <c r="H22">
        <v>86.275999999999996</v>
      </c>
      <c r="I22">
        <v>20.5</v>
      </c>
      <c r="J22">
        <v>54.9</v>
      </c>
      <c r="K22">
        <v>120.9</v>
      </c>
      <c r="L22">
        <v>1.0126999999999999</v>
      </c>
      <c r="M22">
        <v>82.915999999999997</v>
      </c>
      <c r="N22">
        <v>89.289000000000001</v>
      </c>
      <c r="O22">
        <v>87.284000000000006</v>
      </c>
      <c r="P22">
        <v>16.8</v>
      </c>
      <c r="Q22">
        <v>26.5</v>
      </c>
      <c r="R22">
        <v>20.7</v>
      </c>
      <c r="S22">
        <v>5.03</v>
      </c>
      <c r="T22" s="22">
        <v>14</v>
      </c>
      <c r="U22" s="23">
        <f t="shared" si="1"/>
        <v>1312</v>
      </c>
      <c r="V22" s="24">
        <v>15</v>
      </c>
      <c r="W22" s="110" t="s">
        <v>548</v>
      </c>
      <c r="X22" s="110">
        <v>511463</v>
      </c>
      <c r="Y22" s="246">
        <f t="shared" si="0"/>
        <v>3.9103665773154717E-4</v>
      </c>
    </row>
    <row r="23" spans="1:25">
      <c r="A23" s="16">
        <v>14</v>
      </c>
      <c r="B23" t="s">
        <v>249</v>
      </c>
      <c r="C23" t="s">
        <v>13</v>
      </c>
      <c r="D23">
        <v>510149</v>
      </c>
      <c r="E23">
        <v>210097</v>
      </c>
      <c r="F23">
        <v>6.8791460000000004</v>
      </c>
      <c r="G23">
        <v>0</v>
      </c>
      <c r="H23">
        <v>87.039000000000001</v>
      </c>
      <c r="I23">
        <v>20.2</v>
      </c>
      <c r="J23">
        <v>58.3</v>
      </c>
      <c r="K23">
        <v>154.6</v>
      </c>
      <c r="L23">
        <v>1.0125999999999999</v>
      </c>
      <c r="M23">
        <v>83.801000000000002</v>
      </c>
      <c r="N23">
        <v>90.432000000000002</v>
      </c>
      <c r="O23">
        <v>84.558999999999997</v>
      </c>
      <c r="P23">
        <v>17.2</v>
      </c>
      <c r="Q23">
        <v>25.6</v>
      </c>
      <c r="R23">
        <v>19.2</v>
      </c>
      <c r="S23">
        <v>5.0199999999999996</v>
      </c>
      <c r="T23" s="16">
        <v>13</v>
      </c>
      <c r="U23" s="23">
        <f t="shared" si="1"/>
        <v>1390</v>
      </c>
      <c r="V23" s="16"/>
      <c r="W23" s="110" t="s">
        <v>549</v>
      </c>
      <c r="X23" s="110">
        <v>510151</v>
      </c>
      <c r="Y23" s="246">
        <f t="shared" si="0"/>
        <v>3.9204232488998514E-4</v>
      </c>
    </row>
    <row r="24" spans="1:25">
      <c r="A24" s="16">
        <v>13</v>
      </c>
      <c r="B24" t="s">
        <v>250</v>
      </c>
      <c r="C24" t="s">
        <v>13</v>
      </c>
      <c r="D24">
        <v>508759</v>
      </c>
      <c r="E24">
        <v>209899</v>
      </c>
      <c r="F24">
        <v>7.0818620000000001</v>
      </c>
      <c r="G24">
        <v>0</v>
      </c>
      <c r="H24">
        <v>87.341999999999999</v>
      </c>
      <c r="I24">
        <v>20.5</v>
      </c>
      <c r="J24">
        <v>56.5</v>
      </c>
      <c r="K24">
        <v>136</v>
      </c>
      <c r="L24">
        <v>1.0127999999999999</v>
      </c>
      <c r="M24">
        <v>84.49</v>
      </c>
      <c r="N24">
        <v>90.587999999999994</v>
      </c>
      <c r="O24">
        <v>87.971999999999994</v>
      </c>
      <c r="P24">
        <v>18.3</v>
      </c>
      <c r="Q24">
        <v>24.6</v>
      </c>
      <c r="R24">
        <v>20.9</v>
      </c>
      <c r="S24">
        <v>5.03</v>
      </c>
      <c r="T24" s="16">
        <v>12</v>
      </c>
      <c r="U24" s="23">
        <f t="shared" si="1"/>
        <v>1349</v>
      </c>
      <c r="V24" s="16"/>
      <c r="W24" s="110" t="s">
        <v>550</v>
      </c>
      <c r="X24" s="110">
        <v>508760</v>
      </c>
      <c r="Y24" s="246">
        <f t="shared" si="0"/>
        <v>1.9655671938778596E-4</v>
      </c>
    </row>
    <row r="25" spans="1:25">
      <c r="A25" s="16">
        <v>12</v>
      </c>
      <c r="B25" t="s">
        <v>251</v>
      </c>
      <c r="C25" t="s">
        <v>13</v>
      </c>
      <c r="D25">
        <v>507410</v>
      </c>
      <c r="E25">
        <v>209708</v>
      </c>
      <c r="F25">
        <v>6.9166889999999999</v>
      </c>
      <c r="G25">
        <v>0</v>
      </c>
      <c r="H25">
        <v>86.677000000000007</v>
      </c>
      <c r="I25">
        <v>20.399999999999999</v>
      </c>
      <c r="J25">
        <v>57.2</v>
      </c>
      <c r="K25">
        <v>100.7</v>
      </c>
      <c r="L25">
        <v>1.0125</v>
      </c>
      <c r="M25">
        <v>84.781999999999996</v>
      </c>
      <c r="N25">
        <v>89.094999999999999</v>
      </c>
      <c r="O25">
        <v>85.593999999999994</v>
      </c>
      <c r="P25">
        <v>18.899999999999999</v>
      </c>
      <c r="Q25">
        <v>23.2</v>
      </c>
      <c r="R25">
        <v>20.7</v>
      </c>
      <c r="S25">
        <v>5.03</v>
      </c>
      <c r="T25" s="16">
        <v>11</v>
      </c>
      <c r="U25" s="23">
        <f t="shared" si="1"/>
        <v>1364</v>
      </c>
      <c r="V25" s="16"/>
      <c r="W25" s="110" t="s">
        <v>551</v>
      </c>
      <c r="X25" s="110">
        <v>507411</v>
      </c>
      <c r="Y25" s="246">
        <f t="shared" si="0"/>
        <v>1.9707928500167782E-4</v>
      </c>
    </row>
    <row r="26" spans="1:25">
      <c r="A26" s="16">
        <v>11</v>
      </c>
      <c r="B26" t="s">
        <v>252</v>
      </c>
      <c r="C26" t="s">
        <v>13</v>
      </c>
      <c r="D26">
        <v>506046</v>
      </c>
      <c r="E26">
        <v>209513</v>
      </c>
      <c r="F26">
        <v>6.957662</v>
      </c>
      <c r="G26">
        <v>0</v>
      </c>
      <c r="H26">
        <v>88.427000000000007</v>
      </c>
      <c r="I26">
        <v>21.4</v>
      </c>
      <c r="J26">
        <v>55.8</v>
      </c>
      <c r="K26">
        <v>110.2</v>
      </c>
      <c r="L26">
        <v>1.0125999999999999</v>
      </c>
      <c r="M26">
        <v>85.186000000000007</v>
      </c>
      <c r="N26">
        <v>90.887</v>
      </c>
      <c r="O26">
        <v>86.125</v>
      </c>
      <c r="P26">
        <v>19.3</v>
      </c>
      <c r="Q26">
        <v>25</v>
      </c>
      <c r="R26">
        <v>20.6</v>
      </c>
      <c r="S26">
        <v>5.03</v>
      </c>
      <c r="T26" s="16">
        <v>10</v>
      </c>
      <c r="U26" s="23">
        <f t="shared" si="1"/>
        <v>1331</v>
      </c>
      <c r="V26" s="16"/>
      <c r="W26" s="110" t="s">
        <v>552</v>
      </c>
      <c r="X26" s="110">
        <v>506046</v>
      </c>
      <c r="Y26" s="246">
        <f t="shared" si="0"/>
        <v>0</v>
      </c>
    </row>
    <row r="27" spans="1:25">
      <c r="A27" s="16">
        <v>10</v>
      </c>
      <c r="B27" t="s">
        <v>253</v>
      </c>
      <c r="C27" t="s">
        <v>13</v>
      </c>
      <c r="D27">
        <v>504715</v>
      </c>
      <c r="E27">
        <v>209325</v>
      </c>
      <c r="F27">
        <v>7.0733480000000002</v>
      </c>
      <c r="G27">
        <v>0</v>
      </c>
      <c r="H27">
        <v>90.683000000000007</v>
      </c>
      <c r="I27">
        <v>17.5</v>
      </c>
      <c r="J27">
        <v>26.4</v>
      </c>
      <c r="K27">
        <v>141.9</v>
      </c>
      <c r="L27">
        <v>1.0128999999999999</v>
      </c>
      <c r="M27">
        <v>85.995000000000005</v>
      </c>
      <c r="N27">
        <v>93.236000000000004</v>
      </c>
      <c r="O27">
        <v>87.631</v>
      </c>
      <c r="P27">
        <v>11.6</v>
      </c>
      <c r="Q27">
        <v>23.4</v>
      </c>
      <c r="R27">
        <v>20.3</v>
      </c>
      <c r="S27">
        <v>5.03</v>
      </c>
      <c r="T27" s="16">
        <v>9</v>
      </c>
      <c r="U27" s="23">
        <f t="shared" si="1"/>
        <v>631</v>
      </c>
      <c r="V27" s="16"/>
      <c r="W27" s="110" t="s">
        <v>553</v>
      </c>
      <c r="X27" s="110">
        <v>504716</v>
      </c>
      <c r="Y27" s="246">
        <f t="shared" si="0"/>
        <v>1.9813161883064367E-4</v>
      </c>
    </row>
    <row r="28" spans="1:25">
      <c r="A28" s="16">
        <v>9</v>
      </c>
      <c r="B28" t="s">
        <v>254</v>
      </c>
      <c r="C28" t="s">
        <v>13</v>
      </c>
      <c r="D28">
        <v>504084</v>
      </c>
      <c r="E28">
        <v>209239</v>
      </c>
      <c r="F28">
        <v>7.5457660000000004</v>
      </c>
      <c r="G28">
        <v>0</v>
      </c>
      <c r="H28">
        <v>90.197999999999993</v>
      </c>
      <c r="I28">
        <v>16</v>
      </c>
      <c r="J28">
        <v>0.1</v>
      </c>
      <c r="K28">
        <v>1.7</v>
      </c>
      <c r="L28">
        <v>1.0150999999999999</v>
      </c>
      <c r="M28">
        <v>86.984999999999999</v>
      </c>
      <c r="N28">
        <v>93.641999999999996</v>
      </c>
      <c r="O28">
        <v>91.103999999999999</v>
      </c>
      <c r="P28">
        <v>10.199999999999999</v>
      </c>
      <c r="Q28">
        <v>24.5</v>
      </c>
      <c r="R28">
        <v>12.2</v>
      </c>
      <c r="S28">
        <v>5.03</v>
      </c>
      <c r="T28" s="16">
        <v>8</v>
      </c>
      <c r="U28" s="23">
        <f t="shared" si="1"/>
        <v>3</v>
      </c>
      <c r="V28" s="16"/>
      <c r="W28" s="110" t="s">
        <v>554</v>
      </c>
      <c r="X28" s="110">
        <v>504084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504081</v>
      </c>
      <c r="E29">
        <v>209238</v>
      </c>
      <c r="F29">
        <v>7.2056019999999998</v>
      </c>
      <c r="G29">
        <v>0</v>
      </c>
      <c r="H29">
        <v>87.403999999999996</v>
      </c>
      <c r="I29">
        <v>21.9</v>
      </c>
      <c r="J29">
        <v>50.3</v>
      </c>
      <c r="K29">
        <v>107.7</v>
      </c>
      <c r="L29">
        <v>1.0135000000000001</v>
      </c>
      <c r="M29">
        <v>84.876000000000005</v>
      </c>
      <c r="N29">
        <v>90.549000000000007</v>
      </c>
      <c r="O29">
        <v>88.652000000000001</v>
      </c>
      <c r="P29">
        <v>17.3</v>
      </c>
      <c r="Q29">
        <v>26.9</v>
      </c>
      <c r="R29">
        <v>18.100000000000001</v>
      </c>
      <c r="S29">
        <v>5.04</v>
      </c>
      <c r="T29" s="22">
        <v>7</v>
      </c>
      <c r="U29" s="23">
        <f t="shared" si="1"/>
        <v>1199</v>
      </c>
      <c r="V29" s="24">
        <v>8</v>
      </c>
      <c r="W29" s="110" t="s">
        <v>555</v>
      </c>
      <c r="X29" s="110">
        <v>504081</v>
      </c>
      <c r="Y29" s="246">
        <f t="shared" si="0"/>
        <v>0</v>
      </c>
    </row>
    <row r="30" spans="1:25">
      <c r="A30" s="16">
        <v>7</v>
      </c>
      <c r="B30" t="s">
        <v>256</v>
      </c>
      <c r="C30" t="s">
        <v>13</v>
      </c>
      <c r="D30">
        <v>502882</v>
      </c>
      <c r="E30">
        <v>209067</v>
      </c>
      <c r="F30">
        <v>6.8639570000000001</v>
      </c>
      <c r="G30">
        <v>0</v>
      </c>
      <c r="H30">
        <v>86.394999999999996</v>
      </c>
      <c r="I30">
        <v>21.9</v>
      </c>
      <c r="J30">
        <v>61</v>
      </c>
      <c r="K30">
        <v>135.5</v>
      </c>
      <c r="L30">
        <v>1.0124</v>
      </c>
      <c r="M30">
        <v>81.638000000000005</v>
      </c>
      <c r="N30">
        <v>90.641999999999996</v>
      </c>
      <c r="O30">
        <v>84.787000000000006</v>
      </c>
      <c r="P30">
        <v>18.2</v>
      </c>
      <c r="Q30">
        <v>27.9</v>
      </c>
      <c r="R30">
        <v>20.5</v>
      </c>
      <c r="S30">
        <v>5.04</v>
      </c>
      <c r="T30" s="16">
        <v>6</v>
      </c>
      <c r="U30" s="23">
        <f t="shared" si="1"/>
        <v>1456</v>
      </c>
      <c r="V30" s="5"/>
      <c r="W30" s="110" t="s">
        <v>556</v>
      </c>
      <c r="X30" s="110">
        <v>502882</v>
      </c>
      <c r="Y30" s="246">
        <f t="shared" si="0"/>
        <v>0</v>
      </c>
    </row>
    <row r="31" spans="1:25">
      <c r="A31" s="16">
        <v>6</v>
      </c>
      <c r="B31" t="s">
        <v>257</v>
      </c>
      <c r="C31" t="s">
        <v>13</v>
      </c>
      <c r="D31">
        <v>501426</v>
      </c>
      <c r="E31">
        <v>208857</v>
      </c>
      <c r="F31">
        <v>6.9161270000000004</v>
      </c>
      <c r="G31">
        <v>0</v>
      </c>
      <c r="H31">
        <v>86.430999999999997</v>
      </c>
      <c r="I31">
        <v>21.8</v>
      </c>
      <c r="J31">
        <v>58</v>
      </c>
      <c r="K31">
        <v>99.2</v>
      </c>
      <c r="L31">
        <v>1.0124</v>
      </c>
      <c r="M31">
        <v>83.453999999999994</v>
      </c>
      <c r="N31">
        <v>89.938000000000002</v>
      </c>
      <c r="O31">
        <v>85.713999999999999</v>
      </c>
      <c r="P31">
        <v>18.100000000000001</v>
      </c>
      <c r="Q31">
        <v>25.9</v>
      </c>
      <c r="R31">
        <v>21.1</v>
      </c>
      <c r="S31">
        <v>5.04</v>
      </c>
      <c r="T31" s="16">
        <v>5</v>
      </c>
      <c r="U31" s="23">
        <f t="shared" si="1"/>
        <v>1384</v>
      </c>
      <c r="V31" s="5"/>
      <c r="W31" s="110" t="s">
        <v>557</v>
      </c>
      <c r="X31" s="110">
        <v>501427</v>
      </c>
      <c r="Y31" s="246">
        <f t="shared" si="0"/>
        <v>1.9943122215693165E-4</v>
      </c>
    </row>
    <row r="32" spans="1:25">
      <c r="A32" s="16">
        <v>5</v>
      </c>
      <c r="B32" t="s">
        <v>258</v>
      </c>
      <c r="C32" t="s">
        <v>13</v>
      </c>
      <c r="D32">
        <v>500042</v>
      </c>
      <c r="E32">
        <v>208658</v>
      </c>
      <c r="F32">
        <v>7.0041469999999997</v>
      </c>
      <c r="G32">
        <v>0</v>
      </c>
      <c r="H32">
        <v>87.233000000000004</v>
      </c>
      <c r="I32">
        <v>21.6</v>
      </c>
      <c r="J32">
        <v>56.9</v>
      </c>
      <c r="K32">
        <v>102.3</v>
      </c>
      <c r="L32">
        <v>1.0125999999999999</v>
      </c>
      <c r="M32">
        <v>84.632999999999996</v>
      </c>
      <c r="N32">
        <v>90.616</v>
      </c>
      <c r="O32">
        <v>86.891999999999996</v>
      </c>
      <c r="P32">
        <v>18.399999999999999</v>
      </c>
      <c r="Q32">
        <v>27.5</v>
      </c>
      <c r="R32">
        <v>20.9</v>
      </c>
      <c r="S32">
        <v>5.04</v>
      </c>
      <c r="T32" s="16">
        <v>4</v>
      </c>
      <c r="U32" s="23">
        <f t="shared" si="1"/>
        <v>1358</v>
      </c>
      <c r="V32" s="5"/>
      <c r="W32" s="110" t="s">
        <v>558</v>
      </c>
      <c r="X32" s="110">
        <v>500043</v>
      </c>
      <c r="Y32" s="246">
        <f t="shared" si="0"/>
        <v>1.9998320141212389E-4</v>
      </c>
    </row>
    <row r="33" spans="1:25">
      <c r="A33" s="16">
        <v>4</v>
      </c>
      <c r="B33" t="s">
        <v>259</v>
      </c>
      <c r="C33" t="s">
        <v>13</v>
      </c>
      <c r="D33">
        <v>498684</v>
      </c>
      <c r="E33">
        <v>208464</v>
      </c>
      <c r="F33">
        <v>7.0105839999999997</v>
      </c>
      <c r="G33">
        <v>0</v>
      </c>
      <c r="H33">
        <v>87.307000000000002</v>
      </c>
      <c r="I33">
        <v>20.8</v>
      </c>
      <c r="J33">
        <v>57.8</v>
      </c>
      <c r="K33">
        <v>101.7</v>
      </c>
      <c r="L33">
        <v>1.0126999999999999</v>
      </c>
      <c r="M33">
        <v>83.3</v>
      </c>
      <c r="N33">
        <v>90.622</v>
      </c>
      <c r="O33">
        <v>86.837000000000003</v>
      </c>
      <c r="P33">
        <v>17.100000000000001</v>
      </c>
      <c r="Q33">
        <v>27.2</v>
      </c>
      <c r="R33">
        <v>20.5</v>
      </c>
      <c r="S33">
        <v>5.04</v>
      </c>
      <c r="T33" s="16">
        <v>3</v>
      </c>
      <c r="U33" s="23">
        <f t="shared" si="1"/>
        <v>1381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497303</v>
      </c>
      <c r="E34">
        <v>208268</v>
      </c>
      <c r="F34">
        <v>7.1723590000000002</v>
      </c>
      <c r="G34">
        <v>0</v>
      </c>
      <c r="H34">
        <v>90.599000000000004</v>
      </c>
      <c r="I34">
        <v>20.7</v>
      </c>
      <c r="J34">
        <v>34.5</v>
      </c>
      <c r="K34">
        <v>144</v>
      </c>
      <c r="L34">
        <v>1.0133000000000001</v>
      </c>
      <c r="M34">
        <v>86.248999999999995</v>
      </c>
      <c r="N34">
        <v>93.941000000000003</v>
      </c>
      <c r="O34">
        <v>88.543999999999997</v>
      </c>
      <c r="P34">
        <v>16.3</v>
      </c>
      <c r="Q34">
        <v>30</v>
      </c>
      <c r="R34">
        <v>19</v>
      </c>
      <c r="S34">
        <v>5.03</v>
      </c>
      <c r="T34" s="16">
        <v>2</v>
      </c>
      <c r="U34" s="23">
        <f t="shared" si="1"/>
        <v>818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496485</v>
      </c>
      <c r="E35">
        <v>208156</v>
      </c>
      <c r="F35">
        <v>7.3438489999999996</v>
      </c>
      <c r="G35">
        <v>0</v>
      </c>
      <c r="H35">
        <v>89.596000000000004</v>
      </c>
      <c r="I35">
        <v>18.600000000000001</v>
      </c>
      <c r="J35">
        <v>45</v>
      </c>
      <c r="K35">
        <v>137.6</v>
      </c>
      <c r="L35">
        <v>1.0135000000000001</v>
      </c>
      <c r="M35">
        <v>85.765000000000001</v>
      </c>
      <c r="N35">
        <v>92.248999999999995</v>
      </c>
      <c r="O35">
        <v>91.298000000000002</v>
      </c>
      <c r="P35">
        <v>11.4</v>
      </c>
      <c r="Q35">
        <v>23.4</v>
      </c>
      <c r="R35">
        <v>20.100000000000001</v>
      </c>
      <c r="S35">
        <v>5.04</v>
      </c>
      <c r="T35" s="16">
        <v>1</v>
      </c>
      <c r="U35" s="23">
        <f t="shared" si="1"/>
        <v>1066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495419</v>
      </c>
      <c r="E36">
        <v>208008</v>
      </c>
      <c r="F36">
        <v>7.0582890000000003</v>
      </c>
      <c r="G36">
        <v>0</v>
      </c>
      <c r="H36">
        <v>86.039000000000001</v>
      </c>
      <c r="I36">
        <v>20</v>
      </c>
      <c r="J36">
        <v>55.9</v>
      </c>
      <c r="K36">
        <v>103.6</v>
      </c>
      <c r="L36">
        <v>1.0128999999999999</v>
      </c>
      <c r="M36">
        <v>81.492000000000004</v>
      </c>
      <c r="N36">
        <v>89.525999999999996</v>
      </c>
      <c r="O36">
        <v>87.314999999999998</v>
      </c>
      <c r="P36">
        <v>15.4</v>
      </c>
      <c r="Q36">
        <v>25.1</v>
      </c>
      <c r="R36">
        <v>20</v>
      </c>
      <c r="S36">
        <v>5.04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09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38063</v>
      </c>
      <c r="T6" s="22">
        <v>30</v>
      </c>
      <c r="U6" s="23">
        <f>D6-D7</f>
        <v>0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38063</v>
      </c>
      <c r="T7" s="16">
        <v>29</v>
      </c>
      <c r="U7" s="23">
        <f>D7-D8</f>
        <v>0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38063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36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38027</v>
      </c>
      <c r="E9">
        <v>5324</v>
      </c>
      <c r="F9">
        <v>7.1545160000000001</v>
      </c>
      <c r="G9">
        <v>0</v>
      </c>
      <c r="H9">
        <v>83.655000000000001</v>
      </c>
      <c r="I9">
        <v>10.5</v>
      </c>
      <c r="J9">
        <v>2.1</v>
      </c>
      <c r="K9">
        <v>19.600000000000001</v>
      </c>
      <c r="L9">
        <v>1.0154000000000001</v>
      </c>
      <c r="M9">
        <v>65.248000000000005</v>
      </c>
      <c r="N9">
        <v>91.144999999999996</v>
      </c>
      <c r="O9">
        <v>82.775999999999996</v>
      </c>
      <c r="P9">
        <v>1.2</v>
      </c>
      <c r="Q9">
        <v>22.8</v>
      </c>
      <c r="R9">
        <v>3.7</v>
      </c>
      <c r="S9">
        <v>5.57</v>
      </c>
      <c r="T9" s="16">
        <v>27</v>
      </c>
      <c r="U9" s="23">
        <f t="shared" si="1"/>
        <v>47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37980</v>
      </c>
      <c r="E10">
        <v>5317</v>
      </c>
      <c r="F10">
        <v>7.4503709999999996</v>
      </c>
      <c r="G10">
        <v>0</v>
      </c>
      <c r="H10">
        <v>89.8</v>
      </c>
      <c r="I10">
        <v>10.9</v>
      </c>
      <c r="J10">
        <v>2.4</v>
      </c>
      <c r="K10">
        <v>11.7</v>
      </c>
      <c r="L10">
        <v>1.0158</v>
      </c>
      <c r="M10">
        <v>86.716999999999999</v>
      </c>
      <c r="N10">
        <v>92.456000000000003</v>
      </c>
      <c r="O10">
        <v>87.445999999999998</v>
      </c>
      <c r="P10">
        <v>-3</v>
      </c>
      <c r="Q10">
        <v>25.1</v>
      </c>
      <c r="R10">
        <v>5.9</v>
      </c>
      <c r="S10">
        <v>5.58</v>
      </c>
      <c r="T10" s="16">
        <v>26</v>
      </c>
      <c r="U10" s="23">
        <f t="shared" si="1"/>
        <v>55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37925</v>
      </c>
      <c r="E11">
        <v>5310</v>
      </c>
      <c r="F11">
        <v>7.5269149999999998</v>
      </c>
      <c r="G11">
        <v>0</v>
      </c>
      <c r="H11">
        <v>90.850999999999999</v>
      </c>
      <c r="I11">
        <v>12.3</v>
      </c>
      <c r="J11">
        <v>2.4</v>
      </c>
      <c r="K11">
        <v>20</v>
      </c>
      <c r="L11">
        <v>1.0150999999999999</v>
      </c>
      <c r="M11">
        <v>87.308999999999997</v>
      </c>
      <c r="N11">
        <v>93.774000000000001</v>
      </c>
      <c r="O11">
        <v>90.463999999999999</v>
      </c>
      <c r="P11">
        <v>-0.3</v>
      </c>
      <c r="Q11">
        <v>28.3</v>
      </c>
      <c r="R11">
        <v>11.3</v>
      </c>
      <c r="S11">
        <v>5.59</v>
      </c>
      <c r="T11" s="16">
        <v>25</v>
      </c>
      <c r="U11" s="23">
        <f t="shared" si="1"/>
        <v>55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37870</v>
      </c>
      <c r="E12">
        <v>5302</v>
      </c>
      <c r="F12">
        <v>7.5295350000000001</v>
      </c>
      <c r="G12">
        <v>0</v>
      </c>
      <c r="H12">
        <v>90.765000000000001</v>
      </c>
      <c r="I12">
        <v>14.4</v>
      </c>
      <c r="J12">
        <v>1.9</v>
      </c>
      <c r="K12">
        <v>18.8</v>
      </c>
      <c r="L12">
        <v>1.0147999999999999</v>
      </c>
      <c r="M12">
        <v>87.206000000000003</v>
      </c>
      <c r="N12">
        <v>93.447999999999993</v>
      </c>
      <c r="O12">
        <v>91.4</v>
      </c>
      <c r="P12">
        <v>7.4</v>
      </c>
      <c r="Q12">
        <v>23.5</v>
      </c>
      <c r="R12">
        <v>13.7</v>
      </c>
      <c r="S12">
        <v>5.59</v>
      </c>
      <c r="T12" s="16">
        <v>24</v>
      </c>
      <c r="U12" s="23">
        <f t="shared" si="1"/>
        <v>44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37826</v>
      </c>
      <c r="E13">
        <v>5296</v>
      </c>
      <c r="F13">
        <v>7.4315920000000002</v>
      </c>
      <c r="G13">
        <v>0</v>
      </c>
      <c r="H13">
        <v>92.581000000000003</v>
      </c>
      <c r="I13">
        <v>17.2</v>
      </c>
      <c r="J13">
        <v>0</v>
      </c>
      <c r="K13">
        <v>0</v>
      </c>
      <c r="L13">
        <v>1.0148999999999999</v>
      </c>
      <c r="M13">
        <v>88.841999999999999</v>
      </c>
      <c r="N13">
        <v>94.986000000000004</v>
      </c>
      <c r="O13">
        <v>89.221999999999994</v>
      </c>
      <c r="P13">
        <v>8.5</v>
      </c>
      <c r="Q13">
        <v>31.2</v>
      </c>
      <c r="R13">
        <v>11.4</v>
      </c>
      <c r="S13">
        <v>5.58</v>
      </c>
      <c r="T13" s="16">
        <v>23</v>
      </c>
      <c r="U13" s="23">
        <f t="shared" si="1"/>
        <v>0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37826</v>
      </c>
      <c r="E14">
        <v>5296</v>
      </c>
      <c r="F14">
        <v>7.4745920000000003</v>
      </c>
      <c r="G14">
        <v>0</v>
      </c>
      <c r="H14">
        <v>92.257999999999996</v>
      </c>
      <c r="I14">
        <v>18</v>
      </c>
      <c r="J14">
        <v>0</v>
      </c>
      <c r="K14">
        <v>0</v>
      </c>
      <c r="L14">
        <v>1.0144</v>
      </c>
      <c r="M14">
        <v>90.04</v>
      </c>
      <c r="N14">
        <v>94.278000000000006</v>
      </c>
      <c r="O14">
        <v>91.441999999999993</v>
      </c>
      <c r="P14">
        <v>10.1</v>
      </c>
      <c r="Q14">
        <v>28.6</v>
      </c>
      <c r="R14">
        <v>15.8</v>
      </c>
      <c r="S14">
        <v>5.6</v>
      </c>
      <c r="T14" s="16">
        <v>22</v>
      </c>
      <c r="U14" s="23">
        <f t="shared" si="1"/>
        <v>0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37826</v>
      </c>
      <c r="E15">
        <v>5296</v>
      </c>
      <c r="F15">
        <v>7.4552180000000003</v>
      </c>
      <c r="G15">
        <v>0</v>
      </c>
      <c r="H15">
        <v>89.947000000000003</v>
      </c>
      <c r="I15">
        <v>17.899999999999999</v>
      </c>
      <c r="J15">
        <v>2.2999999999999998</v>
      </c>
      <c r="K15">
        <v>9.1999999999999993</v>
      </c>
      <c r="L15">
        <v>1.0144</v>
      </c>
      <c r="M15">
        <v>87.102999999999994</v>
      </c>
      <c r="N15">
        <v>93.283000000000001</v>
      </c>
      <c r="O15">
        <v>90.953000000000003</v>
      </c>
      <c r="P15">
        <v>10.1</v>
      </c>
      <c r="Q15">
        <v>28.9</v>
      </c>
      <c r="R15">
        <v>15.2</v>
      </c>
      <c r="S15">
        <v>5.6</v>
      </c>
      <c r="T15" s="22">
        <v>21</v>
      </c>
      <c r="U15" s="23">
        <f t="shared" si="1"/>
        <v>53</v>
      </c>
      <c r="V15" s="24">
        <v>22</v>
      </c>
      <c r="W15" s="110" t="s">
        <v>559</v>
      </c>
      <c r="X15" s="110">
        <v>37826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37773</v>
      </c>
      <c r="E16">
        <v>5288</v>
      </c>
      <c r="F16">
        <v>7.2235579999999997</v>
      </c>
      <c r="G16">
        <v>0</v>
      </c>
      <c r="H16">
        <v>90.319000000000003</v>
      </c>
      <c r="I16">
        <v>16.399999999999999</v>
      </c>
      <c r="J16">
        <v>2.6</v>
      </c>
      <c r="K16">
        <v>19.3</v>
      </c>
      <c r="L16">
        <v>1.0136000000000001</v>
      </c>
      <c r="M16">
        <v>86.528000000000006</v>
      </c>
      <c r="N16">
        <v>92.911000000000001</v>
      </c>
      <c r="O16">
        <v>88.503</v>
      </c>
      <c r="P16">
        <v>9.9</v>
      </c>
      <c r="Q16">
        <v>25.6</v>
      </c>
      <c r="R16">
        <v>17.100000000000001</v>
      </c>
      <c r="S16">
        <v>5.6</v>
      </c>
      <c r="T16" s="16">
        <v>20</v>
      </c>
      <c r="U16" s="23">
        <f t="shared" si="1"/>
        <v>61</v>
      </c>
      <c r="V16" s="16"/>
      <c r="W16" s="110" t="s">
        <v>560</v>
      </c>
      <c r="X16" s="110">
        <v>37773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37712</v>
      </c>
      <c r="E17">
        <v>5280</v>
      </c>
      <c r="F17">
        <v>7.4391360000000004</v>
      </c>
      <c r="G17">
        <v>0</v>
      </c>
      <c r="H17">
        <v>89.915000000000006</v>
      </c>
      <c r="I17">
        <v>16.600000000000001</v>
      </c>
      <c r="J17">
        <v>0</v>
      </c>
      <c r="K17">
        <v>0</v>
      </c>
      <c r="L17">
        <v>1.0148999999999999</v>
      </c>
      <c r="M17">
        <v>87.263000000000005</v>
      </c>
      <c r="N17">
        <v>92.313000000000002</v>
      </c>
      <c r="O17">
        <v>89.283000000000001</v>
      </c>
      <c r="P17">
        <v>7.6</v>
      </c>
      <c r="Q17">
        <v>30.3</v>
      </c>
      <c r="R17">
        <v>11.3</v>
      </c>
      <c r="S17">
        <v>5.58</v>
      </c>
      <c r="T17" s="16">
        <v>19</v>
      </c>
      <c r="U17" s="23">
        <f t="shared" si="1"/>
        <v>0</v>
      </c>
      <c r="V17" s="16"/>
      <c r="W17" s="110" t="s">
        <v>561</v>
      </c>
      <c r="X17" s="110">
        <v>37712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37712</v>
      </c>
      <c r="E18">
        <v>5280</v>
      </c>
      <c r="F18">
        <v>7.6215929999999998</v>
      </c>
      <c r="G18">
        <v>0</v>
      </c>
      <c r="H18">
        <v>88.962999999999994</v>
      </c>
      <c r="I18">
        <v>14.6</v>
      </c>
      <c r="J18">
        <v>2.2999999999999998</v>
      </c>
      <c r="K18">
        <v>7</v>
      </c>
      <c r="L18">
        <v>1.0159</v>
      </c>
      <c r="M18">
        <v>85.191999999999993</v>
      </c>
      <c r="N18">
        <v>92.043999999999997</v>
      </c>
      <c r="O18">
        <v>90.322000000000003</v>
      </c>
      <c r="P18">
        <v>5.7</v>
      </c>
      <c r="Q18">
        <v>26.5</v>
      </c>
      <c r="R18">
        <v>7.6</v>
      </c>
      <c r="S18">
        <v>5.58</v>
      </c>
      <c r="T18" s="16">
        <v>18</v>
      </c>
      <c r="U18" s="23">
        <f t="shared" si="1"/>
        <v>55</v>
      </c>
      <c r="V18" s="16"/>
      <c r="W18" s="110" t="s">
        <v>562</v>
      </c>
      <c r="X18" s="110">
        <v>37712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37657</v>
      </c>
      <c r="E19">
        <v>5272</v>
      </c>
      <c r="F19">
        <v>7.3810630000000002</v>
      </c>
      <c r="G19">
        <v>0</v>
      </c>
      <c r="H19">
        <v>94.128</v>
      </c>
      <c r="I19">
        <v>18</v>
      </c>
      <c r="J19">
        <v>0.6</v>
      </c>
      <c r="K19">
        <v>19.399999999999999</v>
      </c>
      <c r="L19">
        <v>1.0147999999999999</v>
      </c>
      <c r="M19">
        <v>86.668000000000006</v>
      </c>
      <c r="N19">
        <v>97.36</v>
      </c>
      <c r="O19">
        <v>88.403000000000006</v>
      </c>
      <c r="P19">
        <v>7.1</v>
      </c>
      <c r="Q19">
        <v>32.4</v>
      </c>
      <c r="R19">
        <v>11</v>
      </c>
      <c r="S19">
        <v>5.58</v>
      </c>
      <c r="T19" s="16">
        <v>17</v>
      </c>
      <c r="U19" s="23">
        <f t="shared" si="1"/>
        <v>15</v>
      </c>
      <c r="V19" s="16"/>
      <c r="W19" s="110" t="s">
        <v>563</v>
      </c>
      <c r="X19" s="110">
        <v>37657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37642</v>
      </c>
      <c r="E20">
        <v>5270</v>
      </c>
      <c r="F20">
        <v>7.7727250000000003</v>
      </c>
      <c r="G20">
        <v>0</v>
      </c>
      <c r="H20">
        <v>93.007000000000005</v>
      </c>
      <c r="I20">
        <v>18</v>
      </c>
      <c r="J20">
        <v>0</v>
      </c>
      <c r="K20">
        <v>0</v>
      </c>
      <c r="L20">
        <v>1.0152000000000001</v>
      </c>
      <c r="M20">
        <v>90.296000000000006</v>
      </c>
      <c r="N20">
        <v>97.01</v>
      </c>
      <c r="O20">
        <v>95.081000000000003</v>
      </c>
      <c r="P20">
        <v>7.7</v>
      </c>
      <c r="Q20">
        <v>29.9</v>
      </c>
      <c r="R20">
        <v>14.8</v>
      </c>
      <c r="S20">
        <v>5.6</v>
      </c>
      <c r="T20" s="16">
        <v>16</v>
      </c>
      <c r="U20" s="23">
        <f t="shared" si="1"/>
        <v>0</v>
      </c>
      <c r="V20" s="16"/>
      <c r="W20" s="110" t="s">
        <v>493</v>
      </c>
      <c r="X20" s="110">
        <v>37642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37642</v>
      </c>
      <c r="E21">
        <v>5270</v>
      </c>
      <c r="F21">
        <v>7.4953620000000001</v>
      </c>
      <c r="G21">
        <v>0</v>
      </c>
      <c r="H21">
        <v>90.953000000000003</v>
      </c>
      <c r="I21">
        <v>17.899999999999999</v>
      </c>
      <c r="J21">
        <v>0</v>
      </c>
      <c r="K21">
        <v>0</v>
      </c>
      <c r="L21">
        <v>1.0145999999999999</v>
      </c>
      <c r="M21">
        <v>87.566000000000003</v>
      </c>
      <c r="N21">
        <v>92.551000000000002</v>
      </c>
      <c r="O21">
        <v>91.384</v>
      </c>
      <c r="P21">
        <v>7.6</v>
      </c>
      <c r="Q21">
        <v>33</v>
      </c>
      <c r="R21">
        <v>14.9</v>
      </c>
      <c r="S21">
        <v>5.6</v>
      </c>
      <c r="T21" s="16">
        <v>15</v>
      </c>
      <c r="U21" s="23">
        <f t="shared" si="1"/>
        <v>0</v>
      </c>
      <c r="V21" s="16"/>
      <c r="W21" s="110" t="s">
        <v>564</v>
      </c>
      <c r="X21" s="110">
        <v>37642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37642</v>
      </c>
      <c r="E22">
        <v>5270</v>
      </c>
      <c r="F22">
        <v>7.2645809999999997</v>
      </c>
      <c r="G22">
        <v>0</v>
      </c>
      <c r="H22">
        <v>86.694000000000003</v>
      </c>
      <c r="I22">
        <v>16.8</v>
      </c>
      <c r="J22">
        <v>2</v>
      </c>
      <c r="K22">
        <v>12.1</v>
      </c>
      <c r="L22">
        <v>1.0141</v>
      </c>
      <c r="M22">
        <v>83.341999999999999</v>
      </c>
      <c r="N22">
        <v>89.697999999999993</v>
      </c>
      <c r="O22">
        <v>87.965999999999994</v>
      </c>
      <c r="P22">
        <v>7.6</v>
      </c>
      <c r="Q22">
        <v>30.7</v>
      </c>
      <c r="R22">
        <v>14.1</v>
      </c>
      <c r="S22">
        <v>5.6</v>
      </c>
      <c r="T22" s="22">
        <v>14</v>
      </c>
      <c r="U22" s="23">
        <f t="shared" si="1"/>
        <v>46</v>
      </c>
      <c r="V22" s="24">
        <v>15</v>
      </c>
      <c r="W22" s="110" t="s">
        <v>565</v>
      </c>
      <c r="X22" s="110">
        <v>37642</v>
      </c>
      <c r="Y22" s="246">
        <f t="shared" si="0"/>
        <v>0</v>
      </c>
    </row>
    <row r="23" spans="1:25">
      <c r="A23" s="16">
        <v>14</v>
      </c>
      <c r="B23" t="s">
        <v>249</v>
      </c>
      <c r="C23" t="s">
        <v>13</v>
      </c>
      <c r="D23">
        <v>37596</v>
      </c>
      <c r="E23">
        <v>5264</v>
      </c>
      <c r="F23">
        <v>7.1130880000000003</v>
      </c>
      <c r="G23">
        <v>0</v>
      </c>
      <c r="H23">
        <v>87.451999999999998</v>
      </c>
      <c r="I23">
        <v>16.8</v>
      </c>
      <c r="J23">
        <v>1.6</v>
      </c>
      <c r="K23">
        <v>19.2</v>
      </c>
      <c r="L23">
        <v>1.0141</v>
      </c>
      <c r="M23">
        <v>84.275999999999996</v>
      </c>
      <c r="N23">
        <v>90.858000000000004</v>
      </c>
      <c r="O23">
        <v>85.058999999999997</v>
      </c>
      <c r="P23">
        <v>9.1</v>
      </c>
      <c r="Q23">
        <v>28.9</v>
      </c>
      <c r="R23">
        <v>11.7</v>
      </c>
      <c r="S23">
        <v>5.59</v>
      </c>
      <c r="T23" s="16">
        <v>13</v>
      </c>
      <c r="U23" s="23">
        <f t="shared" si="1"/>
        <v>37</v>
      </c>
      <c r="V23" s="16"/>
      <c r="W23" s="110" t="s">
        <v>566</v>
      </c>
      <c r="X23" s="110">
        <v>37595</v>
      </c>
      <c r="Y23" s="246">
        <f t="shared" si="0"/>
        <v>-2.6598574316381018E-3</v>
      </c>
    </row>
    <row r="24" spans="1:25">
      <c r="A24" s="16">
        <v>13</v>
      </c>
      <c r="B24" t="s">
        <v>250</v>
      </c>
      <c r="C24" t="s">
        <v>13</v>
      </c>
      <c r="D24">
        <v>37559</v>
      </c>
      <c r="E24">
        <v>5258</v>
      </c>
      <c r="F24">
        <v>7.2398249999999997</v>
      </c>
      <c r="G24">
        <v>0</v>
      </c>
      <c r="H24">
        <v>87.763000000000005</v>
      </c>
      <c r="I24">
        <v>16.8</v>
      </c>
      <c r="J24">
        <v>2.2000000000000002</v>
      </c>
      <c r="K24">
        <v>18.899999999999999</v>
      </c>
      <c r="L24">
        <v>1.0138</v>
      </c>
      <c r="M24">
        <v>84.897999999999996</v>
      </c>
      <c r="N24">
        <v>90.994</v>
      </c>
      <c r="O24">
        <v>88.42</v>
      </c>
      <c r="P24">
        <v>12</v>
      </c>
      <c r="Q24">
        <v>26.9</v>
      </c>
      <c r="R24">
        <v>16.3</v>
      </c>
      <c r="S24">
        <v>5.6</v>
      </c>
      <c r="T24" s="16">
        <v>12</v>
      </c>
      <c r="U24" s="23">
        <f t="shared" si="1"/>
        <v>50</v>
      </c>
      <c r="V24" s="16"/>
      <c r="W24" s="110" t="s">
        <v>567</v>
      </c>
      <c r="X24" s="110">
        <v>37559</v>
      </c>
      <c r="Y24" s="246">
        <f t="shared" si="0"/>
        <v>0</v>
      </c>
    </row>
    <row r="25" spans="1:25">
      <c r="A25" s="16">
        <v>12</v>
      </c>
      <c r="B25" t="s">
        <v>251</v>
      </c>
      <c r="C25" t="s">
        <v>13</v>
      </c>
      <c r="D25">
        <v>37509</v>
      </c>
      <c r="E25">
        <v>5251</v>
      </c>
      <c r="F25">
        <v>7.0867230000000001</v>
      </c>
      <c r="G25">
        <v>0</v>
      </c>
      <c r="H25">
        <v>87.096999999999994</v>
      </c>
      <c r="I25">
        <v>16</v>
      </c>
      <c r="J25">
        <v>0</v>
      </c>
      <c r="K25">
        <v>0</v>
      </c>
      <c r="L25">
        <v>1.0136000000000001</v>
      </c>
      <c r="M25">
        <v>85.216999999999999</v>
      </c>
      <c r="N25">
        <v>89.542000000000002</v>
      </c>
      <c r="O25">
        <v>85.971999999999994</v>
      </c>
      <c r="P25">
        <v>13.5</v>
      </c>
      <c r="Q25">
        <v>21.8</v>
      </c>
      <c r="R25">
        <v>15.3</v>
      </c>
      <c r="S25">
        <v>5.6</v>
      </c>
      <c r="T25" s="16">
        <v>11</v>
      </c>
      <c r="U25" s="23">
        <f t="shared" si="1"/>
        <v>0</v>
      </c>
      <c r="V25" s="16"/>
      <c r="W25" s="110" t="s">
        <v>568</v>
      </c>
      <c r="X25" s="110">
        <v>37509</v>
      </c>
      <c r="Y25" s="246">
        <f t="shared" si="0"/>
        <v>0</v>
      </c>
    </row>
    <row r="26" spans="1:25">
      <c r="A26" s="16">
        <v>11</v>
      </c>
      <c r="B26" t="s">
        <v>252</v>
      </c>
      <c r="C26" t="s">
        <v>13</v>
      </c>
      <c r="D26">
        <v>37509</v>
      </c>
      <c r="E26">
        <v>5251</v>
      </c>
      <c r="F26">
        <v>7.1528999999999998</v>
      </c>
      <c r="G26">
        <v>0</v>
      </c>
      <c r="H26">
        <v>88.844999999999999</v>
      </c>
      <c r="I26">
        <v>18.2</v>
      </c>
      <c r="J26">
        <v>3.3</v>
      </c>
      <c r="K26">
        <v>11.5</v>
      </c>
      <c r="L26">
        <v>1.0138</v>
      </c>
      <c r="M26">
        <v>85.629000000000005</v>
      </c>
      <c r="N26">
        <v>91.328999999999994</v>
      </c>
      <c r="O26">
        <v>86.625</v>
      </c>
      <c r="P26">
        <v>13.1</v>
      </c>
      <c r="Q26">
        <v>26</v>
      </c>
      <c r="R26">
        <v>14.6</v>
      </c>
      <c r="S26">
        <v>5.59</v>
      </c>
      <c r="T26" s="16">
        <v>10</v>
      </c>
      <c r="U26" s="23">
        <f t="shared" si="1"/>
        <v>75</v>
      </c>
      <c r="V26" s="16"/>
      <c r="W26" s="110" t="s">
        <v>569</v>
      </c>
      <c r="X26" s="110">
        <v>37509</v>
      </c>
      <c r="Y26" s="246">
        <f t="shared" si="0"/>
        <v>0</v>
      </c>
    </row>
    <row r="27" spans="1:25">
      <c r="A27" s="16">
        <v>10</v>
      </c>
      <c r="B27" t="s">
        <v>253</v>
      </c>
      <c r="C27" t="s">
        <v>13</v>
      </c>
      <c r="D27">
        <v>37434</v>
      </c>
      <c r="E27">
        <v>5241</v>
      </c>
      <c r="F27">
        <v>7.2642480000000003</v>
      </c>
      <c r="G27">
        <v>0</v>
      </c>
      <c r="H27">
        <v>91.108000000000004</v>
      </c>
      <c r="I27">
        <v>12.8</v>
      </c>
      <c r="J27">
        <v>0.2</v>
      </c>
      <c r="K27">
        <v>19.5</v>
      </c>
      <c r="L27">
        <v>1.0141</v>
      </c>
      <c r="M27">
        <v>86.406000000000006</v>
      </c>
      <c r="N27">
        <v>93.632999999999996</v>
      </c>
      <c r="O27">
        <v>88.016000000000005</v>
      </c>
      <c r="P27">
        <v>4.5</v>
      </c>
      <c r="Q27">
        <v>23.3</v>
      </c>
      <c r="R27">
        <v>14.3</v>
      </c>
      <c r="S27">
        <v>5.6</v>
      </c>
      <c r="T27" s="16">
        <v>9</v>
      </c>
      <c r="U27" s="23">
        <f t="shared" si="1"/>
        <v>5</v>
      </c>
      <c r="V27" s="16"/>
      <c r="W27" s="110" t="s">
        <v>570</v>
      </c>
      <c r="X27" s="110">
        <v>37434</v>
      </c>
      <c r="Y27" s="246">
        <f t="shared" si="0"/>
        <v>0</v>
      </c>
    </row>
    <row r="28" spans="1:25">
      <c r="A28" s="16">
        <v>9</v>
      </c>
      <c r="B28" t="s">
        <v>254</v>
      </c>
      <c r="C28" t="s">
        <v>13</v>
      </c>
      <c r="D28">
        <v>37429</v>
      </c>
      <c r="E28">
        <v>5240</v>
      </c>
      <c r="F28">
        <v>7.5142100000000003</v>
      </c>
      <c r="G28">
        <v>0</v>
      </c>
      <c r="H28">
        <v>90.602000000000004</v>
      </c>
      <c r="I28">
        <v>15.9</v>
      </c>
      <c r="J28">
        <v>0</v>
      </c>
      <c r="K28">
        <v>0</v>
      </c>
      <c r="L28">
        <v>1.0147999999999999</v>
      </c>
      <c r="M28">
        <v>87.361999999999995</v>
      </c>
      <c r="N28">
        <v>94.057000000000002</v>
      </c>
      <c r="O28">
        <v>91.087999999999994</v>
      </c>
      <c r="P28">
        <v>9.1</v>
      </c>
      <c r="Q28">
        <v>27.1</v>
      </c>
      <c r="R28">
        <v>13.4</v>
      </c>
      <c r="S28">
        <v>5.61</v>
      </c>
      <c r="T28" s="16">
        <v>8</v>
      </c>
      <c r="U28" s="23">
        <f t="shared" si="1"/>
        <v>0</v>
      </c>
      <c r="V28" s="16"/>
      <c r="W28" s="110" t="s">
        <v>571</v>
      </c>
      <c r="X28" s="110">
        <v>37429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37429</v>
      </c>
      <c r="E29">
        <v>5240</v>
      </c>
      <c r="F29">
        <v>7.2314829999999999</v>
      </c>
      <c r="G29">
        <v>0</v>
      </c>
      <c r="H29">
        <v>87.817999999999998</v>
      </c>
      <c r="I29">
        <v>20.399999999999999</v>
      </c>
      <c r="J29">
        <v>0</v>
      </c>
      <c r="K29">
        <v>0</v>
      </c>
      <c r="L29">
        <v>1.0135000000000001</v>
      </c>
      <c r="M29">
        <v>85.424999999999997</v>
      </c>
      <c r="N29">
        <v>90.950999999999993</v>
      </c>
      <c r="O29">
        <v>89.025999999999996</v>
      </c>
      <c r="P29">
        <v>12.6</v>
      </c>
      <c r="Q29">
        <v>31.6</v>
      </c>
      <c r="R29">
        <v>18.3</v>
      </c>
      <c r="S29">
        <v>5.61</v>
      </c>
      <c r="T29" s="22">
        <v>7</v>
      </c>
      <c r="U29" s="23">
        <f t="shared" si="1"/>
        <v>0</v>
      </c>
      <c r="V29" s="24">
        <v>8</v>
      </c>
      <c r="W29" s="110" t="s">
        <v>572</v>
      </c>
      <c r="X29" s="110">
        <v>37429</v>
      </c>
      <c r="Y29" s="246">
        <f t="shared" si="0"/>
        <v>0</v>
      </c>
    </row>
    <row r="30" spans="1:25">
      <c r="A30" s="16">
        <v>7</v>
      </c>
      <c r="B30" t="s">
        <v>256</v>
      </c>
      <c r="C30" t="s">
        <v>13</v>
      </c>
      <c r="D30">
        <v>37429</v>
      </c>
      <c r="E30">
        <v>5240</v>
      </c>
      <c r="F30">
        <v>7.1151989999999996</v>
      </c>
      <c r="G30">
        <v>0</v>
      </c>
      <c r="H30">
        <v>86.811999999999998</v>
      </c>
      <c r="I30">
        <v>18.899999999999999</v>
      </c>
      <c r="J30">
        <v>3.4</v>
      </c>
      <c r="K30">
        <v>17.2</v>
      </c>
      <c r="L30">
        <v>1.014</v>
      </c>
      <c r="M30">
        <v>82.061999999999998</v>
      </c>
      <c r="N30">
        <v>91.037999999999997</v>
      </c>
      <c r="O30">
        <v>85.400999999999996</v>
      </c>
      <c r="P30">
        <v>10</v>
      </c>
      <c r="Q30">
        <v>31.3</v>
      </c>
      <c r="R30">
        <v>12.6</v>
      </c>
      <c r="S30">
        <v>5.6</v>
      </c>
      <c r="T30" s="16">
        <v>6</v>
      </c>
      <c r="U30" s="23">
        <f t="shared" si="1"/>
        <v>79</v>
      </c>
      <c r="V30" s="5"/>
      <c r="W30" s="110" t="s">
        <v>573</v>
      </c>
      <c r="X30" s="110">
        <v>37429</v>
      </c>
      <c r="Y30" s="246">
        <f t="shared" si="0"/>
        <v>0</v>
      </c>
    </row>
    <row r="31" spans="1:25">
      <c r="A31" s="16">
        <v>6</v>
      </c>
      <c r="B31" t="s">
        <v>257</v>
      </c>
      <c r="C31" t="s">
        <v>13</v>
      </c>
      <c r="D31">
        <v>37350</v>
      </c>
      <c r="E31">
        <v>5229</v>
      </c>
      <c r="F31">
        <v>7.0117330000000004</v>
      </c>
      <c r="G31">
        <v>0</v>
      </c>
      <c r="H31">
        <v>86.844999999999999</v>
      </c>
      <c r="I31">
        <v>19.7</v>
      </c>
      <c r="J31">
        <v>0.5</v>
      </c>
      <c r="K31">
        <v>19.2</v>
      </c>
      <c r="L31">
        <v>1.0129999999999999</v>
      </c>
      <c r="M31">
        <v>83.881</v>
      </c>
      <c r="N31">
        <v>90.332999999999998</v>
      </c>
      <c r="O31">
        <v>86.119</v>
      </c>
      <c r="P31">
        <v>9.4</v>
      </c>
      <c r="Q31">
        <v>31.4</v>
      </c>
      <c r="R31">
        <v>18.600000000000001</v>
      </c>
      <c r="S31">
        <v>5.61</v>
      </c>
      <c r="T31" s="16">
        <v>5</v>
      </c>
      <c r="U31" s="23">
        <f t="shared" si="1"/>
        <v>12</v>
      </c>
      <c r="V31" s="5"/>
      <c r="W31" s="110" t="s">
        <v>574</v>
      </c>
      <c r="X31" s="110">
        <v>37350</v>
      </c>
      <c r="Y31" s="246">
        <f t="shared" si="0"/>
        <v>0</v>
      </c>
    </row>
    <row r="32" spans="1:25">
      <c r="A32" s="16">
        <v>5</v>
      </c>
      <c r="B32" t="s">
        <v>258</v>
      </c>
      <c r="C32" t="s">
        <v>13</v>
      </c>
      <c r="D32">
        <v>37338</v>
      </c>
      <c r="E32">
        <v>5227</v>
      </c>
      <c r="F32">
        <v>7.1892690000000004</v>
      </c>
      <c r="G32">
        <v>0</v>
      </c>
      <c r="H32">
        <v>87.646000000000001</v>
      </c>
      <c r="I32">
        <v>19.8</v>
      </c>
      <c r="J32">
        <v>0</v>
      </c>
      <c r="K32">
        <v>0</v>
      </c>
      <c r="L32">
        <v>1.0139</v>
      </c>
      <c r="M32">
        <v>85.046000000000006</v>
      </c>
      <c r="N32">
        <v>91.015000000000001</v>
      </c>
      <c r="O32">
        <v>87.248999999999995</v>
      </c>
      <c r="P32">
        <v>10.8</v>
      </c>
      <c r="Q32">
        <v>34.299999999999997</v>
      </c>
      <c r="R32">
        <v>15</v>
      </c>
      <c r="S32">
        <v>5.6</v>
      </c>
      <c r="T32" s="16">
        <v>4</v>
      </c>
      <c r="U32" s="23">
        <f t="shared" si="1"/>
        <v>0</v>
      </c>
      <c r="V32" s="5"/>
      <c r="W32" s="110" t="s">
        <v>575</v>
      </c>
      <c r="X32" s="110">
        <v>37337</v>
      </c>
      <c r="Y32" s="246">
        <f t="shared" si="0"/>
        <v>-2.6782366489896958E-3</v>
      </c>
    </row>
    <row r="33" spans="1:25">
      <c r="A33" s="16">
        <v>4</v>
      </c>
      <c r="B33" t="s">
        <v>259</v>
      </c>
      <c r="C33" t="s">
        <v>13</v>
      </c>
      <c r="D33">
        <v>37338</v>
      </c>
      <c r="E33">
        <v>5227</v>
      </c>
      <c r="F33">
        <v>7.2263200000000003</v>
      </c>
      <c r="G33">
        <v>0</v>
      </c>
      <c r="H33">
        <v>87.72</v>
      </c>
      <c r="I33">
        <v>17.8</v>
      </c>
      <c r="J33">
        <v>0</v>
      </c>
      <c r="K33">
        <v>0</v>
      </c>
      <c r="L33">
        <v>1.0141</v>
      </c>
      <c r="M33">
        <v>83.756</v>
      </c>
      <c r="N33">
        <v>91.016999999999996</v>
      </c>
      <c r="O33">
        <v>87.284999999999997</v>
      </c>
      <c r="P33">
        <v>7</v>
      </c>
      <c r="Q33">
        <v>34.1</v>
      </c>
      <c r="R33">
        <v>13.7</v>
      </c>
      <c r="S33">
        <v>5.61</v>
      </c>
      <c r="T33" s="16">
        <v>3</v>
      </c>
      <c r="U33" s="23">
        <f t="shared" si="1"/>
        <v>0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37338</v>
      </c>
      <c r="E34">
        <v>5227</v>
      </c>
      <c r="F34">
        <v>7.4271649999999996</v>
      </c>
      <c r="G34">
        <v>0</v>
      </c>
      <c r="H34">
        <v>91.016999999999996</v>
      </c>
      <c r="I34">
        <v>16.600000000000001</v>
      </c>
      <c r="J34">
        <v>0</v>
      </c>
      <c r="K34">
        <v>0</v>
      </c>
      <c r="L34">
        <v>1.0149999999999999</v>
      </c>
      <c r="M34">
        <v>86.713999999999999</v>
      </c>
      <c r="N34">
        <v>94.361999999999995</v>
      </c>
      <c r="O34">
        <v>88.938999999999993</v>
      </c>
      <c r="P34">
        <v>5.8</v>
      </c>
      <c r="Q34">
        <v>31.6</v>
      </c>
      <c r="R34">
        <v>10.8</v>
      </c>
      <c r="S34">
        <v>5.6</v>
      </c>
      <c r="T34" s="16">
        <v>2</v>
      </c>
      <c r="U34" s="23">
        <f t="shared" si="1"/>
        <v>0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37338</v>
      </c>
      <c r="E35">
        <v>5227</v>
      </c>
      <c r="F35">
        <v>7.5141119999999999</v>
      </c>
      <c r="G35">
        <v>0</v>
      </c>
      <c r="H35">
        <v>90.021000000000001</v>
      </c>
      <c r="I35">
        <v>14.4</v>
      </c>
      <c r="J35">
        <v>0</v>
      </c>
      <c r="K35">
        <v>0</v>
      </c>
      <c r="L35">
        <v>1.0145</v>
      </c>
      <c r="M35">
        <v>86.164000000000001</v>
      </c>
      <c r="N35">
        <v>92.635000000000005</v>
      </c>
      <c r="O35">
        <v>91.849000000000004</v>
      </c>
      <c r="P35">
        <v>10</v>
      </c>
      <c r="Q35">
        <v>21.6</v>
      </c>
      <c r="R35">
        <v>15.5</v>
      </c>
      <c r="S35">
        <v>5.62</v>
      </c>
      <c r="T35" s="16">
        <v>1</v>
      </c>
      <c r="U35" s="23">
        <f t="shared" si="1"/>
        <v>0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37338</v>
      </c>
      <c r="E36">
        <v>5227</v>
      </c>
      <c r="F36">
        <v>7.274794</v>
      </c>
      <c r="G36">
        <v>0</v>
      </c>
      <c r="H36">
        <v>86.456000000000003</v>
      </c>
      <c r="I36">
        <v>15</v>
      </c>
      <c r="J36">
        <v>2.4</v>
      </c>
      <c r="K36">
        <v>6.9</v>
      </c>
      <c r="L36">
        <v>1.0143</v>
      </c>
      <c r="M36">
        <v>81.941999999999993</v>
      </c>
      <c r="N36">
        <v>89.911000000000001</v>
      </c>
      <c r="O36">
        <v>87.766000000000005</v>
      </c>
      <c r="P36">
        <v>5.7</v>
      </c>
      <c r="Q36">
        <v>25.3</v>
      </c>
      <c r="R36">
        <v>13.2</v>
      </c>
      <c r="S36">
        <v>5.61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B6" t="s">
        <v>772</v>
      </c>
      <c r="C6" t="s">
        <v>13</v>
      </c>
      <c r="D6">
        <v>34262</v>
      </c>
      <c r="E6">
        <v>4846</v>
      </c>
      <c r="F6">
        <v>7.1197499999999998</v>
      </c>
      <c r="G6">
        <v>0</v>
      </c>
      <c r="H6">
        <v>91.063000000000002</v>
      </c>
      <c r="I6">
        <v>17.8</v>
      </c>
      <c r="J6">
        <v>6.2</v>
      </c>
      <c r="K6">
        <v>95.7</v>
      </c>
      <c r="L6">
        <v>1.0129999999999999</v>
      </c>
      <c r="M6">
        <v>86.962999999999994</v>
      </c>
      <c r="N6">
        <v>92.900999999999996</v>
      </c>
      <c r="O6">
        <v>88.138999999999996</v>
      </c>
      <c r="P6">
        <v>3.9</v>
      </c>
      <c r="Q6">
        <v>34.1</v>
      </c>
      <c r="R6">
        <v>19.899999999999999</v>
      </c>
      <c r="S6">
        <v>5.34</v>
      </c>
      <c r="T6" s="22">
        <v>30</v>
      </c>
      <c r="U6" s="23">
        <f>D6-D7</f>
        <v>150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B7" t="s">
        <v>773</v>
      </c>
      <c r="C7" t="s">
        <v>13</v>
      </c>
      <c r="D7">
        <v>34112</v>
      </c>
      <c r="E7">
        <v>4825</v>
      </c>
      <c r="F7">
        <v>7.5309949999999999</v>
      </c>
      <c r="G7">
        <v>0</v>
      </c>
      <c r="H7">
        <v>91.525000000000006</v>
      </c>
      <c r="I7">
        <v>14</v>
      </c>
      <c r="J7">
        <v>0</v>
      </c>
      <c r="K7">
        <v>0</v>
      </c>
      <c r="L7">
        <v>1.0149999999999999</v>
      </c>
      <c r="M7">
        <v>88.656000000000006</v>
      </c>
      <c r="N7">
        <v>93.350999999999999</v>
      </c>
      <c r="O7">
        <v>90.968000000000004</v>
      </c>
      <c r="P7">
        <v>3.2</v>
      </c>
      <c r="Q7">
        <v>29</v>
      </c>
      <c r="R7">
        <v>12.6</v>
      </c>
      <c r="S7">
        <v>5.33</v>
      </c>
      <c r="T7" s="16">
        <v>29</v>
      </c>
      <c r="U7" s="23">
        <f>D7-D8</f>
        <v>0</v>
      </c>
      <c r="V7" s="4"/>
      <c r="W7" s="110"/>
      <c r="X7" s="110"/>
      <c r="Y7" s="246">
        <f t="shared" si="0"/>
        <v>-100</v>
      </c>
    </row>
    <row r="8" spans="1:25" s="25" customFormat="1">
      <c r="A8" s="21">
        <v>29</v>
      </c>
      <c r="B8" t="s">
        <v>774</v>
      </c>
      <c r="C8" t="s">
        <v>13</v>
      </c>
      <c r="D8">
        <v>34112</v>
      </c>
      <c r="E8">
        <v>4825</v>
      </c>
      <c r="F8">
        <v>7.4805390000000003</v>
      </c>
      <c r="G8">
        <v>0</v>
      </c>
      <c r="H8">
        <v>88.801000000000002</v>
      </c>
      <c r="I8">
        <v>13.5</v>
      </c>
      <c r="J8">
        <v>3.6</v>
      </c>
      <c r="K8">
        <v>38.1</v>
      </c>
      <c r="L8">
        <v>1.0152000000000001</v>
      </c>
      <c r="M8">
        <v>82.334999999999994</v>
      </c>
      <c r="N8">
        <v>92.221999999999994</v>
      </c>
      <c r="O8">
        <v>89.405000000000001</v>
      </c>
      <c r="P8">
        <v>4.5</v>
      </c>
      <c r="Q8">
        <v>29.2</v>
      </c>
      <c r="R8">
        <v>9.9</v>
      </c>
      <c r="S8">
        <v>5.33</v>
      </c>
      <c r="T8" s="22">
        <v>28</v>
      </c>
      <c r="U8" s="23">
        <f t="shared" ref="U8:U35" si="1">D8-D9</f>
        <v>81</v>
      </c>
      <c r="V8" s="24">
        <v>29</v>
      </c>
      <c r="W8" s="110"/>
      <c r="X8" s="110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34031</v>
      </c>
      <c r="E9">
        <v>4814</v>
      </c>
      <c r="F9">
        <v>6.8596149999999998</v>
      </c>
      <c r="G9">
        <v>0</v>
      </c>
      <c r="H9">
        <v>83.515000000000001</v>
      </c>
      <c r="I9">
        <v>11.8</v>
      </c>
      <c r="J9">
        <v>7.5</v>
      </c>
      <c r="K9">
        <v>38.200000000000003</v>
      </c>
      <c r="L9">
        <v>1.0132000000000001</v>
      </c>
      <c r="M9">
        <v>65.289000000000001</v>
      </c>
      <c r="N9">
        <v>90.622</v>
      </c>
      <c r="O9">
        <v>82.445999999999998</v>
      </c>
      <c r="P9">
        <v>2.2000000000000002</v>
      </c>
      <c r="Q9">
        <v>23.6</v>
      </c>
      <c r="R9">
        <v>14.3</v>
      </c>
      <c r="S9">
        <v>5.32</v>
      </c>
      <c r="T9" s="16">
        <v>27</v>
      </c>
      <c r="U9" s="23">
        <f t="shared" si="1"/>
        <v>178</v>
      </c>
      <c r="V9" s="16"/>
      <c r="W9" s="110"/>
      <c r="X9" s="110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33853</v>
      </c>
      <c r="E10">
        <v>4788</v>
      </c>
      <c r="F10">
        <v>7.2161090000000003</v>
      </c>
      <c r="G10">
        <v>0</v>
      </c>
      <c r="H10">
        <v>89.563999999999993</v>
      </c>
      <c r="I10">
        <v>12.7</v>
      </c>
      <c r="J10">
        <v>6.8</v>
      </c>
      <c r="K10">
        <v>37.799999999999997</v>
      </c>
      <c r="L10">
        <v>1.014</v>
      </c>
      <c r="M10">
        <v>86.766000000000005</v>
      </c>
      <c r="N10">
        <v>91.948999999999998</v>
      </c>
      <c r="O10">
        <v>87.48</v>
      </c>
      <c r="P10">
        <v>0.7</v>
      </c>
      <c r="Q10">
        <v>26.1</v>
      </c>
      <c r="R10">
        <v>14.6</v>
      </c>
      <c r="S10">
        <v>5.33</v>
      </c>
      <c r="T10" s="16">
        <v>26</v>
      </c>
      <c r="U10" s="23">
        <f t="shared" si="1"/>
        <v>162</v>
      </c>
      <c r="V10" s="16"/>
      <c r="W10" s="110"/>
      <c r="X10" s="110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33691</v>
      </c>
      <c r="E11">
        <v>4766</v>
      </c>
      <c r="F11">
        <v>7.3923290000000001</v>
      </c>
      <c r="G11">
        <v>0</v>
      </c>
      <c r="H11">
        <v>90.5</v>
      </c>
      <c r="I11">
        <v>13.1</v>
      </c>
      <c r="J11">
        <v>19</v>
      </c>
      <c r="K11">
        <v>92.4</v>
      </c>
      <c r="L11">
        <v>1.0142</v>
      </c>
      <c r="M11">
        <v>87.13</v>
      </c>
      <c r="N11">
        <v>93.236000000000004</v>
      </c>
      <c r="O11">
        <v>90.244</v>
      </c>
      <c r="P11">
        <v>1.6</v>
      </c>
      <c r="Q11">
        <v>26</v>
      </c>
      <c r="R11">
        <v>15.5</v>
      </c>
      <c r="S11">
        <v>5.33</v>
      </c>
      <c r="T11" s="16">
        <v>25</v>
      </c>
      <c r="U11" s="23">
        <f t="shared" si="1"/>
        <v>437</v>
      </c>
      <c r="V11" s="16"/>
      <c r="W11" s="137"/>
      <c r="X11" s="137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33254</v>
      </c>
      <c r="E12">
        <v>4706</v>
      </c>
      <c r="F12">
        <v>7.2659200000000004</v>
      </c>
      <c r="G12">
        <v>0</v>
      </c>
      <c r="H12">
        <v>90.384</v>
      </c>
      <c r="I12">
        <v>16.100000000000001</v>
      </c>
      <c r="J12">
        <v>9.6999999999999993</v>
      </c>
      <c r="K12">
        <v>96.1</v>
      </c>
      <c r="L12">
        <v>1.0130999999999999</v>
      </c>
      <c r="M12">
        <v>87.153999999999996</v>
      </c>
      <c r="N12">
        <v>92.891000000000005</v>
      </c>
      <c r="O12">
        <v>90.69</v>
      </c>
      <c r="P12">
        <v>8.9</v>
      </c>
      <c r="Q12">
        <v>24</v>
      </c>
      <c r="R12">
        <v>21.4</v>
      </c>
      <c r="S12">
        <v>5.35</v>
      </c>
      <c r="T12" s="16">
        <v>24</v>
      </c>
      <c r="U12" s="23">
        <f t="shared" si="1"/>
        <v>234</v>
      </c>
      <c r="V12" s="16"/>
      <c r="W12" s="110"/>
      <c r="X12" s="110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33020</v>
      </c>
      <c r="E13">
        <v>4674</v>
      </c>
      <c r="F13">
        <v>7.3342510000000001</v>
      </c>
      <c r="G13">
        <v>0</v>
      </c>
      <c r="H13">
        <v>92.135000000000005</v>
      </c>
      <c r="I13">
        <v>17.600000000000001</v>
      </c>
      <c r="J13">
        <v>0.6</v>
      </c>
      <c r="K13">
        <v>172.6</v>
      </c>
      <c r="L13">
        <v>1.0143</v>
      </c>
      <c r="M13">
        <v>88.628</v>
      </c>
      <c r="N13">
        <v>94.38</v>
      </c>
      <c r="O13">
        <v>88.905000000000001</v>
      </c>
      <c r="P13">
        <v>9.4</v>
      </c>
      <c r="Q13">
        <v>30.3</v>
      </c>
      <c r="R13">
        <v>14.2</v>
      </c>
      <c r="S13">
        <v>5.34</v>
      </c>
      <c r="T13" s="16">
        <v>23</v>
      </c>
      <c r="U13" s="23">
        <f t="shared" si="1"/>
        <v>12</v>
      </c>
      <c r="V13" s="16"/>
      <c r="W13" s="110"/>
      <c r="X13" s="110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33008</v>
      </c>
      <c r="E14">
        <v>4672</v>
      </c>
      <c r="F14">
        <v>7.4181049999999997</v>
      </c>
      <c r="G14">
        <v>0</v>
      </c>
      <c r="H14">
        <v>91.852000000000004</v>
      </c>
      <c r="I14">
        <v>18.399999999999999</v>
      </c>
      <c r="J14">
        <v>0</v>
      </c>
      <c r="K14">
        <v>0</v>
      </c>
      <c r="L14">
        <v>1.014</v>
      </c>
      <c r="M14">
        <v>89.793000000000006</v>
      </c>
      <c r="N14">
        <v>93.781000000000006</v>
      </c>
      <c r="O14">
        <v>91.391000000000005</v>
      </c>
      <c r="P14">
        <v>9.4</v>
      </c>
      <c r="Q14">
        <v>29.1</v>
      </c>
      <c r="R14">
        <v>17.399999999999999</v>
      </c>
      <c r="S14">
        <v>5.35</v>
      </c>
      <c r="T14" s="16">
        <v>22</v>
      </c>
      <c r="U14" s="23">
        <f t="shared" si="1"/>
        <v>0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33008</v>
      </c>
      <c r="E15">
        <v>4672</v>
      </c>
      <c r="F15">
        <v>7.3664459999999998</v>
      </c>
      <c r="G15">
        <v>0</v>
      </c>
      <c r="H15">
        <v>89.753</v>
      </c>
      <c r="I15">
        <v>18.7</v>
      </c>
      <c r="J15">
        <v>1.9</v>
      </c>
      <c r="K15">
        <v>8.4</v>
      </c>
      <c r="L15">
        <v>1.0139</v>
      </c>
      <c r="M15">
        <v>86.953999999999994</v>
      </c>
      <c r="N15">
        <v>92.731999999999999</v>
      </c>
      <c r="O15">
        <v>90.567999999999998</v>
      </c>
      <c r="P15">
        <v>10.5</v>
      </c>
      <c r="Q15">
        <v>29.7</v>
      </c>
      <c r="R15">
        <v>17.3</v>
      </c>
      <c r="S15">
        <v>5.35</v>
      </c>
      <c r="T15" s="22">
        <v>21</v>
      </c>
      <c r="U15" s="23">
        <f t="shared" si="1"/>
        <v>45</v>
      </c>
      <c r="V15" s="24">
        <v>22</v>
      </c>
      <c r="W15" s="110" t="s">
        <v>576</v>
      </c>
      <c r="X15" s="110">
        <v>33008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32963</v>
      </c>
      <c r="E16">
        <v>4666</v>
      </c>
      <c r="F16">
        <v>7.1711530000000003</v>
      </c>
      <c r="G16">
        <v>0</v>
      </c>
      <c r="H16">
        <v>89.941999999999993</v>
      </c>
      <c r="I16">
        <v>17.8</v>
      </c>
      <c r="J16">
        <v>6.4</v>
      </c>
      <c r="K16">
        <v>37.200000000000003</v>
      </c>
      <c r="L16">
        <v>1.0133000000000001</v>
      </c>
      <c r="M16">
        <v>86.263000000000005</v>
      </c>
      <c r="N16">
        <v>92.367000000000004</v>
      </c>
      <c r="O16">
        <v>88.427000000000007</v>
      </c>
      <c r="P16">
        <v>11.4</v>
      </c>
      <c r="Q16">
        <v>26.8</v>
      </c>
      <c r="R16">
        <v>19</v>
      </c>
      <c r="S16">
        <v>5.35</v>
      </c>
      <c r="T16" s="16">
        <v>20</v>
      </c>
      <c r="U16" s="23">
        <f t="shared" si="1"/>
        <v>151</v>
      </c>
      <c r="V16" s="16"/>
      <c r="W16" s="110" t="s">
        <v>577</v>
      </c>
      <c r="X16" s="110">
        <v>32963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32812</v>
      </c>
      <c r="E17">
        <v>4645</v>
      </c>
      <c r="F17">
        <v>7.2933899999999996</v>
      </c>
      <c r="G17">
        <v>0</v>
      </c>
      <c r="H17">
        <v>89.552000000000007</v>
      </c>
      <c r="I17">
        <v>17.3</v>
      </c>
      <c r="J17">
        <v>9</v>
      </c>
      <c r="K17">
        <v>67.900000000000006</v>
      </c>
      <c r="L17">
        <v>1.014</v>
      </c>
      <c r="M17">
        <v>87.039000000000001</v>
      </c>
      <c r="N17">
        <v>91.766000000000005</v>
      </c>
      <c r="O17">
        <v>88.8</v>
      </c>
      <c r="P17">
        <v>10.1</v>
      </c>
      <c r="Q17">
        <v>30.6</v>
      </c>
      <c r="R17">
        <v>15.4</v>
      </c>
      <c r="S17">
        <v>5.34</v>
      </c>
      <c r="T17" s="16">
        <v>19</v>
      </c>
      <c r="U17" s="23">
        <f t="shared" si="1"/>
        <v>214</v>
      </c>
      <c r="V17" s="16"/>
      <c r="W17" s="110" t="s">
        <v>578</v>
      </c>
      <c r="X17" s="110">
        <v>32812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32598</v>
      </c>
      <c r="E18">
        <v>4616</v>
      </c>
      <c r="F18">
        <v>7.4994350000000001</v>
      </c>
      <c r="G18">
        <v>0</v>
      </c>
      <c r="H18">
        <v>88.710999999999999</v>
      </c>
      <c r="I18">
        <v>15.4</v>
      </c>
      <c r="J18">
        <v>16.100000000000001</v>
      </c>
      <c r="K18">
        <v>96.2</v>
      </c>
      <c r="L18">
        <v>1.0152000000000001</v>
      </c>
      <c r="M18">
        <v>85.28</v>
      </c>
      <c r="N18">
        <v>91.471000000000004</v>
      </c>
      <c r="O18">
        <v>89.736000000000004</v>
      </c>
      <c r="P18">
        <v>7.2</v>
      </c>
      <c r="Q18">
        <v>26</v>
      </c>
      <c r="R18">
        <v>10.4</v>
      </c>
      <c r="S18">
        <v>5.33</v>
      </c>
      <c r="T18" s="16">
        <v>18</v>
      </c>
      <c r="U18" s="23">
        <f t="shared" si="1"/>
        <v>370</v>
      </c>
      <c r="V18" s="16"/>
      <c r="W18" s="110" t="s">
        <v>579</v>
      </c>
      <c r="X18" s="110">
        <v>32598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32228</v>
      </c>
      <c r="E19">
        <v>4564</v>
      </c>
      <c r="F19">
        <v>7.175662</v>
      </c>
      <c r="G19">
        <v>0</v>
      </c>
      <c r="H19">
        <v>93.491</v>
      </c>
      <c r="I19">
        <v>18.100000000000001</v>
      </c>
      <c r="J19">
        <v>2</v>
      </c>
      <c r="K19">
        <v>170.8</v>
      </c>
      <c r="L19">
        <v>1.0134000000000001</v>
      </c>
      <c r="M19">
        <v>86.453999999999994</v>
      </c>
      <c r="N19">
        <v>96.617000000000004</v>
      </c>
      <c r="O19">
        <v>88.13</v>
      </c>
      <c r="P19">
        <v>7.7</v>
      </c>
      <c r="Q19">
        <v>31.2</v>
      </c>
      <c r="R19">
        <v>17.8</v>
      </c>
      <c r="S19">
        <v>5.34</v>
      </c>
      <c r="T19" s="16">
        <v>17</v>
      </c>
      <c r="U19" s="23">
        <f t="shared" si="1"/>
        <v>47</v>
      </c>
      <c r="V19" s="16"/>
      <c r="W19" s="110" t="s">
        <v>580</v>
      </c>
      <c r="X19" s="110">
        <v>32230</v>
      </c>
      <c r="Y19" s="246">
        <f t="shared" si="0"/>
        <v>6.2057837904916369E-3</v>
      </c>
    </row>
    <row r="20" spans="1:25">
      <c r="A20" s="16">
        <v>17</v>
      </c>
      <c r="B20" t="s">
        <v>280</v>
      </c>
      <c r="C20" t="s">
        <v>13</v>
      </c>
      <c r="D20">
        <v>32181</v>
      </c>
      <c r="E20">
        <v>4557</v>
      </c>
      <c r="F20">
        <v>7.6349999999999998</v>
      </c>
      <c r="G20">
        <v>0</v>
      </c>
      <c r="H20">
        <v>92.436999999999998</v>
      </c>
      <c r="I20">
        <v>18.399999999999999</v>
      </c>
      <c r="J20">
        <v>0</v>
      </c>
      <c r="K20">
        <v>0</v>
      </c>
      <c r="L20">
        <v>1.0144</v>
      </c>
      <c r="M20">
        <v>89.835999999999999</v>
      </c>
      <c r="N20">
        <v>96.322999999999993</v>
      </c>
      <c r="O20">
        <v>94.322999999999993</v>
      </c>
      <c r="P20">
        <v>7.8</v>
      </c>
      <c r="Q20">
        <v>29.7</v>
      </c>
      <c r="R20">
        <v>17.7</v>
      </c>
      <c r="S20">
        <v>5.35</v>
      </c>
      <c r="T20" s="16">
        <v>16</v>
      </c>
      <c r="U20" s="23">
        <f t="shared" si="1"/>
        <v>0</v>
      </c>
      <c r="V20" s="16"/>
      <c r="W20" s="110" t="s">
        <v>581</v>
      </c>
      <c r="X20" s="110">
        <v>32181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32181</v>
      </c>
      <c r="E21">
        <v>4557</v>
      </c>
      <c r="F21">
        <v>7.4002800000000004</v>
      </c>
      <c r="G21">
        <v>0</v>
      </c>
      <c r="H21">
        <v>90.424999999999997</v>
      </c>
      <c r="I21">
        <v>18.899999999999999</v>
      </c>
      <c r="J21">
        <v>0</v>
      </c>
      <c r="K21">
        <v>0</v>
      </c>
      <c r="L21">
        <v>1.014</v>
      </c>
      <c r="M21">
        <v>87.486000000000004</v>
      </c>
      <c r="N21">
        <v>91.84</v>
      </c>
      <c r="O21">
        <v>91.078999999999994</v>
      </c>
      <c r="P21">
        <v>8.5</v>
      </c>
      <c r="Q21">
        <v>33.299999999999997</v>
      </c>
      <c r="R21">
        <v>17.600000000000001</v>
      </c>
      <c r="S21">
        <v>5.35</v>
      </c>
      <c r="T21" s="16">
        <v>15</v>
      </c>
      <c r="U21" s="23">
        <f t="shared" si="1"/>
        <v>0</v>
      </c>
      <c r="V21" s="16"/>
      <c r="W21" s="110" t="s">
        <v>582</v>
      </c>
      <c r="X21" s="110">
        <v>32181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32181</v>
      </c>
      <c r="E22">
        <v>4557</v>
      </c>
      <c r="F22">
        <v>7.1742879999999998</v>
      </c>
      <c r="G22">
        <v>0</v>
      </c>
      <c r="H22">
        <v>86.43</v>
      </c>
      <c r="I22">
        <v>17.899999999999999</v>
      </c>
      <c r="J22">
        <v>2.2999999999999998</v>
      </c>
      <c r="K22">
        <v>37.200000000000003</v>
      </c>
      <c r="L22">
        <v>1.0136000000000001</v>
      </c>
      <c r="M22">
        <v>83.105000000000004</v>
      </c>
      <c r="N22">
        <v>89.465999999999994</v>
      </c>
      <c r="O22">
        <v>87.492999999999995</v>
      </c>
      <c r="P22">
        <v>8.1999999999999993</v>
      </c>
      <c r="Q22">
        <v>32.9</v>
      </c>
      <c r="R22">
        <v>16.399999999999999</v>
      </c>
      <c r="S22">
        <v>5.35</v>
      </c>
      <c r="T22" s="22">
        <v>14</v>
      </c>
      <c r="U22" s="23">
        <f t="shared" si="1"/>
        <v>52</v>
      </c>
      <c r="V22" s="24">
        <v>15</v>
      </c>
      <c r="W22" s="110" t="s">
        <v>583</v>
      </c>
      <c r="X22" s="110">
        <v>32181</v>
      </c>
      <c r="Y22" s="246">
        <f t="shared" si="0"/>
        <v>0</v>
      </c>
    </row>
    <row r="23" spans="1:25">
      <c r="A23" s="16">
        <v>14</v>
      </c>
      <c r="B23" t="s">
        <v>249</v>
      </c>
      <c r="C23" t="s">
        <v>13</v>
      </c>
      <c r="D23">
        <v>32129</v>
      </c>
      <c r="E23">
        <v>4550</v>
      </c>
      <c r="F23">
        <v>7.0123759999999997</v>
      </c>
      <c r="G23">
        <v>0</v>
      </c>
      <c r="H23">
        <v>87.17</v>
      </c>
      <c r="I23">
        <v>17.3</v>
      </c>
      <c r="J23">
        <v>10</v>
      </c>
      <c r="K23">
        <v>67.5</v>
      </c>
      <c r="L23">
        <v>1.0134000000000001</v>
      </c>
      <c r="M23">
        <v>84.212999999999994</v>
      </c>
      <c r="N23">
        <v>90.350999999999999</v>
      </c>
      <c r="O23">
        <v>84.975999999999999</v>
      </c>
      <c r="P23">
        <v>10.1</v>
      </c>
      <c r="Q23">
        <v>29.7</v>
      </c>
      <c r="R23">
        <v>15.5</v>
      </c>
      <c r="S23">
        <v>5.35</v>
      </c>
      <c r="T23" s="16">
        <v>13</v>
      </c>
      <c r="U23" s="23">
        <f>D23-D24</f>
        <v>238</v>
      </c>
      <c r="V23" s="16"/>
      <c r="W23" s="110" t="s">
        <v>355</v>
      </c>
      <c r="X23" s="110">
        <v>32129</v>
      </c>
      <c r="Y23" s="246">
        <f t="shared" si="0"/>
        <v>0</v>
      </c>
    </row>
    <row r="24" spans="1:25">
      <c r="A24" s="16">
        <v>13</v>
      </c>
      <c r="B24" t="s">
        <v>250</v>
      </c>
      <c r="C24" t="s">
        <v>13</v>
      </c>
      <c r="D24">
        <v>31891</v>
      </c>
      <c r="E24">
        <v>4516</v>
      </c>
      <c r="F24">
        <v>7.1559470000000003</v>
      </c>
      <c r="G24">
        <v>0</v>
      </c>
      <c r="H24">
        <v>87.409000000000006</v>
      </c>
      <c r="I24">
        <v>17.600000000000001</v>
      </c>
      <c r="J24">
        <v>12.5</v>
      </c>
      <c r="K24">
        <v>65.2</v>
      </c>
      <c r="L24">
        <v>1.0133000000000001</v>
      </c>
      <c r="M24">
        <v>84.713999999999999</v>
      </c>
      <c r="N24">
        <v>90.442999999999998</v>
      </c>
      <c r="O24">
        <v>87.938000000000002</v>
      </c>
      <c r="P24">
        <v>13.1</v>
      </c>
      <c r="Q24">
        <v>26.6</v>
      </c>
      <c r="R24">
        <v>18.3</v>
      </c>
      <c r="S24">
        <v>5.35</v>
      </c>
      <c r="T24" s="16">
        <v>12</v>
      </c>
      <c r="U24" s="23">
        <f t="shared" si="1"/>
        <v>282</v>
      </c>
      <c r="V24" s="16"/>
      <c r="W24" s="110" t="s">
        <v>584</v>
      </c>
      <c r="X24" s="110">
        <v>31892</v>
      </c>
      <c r="Y24" s="246">
        <f t="shared" si="0"/>
        <v>3.1356809131040109E-3</v>
      </c>
    </row>
    <row r="25" spans="1:25">
      <c r="A25" s="16">
        <v>12</v>
      </c>
      <c r="B25" t="s">
        <v>251</v>
      </c>
      <c r="C25" t="s">
        <v>13</v>
      </c>
      <c r="D25">
        <v>31609</v>
      </c>
      <c r="E25">
        <v>4476</v>
      </c>
      <c r="F25">
        <v>6.9501340000000003</v>
      </c>
      <c r="G25">
        <v>0</v>
      </c>
      <c r="H25">
        <v>86.861000000000004</v>
      </c>
      <c r="I25">
        <v>17.5</v>
      </c>
      <c r="J25">
        <v>20.3</v>
      </c>
      <c r="K25">
        <v>92.7</v>
      </c>
      <c r="L25">
        <v>1.0125999999999999</v>
      </c>
      <c r="M25">
        <v>85.054000000000002</v>
      </c>
      <c r="N25">
        <v>89.046000000000006</v>
      </c>
      <c r="O25">
        <v>85.820999999999998</v>
      </c>
      <c r="P25">
        <v>14.3</v>
      </c>
      <c r="Q25">
        <v>24.1</v>
      </c>
      <c r="R25">
        <v>20.2</v>
      </c>
      <c r="S25">
        <v>5.36</v>
      </c>
      <c r="T25" s="16">
        <v>11</v>
      </c>
      <c r="U25" s="23">
        <f t="shared" si="1"/>
        <v>467</v>
      </c>
      <c r="V25" s="16"/>
      <c r="W25" s="110" t="s">
        <v>585</v>
      </c>
      <c r="X25" s="110">
        <v>31609</v>
      </c>
      <c r="Y25" s="246">
        <f t="shared" si="0"/>
        <v>0</v>
      </c>
    </row>
    <row r="26" spans="1:25">
      <c r="A26" s="16">
        <v>11</v>
      </c>
      <c r="B26" t="s">
        <v>252</v>
      </c>
      <c r="C26" t="s">
        <v>13</v>
      </c>
      <c r="D26">
        <v>31142</v>
      </c>
      <c r="E26">
        <v>4410</v>
      </c>
      <c r="F26">
        <v>6.9874099999999997</v>
      </c>
      <c r="G26">
        <v>0</v>
      </c>
      <c r="H26">
        <v>88.471999999999994</v>
      </c>
      <c r="I26">
        <v>19</v>
      </c>
      <c r="J26">
        <v>19.7</v>
      </c>
      <c r="K26">
        <v>93.9</v>
      </c>
      <c r="L26">
        <v>1.0126999999999999</v>
      </c>
      <c r="M26">
        <v>85.349000000000004</v>
      </c>
      <c r="N26">
        <v>90.786000000000001</v>
      </c>
      <c r="O26">
        <v>86.364000000000004</v>
      </c>
      <c r="P26">
        <v>14</v>
      </c>
      <c r="Q26">
        <v>25.3</v>
      </c>
      <c r="R26">
        <v>20.5</v>
      </c>
      <c r="S26">
        <v>5.36</v>
      </c>
      <c r="T26" s="16">
        <v>10</v>
      </c>
      <c r="U26" s="23">
        <f t="shared" si="1"/>
        <v>454</v>
      </c>
      <c r="V26" s="16"/>
      <c r="W26" s="110" t="s">
        <v>586</v>
      </c>
      <c r="X26" s="110">
        <v>31143</v>
      </c>
      <c r="Y26" s="246">
        <f t="shared" si="0"/>
        <v>3.211097553148079E-3</v>
      </c>
    </row>
    <row r="27" spans="1:25">
      <c r="A27" s="16">
        <v>10</v>
      </c>
      <c r="B27" t="s">
        <v>253</v>
      </c>
      <c r="C27" t="s">
        <v>13</v>
      </c>
      <c r="D27">
        <v>30688</v>
      </c>
      <c r="E27">
        <v>4346</v>
      </c>
      <c r="F27">
        <v>7.0799649999999996</v>
      </c>
      <c r="G27">
        <v>0</v>
      </c>
      <c r="H27">
        <v>90.646000000000001</v>
      </c>
      <c r="I27">
        <v>13.7</v>
      </c>
      <c r="J27">
        <v>3.1</v>
      </c>
      <c r="K27">
        <v>94.9</v>
      </c>
      <c r="L27">
        <v>1.0127999999999999</v>
      </c>
      <c r="M27">
        <v>86.346000000000004</v>
      </c>
      <c r="N27">
        <v>92.977999999999994</v>
      </c>
      <c r="O27">
        <v>87.733000000000004</v>
      </c>
      <c r="P27">
        <v>5</v>
      </c>
      <c r="Q27">
        <v>25.3</v>
      </c>
      <c r="R27">
        <v>20.7</v>
      </c>
      <c r="S27">
        <v>5.35</v>
      </c>
      <c r="T27" s="16">
        <v>9</v>
      </c>
      <c r="U27" s="23">
        <f t="shared" si="1"/>
        <v>75</v>
      </c>
      <c r="V27" s="16"/>
      <c r="W27" s="110" t="s">
        <v>587</v>
      </c>
      <c r="X27" s="110">
        <v>30688</v>
      </c>
      <c r="Y27" s="246">
        <f t="shared" si="0"/>
        <v>0</v>
      </c>
    </row>
    <row r="28" spans="1:25">
      <c r="A28" s="16">
        <v>9</v>
      </c>
      <c r="B28" t="s">
        <v>254</v>
      </c>
      <c r="C28" t="s">
        <v>13</v>
      </c>
      <c r="D28">
        <v>30613</v>
      </c>
      <c r="E28">
        <v>4335</v>
      </c>
      <c r="F28">
        <v>7.4754680000000002</v>
      </c>
      <c r="G28">
        <v>0</v>
      </c>
      <c r="H28">
        <v>90.156999999999996</v>
      </c>
      <c r="I28">
        <v>16.600000000000001</v>
      </c>
      <c r="J28">
        <v>0</v>
      </c>
      <c r="K28">
        <v>0</v>
      </c>
      <c r="L28">
        <v>1.0145999999999999</v>
      </c>
      <c r="M28">
        <v>87.138999999999996</v>
      </c>
      <c r="N28">
        <v>93.372</v>
      </c>
      <c r="O28">
        <v>90.938000000000002</v>
      </c>
      <c r="P28">
        <v>9.6</v>
      </c>
      <c r="Q28">
        <v>30.2</v>
      </c>
      <c r="R28">
        <v>14</v>
      </c>
      <c r="S28">
        <v>5.35</v>
      </c>
      <c r="T28" s="16">
        <v>8</v>
      </c>
      <c r="U28" s="23">
        <f t="shared" si="1"/>
        <v>0</v>
      </c>
      <c r="V28" s="16"/>
      <c r="W28" s="110" t="s">
        <v>554</v>
      </c>
      <c r="X28" s="110">
        <v>30613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30613</v>
      </c>
      <c r="E29">
        <v>4335</v>
      </c>
      <c r="F29">
        <v>7.1894159999999996</v>
      </c>
      <c r="G29">
        <v>0</v>
      </c>
      <c r="H29">
        <v>87.519000000000005</v>
      </c>
      <c r="I29">
        <v>21</v>
      </c>
      <c r="J29">
        <v>6.3</v>
      </c>
      <c r="K29">
        <v>65.8</v>
      </c>
      <c r="L29">
        <v>1.0133000000000001</v>
      </c>
      <c r="M29">
        <v>85.155000000000001</v>
      </c>
      <c r="N29">
        <v>90.438000000000002</v>
      </c>
      <c r="O29">
        <v>88.697999999999993</v>
      </c>
      <c r="P29">
        <v>15</v>
      </c>
      <c r="Q29">
        <v>32.6</v>
      </c>
      <c r="R29">
        <v>18.899999999999999</v>
      </c>
      <c r="S29">
        <v>5.36</v>
      </c>
      <c r="T29" s="22">
        <v>7</v>
      </c>
      <c r="U29" s="23">
        <f t="shared" si="1"/>
        <v>142</v>
      </c>
      <c r="V29" s="24">
        <v>8</v>
      </c>
      <c r="W29" s="110" t="s">
        <v>588</v>
      </c>
      <c r="X29" s="110">
        <v>30613</v>
      </c>
      <c r="Y29" s="246">
        <f t="shared" si="0"/>
        <v>0</v>
      </c>
    </row>
    <row r="30" spans="1:25">
      <c r="A30" s="16">
        <v>7</v>
      </c>
      <c r="B30" t="s">
        <v>256</v>
      </c>
      <c r="C30" t="s">
        <v>13</v>
      </c>
      <c r="D30">
        <v>30471</v>
      </c>
      <c r="E30">
        <v>4315</v>
      </c>
      <c r="F30">
        <v>6.8962839999999996</v>
      </c>
      <c r="G30">
        <v>0</v>
      </c>
      <c r="H30">
        <v>86.555000000000007</v>
      </c>
      <c r="I30">
        <v>19.2</v>
      </c>
      <c r="J30">
        <v>14.7</v>
      </c>
      <c r="K30">
        <v>94.2</v>
      </c>
      <c r="L30">
        <v>1.0125</v>
      </c>
      <c r="M30">
        <v>81.778999999999996</v>
      </c>
      <c r="N30">
        <v>90.484999999999999</v>
      </c>
      <c r="O30">
        <v>84.995999999999995</v>
      </c>
      <c r="P30">
        <v>11.5</v>
      </c>
      <c r="Q30">
        <v>30.8</v>
      </c>
      <c r="R30">
        <v>20.5</v>
      </c>
      <c r="S30">
        <v>5.36</v>
      </c>
      <c r="T30" s="16">
        <v>6</v>
      </c>
      <c r="U30" s="23">
        <f t="shared" si="1"/>
        <v>337</v>
      </c>
      <c r="V30" s="5"/>
      <c r="W30" s="110" t="s">
        <v>589</v>
      </c>
      <c r="X30" s="110">
        <v>30472</v>
      </c>
      <c r="Y30" s="246">
        <f t="shared" si="0"/>
        <v>3.2818089330817202E-3</v>
      </c>
    </row>
    <row r="31" spans="1:25">
      <c r="A31" s="16">
        <v>6</v>
      </c>
      <c r="B31" t="s">
        <v>257</v>
      </c>
      <c r="C31" t="s">
        <v>13</v>
      </c>
      <c r="D31">
        <v>30134</v>
      </c>
      <c r="E31">
        <v>4266</v>
      </c>
      <c r="F31">
        <v>6.9355669999999998</v>
      </c>
      <c r="G31">
        <v>0</v>
      </c>
      <c r="H31">
        <v>86.596999999999994</v>
      </c>
      <c r="I31">
        <v>20</v>
      </c>
      <c r="J31">
        <v>9.1999999999999993</v>
      </c>
      <c r="K31">
        <v>92.6</v>
      </c>
      <c r="L31">
        <v>1.0124</v>
      </c>
      <c r="M31">
        <v>83.697999999999993</v>
      </c>
      <c r="N31">
        <v>89.879000000000005</v>
      </c>
      <c r="O31">
        <v>86.012</v>
      </c>
      <c r="P31">
        <v>10.9</v>
      </c>
      <c r="Q31">
        <v>29.7</v>
      </c>
      <c r="R31">
        <v>21.3</v>
      </c>
      <c r="S31">
        <v>5.36</v>
      </c>
      <c r="T31" s="16">
        <v>5</v>
      </c>
      <c r="U31" s="23">
        <f t="shared" si="1"/>
        <v>223</v>
      </c>
      <c r="V31" s="5"/>
      <c r="W31" s="110" t="s">
        <v>590</v>
      </c>
      <c r="X31" s="110">
        <v>30134</v>
      </c>
      <c r="Y31" s="246">
        <f t="shared" si="0"/>
        <v>0</v>
      </c>
    </row>
    <row r="32" spans="1:25">
      <c r="A32" s="16">
        <v>5</v>
      </c>
      <c r="B32" t="s">
        <v>258</v>
      </c>
      <c r="C32" t="s">
        <v>13</v>
      </c>
      <c r="D32">
        <v>29911</v>
      </c>
      <c r="E32">
        <v>4234</v>
      </c>
      <c r="F32">
        <v>7.0839119999999998</v>
      </c>
      <c r="G32">
        <v>0</v>
      </c>
      <c r="H32">
        <v>87.305000000000007</v>
      </c>
      <c r="I32">
        <v>18.7</v>
      </c>
      <c r="J32">
        <v>17</v>
      </c>
      <c r="K32">
        <v>65</v>
      </c>
      <c r="L32">
        <v>1.0132000000000001</v>
      </c>
      <c r="M32">
        <v>84.929000000000002</v>
      </c>
      <c r="N32">
        <v>90.509</v>
      </c>
      <c r="O32">
        <v>86.828999999999994</v>
      </c>
      <c r="P32">
        <v>11.9</v>
      </c>
      <c r="Q32">
        <v>27.9</v>
      </c>
      <c r="R32">
        <v>17.8</v>
      </c>
      <c r="S32">
        <v>5.36</v>
      </c>
      <c r="T32" s="16">
        <v>4</v>
      </c>
      <c r="U32" s="23">
        <f t="shared" si="1"/>
        <v>385</v>
      </c>
      <c r="V32" s="5"/>
      <c r="W32" s="110" t="s">
        <v>591</v>
      </c>
      <c r="X32" s="110">
        <v>29911</v>
      </c>
      <c r="Y32" s="246">
        <f t="shared" si="0"/>
        <v>0</v>
      </c>
    </row>
    <row r="33" spans="1:25">
      <c r="A33" s="16">
        <v>4</v>
      </c>
      <c r="B33" t="s">
        <v>259</v>
      </c>
      <c r="C33" t="s">
        <v>13</v>
      </c>
      <c r="D33">
        <v>29526</v>
      </c>
      <c r="E33">
        <v>4179</v>
      </c>
      <c r="F33">
        <v>7.0024490000000004</v>
      </c>
      <c r="G33">
        <v>0</v>
      </c>
      <c r="H33">
        <v>87.287999999999997</v>
      </c>
      <c r="I33">
        <v>17.899999999999999</v>
      </c>
      <c r="J33">
        <v>20.5</v>
      </c>
      <c r="K33">
        <v>93.1</v>
      </c>
      <c r="L33">
        <v>1.0125999999999999</v>
      </c>
      <c r="M33">
        <v>83.56</v>
      </c>
      <c r="N33">
        <v>90.506</v>
      </c>
      <c r="O33">
        <v>86.885000000000005</v>
      </c>
      <c r="P33">
        <v>8.8000000000000007</v>
      </c>
      <c r="Q33">
        <v>28.3</v>
      </c>
      <c r="R33">
        <v>21.4</v>
      </c>
      <c r="S33">
        <v>5.36</v>
      </c>
      <c r="T33" s="16">
        <v>3</v>
      </c>
      <c r="U33" s="23">
        <f t="shared" si="1"/>
        <v>477</v>
      </c>
      <c r="V33" s="5"/>
      <c r="W33" s="110" t="s">
        <v>592</v>
      </c>
      <c r="X33" s="110">
        <v>29526</v>
      </c>
      <c r="Y33" s="246">
        <f t="shared" si="0"/>
        <v>0</v>
      </c>
    </row>
    <row r="34" spans="1:25">
      <c r="A34" s="16">
        <v>3</v>
      </c>
      <c r="B34" t="s">
        <v>260</v>
      </c>
      <c r="C34" t="s">
        <v>13</v>
      </c>
      <c r="D34">
        <v>29049</v>
      </c>
      <c r="E34">
        <v>4112</v>
      </c>
      <c r="F34">
        <v>7.1442699999999997</v>
      </c>
      <c r="G34">
        <v>0</v>
      </c>
      <c r="H34">
        <v>90.415000000000006</v>
      </c>
      <c r="I34">
        <v>17.8</v>
      </c>
      <c r="J34">
        <v>5.8</v>
      </c>
      <c r="K34">
        <v>95.1</v>
      </c>
      <c r="L34">
        <v>1.0129999999999999</v>
      </c>
      <c r="M34">
        <v>86.076999999999998</v>
      </c>
      <c r="N34">
        <v>93.638999999999996</v>
      </c>
      <c r="O34">
        <v>88.504999999999995</v>
      </c>
      <c r="P34">
        <v>6.7</v>
      </c>
      <c r="Q34">
        <v>33.299999999999997</v>
      </c>
      <c r="R34">
        <v>20.2</v>
      </c>
      <c r="S34">
        <v>5.36</v>
      </c>
      <c r="T34" s="16">
        <v>2</v>
      </c>
      <c r="U34" s="23">
        <f t="shared" si="1"/>
        <v>140</v>
      </c>
      <c r="V34" s="5"/>
      <c r="W34" s="247"/>
      <c r="X34" s="137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28909</v>
      </c>
      <c r="E35">
        <v>4093</v>
      </c>
      <c r="F35">
        <v>7.4561650000000004</v>
      </c>
      <c r="G35">
        <v>0</v>
      </c>
      <c r="H35">
        <v>89.507000000000005</v>
      </c>
      <c r="I35">
        <v>15.2</v>
      </c>
      <c r="J35">
        <v>0</v>
      </c>
      <c r="K35">
        <v>0</v>
      </c>
      <c r="L35">
        <v>1.0143</v>
      </c>
      <c r="M35">
        <v>85.947000000000003</v>
      </c>
      <c r="N35">
        <v>91.968000000000004</v>
      </c>
      <c r="O35">
        <v>91.028000000000006</v>
      </c>
      <c r="P35">
        <v>9.6</v>
      </c>
      <c r="Q35">
        <v>24.5</v>
      </c>
      <c r="R35">
        <v>15.7</v>
      </c>
      <c r="S35">
        <v>5.36</v>
      </c>
      <c r="T35" s="16">
        <v>1</v>
      </c>
      <c r="U35" s="23">
        <f t="shared" si="1"/>
        <v>0</v>
      </c>
      <c r="V35" s="5"/>
      <c r="W35" s="121"/>
      <c r="X35" s="110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28909</v>
      </c>
      <c r="E36">
        <v>4093</v>
      </c>
      <c r="F36">
        <v>7.1955549999999997</v>
      </c>
      <c r="G36">
        <v>0</v>
      </c>
      <c r="H36">
        <v>86.209000000000003</v>
      </c>
      <c r="I36">
        <v>15.4</v>
      </c>
      <c r="J36">
        <v>2.4</v>
      </c>
      <c r="K36">
        <v>37.6</v>
      </c>
      <c r="L36">
        <v>1.0138</v>
      </c>
      <c r="M36">
        <v>81.692999999999998</v>
      </c>
      <c r="N36">
        <v>89.688000000000002</v>
      </c>
      <c r="O36">
        <v>87.403000000000006</v>
      </c>
      <c r="P36">
        <v>6.1</v>
      </c>
      <c r="Q36">
        <v>26.2</v>
      </c>
      <c r="R36">
        <v>15.5</v>
      </c>
      <c r="S36">
        <v>5.36</v>
      </c>
      <c r="T36" s="1"/>
      <c r="U36" s="26"/>
      <c r="V36" s="5"/>
      <c r="W36" s="121"/>
      <c r="X36" s="110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803620</v>
      </c>
      <c r="T6" s="22">
        <v>30</v>
      </c>
      <c r="U6" s="23">
        <f>D6-D7</f>
        <v>1142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802478</v>
      </c>
      <c r="T7" s="16">
        <v>29</v>
      </c>
      <c r="U7" s="23">
        <f>D7-D8</f>
        <v>1027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801451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1102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800349</v>
      </c>
      <c r="E9">
        <v>249263</v>
      </c>
      <c r="F9">
        <v>6.8579610000000004</v>
      </c>
      <c r="G9">
        <v>0</v>
      </c>
      <c r="H9">
        <v>84.013000000000005</v>
      </c>
      <c r="I9">
        <v>17.2</v>
      </c>
      <c r="J9">
        <v>50.5</v>
      </c>
      <c r="K9">
        <v>86.1</v>
      </c>
      <c r="L9">
        <v>1.0130999999999999</v>
      </c>
      <c r="M9">
        <v>65.768000000000001</v>
      </c>
      <c r="N9">
        <v>91.102000000000004</v>
      </c>
      <c r="O9">
        <v>82.805000000000007</v>
      </c>
      <c r="P9">
        <v>12.2</v>
      </c>
      <c r="Q9">
        <v>25.2</v>
      </c>
      <c r="R9">
        <v>15.1</v>
      </c>
      <c r="S9">
        <v>4.76</v>
      </c>
      <c r="T9" s="16">
        <v>27</v>
      </c>
      <c r="U9" s="23">
        <f t="shared" si="1"/>
        <v>1198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799151</v>
      </c>
      <c r="E10">
        <v>249088</v>
      </c>
      <c r="F10">
        <v>7.2181639999999998</v>
      </c>
      <c r="G10">
        <v>0</v>
      </c>
      <c r="H10">
        <v>90.075999999999993</v>
      </c>
      <c r="I10">
        <v>17.600000000000001</v>
      </c>
      <c r="J10">
        <v>48.9</v>
      </c>
      <c r="K10">
        <v>91.2</v>
      </c>
      <c r="L10">
        <v>1.0138</v>
      </c>
      <c r="M10">
        <v>87.266000000000005</v>
      </c>
      <c r="N10">
        <v>92.453000000000003</v>
      </c>
      <c r="O10">
        <v>87.965999999999994</v>
      </c>
      <c r="P10">
        <v>11.5</v>
      </c>
      <c r="Q10">
        <v>27.2</v>
      </c>
      <c r="R10">
        <v>15.9</v>
      </c>
      <c r="S10">
        <v>4.7699999999999996</v>
      </c>
      <c r="T10" s="16">
        <v>26</v>
      </c>
      <c r="U10" s="23">
        <f t="shared" si="1"/>
        <v>1158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797993</v>
      </c>
      <c r="E11">
        <v>248931</v>
      </c>
      <c r="F11">
        <v>7.3809079999999998</v>
      </c>
      <c r="G11">
        <v>0</v>
      </c>
      <c r="H11">
        <v>91.031000000000006</v>
      </c>
      <c r="I11">
        <v>18</v>
      </c>
      <c r="J11">
        <v>50.3</v>
      </c>
      <c r="K11">
        <v>83.2</v>
      </c>
      <c r="L11">
        <v>1.014</v>
      </c>
      <c r="M11">
        <v>87.625</v>
      </c>
      <c r="N11">
        <v>93.808000000000007</v>
      </c>
      <c r="O11">
        <v>90.578999999999994</v>
      </c>
      <c r="P11">
        <v>11.8</v>
      </c>
      <c r="Q11">
        <v>26.2</v>
      </c>
      <c r="R11">
        <v>16.899999999999999</v>
      </c>
      <c r="S11">
        <v>4.7699999999999996</v>
      </c>
      <c r="T11" s="16">
        <v>25</v>
      </c>
      <c r="U11" s="23">
        <f t="shared" si="1"/>
        <v>1192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796801</v>
      </c>
      <c r="E12">
        <v>248769</v>
      </c>
      <c r="F12">
        <v>7.3292890000000002</v>
      </c>
      <c r="G12">
        <v>0</v>
      </c>
      <c r="H12">
        <v>90.899000000000001</v>
      </c>
      <c r="I12">
        <v>19.2</v>
      </c>
      <c r="J12">
        <v>49.4</v>
      </c>
      <c r="K12">
        <v>92</v>
      </c>
      <c r="L12">
        <v>1.0135000000000001</v>
      </c>
      <c r="M12">
        <v>87.647000000000006</v>
      </c>
      <c r="N12">
        <v>93.447000000000003</v>
      </c>
      <c r="O12">
        <v>90.900999999999996</v>
      </c>
      <c r="P12">
        <v>16.2</v>
      </c>
      <c r="Q12">
        <v>22.7</v>
      </c>
      <c r="R12">
        <v>19.8</v>
      </c>
      <c r="S12">
        <v>4.78</v>
      </c>
      <c r="T12" s="16">
        <v>24</v>
      </c>
      <c r="U12" s="23">
        <f t="shared" si="1"/>
        <v>1169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795632</v>
      </c>
      <c r="E13">
        <v>248610</v>
      </c>
      <c r="F13">
        <v>7.2200610000000003</v>
      </c>
      <c r="G13">
        <v>0</v>
      </c>
      <c r="H13">
        <v>92.662999999999997</v>
      </c>
      <c r="I13">
        <v>20.3</v>
      </c>
      <c r="J13">
        <v>43.6</v>
      </c>
      <c r="K13">
        <v>80</v>
      </c>
      <c r="L13">
        <v>1.0133000000000001</v>
      </c>
      <c r="M13">
        <v>89.138999999999996</v>
      </c>
      <c r="N13">
        <v>94.942999999999998</v>
      </c>
      <c r="O13">
        <v>89.215000000000003</v>
      </c>
      <c r="P13">
        <v>16.3</v>
      </c>
      <c r="Q13">
        <v>27.6</v>
      </c>
      <c r="R13">
        <v>19.3</v>
      </c>
      <c r="S13">
        <v>4.78</v>
      </c>
      <c r="T13" s="16">
        <v>23</v>
      </c>
      <c r="U13" s="23">
        <f t="shared" si="1"/>
        <v>1035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794597</v>
      </c>
      <c r="E14">
        <v>248471</v>
      </c>
      <c r="F14">
        <v>7.4391689999999997</v>
      </c>
      <c r="G14">
        <v>0</v>
      </c>
      <c r="H14">
        <v>92.358999999999995</v>
      </c>
      <c r="I14">
        <v>20.6</v>
      </c>
      <c r="J14">
        <v>44.4</v>
      </c>
      <c r="K14">
        <v>80.599999999999994</v>
      </c>
      <c r="L14">
        <v>1.0138</v>
      </c>
      <c r="M14">
        <v>90.287999999999997</v>
      </c>
      <c r="N14">
        <v>94.311999999999998</v>
      </c>
      <c r="O14">
        <v>92.209000000000003</v>
      </c>
      <c r="P14">
        <v>16.100000000000001</v>
      </c>
      <c r="Q14">
        <v>27.3</v>
      </c>
      <c r="R14">
        <v>19.2</v>
      </c>
      <c r="S14">
        <v>4.78</v>
      </c>
      <c r="T14" s="16">
        <v>22</v>
      </c>
      <c r="U14" s="23">
        <f t="shared" si="1"/>
        <v>1054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793543</v>
      </c>
      <c r="E15">
        <v>248329</v>
      </c>
      <c r="F15">
        <v>7.3492550000000003</v>
      </c>
      <c r="G15">
        <v>0</v>
      </c>
      <c r="H15">
        <v>90.23</v>
      </c>
      <c r="I15">
        <v>21</v>
      </c>
      <c r="J15">
        <v>48</v>
      </c>
      <c r="K15">
        <v>86.3</v>
      </c>
      <c r="L15">
        <v>1.0135000000000001</v>
      </c>
      <c r="M15">
        <v>87.430999999999997</v>
      </c>
      <c r="N15">
        <v>93.284999999999997</v>
      </c>
      <c r="O15">
        <v>91.325000000000003</v>
      </c>
      <c r="P15">
        <v>17.100000000000001</v>
      </c>
      <c r="Q15">
        <v>27.2</v>
      </c>
      <c r="R15">
        <v>20.2</v>
      </c>
      <c r="S15">
        <v>4.79</v>
      </c>
      <c r="T15" s="22">
        <v>21</v>
      </c>
      <c r="U15" s="23">
        <f t="shared" si="1"/>
        <v>1137</v>
      </c>
      <c r="V15" s="24">
        <v>22</v>
      </c>
      <c r="W15" s="110" t="s">
        <v>593</v>
      </c>
      <c r="X15" s="110">
        <v>793544</v>
      </c>
      <c r="Y15" s="246">
        <f t="shared" si="0"/>
        <v>1.2601711564741436E-4</v>
      </c>
    </row>
    <row r="16" spans="1:25">
      <c r="A16" s="16">
        <v>21</v>
      </c>
      <c r="B16" t="s">
        <v>276</v>
      </c>
      <c r="C16" t="s">
        <v>13</v>
      </c>
      <c r="D16">
        <v>792406</v>
      </c>
      <c r="E16">
        <v>248172</v>
      </c>
      <c r="F16">
        <v>7.1502730000000003</v>
      </c>
      <c r="G16">
        <v>0</v>
      </c>
      <c r="H16">
        <v>90.453000000000003</v>
      </c>
      <c r="I16">
        <v>20.5</v>
      </c>
      <c r="J16">
        <v>44.8</v>
      </c>
      <c r="K16">
        <v>78.8</v>
      </c>
      <c r="L16">
        <v>1.0129999999999999</v>
      </c>
      <c r="M16">
        <v>86.724000000000004</v>
      </c>
      <c r="N16">
        <v>92.912999999999997</v>
      </c>
      <c r="O16">
        <v>88.733000000000004</v>
      </c>
      <c r="P16">
        <v>16.899999999999999</v>
      </c>
      <c r="Q16">
        <v>26.3</v>
      </c>
      <c r="R16">
        <v>20.6</v>
      </c>
      <c r="S16">
        <v>4.79</v>
      </c>
      <c r="T16" s="16">
        <v>20</v>
      </c>
      <c r="U16" s="23">
        <f t="shared" si="1"/>
        <v>1060</v>
      </c>
      <c r="V16" s="16"/>
      <c r="W16" s="110" t="s">
        <v>594</v>
      </c>
      <c r="X16" s="110">
        <v>792406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791346</v>
      </c>
      <c r="E17">
        <v>248026</v>
      </c>
      <c r="F17">
        <v>7.2480159999999998</v>
      </c>
      <c r="G17">
        <v>0</v>
      </c>
      <c r="H17">
        <v>90.061999999999998</v>
      </c>
      <c r="I17">
        <v>20.5</v>
      </c>
      <c r="J17">
        <v>51.8</v>
      </c>
      <c r="K17">
        <v>89</v>
      </c>
      <c r="L17">
        <v>1.0134000000000001</v>
      </c>
      <c r="M17">
        <v>87.507999999999996</v>
      </c>
      <c r="N17">
        <v>92.325000000000003</v>
      </c>
      <c r="O17">
        <v>89.510999999999996</v>
      </c>
      <c r="P17">
        <v>16.899999999999999</v>
      </c>
      <c r="Q17">
        <v>28.6</v>
      </c>
      <c r="R17">
        <v>19</v>
      </c>
      <c r="S17">
        <v>4.79</v>
      </c>
      <c r="T17" s="16">
        <v>19</v>
      </c>
      <c r="U17" s="23">
        <f t="shared" si="1"/>
        <v>1229</v>
      </c>
      <c r="V17" s="16"/>
      <c r="W17" s="110" t="s">
        <v>595</v>
      </c>
      <c r="X17" s="110">
        <v>791347</v>
      </c>
      <c r="Y17" s="246">
        <f t="shared" si="0"/>
        <v>1.263669747544327E-4</v>
      </c>
    </row>
    <row r="18" spans="1:25">
      <c r="A18" s="16">
        <v>19</v>
      </c>
      <c r="B18" t="s">
        <v>278</v>
      </c>
      <c r="C18" t="s">
        <v>13</v>
      </c>
      <c r="D18">
        <v>790117</v>
      </c>
      <c r="E18">
        <v>247857</v>
      </c>
      <c r="F18">
        <v>7.3515519999999999</v>
      </c>
      <c r="G18">
        <v>0</v>
      </c>
      <c r="H18">
        <v>89.21</v>
      </c>
      <c r="I18">
        <v>19.2</v>
      </c>
      <c r="J18">
        <v>48.1</v>
      </c>
      <c r="K18">
        <v>80.900000000000006</v>
      </c>
      <c r="L18">
        <v>1.0138</v>
      </c>
      <c r="M18">
        <v>85.700999999999993</v>
      </c>
      <c r="N18">
        <v>92.058999999999997</v>
      </c>
      <c r="O18">
        <v>90.424999999999997</v>
      </c>
      <c r="P18">
        <v>15.1</v>
      </c>
      <c r="Q18">
        <v>25.8</v>
      </c>
      <c r="R18">
        <v>17.600000000000001</v>
      </c>
      <c r="S18">
        <v>4.78</v>
      </c>
      <c r="T18" s="16">
        <v>18</v>
      </c>
      <c r="U18" s="23">
        <f t="shared" si="1"/>
        <v>1140</v>
      </c>
      <c r="V18" s="16"/>
      <c r="W18" s="110" t="s">
        <v>596</v>
      </c>
      <c r="X18" s="110">
        <v>790118</v>
      </c>
      <c r="Y18" s="246">
        <f t="shared" si="0"/>
        <v>1.2656353426621081E-4</v>
      </c>
    </row>
    <row r="19" spans="1:25">
      <c r="A19" s="16">
        <v>18</v>
      </c>
      <c r="B19" t="s">
        <v>279</v>
      </c>
      <c r="C19" t="s">
        <v>13</v>
      </c>
      <c r="D19">
        <v>788977</v>
      </c>
      <c r="E19">
        <v>247699</v>
      </c>
      <c r="F19">
        <v>7.2191729999999996</v>
      </c>
      <c r="G19">
        <v>0</v>
      </c>
      <c r="H19">
        <v>94.057000000000002</v>
      </c>
      <c r="I19">
        <v>20.399999999999999</v>
      </c>
      <c r="J19">
        <v>37.700000000000003</v>
      </c>
      <c r="K19">
        <v>93.7</v>
      </c>
      <c r="L19">
        <v>1.0135000000000001</v>
      </c>
      <c r="M19">
        <v>86.957999999999998</v>
      </c>
      <c r="N19">
        <v>97.195999999999998</v>
      </c>
      <c r="O19">
        <v>88.846999999999994</v>
      </c>
      <c r="P19">
        <v>14.9</v>
      </c>
      <c r="Q19">
        <v>28.3</v>
      </c>
      <c r="R19">
        <v>18.3</v>
      </c>
      <c r="S19">
        <v>4.79</v>
      </c>
      <c r="T19" s="16">
        <v>17</v>
      </c>
      <c r="U19" s="23">
        <f t="shared" si="1"/>
        <v>895</v>
      </c>
      <c r="V19" s="16"/>
      <c r="W19" s="110" t="s">
        <v>597</v>
      </c>
      <c r="X19" s="110">
        <v>788977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788082</v>
      </c>
      <c r="E20">
        <v>247581</v>
      </c>
      <c r="F20">
        <v>7.6434569999999997</v>
      </c>
      <c r="G20">
        <v>0</v>
      </c>
      <c r="H20">
        <v>92.971999999999994</v>
      </c>
      <c r="I20">
        <v>20.6</v>
      </c>
      <c r="J20">
        <v>38.299999999999997</v>
      </c>
      <c r="K20">
        <v>69</v>
      </c>
      <c r="L20">
        <v>1.0143</v>
      </c>
      <c r="M20">
        <v>90.326999999999998</v>
      </c>
      <c r="N20">
        <v>96.915999999999997</v>
      </c>
      <c r="O20">
        <v>94.754999999999995</v>
      </c>
      <c r="P20">
        <v>14.4</v>
      </c>
      <c r="Q20">
        <v>28.1</v>
      </c>
      <c r="R20">
        <v>18.5</v>
      </c>
      <c r="S20">
        <v>4.8</v>
      </c>
      <c r="T20" s="16">
        <v>16</v>
      </c>
      <c r="U20" s="23">
        <f t="shared" si="1"/>
        <v>907</v>
      </c>
      <c r="V20" s="16"/>
      <c r="W20" s="110" t="s">
        <v>598</v>
      </c>
      <c r="X20" s="110">
        <v>788083</v>
      </c>
      <c r="Y20" s="246">
        <f t="shared" si="0"/>
        <v>1.2689034898016871E-4</v>
      </c>
    </row>
    <row r="21" spans="1:25">
      <c r="A21" s="16">
        <v>16</v>
      </c>
      <c r="B21" t="s">
        <v>281</v>
      </c>
      <c r="C21" t="s">
        <v>13</v>
      </c>
      <c r="D21">
        <v>787175</v>
      </c>
      <c r="E21">
        <v>247459</v>
      </c>
      <c r="F21">
        <v>7.3534259999999998</v>
      </c>
      <c r="G21">
        <v>0</v>
      </c>
      <c r="H21">
        <v>90.947000000000003</v>
      </c>
      <c r="I21">
        <v>21.2</v>
      </c>
      <c r="J21">
        <v>49</v>
      </c>
      <c r="K21">
        <v>82</v>
      </c>
      <c r="L21">
        <v>1.0135000000000001</v>
      </c>
      <c r="M21">
        <v>87.878</v>
      </c>
      <c r="N21">
        <v>92.409000000000006</v>
      </c>
      <c r="O21">
        <v>91.341999999999999</v>
      </c>
      <c r="P21">
        <v>16.600000000000001</v>
      </c>
      <c r="Q21">
        <v>28.4</v>
      </c>
      <c r="R21">
        <v>20</v>
      </c>
      <c r="S21">
        <v>4.8</v>
      </c>
      <c r="T21" s="16">
        <v>15</v>
      </c>
      <c r="U21" s="23">
        <f t="shared" si="1"/>
        <v>1163</v>
      </c>
      <c r="V21" s="16"/>
      <c r="W21" s="110" t="s">
        <v>599</v>
      </c>
      <c r="X21" s="110">
        <v>787175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786012</v>
      </c>
      <c r="E22">
        <v>247299</v>
      </c>
      <c r="F22">
        <v>7.1047799999999999</v>
      </c>
      <c r="G22">
        <v>0</v>
      </c>
      <c r="H22">
        <v>86.918999999999997</v>
      </c>
      <c r="I22">
        <v>21</v>
      </c>
      <c r="J22">
        <v>47.9</v>
      </c>
      <c r="K22">
        <v>83.2</v>
      </c>
      <c r="L22">
        <v>1.0129999999999999</v>
      </c>
      <c r="M22">
        <v>83.611000000000004</v>
      </c>
      <c r="N22">
        <v>89.924999999999997</v>
      </c>
      <c r="O22">
        <v>87.872</v>
      </c>
      <c r="P22">
        <v>16.399999999999999</v>
      </c>
      <c r="Q22">
        <v>29.6</v>
      </c>
      <c r="R22">
        <v>20</v>
      </c>
      <c r="S22">
        <v>4.79</v>
      </c>
      <c r="T22" s="22">
        <v>14</v>
      </c>
      <c r="U22" s="23">
        <f t="shared" si="1"/>
        <v>1134</v>
      </c>
      <c r="V22" s="24">
        <v>15</v>
      </c>
      <c r="W22" s="110" t="s">
        <v>600</v>
      </c>
      <c r="X22" s="110">
        <v>786015</v>
      </c>
      <c r="Y22" s="246">
        <f t="shared" si="0"/>
        <v>3.8167356223084425E-4</v>
      </c>
    </row>
    <row r="23" spans="1:25">
      <c r="A23" s="16">
        <v>14</v>
      </c>
      <c r="B23" t="s">
        <v>249</v>
      </c>
      <c r="C23" t="s">
        <v>13</v>
      </c>
      <c r="D23">
        <v>784878</v>
      </c>
      <c r="E23">
        <v>247137</v>
      </c>
      <c r="F23">
        <v>6.9527669999999997</v>
      </c>
      <c r="G23">
        <v>0</v>
      </c>
      <c r="H23">
        <v>87.667000000000002</v>
      </c>
      <c r="I23">
        <v>20.6</v>
      </c>
      <c r="J23">
        <v>45</v>
      </c>
      <c r="K23">
        <v>81</v>
      </c>
      <c r="L23">
        <v>1.0128999999999999</v>
      </c>
      <c r="M23">
        <v>84.677999999999997</v>
      </c>
      <c r="N23">
        <v>90.882000000000005</v>
      </c>
      <c r="O23">
        <v>85.192999999999998</v>
      </c>
      <c r="P23">
        <v>16.100000000000001</v>
      </c>
      <c r="Q23">
        <v>29.3</v>
      </c>
      <c r="R23">
        <v>18.3</v>
      </c>
      <c r="S23">
        <v>4.79</v>
      </c>
      <c r="T23" s="16">
        <v>13</v>
      </c>
      <c r="U23" s="23">
        <f t="shared" si="1"/>
        <v>1064</v>
      </c>
      <c r="V23" s="16"/>
      <c r="W23" s="110" t="s">
        <v>601</v>
      </c>
      <c r="X23" s="110">
        <v>784881</v>
      </c>
      <c r="Y23" s="246">
        <f t="shared" si="0"/>
        <v>3.822250082237133E-4</v>
      </c>
    </row>
    <row r="24" spans="1:25">
      <c r="A24" s="16">
        <v>13</v>
      </c>
      <c r="B24" t="s">
        <v>250</v>
      </c>
      <c r="C24" t="s">
        <v>13</v>
      </c>
      <c r="D24">
        <v>783814</v>
      </c>
      <c r="E24">
        <v>246987</v>
      </c>
      <c r="F24">
        <v>7.1133600000000001</v>
      </c>
      <c r="G24">
        <v>0</v>
      </c>
      <c r="H24">
        <v>87.903999999999996</v>
      </c>
      <c r="I24">
        <v>20.6</v>
      </c>
      <c r="J24">
        <v>43.8</v>
      </c>
      <c r="K24">
        <v>75.900000000000006</v>
      </c>
      <c r="L24">
        <v>1.0127999999999999</v>
      </c>
      <c r="M24">
        <v>85.201999999999998</v>
      </c>
      <c r="N24">
        <v>90.97</v>
      </c>
      <c r="O24">
        <v>88.444000000000003</v>
      </c>
      <c r="P24">
        <v>18</v>
      </c>
      <c r="Q24">
        <v>26.4</v>
      </c>
      <c r="R24">
        <v>21.2</v>
      </c>
      <c r="S24">
        <v>4.8</v>
      </c>
      <c r="T24" s="16">
        <v>12</v>
      </c>
      <c r="U24" s="23">
        <f t="shared" si="1"/>
        <v>1038</v>
      </c>
      <c r="V24" s="16"/>
      <c r="W24" s="110" t="s">
        <v>602</v>
      </c>
      <c r="X24" s="110">
        <v>783817</v>
      </c>
      <c r="Y24" s="246">
        <f t="shared" si="0"/>
        <v>3.8274386525927184E-4</v>
      </c>
    </row>
    <row r="25" spans="1:25">
      <c r="A25" s="16">
        <v>12</v>
      </c>
      <c r="B25" t="s">
        <v>251</v>
      </c>
      <c r="C25" t="s">
        <v>13</v>
      </c>
      <c r="D25">
        <v>782776</v>
      </c>
      <c r="E25">
        <v>246841</v>
      </c>
      <c r="F25">
        <v>6.9836239999999998</v>
      </c>
      <c r="G25">
        <v>0</v>
      </c>
      <c r="H25">
        <v>87.343000000000004</v>
      </c>
      <c r="I25">
        <v>20.399999999999999</v>
      </c>
      <c r="J25">
        <v>49</v>
      </c>
      <c r="K25">
        <v>89.7</v>
      </c>
      <c r="L25">
        <v>1.0125999999999999</v>
      </c>
      <c r="M25">
        <v>85.558000000000007</v>
      </c>
      <c r="N25">
        <v>89.55</v>
      </c>
      <c r="O25">
        <v>86.423000000000002</v>
      </c>
      <c r="P25">
        <v>18.8</v>
      </c>
      <c r="Q25">
        <v>24.3</v>
      </c>
      <c r="R25">
        <v>20.6</v>
      </c>
      <c r="S25">
        <v>4.8</v>
      </c>
      <c r="T25" s="16">
        <v>11</v>
      </c>
      <c r="U25" s="23">
        <f t="shared" si="1"/>
        <v>1164</v>
      </c>
      <c r="V25" s="16"/>
      <c r="W25" s="110" t="s">
        <v>603</v>
      </c>
      <c r="X25" s="110">
        <v>782778</v>
      </c>
      <c r="Y25" s="246">
        <f t="shared" si="0"/>
        <v>2.5550093513970751E-4</v>
      </c>
    </row>
    <row r="26" spans="1:25">
      <c r="A26" s="16">
        <v>11</v>
      </c>
      <c r="B26" t="s">
        <v>252</v>
      </c>
      <c r="C26" t="s">
        <v>13</v>
      </c>
      <c r="D26">
        <v>781612</v>
      </c>
      <c r="E26">
        <v>246676</v>
      </c>
      <c r="F26">
        <v>7.0033089999999998</v>
      </c>
      <c r="G26">
        <v>0</v>
      </c>
      <c r="H26">
        <v>88.974000000000004</v>
      </c>
      <c r="I26">
        <v>21.4</v>
      </c>
      <c r="J26">
        <v>47.4</v>
      </c>
      <c r="K26">
        <v>82.5</v>
      </c>
      <c r="L26">
        <v>1.0126999999999999</v>
      </c>
      <c r="M26">
        <v>85.891000000000005</v>
      </c>
      <c r="N26">
        <v>91.283000000000001</v>
      </c>
      <c r="O26">
        <v>86.61</v>
      </c>
      <c r="P26">
        <v>19.100000000000001</v>
      </c>
      <c r="Q26">
        <v>25.6</v>
      </c>
      <c r="R26">
        <v>20.399999999999999</v>
      </c>
      <c r="S26">
        <v>4.8099999999999996</v>
      </c>
      <c r="T26" s="16">
        <v>10</v>
      </c>
      <c r="U26" s="23">
        <f t="shared" si="1"/>
        <v>1126</v>
      </c>
      <c r="V26" s="16"/>
      <c r="W26" s="110" t="s">
        <v>604</v>
      </c>
      <c r="X26" s="110">
        <v>781615</v>
      </c>
      <c r="Y26" s="246">
        <f t="shared" si="0"/>
        <v>3.8382215217325211E-4</v>
      </c>
    </row>
    <row r="27" spans="1:25">
      <c r="A27" s="16">
        <v>10</v>
      </c>
      <c r="B27" t="s">
        <v>253</v>
      </c>
      <c r="C27" t="s">
        <v>13</v>
      </c>
      <c r="D27">
        <v>780486</v>
      </c>
      <c r="E27">
        <v>246518</v>
      </c>
      <c r="F27">
        <v>7.1305160000000001</v>
      </c>
      <c r="G27">
        <v>0</v>
      </c>
      <c r="H27">
        <v>91.171999999999997</v>
      </c>
      <c r="I27">
        <v>18.399999999999999</v>
      </c>
      <c r="J27">
        <v>41.8</v>
      </c>
      <c r="K27">
        <v>79</v>
      </c>
      <c r="L27">
        <v>1.0130999999999999</v>
      </c>
      <c r="M27">
        <v>86.87</v>
      </c>
      <c r="N27">
        <v>93.504999999999995</v>
      </c>
      <c r="O27">
        <v>88.036000000000001</v>
      </c>
      <c r="P27">
        <v>14.1</v>
      </c>
      <c r="Q27">
        <v>24.7</v>
      </c>
      <c r="R27">
        <v>19.399999999999999</v>
      </c>
      <c r="S27">
        <v>4.8</v>
      </c>
      <c r="T27" s="16">
        <v>9</v>
      </c>
      <c r="U27" s="23">
        <f t="shared" si="1"/>
        <v>989</v>
      </c>
      <c r="V27" s="16"/>
      <c r="W27" s="110" t="s">
        <v>605</v>
      </c>
      <c r="X27" s="110">
        <v>780488</v>
      </c>
      <c r="Y27" s="246">
        <f t="shared" si="0"/>
        <v>2.5625059258516103E-4</v>
      </c>
    </row>
    <row r="28" spans="1:25">
      <c r="A28" s="16">
        <v>9</v>
      </c>
      <c r="B28" t="s">
        <v>254</v>
      </c>
      <c r="C28" t="s">
        <v>13</v>
      </c>
      <c r="D28">
        <v>779497</v>
      </c>
      <c r="E28">
        <v>246384</v>
      </c>
      <c r="F28">
        <v>7.4322749999999997</v>
      </c>
      <c r="G28">
        <v>0</v>
      </c>
      <c r="H28">
        <v>90.665000000000006</v>
      </c>
      <c r="I28">
        <v>19.8</v>
      </c>
      <c r="J28">
        <v>41.2</v>
      </c>
      <c r="K28">
        <v>76.099999999999994</v>
      </c>
      <c r="L28">
        <v>1.014</v>
      </c>
      <c r="M28">
        <v>87.593000000000004</v>
      </c>
      <c r="N28">
        <v>93.903999999999996</v>
      </c>
      <c r="O28">
        <v>91.513999999999996</v>
      </c>
      <c r="P28">
        <v>15.9</v>
      </c>
      <c r="Q28">
        <v>27.2</v>
      </c>
      <c r="R28">
        <v>17.600000000000001</v>
      </c>
      <c r="S28">
        <v>4.8099999999999996</v>
      </c>
      <c r="T28" s="16">
        <v>8</v>
      </c>
      <c r="U28" s="23">
        <f t="shared" si="1"/>
        <v>976</v>
      </c>
      <c r="V28" s="16"/>
      <c r="W28" s="110" t="s">
        <v>606</v>
      </c>
      <c r="X28" s="110">
        <v>779499</v>
      </c>
      <c r="Y28" s="246">
        <f t="shared" si="0"/>
        <v>2.5657571485737662E-4</v>
      </c>
    </row>
    <row r="29" spans="1:25" s="25" customFormat="1">
      <c r="A29" s="21">
        <v>8</v>
      </c>
      <c r="B29" t="s">
        <v>255</v>
      </c>
      <c r="C29" t="s">
        <v>13</v>
      </c>
      <c r="D29">
        <v>778521</v>
      </c>
      <c r="E29">
        <v>246251</v>
      </c>
      <c r="F29">
        <v>7.1564610000000002</v>
      </c>
      <c r="G29">
        <v>0</v>
      </c>
      <c r="H29">
        <v>88.001999999999995</v>
      </c>
      <c r="I29">
        <v>22.7</v>
      </c>
      <c r="J29">
        <v>46</v>
      </c>
      <c r="K29">
        <v>81.3</v>
      </c>
      <c r="L29">
        <v>1.0127999999999999</v>
      </c>
      <c r="M29">
        <v>85.344999999999999</v>
      </c>
      <c r="N29">
        <v>90.953000000000003</v>
      </c>
      <c r="O29">
        <v>89.313000000000002</v>
      </c>
      <c r="P29">
        <v>19.899999999999999</v>
      </c>
      <c r="Q29">
        <v>29.6</v>
      </c>
      <c r="R29">
        <v>22</v>
      </c>
      <c r="S29">
        <v>4.82</v>
      </c>
      <c r="T29" s="22">
        <v>7</v>
      </c>
      <c r="U29" s="23">
        <f t="shared" si="1"/>
        <v>1093</v>
      </c>
      <c r="V29" s="24">
        <v>8</v>
      </c>
      <c r="W29" s="110" t="s">
        <v>607</v>
      </c>
      <c r="X29" s="110">
        <v>778523</v>
      </c>
      <c r="Y29" s="246">
        <f t="shared" si="0"/>
        <v>2.5689737334744223E-4</v>
      </c>
    </row>
    <row r="30" spans="1:25">
      <c r="A30" s="16">
        <v>7</v>
      </c>
      <c r="B30" t="s">
        <v>256</v>
      </c>
      <c r="C30" t="s">
        <v>13</v>
      </c>
      <c r="D30">
        <v>777428</v>
      </c>
      <c r="E30">
        <v>246095</v>
      </c>
      <c r="F30">
        <v>6.9199619999999999</v>
      </c>
      <c r="G30">
        <v>0</v>
      </c>
      <c r="H30">
        <v>87.045000000000002</v>
      </c>
      <c r="I30">
        <v>22</v>
      </c>
      <c r="J30">
        <v>47.4</v>
      </c>
      <c r="K30">
        <v>89.7</v>
      </c>
      <c r="L30">
        <v>1.0125999999999999</v>
      </c>
      <c r="M30">
        <v>82.251000000000005</v>
      </c>
      <c r="N30">
        <v>90.977000000000004</v>
      </c>
      <c r="O30">
        <v>85.353999999999999</v>
      </c>
      <c r="P30">
        <v>17.7</v>
      </c>
      <c r="Q30">
        <v>30.3</v>
      </c>
      <c r="R30">
        <v>20.100000000000001</v>
      </c>
      <c r="S30">
        <v>4.8099999999999996</v>
      </c>
      <c r="T30" s="16">
        <v>6</v>
      </c>
      <c r="U30" s="23">
        <f t="shared" si="1"/>
        <v>1125</v>
      </c>
      <c r="V30" s="5"/>
      <c r="W30" s="110" t="s">
        <v>608</v>
      </c>
      <c r="X30" s="110">
        <v>777429</v>
      </c>
      <c r="Y30" s="246">
        <f t="shared" si="0"/>
        <v>1.2862927499668331E-4</v>
      </c>
    </row>
    <row r="31" spans="1:25">
      <c r="A31" s="16">
        <v>6</v>
      </c>
      <c r="B31" t="s">
        <v>257</v>
      </c>
      <c r="C31" t="s">
        <v>13</v>
      </c>
      <c r="D31">
        <v>776303</v>
      </c>
      <c r="E31">
        <v>245935</v>
      </c>
      <c r="F31">
        <v>6.9722289999999996</v>
      </c>
      <c r="G31">
        <v>0</v>
      </c>
      <c r="H31">
        <v>87.081000000000003</v>
      </c>
      <c r="I31">
        <v>21.8</v>
      </c>
      <c r="J31">
        <v>42.7</v>
      </c>
      <c r="K31">
        <v>75.099999999999994</v>
      </c>
      <c r="L31">
        <v>1.0125999999999999</v>
      </c>
      <c r="M31">
        <v>84.194000000000003</v>
      </c>
      <c r="N31">
        <v>90.373000000000005</v>
      </c>
      <c r="O31">
        <v>86.397000000000006</v>
      </c>
      <c r="P31">
        <v>17</v>
      </c>
      <c r="Q31">
        <v>27.6</v>
      </c>
      <c r="R31">
        <v>21</v>
      </c>
      <c r="S31">
        <v>4.8099999999999996</v>
      </c>
      <c r="T31" s="16">
        <v>5</v>
      </c>
      <c r="U31" s="23">
        <f t="shared" si="1"/>
        <v>1010</v>
      </c>
      <c r="V31" s="5"/>
      <c r="W31" s="110" t="s">
        <v>609</v>
      </c>
      <c r="X31" s="110">
        <v>776304</v>
      </c>
      <c r="Y31" s="246">
        <f t="shared" si="0"/>
        <v>1.2881568150646672E-4</v>
      </c>
    </row>
    <row r="32" spans="1:25">
      <c r="A32" s="16">
        <v>5</v>
      </c>
      <c r="B32" t="s">
        <v>258</v>
      </c>
      <c r="C32" t="s">
        <v>13</v>
      </c>
      <c r="D32">
        <v>775293</v>
      </c>
      <c r="E32">
        <v>245790</v>
      </c>
      <c r="F32">
        <v>7.0842409999999996</v>
      </c>
      <c r="G32">
        <v>0</v>
      </c>
      <c r="H32">
        <v>87.804000000000002</v>
      </c>
      <c r="I32">
        <v>21.9</v>
      </c>
      <c r="J32">
        <v>44.8</v>
      </c>
      <c r="K32">
        <v>77</v>
      </c>
      <c r="L32">
        <v>1.0129999999999999</v>
      </c>
      <c r="M32">
        <v>85.436000000000007</v>
      </c>
      <c r="N32">
        <v>91.048000000000002</v>
      </c>
      <c r="O32">
        <v>87.412999999999997</v>
      </c>
      <c r="P32">
        <v>17.399999999999999</v>
      </c>
      <c r="Q32">
        <v>30.4</v>
      </c>
      <c r="R32">
        <v>19.5</v>
      </c>
      <c r="S32">
        <v>4.82</v>
      </c>
      <c r="T32" s="16">
        <v>4</v>
      </c>
      <c r="U32" s="23">
        <f t="shared" si="1"/>
        <v>1064</v>
      </c>
      <c r="V32" s="5"/>
      <c r="W32" s="110" t="s">
        <v>610</v>
      </c>
      <c r="X32" s="110">
        <v>775293</v>
      </c>
      <c r="Y32" s="246">
        <f t="shared" si="0"/>
        <v>0</v>
      </c>
    </row>
    <row r="33" spans="1:25">
      <c r="A33" s="16">
        <v>4</v>
      </c>
      <c r="B33" t="s">
        <v>259</v>
      </c>
      <c r="C33" t="s">
        <v>13</v>
      </c>
      <c r="D33">
        <v>774229</v>
      </c>
      <c r="E33">
        <v>245639</v>
      </c>
      <c r="F33">
        <v>7.0714560000000004</v>
      </c>
      <c r="G33">
        <v>0</v>
      </c>
      <c r="H33">
        <v>87.808999999999997</v>
      </c>
      <c r="I33">
        <v>21.1</v>
      </c>
      <c r="J33">
        <v>47.1</v>
      </c>
      <c r="K33">
        <v>78.3</v>
      </c>
      <c r="L33">
        <v>1.0128999999999999</v>
      </c>
      <c r="M33">
        <v>84.073999999999998</v>
      </c>
      <c r="N33">
        <v>91.006</v>
      </c>
      <c r="O33">
        <v>87.331999999999994</v>
      </c>
      <c r="P33">
        <v>15.5</v>
      </c>
      <c r="Q33">
        <v>30.3</v>
      </c>
      <c r="R33">
        <v>19.7</v>
      </c>
      <c r="S33">
        <v>4.8099999999999996</v>
      </c>
      <c r="T33" s="16">
        <v>3</v>
      </c>
      <c r="U33" s="23">
        <f t="shared" si="1"/>
        <v>1119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773110</v>
      </c>
      <c r="E34">
        <v>245481</v>
      </c>
      <c r="F34">
        <v>7.221794</v>
      </c>
      <c r="G34">
        <v>0</v>
      </c>
      <c r="H34">
        <v>90.954999999999998</v>
      </c>
      <c r="I34">
        <v>20.399999999999999</v>
      </c>
      <c r="J34">
        <v>45</v>
      </c>
      <c r="K34">
        <v>85.3</v>
      </c>
      <c r="L34">
        <v>1.0133000000000001</v>
      </c>
      <c r="M34">
        <v>86.622</v>
      </c>
      <c r="N34">
        <v>94.200999999999993</v>
      </c>
      <c r="O34">
        <v>89.287000000000006</v>
      </c>
      <c r="P34">
        <v>15</v>
      </c>
      <c r="Q34">
        <v>29.7</v>
      </c>
      <c r="R34">
        <v>19.399999999999999</v>
      </c>
      <c r="S34">
        <v>4.8099999999999996</v>
      </c>
      <c r="T34" s="16">
        <v>2</v>
      </c>
      <c r="U34" s="23">
        <f t="shared" si="1"/>
        <v>1064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772046</v>
      </c>
      <c r="E35">
        <v>245336</v>
      </c>
      <c r="F35">
        <v>7.3639609999999998</v>
      </c>
      <c r="G35">
        <v>0</v>
      </c>
      <c r="H35">
        <v>90.025000000000006</v>
      </c>
      <c r="I35">
        <v>19.2</v>
      </c>
      <c r="J35">
        <v>41.9</v>
      </c>
      <c r="K35">
        <v>83.6</v>
      </c>
      <c r="L35">
        <v>1.0135000000000001</v>
      </c>
      <c r="M35">
        <v>86.421000000000006</v>
      </c>
      <c r="N35">
        <v>92.53</v>
      </c>
      <c r="O35">
        <v>91.57</v>
      </c>
      <c r="P35">
        <v>15.7</v>
      </c>
      <c r="Q35">
        <v>25.6</v>
      </c>
      <c r="R35">
        <v>20.3</v>
      </c>
      <c r="S35">
        <v>4.82</v>
      </c>
      <c r="T35" s="16">
        <v>1</v>
      </c>
      <c r="U35" s="23">
        <f t="shared" si="1"/>
        <v>991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771055</v>
      </c>
      <c r="E36">
        <v>245200</v>
      </c>
      <c r="F36">
        <v>7.1121780000000001</v>
      </c>
      <c r="G36">
        <v>0</v>
      </c>
      <c r="H36">
        <v>86.695999999999998</v>
      </c>
      <c r="I36">
        <v>19.899999999999999</v>
      </c>
      <c r="J36">
        <v>46.9</v>
      </c>
      <c r="K36">
        <v>89.5</v>
      </c>
      <c r="L36">
        <v>1.0130999999999999</v>
      </c>
      <c r="M36">
        <v>82.174000000000007</v>
      </c>
      <c r="N36">
        <v>90.186999999999998</v>
      </c>
      <c r="O36">
        <v>87.694999999999993</v>
      </c>
      <c r="P36">
        <v>14.9</v>
      </c>
      <c r="Q36">
        <v>27.2</v>
      </c>
      <c r="R36">
        <v>19.2</v>
      </c>
      <c r="S36">
        <v>4.82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M34"/>
  <sheetViews>
    <sheetView view="pageBreakPreview" zoomScale="80" zoomScaleNormal="100" zoomScaleSheetLayoutView="8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B33" sqref="B33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2.7109375" customWidth="1"/>
  </cols>
  <sheetData>
    <row r="1" spans="2:39" s="230" customFormat="1" ht="36" customHeight="1">
      <c r="C1" s="66"/>
    </row>
    <row r="2" spans="2:39" s="230" customFormat="1" ht="15.75" thickBot="1">
      <c r="B2" s="56" t="s">
        <v>90</v>
      </c>
      <c r="C2" s="62">
        <v>1</v>
      </c>
      <c r="D2" s="225">
        <f>C2+1</f>
        <v>2</v>
      </c>
      <c r="E2" s="225">
        <f t="shared" ref="E2:AM2" si="0">D2+1</f>
        <v>3</v>
      </c>
      <c r="F2" s="225">
        <f t="shared" si="0"/>
        <v>4</v>
      </c>
      <c r="G2" s="225">
        <f t="shared" si="0"/>
        <v>5</v>
      </c>
      <c r="H2" s="225">
        <f t="shared" si="0"/>
        <v>6</v>
      </c>
      <c r="I2" s="225">
        <f t="shared" si="0"/>
        <v>7</v>
      </c>
      <c r="J2" s="225">
        <f t="shared" si="0"/>
        <v>8</v>
      </c>
      <c r="K2" s="225">
        <f t="shared" si="0"/>
        <v>9</v>
      </c>
      <c r="L2" s="225">
        <f t="shared" si="0"/>
        <v>10</v>
      </c>
      <c r="M2" s="225">
        <f t="shared" si="0"/>
        <v>11</v>
      </c>
      <c r="N2" s="225">
        <f t="shared" si="0"/>
        <v>12</v>
      </c>
      <c r="O2" s="225">
        <f t="shared" si="0"/>
        <v>13</v>
      </c>
      <c r="P2" s="225">
        <f t="shared" si="0"/>
        <v>14</v>
      </c>
      <c r="Q2" s="225">
        <f t="shared" si="0"/>
        <v>15</v>
      </c>
      <c r="R2" s="225">
        <f t="shared" si="0"/>
        <v>16</v>
      </c>
      <c r="S2" s="225">
        <f t="shared" si="0"/>
        <v>17</v>
      </c>
      <c r="T2" s="225">
        <f t="shared" si="0"/>
        <v>18</v>
      </c>
      <c r="U2" s="225">
        <f t="shared" si="0"/>
        <v>19</v>
      </c>
      <c r="V2" s="225">
        <f t="shared" si="0"/>
        <v>20</v>
      </c>
      <c r="W2" s="225">
        <f t="shared" si="0"/>
        <v>21</v>
      </c>
      <c r="X2" s="225">
        <f t="shared" si="0"/>
        <v>22</v>
      </c>
      <c r="Y2" s="225">
        <f t="shared" si="0"/>
        <v>23</v>
      </c>
      <c r="Z2" s="225">
        <f t="shared" si="0"/>
        <v>24</v>
      </c>
      <c r="AA2" s="225">
        <f t="shared" si="0"/>
        <v>25</v>
      </c>
      <c r="AB2" s="225">
        <f t="shared" si="0"/>
        <v>26</v>
      </c>
      <c r="AC2" s="225">
        <f t="shared" si="0"/>
        <v>27</v>
      </c>
      <c r="AD2" s="225">
        <f t="shared" si="0"/>
        <v>28</v>
      </c>
      <c r="AE2" s="225">
        <f t="shared" si="0"/>
        <v>29</v>
      </c>
      <c r="AF2" s="225">
        <f t="shared" si="0"/>
        <v>30</v>
      </c>
      <c r="AG2" s="225">
        <f t="shared" si="0"/>
        <v>31</v>
      </c>
      <c r="AH2" s="225">
        <f t="shared" si="0"/>
        <v>32</v>
      </c>
      <c r="AI2" s="225">
        <f t="shared" si="0"/>
        <v>33</v>
      </c>
      <c r="AJ2" s="225">
        <f t="shared" si="0"/>
        <v>34</v>
      </c>
      <c r="AK2" s="225">
        <f t="shared" si="0"/>
        <v>35</v>
      </c>
      <c r="AL2" s="225">
        <f t="shared" si="0"/>
        <v>36</v>
      </c>
      <c r="AM2" s="225">
        <f t="shared" si="0"/>
        <v>37</v>
      </c>
    </row>
    <row r="3" spans="2:39" ht="15.75" thickBot="1">
      <c r="B3" s="94" t="s">
        <v>89</v>
      </c>
      <c r="C3" s="95" t="s">
        <v>117</v>
      </c>
      <c r="D3" s="226" t="s">
        <v>227</v>
      </c>
      <c r="E3" s="96" t="s">
        <v>113</v>
      </c>
      <c r="F3" s="96" t="s">
        <v>97</v>
      </c>
      <c r="G3" s="96" t="s">
        <v>226</v>
      </c>
      <c r="H3" s="96" t="s">
        <v>112</v>
      </c>
      <c r="I3" s="96" t="s">
        <v>228</v>
      </c>
      <c r="J3" s="96" t="s">
        <v>93</v>
      </c>
      <c r="K3" s="96" t="s">
        <v>94</v>
      </c>
      <c r="L3" s="96" t="s">
        <v>100</v>
      </c>
      <c r="M3" s="96" t="s">
        <v>103</v>
      </c>
      <c r="N3" s="96" t="s">
        <v>114</v>
      </c>
      <c r="O3" s="96" t="s">
        <v>229</v>
      </c>
      <c r="P3" s="96" t="s">
        <v>230</v>
      </c>
      <c r="Q3" s="226" t="s">
        <v>222</v>
      </c>
      <c r="R3" s="96" t="s">
        <v>106</v>
      </c>
      <c r="S3" s="96" t="s">
        <v>110</v>
      </c>
      <c r="T3" s="227" t="s">
        <v>221</v>
      </c>
      <c r="U3" s="96" t="s">
        <v>115</v>
      </c>
      <c r="V3" s="96" t="s">
        <v>231</v>
      </c>
      <c r="W3" s="96" t="s">
        <v>99</v>
      </c>
      <c r="X3" s="96" t="s">
        <v>107</v>
      </c>
      <c r="Y3" s="96" t="s">
        <v>95</v>
      </c>
      <c r="Z3" s="96" t="s">
        <v>111</v>
      </c>
      <c r="AA3" s="96" t="s">
        <v>98</v>
      </c>
      <c r="AB3" s="96" t="s">
        <v>109</v>
      </c>
      <c r="AC3" s="96" t="s">
        <v>232</v>
      </c>
      <c r="AD3" s="96" t="s">
        <v>233</v>
      </c>
      <c r="AE3" s="96" t="s">
        <v>101</v>
      </c>
      <c r="AF3" s="96" t="s">
        <v>92</v>
      </c>
      <c r="AG3" s="96" t="s">
        <v>91</v>
      </c>
      <c r="AH3" s="96" t="s">
        <v>104</v>
      </c>
      <c r="AI3" s="96" t="s">
        <v>96</v>
      </c>
      <c r="AJ3" s="96" t="s">
        <v>108</v>
      </c>
      <c r="AK3" s="96" t="s">
        <v>105</v>
      </c>
      <c r="AL3" s="96" t="s">
        <v>102</v>
      </c>
      <c r="AM3" s="233" t="s">
        <v>224</v>
      </c>
    </row>
    <row r="4" spans="2:39">
      <c r="B4" s="58">
        <f t="shared" ref="B4:B31" si="1">B5+1</f>
        <v>41973</v>
      </c>
      <c r="C4" s="63">
        <f>PIQ!F8</f>
        <v>21.933886000000001</v>
      </c>
      <c r="D4" s="67">
        <v>20</v>
      </c>
      <c r="E4" s="67">
        <f>Valeo!I6</f>
        <v>0</v>
      </c>
      <c r="F4" s="67">
        <f>Eaton!I6</f>
        <v>0</v>
      </c>
      <c r="G4" s="67">
        <f>'Frenos Trw'!I6</f>
        <v>0</v>
      </c>
      <c r="H4" s="67">
        <f>Ronal!I6</f>
        <v>18.100000000000001</v>
      </c>
      <c r="I4" s="67">
        <f>Narmx!I6</f>
        <v>0</v>
      </c>
      <c r="J4" s="67">
        <f>Avery!I6</f>
        <v>0</v>
      </c>
      <c r="K4" s="67">
        <f>Beach!I6</f>
        <v>15.2</v>
      </c>
      <c r="L4" s="67">
        <f>Foam!I6</f>
        <v>0</v>
      </c>
      <c r="M4" s="67">
        <f>Ipc!I6</f>
        <v>0</v>
      </c>
      <c r="N4" s="67">
        <f>Vrk!I6</f>
        <v>0</v>
      </c>
      <c r="O4" s="67">
        <f>Tafime!I6</f>
        <v>0</v>
      </c>
      <c r="P4" s="67">
        <f>Copper!I6</f>
        <v>0</v>
      </c>
      <c r="Q4" s="67">
        <v>20</v>
      </c>
      <c r="R4" s="67">
        <f>Kluber!I6</f>
        <v>17.8</v>
      </c>
      <c r="S4" s="67">
        <f>Norgren!I6</f>
        <v>17.399999999999999</v>
      </c>
      <c r="T4" s="67">
        <v>20</v>
      </c>
      <c r="U4" s="67">
        <f>Samsung!I6</f>
        <v>0</v>
      </c>
      <c r="V4" s="67">
        <f>Comex!I6</f>
        <v>0</v>
      </c>
      <c r="W4" s="67">
        <f>Euro!I6</f>
        <v>0</v>
      </c>
      <c r="X4" s="67">
        <f>Messier!I6</f>
        <v>0</v>
      </c>
      <c r="Y4" s="67">
        <f>Bravo!I6</f>
        <v>0</v>
      </c>
      <c r="Z4" s="67">
        <f>Rohm!I6</f>
        <v>0</v>
      </c>
      <c r="AA4" s="67">
        <f>Elicamex!I6</f>
        <v>0</v>
      </c>
      <c r="AB4" s="67">
        <f>Mpi!I6</f>
        <v>22.6</v>
      </c>
      <c r="AC4" s="67">
        <f>Crown!I6</f>
        <v>0</v>
      </c>
      <c r="AD4" s="67">
        <f>Securency!I6</f>
        <v>0</v>
      </c>
      <c r="AE4" s="67">
        <f>Fracsa!I6</f>
        <v>0</v>
      </c>
      <c r="AF4" s="67">
        <f>'AER S'!I6</f>
        <v>0</v>
      </c>
      <c r="AG4" s="67">
        <f>'AERnn C'!I6</f>
        <v>18.8</v>
      </c>
      <c r="AH4" s="67">
        <f>Jafra!I6</f>
        <v>20.3</v>
      </c>
      <c r="AI4" s="67">
        <f>DREnc!I6</f>
        <v>0</v>
      </c>
      <c r="AJ4" s="67">
        <f>Metokote!I6</f>
        <v>19.100000000000001</v>
      </c>
      <c r="AK4" s="67">
        <f>'KH Méx'!I6</f>
        <v>0</v>
      </c>
      <c r="AL4" s="67">
        <f>Hitachi!I6</f>
        <v>0</v>
      </c>
      <c r="AM4" s="234">
        <f>Ultramanufacturing!I6</f>
        <v>0</v>
      </c>
    </row>
    <row r="5" spans="2:39">
      <c r="B5" s="58">
        <f t="shared" si="1"/>
        <v>41972</v>
      </c>
      <c r="C5" s="63">
        <f>PIQ!F9</f>
        <v>21.874061999999999</v>
      </c>
      <c r="D5" s="67">
        <v>20</v>
      </c>
      <c r="E5" s="67">
        <f>Valeo!I7</f>
        <v>0</v>
      </c>
      <c r="F5" s="67">
        <f>Eaton!I7</f>
        <v>0</v>
      </c>
      <c r="G5" s="67">
        <f>'Frenos Trw'!I7</f>
        <v>0</v>
      </c>
      <c r="H5" s="67">
        <f>Ronal!I7</f>
        <v>17.899999999999999</v>
      </c>
      <c r="I5" s="67">
        <f>Narmx!I7</f>
        <v>0</v>
      </c>
      <c r="J5" s="67">
        <f>Avery!I7</f>
        <v>0</v>
      </c>
      <c r="K5" s="67">
        <f>Beach!I7</f>
        <v>12.1</v>
      </c>
      <c r="L5" s="67">
        <f>Foam!I7</f>
        <v>0</v>
      </c>
      <c r="M5" s="67">
        <f>Ipc!I7</f>
        <v>0</v>
      </c>
      <c r="N5" s="67">
        <f>Vrk!I7</f>
        <v>0</v>
      </c>
      <c r="O5" s="67">
        <f>Tafime!I7</f>
        <v>0</v>
      </c>
      <c r="P5" s="67">
        <f>Copper!I7</f>
        <v>0</v>
      </c>
      <c r="Q5" s="67">
        <v>21</v>
      </c>
      <c r="R5" s="67">
        <f>Kluber!I7</f>
        <v>14</v>
      </c>
      <c r="S5" s="67">
        <f>Norgren!I7</f>
        <v>17.2</v>
      </c>
      <c r="T5" s="67">
        <v>20</v>
      </c>
      <c r="U5" s="67">
        <f>Samsung!I7</f>
        <v>0</v>
      </c>
      <c r="V5" s="67">
        <f>Comex!I7</f>
        <v>0</v>
      </c>
      <c r="W5" s="67">
        <f>Euro!I7</f>
        <v>0</v>
      </c>
      <c r="X5" s="67">
        <f>Messier!I7</f>
        <v>0</v>
      </c>
      <c r="Y5" s="67">
        <f>Bravo!I7</f>
        <v>0</v>
      </c>
      <c r="Z5" s="67">
        <f>Rohm!I7</f>
        <v>0</v>
      </c>
      <c r="AA5" s="67">
        <f>Elicamex!I7</f>
        <v>0</v>
      </c>
      <c r="AB5" s="67">
        <f>Mpi!I7</f>
        <v>22.5</v>
      </c>
      <c r="AC5" s="67">
        <f>Crown!I7</f>
        <v>0</v>
      </c>
      <c r="AD5" s="67">
        <f>Securency!I7</f>
        <v>0</v>
      </c>
      <c r="AE5" s="67">
        <f>Fracsa!I7</f>
        <v>0</v>
      </c>
      <c r="AF5" s="67">
        <f>'AER S'!I7</f>
        <v>0</v>
      </c>
      <c r="AG5" s="67">
        <f>'AERnn C'!I7</f>
        <v>14.2</v>
      </c>
      <c r="AH5" s="67">
        <f>Jafra!I7</f>
        <v>14.9</v>
      </c>
      <c r="AI5" s="67">
        <f>DREnc!I7</f>
        <v>0</v>
      </c>
      <c r="AJ5" s="67">
        <f>Metokote!I7</f>
        <v>16.8</v>
      </c>
      <c r="AK5" s="67">
        <f>'KH Méx'!I7</f>
        <v>0</v>
      </c>
      <c r="AL5" s="67">
        <f>Hitachi!I7</f>
        <v>0</v>
      </c>
      <c r="AM5" s="234">
        <f>Ultramanufacturing!I7</f>
        <v>0</v>
      </c>
    </row>
    <row r="6" spans="2:39">
      <c r="B6" s="59">
        <f t="shared" si="1"/>
        <v>41971</v>
      </c>
      <c r="C6" s="63">
        <f>PIQ!F10</f>
        <v>21.888650999999999</v>
      </c>
      <c r="D6" s="67">
        <v>20</v>
      </c>
      <c r="E6" s="67">
        <f>Valeo!I8</f>
        <v>0</v>
      </c>
      <c r="F6" s="67">
        <f>Eaton!I8</f>
        <v>0</v>
      </c>
      <c r="G6" s="67">
        <f>'Frenos Trw'!I8</f>
        <v>0</v>
      </c>
      <c r="H6" s="67">
        <f>Ronal!I8</f>
        <v>17.5</v>
      </c>
      <c r="I6" s="67">
        <f>Narmx!I8</f>
        <v>0</v>
      </c>
      <c r="J6" s="67">
        <f>Avery!I8</f>
        <v>0</v>
      </c>
      <c r="K6" s="67">
        <f>Beach!I8</f>
        <v>11.2</v>
      </c>
      <c r="L6" s="67">
        <f>Foam!I8</f>
        <v>0</v>
      </c>
      <c r="M6" s="67">
        <f>Ipc!I8</f>
        <v>0</v>
      </c>
      <c r="N6" s="67">
        <f>Vrk!I8</f>
        <v>0</v>
      </c>
      <c r="O6" s="67">
        <f>Tafime!I8</f>
        <v>0</v>
      </c>
      <c r="P6" s="67">
        <f>Copper!I8</f>
        <v>0</v>
      </c>
      <c r="Q6" s="67">
        <v>22</v>
      </c>
      <c r="R6" s="67">
        <f>Kluber!I8</f>
        <v>13.5</v>
      </c>
      <c r="S6" s="67">
        <f>Norgren!I8</f>
        <v>17</v>
      </c>
      <c r="T6" s="67">
        <v>20</v>
      </c>
      <c r="U6" s="67">
        <f>Samsung!I8</f>
        <v>0</v>
      </c>
      <c r="V6" s="67">
        <f>Comex!I8</f>
        <v>0</v>
      </c>
      <c r="W6" s="67">
        <f>Euro!I8</f>
        <v>0</v>
      </c>
      <c r="X6" s="67">
        <f>Messier!I8</f>
        <v>0</v>
      </c>
      <c r="Y6" s="67">
        <f>Bravo!I8</f>
        <v>0</v>
      </c>
      <c r="Z6" s="67">
        <f>Rohm!I8</f>
        <v>0</v>
      </c>
      <c r="AA6" s="67">
        <f>Elicamex!I8</f>
        <v>0</v>
      </c>
      <c r="AB6" s="67">
        <f>Mpi!I8</f>
        <v>22.4</v>
      </c>
      <c r="AC6" s="67">
        <f>Crown!I8</f>
        <v>0</v>
      </c>
      <c r="AD6" s="67">
        <f>Securency!I8</f>
        <v>0</v>
      </c>
      <c r="AE6" s="67">
        <f>Fracsa!I8</f>
        <v>0</v>
      </c>
      <c r="AF6" s="67">
        <f>'AER S'!I8</f>
        <v>0</v>
      </c>
      <c r="AG6" s="67">
        <f>'AERnn C'!I8</f>
        <v>15.7</v>
      </c>
      <c r="AH6" s="67">
        <f>Jafra!I8</f>
        <v>17.899999999999999</v>
      </c>
      <c r="AI6" s="67">
        <f>DREnc!I8</f>
        <v>0</v>
      </c>
      <c r="AJ6" s="67">
        <f>Metokote!I8</f>
        <v>16.600000000000001</v>
      </c>
      <c r="AK6" s="67">
        <f>'KH Méx'!I8</f>
        <v>0</v>
      </c>
      <c r="AL6" s="67">
        <f>Hitachi!I8</f>
        <v>0</v>
      </c>
      <c r="AM6" s="234">
        <f>Ultramanufacturing!I8</f>
        <v>0</v>
      </c>
    </row>
    <row r="7" spans="2:39">
      <c r="B7" s="59">
        <f t="shared" si="1"/>
        <v>41970</v>
      </c>
      <c r="C7" s="63">
        <f>PIQ!F11</f>
        <v>21.915993</v>
      </c>
      <c r="D7" s="67">
        <v>20</v>
      </c>
      <c r="E7" s="67">
        <f>Valeo!I9</f>
        <v>10.9</v>
      </c>
      <c r="F7" s="67">
        <f>Eaton!I9</f>
        <v>13.3</v>
      </c>
      <c r="G7" s="67">
        <f>'Frenos Trw'!I9</f>
        <v>20</v>
      </c>
      <c r="H7" s="67">
        <f>Ronal!I9</f>
        <v>17.7</v>
      </c>
      <c r="I7" s="67">
        <f>Narmx!I9</f>
        <v>16</v>
      </c>
      <c r="J7" s="67">
        <f>Avery!I9</f>
        <v>19.3</v>
      </c>
      <c r="K7" s="67">
        <f>Beach!I9</f>
        <v>9.6</v>
      </c>
      <c r="L7" s="67">
        <f>Foam!I9</f>
        <v>17.8</v>
      </c>
      <c r="M7" s="67">
        <f>Ipc!I9</f>
        <v>20</v>
      </c>
      <c r="N7" s="67">
        <f>Vrk!I9</f>
        <v>20.100000000000001</v>
      </c>
      <c r="O7" s="67">
        <f>Tafime!I9</f>
        <v>20</v>
      </c>
      <c r="P7" s="67">
        <f>Copper!I9</f>
        <v>12.1</v>
      </c>
      <c r="Q7" s="67">
        <v>23</v>
      </c>
      <c r="R7" s="67">
        <f>Kluber!I9</f>
        <v>11.8</v>
      </c>
      <c r="S7" s="67">
        <f>Norgren!I9</f>
        <v>17.399999999999999</v>
      </c>
      <c r="T7" s="67">
        <v>20</v>
      </c>
      <c r="U7" s="67">
        <f>Samsung!I9</f>
        <v>19</v>
      </c>
      <c r="V7" s="67">
        <f>Comex!I9</f>
        <v>20.8</v>
      </c>
      <c r="W7" s="67">
        <f>Euro!I9</f>
        <v>21.7</v>
      </c>
      <c r="X7" s="67">
        <f>Messier!I9</f>
        <v>17.2</v>
      </c>
      <c r="Y7" s="67">
        <f>Bravo!I9</f>
        <v>20.9</v>
      </c>
      <c r="Z7" s="67">
        <f>Rohm!I9</f>
        <v>17.5</v>
      </c>
      <c r="AA7" s="67">
        <f>Elicamex!I9</f>
        <v>12.9</v>
      </c>
      <c r="AB7" s="67">
        <f>Mpi!I9</f>
        <v>22.1</v>
      </c>
      <c r="AC7" s="67">
        <f>Crown!I9</f>
        <v>15.6</v>
      </c>
      <c r="AD7" s="67">
        <f>Securency!I9</f>
        <v>16.399999999999999</v>
      </c>
      <c r="AE7" s="67">
        <f>Fracsa!I9</f>
        <v>19.7</v>
      </c>
      <c r="AF7" s="67">
        <f>'AER S'!I9</f>
        <v>15.5</v>
      </c>
      <c r="AG7" s="67">
        <f>'AERnn C'!I9</f>
        <v>14.7</v>
      </c>
      <c r="AH7" s="67">
        <f>Jafra!I9</f>
        <v>17.7</v>
      </c>
      <c r="AI7" s="67">
        <f>DREnc!I9</f>
        <v>16.899999999999999</v>
      </c>
      <c r="AJ7" s="67">
        <f>Metokote!I9</f>
        <v>15.9</v>
      </c>
      <c r="AK7" s="67">
        <f>'KH Méx'!I9</f>
        <v>10.5</v>
      </c>
      <c r="AL7" s="67">
        <f>Hitachi!I9</f>
        <v>16.7</v>
      </c>
      <c r="AM7" s="234">
        <f>Ultramanufacturing!I9</f>
        <v>10.7</v>
      </c>
    </row>
    <row r="8" spans="2:39">
      <c r="B8" s="59">
        <f t="shared" si="1"/>
        <v>41969</v>
      </c>
      <c r="C8" s="63">
        <f>PIQ!F12</f>
        <v>21.892140999999999</v>
      </c>
      <c r="D8" s="67">
        <v>20</v>
      </c>
      <c r="E8" s="67">
        <f>Valeo!I10</f>
        <v>11.3</v>
      </c>
      <c r="F8" s="67">
        <f>Eaton!I10</f>
        <v>14.1</v>
      </c>
      <c r="G8" s="67">
        <f>'Frenos Trw'!I10</f>
        <v>20.100000000000001</v>
      </c>
      <c r="H8" s="67">
        <f>Ronal!I10</f>
        <v>18</v>
      </c>
      <c r="I8" s="67">
        <f>Narmx!I10</f>
        <v>15.9</v>
      </c>
      <c r="J8" s="67">
        <f>Avery!I10</f>
        <v>19.7</v>
      </c>
      <c r="K8" s="67">
        <f>Beach!I10</f>
        <v>9.4</v>
      </c>
      <c r="L8" s="67">
        <f>Foam!I10</f>
        <v>18.399999999999999</v>
      </c>
      <c r="M8" s="67">
        <f>Ipc!I10</f>
        <v>20.7</v>
      </c>
      <c r="N8" s="67">
        <f>Vrk!I10</f>
        <v>20.2</v>
      </c>
      <c r="O8" s="67">
        <f>Tafime!I10</f>
        <v>20.2</v>
      </c>
      <c r="P8" s="67">
        <f>Copper!I10</f>
        <v>12.5</v>
      </c>
      <c r="Q8" s="67">
        <v>24</v>
      </c>
      <c r="R8" s="67">
        <f>Kluber!I10</f>
        <v>12.7</v>
      </c>
      <c r="S8" s="67">
        <f>Norgren!I10</f>
        <v>17.3</v>
      </c>
      <c r="T8" s="67">
        <v>20</v>
      </c>
      <c r="U8" s="67">
        <f>Samsung!I10</f>
        <v>19.3</v>
      </c>
      <c r="V8" s="67">
        <f>Comex!I10</f>
        <v>20.7</v>
      </c>
      <c r="W8" s="67">
        <f>Euro!I10</f>
        <v>21.9</v>
      </c>
      <c r="X8" s="67">
        <f>Messier!I10</f>
        <v>17.600000000000001</v>
      </c>
      <c r="Y8" s="67">
        <f>Bravo!I10</f>
        <v>21.1</v>
      </c>
      <c r="Z8" s="67">
        <f>Rohm!I10</f>
        <v>16.8</v>
      </c>
      <c r="AA8" s="67">
        <f>Elicamex!I10</f>
        <v>12.3</v>
      </c>
      <c r="AB8" s="67">
        <f>Mpi!I10</f>
        <v>21.2</v>
      </c>
      <c r="AC8" s="67">
        <f>Crown!I10</f>
        <v>14.8</v>
      </c>
      <c r="AD8" s="67">
        <f>Securency!I10</f>
        <v>19.5</v>
      </c>
      <c r="AE8" s="67">
        <f>Fracsa!I10</f>
        <v>18.8</v>
      </c>
      <c r="AF8" s="67">
        <f>'AER S'!I10</f>
        <v>17.2</v>
      </c>
      <c r="AG8" s="67">
        <f>'AERnn C'!I10</f>
        <v>14.7</v>
      </c>
      <c r="AH8" s="67">
        <f>Jafra!I10</f>
        <v>18.100000000000001</v>
      </c>
      <c r="AI8" s="67">
        <f>DREnc!I10</f>
        <v>17.2</v>
      </c>
      <c r="AJ8" s="67">
        <f>Metokote!I10</f>
        <v>16.7</v>
      </c>
      <c r="AK8" s="67">
        <f>'KH Méx'!I10</f>
        <v>10.9</v>
      </c>
      <c r="AL8" s="67">
        <f>Hitachi!I10</f>
        <v>16.899999999999999</v>
      </c>
      <c r="AM8" s="234">
        <f>Ultramanufacturing!I10</f>
        <v>11</v>
      </c>
    </row>
    <row r="9" spans="2:39">
      <c r="B9" s="59">
        <f t="shared" si="1"/>
        <v>41968</v>
      </c>
      <c r="C9" s="63">
        <f>PIQ!F13</f>
        <v>21.952152000000002</v>
      </c>
      <c r="D9" s="67">
        <v>20</v>
      </c>
      <c r="E9" s="67">
        <f>Valeo!I11</f>
        <v>12.4</v>
      </c>
      <c r="F9" s="67">
        <f>Eaton!I11</f>
        <v>14.2</v>
      </c>
      <c r="G9" s="67">
        <f>'Frenos Trw'!I11</f>
        <v>20.2</v>
      </c>
      <c r="H9" s="67">
        <f>Ronal!I11</f>
        <v>18.3</v>
      </c>
      <c r="I9" s="67">
        <f>Narmx!I11</f>
        <v>15.3</v>
      </c>
      <c r="J9" s="67">
        <f>Avery!I11</f>
        <v>20</v>
      </c>
      <c r="K9" s="67">
        <f>Beach!I11</f>
        <v>11.6</v>
      </c>
      <c r="L9" s="67">
        <f>Foam!I11</f>
        <v>18.7</v>
      </c>
      <c r="M9" s="67">
        <f>Ipc!I11</f>
        <v>20.8</v>
      </c>
      <c r="N9" s="67">
        <f>Vrk!I11</f>
        <v>20.399999999999999</v>
      </c>
      <c r="O9" s="67">
        <f>Tafime!I11</f>
        <v>20.6</v>
      </c>
      <c r="P9" s="67">
        <f>Copper!I11</f>
        <v>13.8</v>
      </c>
      <c r="Q9" s="67">
        <v>25</v>
      </c>
      <c r="R9" s="67">
        <f>Kluber!I11</f>
        <v>13.1</v>
      </c>
      <c r="S9" s="67">
        <f>Norgren!I11</f>
        <v>18</v>
      </c>
      <c r="T9" s="67">
        <v>20</v>
      </c>
      <c r="U9" s="67">
        <f>Samsung!I11</f>
        <v>19.8</v>
      </c>
      <c r="V9" s="67">
        <f>Comex!I11</f>
        <v>19.5</v>
      </c>
      <c r="W9" s="67">
        <f>Euro!I11</f>
        <v>21.8</v>
      </c>
      <c r="X9" s="67">
        <f>Messier!I11</f>
        <v>18</v>
      </c>
      <c r="Y9" s="67">
        <f>Bravo!I11</f>
        <v>21.2</v>
      </c>
      <c r="Z9" s="67">
        <f>Rohm!I11</f>
        <v>14.9</v>
      </c>
      <c r="AA9" s="67">
        <f>Elicamex!I11</f>
        <v>12.1</v>
      </c>
      <c r="AB9" s="67">
        <f>Mpi!I11</f>
        <v>18.8</v>
      </c>
      <c r="AC9" s="67">
        <f>Crown!I11</f>
        <v>16.100000000000001</v>
      </c>
      <c r="AD9" s="67">
        <f>Securency!I11</f>
        <v>17.8</v>
      </c>
      <c r="AE9" s="67">
        <f>Fracsa!I11</f>
        <v>19.899999999999999</v>
      </c>
      <c r="AF9" s="67">
        <f>'AER S'!I11</f>
        <v>17.600000000000001</v>
      </c>
      <c r="AG9" s="67">
        <f>'AERnn C'!I11</f>
        <v>16.399999999999999</v>
      </c>
      <c r="AH9" s="67">
        <f>Jafra!I11</f>
        <v>18.3</v>
      </c>
      <c r="AI9" s="67">
        <f>DREnc!I11</f>
        <v>17.8</v>
      </c>
      <c r="AJ9" s="67">
        <f>Metokote!I11</f>
        <v>17.100000000000001</v>
      </c>
      <c r="AK9" s="67">
        <f>'KH Méx'!I11</f>
        <v>12.3</v>
      </c>
      <c r="AL9" s="67">
        <f>Hitachi!I11</f>
        <v>17.3</v>
      </c>
      <c r="AM9" s="234">
        <f>Ultramanufacturing!I11</f>
        <v>12.9</v>
      </c>
    </row>
    <row r="10" spans="2:39">
      <c r="B10" s="59">
        <f t="shared" si="1"/>
        <v>41967</v>
      </c>
      <c r="C10" s="63">
        <f>PIQ!F14</f>
        <v>22.144462999999998</v>
      </c>
      <c r="D10" s="67">
        <v>20</v>
      </c>
      <c r="E10" s="67">
        <f>Valeo!I12</f>
        <v>14.2</v>
      </c>
      <c r="F10" s="67">
        <f>Eaton!I12</f>
        <v>16</v>
      </c>
      <c r="G10" s="67">
        <f>'Frenos Trw'!I12</f>
        <v>21</v>
      </c>
      <c r="H10" s="67">
        <f>Ronal!I12</f>
        <v>18.600000000000001</v>
      </c>
      <c r="I10" s="67">
        <f>Narmx!I12</f>
        <v>17.600000000000001</v>
      </c>
      <c r="J10" s="67">
        <f>Avery!I12</f>
        <v>20.100000000000001</v>
      </c>
      <c r="K10" s="67">
        <f>Beach!I12</f>
        <v>13.5</v>
      </c>
      <c r="L10" s="67">
        <f>Foam!I12</f>
        <v>19.399999999999999</v>
      </c>
      <c r="M10" s="67">
        <f>Ipc!I12</f>
        <v>21.7</v>
      </c>
      <c r="N10" s="67">
        <f>Vrk!I12</f>
        <v>20.9</v>
      </c>
      <c r="O10" s="67">
        <f>Tafime!I12</f>
        <v>21.1</v>
      </c>
      <c r="P10" s="67">
        <f>Copper!I12</f>
        <v>16.2</v>
      </c>
      <c r="Q10" s="67">
        <v>26</v>
      </c>
      <c r="R10" s="67">
        <f>Kluber!I12</f>
        <v>16.100000000000001</v>
      </c>
      <c r="S10" s="67">
        <f>Norgren!I12</f>
        <v>19.399999999999999</v>
      </c>
      <c r="T10" s="67">
        <v>20</v>
      </c>
      <c r="U10" s="67">
        <f>Samsung!I12</f>
        <v>20.399999999999999</v>
      </c>
      <c r="V10" s="67">
        <f>Comex!I12</f>
        <v>20.3</v>
      </c>
      <c r="W10" s="67">
        <f>Euro!I12</f>
        <v>21.9</v>
      </c>
      <c r="X10" s="67">
        <f>Messier!I12</f>
        <v>19.2</v>
      </c>
      <c r="Y10" s="67">
        <f>Bravo!I12</f>
        <v>21.8</v>
      </c>
      <c r="Z10" s="67">
        <f>Rohm!I12</f>
        <v>17.899999999999999</v>
      </c>
      <c r="AA10" s="67">
        <f>Elicamex!I12</f>
        <v>15.9</v>
      </c>
      <c r="AB10" s="67">
        <f>Mpi!I12</f>
        <v>18.899999999999999</v>
      </c>
      <c r="AC10" s="67">
        <f>Crown!I12</f>
        <v>18.2</v>
      </c>
      <c r="AD10" s="67">
        <f>Securency!I12</f>
        <v>20.3</v>
      </c>
      <c r="AE10" s="67">
        <f>Fracsa!I12</f>
        <v>20.6</v>
      </c>
      <c r="AF10" s="67">
        <f>'AER S'!I12</f>
        <v>15.4</v>
      </c>
      <c r="AG10" s="67">
        <f>'AERnn C'!I12</f>
        <v>16.899999999999999</v>
      </c>
      <c r="AH10" s="67">
        <f>Jafra!I12</f>
        <v>19.600000000000001</v>
      </c>
      <c r="AI10" s="67">
        <f>DREnc!I12</f>
        <v>18.7</v>
      </c>
      <c r="AJ10" s="67">
        <f>Metokote!I12</f>
        <v>17.7</v>
      </c>
      <c r="AK10" s="67">
        <f>'KH Méx'!I12</f>
        <v>14.4</v>
      </c>
      <c r="AL10" s="67">
        <f>Hitachi!I12</f>
        <v>17.899999999999999</v>
      </c>
      <c r="AM10" s="234">
        <f>Ultramanufacturing!I12</f>
        <v>15.4</v>
      </c>
    </row>
    <row r="11" spans="2:39">
      <c r="B11" s="59">
        <f t="shared" si="1"/>
        <v>41966</v>
      </c>
      <c r="C11" s="63">
        <f>PIQ!F15</f>
        <v>22.168427999999999</v>
      </c>
      <c r="D11" s="67">
        <v>20</v>
      </c>
      <c r="E11" s="67">
        <f>Valeo!I13</f>
        <v>17.899999999999999</v>
      </c>
      <c r="F11" s="67">
        <f>Eaton!I13</f>
        <v>17.600000000000001</v>
      </c>
      <c r="G11" s="67">
        <f>'Frenos Trw'!I13</f>
        <v>20.8</v>
      </c>
      <c r="H11" s="67">
        <f>Ronal!I13</f>
        <v>18.899999999999999</v>
      </c>
      <c r="I11" s="67">
        <f>Narmx!I13</f>
        <v>19</v>
      </c>
      <c r="J11" s="67">
        <f>Avery!I13</f>
        <v>17.2</v>
      </c>
      <c r="K11" s="67">
        <f>Beach!I13</f>
        <v>15.8</v>
      </c>
      <c r="L11" s="67">
        <f>Foam!I13</f>
        <v>21</v>
      </c>
      <c r="M11" s="67">
        <f>Ipc!I13</f>
        <v>21.3</v>
      </c>
      <c r="N11" s="67">
        <f>Vrk!I13</f>
        <v>19</v>
      </c>
      <c r="O11" s="67">
        <f>Tafime!I13</f>
        <v>21.5</v>
      </c>
      <c r="P11" s="67">
        <f>Copper!I13</f>
        <v>17.7</v>
      </c>
      <c r="Q11" s="67">
        <v>27</v>
      </c>
      <c r="R11" s="67">
        <f>Kluber!I13</f>
        <v>17.600000000000001</v>
      </c>
      <c r="S11" s="67">
        <f>Norgren!I13</f>
        <v>18.3</v>
      </c>
      <c r="T11" s="67">
        <v>20</v>
      </c>
      <c r="U11" s="67">
        <f>Samsung!I13</f>
        <v>20.8</v>
      </c>
      <c r="V11" s="67">
        <f>Comex!I13</f>
        <v>21.7</v>
      </c>
      <c r="W11" s="67">
        <f>Euro!I13</f>
        <v>22.8</v>
      </c>
      <c r="X11" s="67">
        <f>Messier!I13</f>
        <v>20.3</v>
      </c>
      <c r="Y11" s="67">
        <f>Bravo!I13</f>
        <v>22.3</v>
      </c>
      <c r="Z11" s="67">
        <f>Rohm!I13</f>
        <v>20.8</v>
      </c>
      <c r="AA11" s="67">
        <f>Elicamex!I13</f>
        <v>17</v>
      </c>
      <c r="AB11" s="67">
        <f>Mpi!I13</f>
        <v>18.600000000000001</v>
      </c>
      <c r="AC11" s="67">
        <f>Crown!I13</f>
        <v>14.9</v>
      </c>
      <c r="AD11" s="67">
        <f>Securency!I13</f>
        <v>22</v>
      </c>
      <c r="AE11" s="67">
        <f>Fracsa!I13</f>
        <v>20.8</v>
      </c>
      <c r="AF11" s="67">
        <f>'AER S'!I13</f>
        <v>17.399999999999999</v>
      </c>
      <c r="AG11" s="67">
        <f>'AERnn C'!I13</f>
        <v>18.7</v>
      </c>
      <c r="AH11" s="67">
        <f>Jafra!I13</f>
        <v>20.6</v>
      </c>
      <c r="AI11" s="67">
        <f>DREnc!I13</f>
        <v>18.2</v>
      </c>
      <c r="AJ11" s="67">
        <f>Metokote!I13</f>
        <v>18.100000000000001</v>
      </c>
      <c r="AK11" s="67">
        <f>'KH Méx'!I13</f>
        <v>17.2</v>
      </c>
      <c r="AL11" s="67">
        <f>Hitachi!I13</f>
        <v>19.3</v>
      </c>
      <c r="AM11" s="234">
        <f>Ultramanufacturing!I13</f>
        <v>16.899999999999999</v>
      </c>
    </row>
    <row r="12" spans="2:39">
      <c r="B12" s="59">
        <f t="shared" si="1"/>
        <v>41965</v>
      </c>
      <c r="C12" s="63">
        <f>PIQ!F16</f>
        <v>22.302098999999998</v>
      </c>
      <c r="D12" s="67">
        <v>20</v>
      </c>
      <c r="E12" s="67">
        <f>Valeo!I14</f>
        <v>17.8</v>
      </c>
      <c r="F12" s="67">
        <f>Eaton!I14</f>
        <v>18</v>
      </c>
      <c r="G12" s="67">
        <f>'Frenos Trw'!I14</f>
        <v>18.7</v>
      </c>
      <c r="H12" s="67">
        <f>Ronal!I14</f>
        <v>18.7</v>
      </c>
      <c r="I12" s="67">
        <f>Narmx!I14</f>
        <v>17.7</v>
      </c>
      <c r="J12" s="67">
        <f>Avery!I14</f>
        <v>20.100000000000001</v>
      </c>
      <c r="K12" s="67">
        <f>Beach!I14</f>
        <v>16.899999999999999</v>
      </c>
      <c r="L12" s="67">
        <f>Foam!I14</f>
        <v>20.100000000000001</v>
      </c>
      <c r="M12" s="67">
        <f>Ipc!I14</f>
        <v>19.3</v>
      </c>
      <c r="N12" s="67">
        <f>Vrk!I14</f>
        <v>21.5</v>
      </c>
      <c r="O12" s="67">
        <f>Tafime!I14</f>
        <v>21.6</v>
      </c>
      <c r="P12" s="67">
        <f>Copper!I14</f>
        <v>18.3</v>
      </c>
      <c r="Q12" s="67">
        <v>28</v>
      </c>
      <c r="R12" s="67">
        <f>Kluber!I14</f>
        <v>18.399999999999999</v>
      </c>
      <c r="S12" s="67">
        <f>Norgren!I14</f>
        <v>18.7</v>
      </c>
      <c r="T12" s="67">
        <v>20</v>
      </c>
      <c r="U12" s="67">
        <f>Samsung!I14</f>
        <v>21.1</v>
      </c>
      <c r="V12" s="67">
        <f>Comex!I14</f>
        <v>21.8</v>
      </c>
      <c r="W12" s="67">
        <f>Euro!I14</f>
        <v>22.3</v>
      </c>
      <c r="X12" s="67">
        <f>Messier!I14</f>
        <v>20.6</v>
      </c>
      <c r="Y12" s="67">
        <f>Bravo!I14</f>
        <v>22.4</v>
      </c>
      <c r="Z12" s="67">
        <f>Rohm!I14</f>
        <v>21.1</v>
      </c>
      <c r="AA12" s="67">
        <f>Elicamex!I14</f>
        <v>17.5</v>
      </c>
      <c r="AB12" s="67">
        <f>Mpi!I14</f>
        <v>18.600000000000001</v>
      </c>
      <c r="AC12" s="67">
        <f>Crown!I14</f>
        <v>16.100000000000001</v>
      </c>
      <c r="AD12" s="67">
        <f>Securency!I14</f>
        <v>19.600000000000001</v>
      </c>
      <c r="AE12" s="67">
        <f>Fracsa!I14</f>
        <v>20.7</v>
      </c>
      <c r="AF12" s="67">
        <f>'AER S'!I14</f>
        <v>18.100000000000001</v>
      </c>
      <c r="AG12" s="67">
        <f>'AERnn C'!I14</f>
        <v>18.7</v>
      </c>
      <c r="AH12" s="67">
        <f>Jafra!I14</f>
        <v>18.399999999999999</v>
      </c>
      <c r="AI12" s="67">
        <f>DREnc!I14</f>
        <v>19.100000000000001</v>
      </c>
      <c r="AJ12" s="67">
        <f>Metokote!I14</f>
        <v>17.899999999999999</v>
      </c>
      <c r="AK12" s="67">
        <f>'KH Méx'!I14</f>
        <v>18</v>
      </c>
      <c r="AL12" s="67">
        <f>Hitachi!I14</f>
        <v>17.399999999999999</v>
      </c>
      <c r="AM12" s="234">
        <f>Ultramanufacturing!I14</f>
        <v>18.100000000000001</v>
      </c>
    </row>
    <row r="13" spans="2:39">
      <c r="B13" s="58">
        <f t="shared" si="1"/>
        <v>41964</v>
      </c>
      <c r="C13" s="63">
        <f>PIQ!F17</f>
        <v>22.26144</v>
      </c>
      <c r="D13" s="67">
        <v>20</v>
      </c>
      <c r="E13" s="67">
        <f>Valeo!I15</f>
        <v>15.9</v>
      </c>
      <c r="F13" s="67">
        <f>Eaton!I15</f>
        <v>17.600000000000001</v>
      </c>
      <c r="G13" s="67">
        <f>'Frenos Trw'!I15</f>
        <v>21</v>
      </c>
      <c r="H13" s="67">
        <f>Ronal!I15</f>
        <v>18.7</v>
      </c>
      <c r="I13" s="67">
        <f>Narmx!I15</f>
        <v>19.100000000000001</v>
      </c>
      <c r="J13" s="67">
        <f>Avery!I15</f>
        <v>20.3</v>
      </c>
      <c r="K13" s="67">
        <f>Beach!I15</f>
        <v>17.2</v>
      </c>
      <c r="L13" s="67">
        <f>Foam!I15</f>
        <v>20.9</v>
      </c>
      <c r="M13" s="67">
        <f>Ipc!I15</f>
        <v>22.2</v>
      </c>
      <c r="N13" s="67">
        <f>Vrk!I15</f>
        <v>21.6</v>
      </c>
      <c r="O13" s="67">
        <f>Tafime!I15</f>
        <v>21.7</v>
      </c>
      <c r="P13" s="67">
        <f>Copper!I15</f>
        <v>17.8</v>
      </c>
      <c r="Q13" s="67">
        <v>29</v>
      </c>
      <c r="R13" s="67">
        <f>Kluber!I15</f>
        <v>18.7</v>
      </c>
      <c r="S13" s="67">
        <f>Norgren!I15</f>
        <v>19.5</v>
      </c>
      <c r="T13" s="67">
        <v>20</v>
      </c>
      <c r="U13" s="67">
        <f>Samsung!I15</f>
        <v>20.3</v>
      </c>
      <c r="V13" s="67">
        <f>Comex!I15</f>
        <v>21.8</v>
      </c>
      <c r="W13" s="67">
        <f>Euro!I15</f>
        <v>22.9</v>
      </c>
      <c r="X13" s="67">
        <f>Messier!I15</f>
        <v>21</v>
      </c>
      <c r="Y13" s="67">
        <f>Bravo!I15</f>
        <v>22.6</v>
      </c>
      <c r="Z13" s="67">
        <f>Rohm!I15</f>
        <v>21.5</v>
      </c>
      <c r="AA13" s="67">
        <f>Elicamex!I15</f>
        <v>17.7</v>
      </c>
      <c r="AB13" s="67">
        <f>Mpi!I15</f>
        <v>22.6</v>
      </c>
      <c r="AC13" s="67">
        <f>Crown!I15</f>
        <v>19</v>
      </c>
      <c r="AD13" s="67">
        <f>Securency!I15</f>
        <v>22.2</v>
      </c>
      <c r="AE13" s="67">
        <f>Fracsa!I15</f>
        <v>21.3</v>
      </c>
      <c r="AF13" s="67">
        <f>'AER S'!I15</f>
        <v>20.2</v>
      </c>
      <c r="AG13" s="67">
        <f>'AERnn C'!I15</f>
        <v>19.100000000000001</v>
      </c>
      <c r="AH13" s="67">
        <f>Jafra!I15</f>
        <v>20.6</v>
      </c>
      <c r="AI13" s="67">
        <f>DREnc!I15</f>
        <v>19.8</v>
      </c>
      <c r="AJ13" s="67">
        <f>Metokote!I15</f>
        <v>19.399999999999999</v>
      </c>
      <c r="AK13" s="67">
        <f>'KH Méx'!I15</f>
        <v>17.899999999999999</v>
      </c>
      <c r="AL13" s="67">
        <f>Hitachi!I15</f>
        <v>18.899999999999999</v>
      </c>
      <c r="AM13" s="234">
        <f>Ultramanufacturing!I15</f>
        <v>18</v>
      </c>
    </row>
    <row r="14" spans="2:39">
      <c r="B14" s="58">
        <f t="shared" si="1"/>
        <v>41963</v>
      </c>
      <c r="C14" s="63">
        <f>PIQ!F18</f>
        <v>22.276257999999999</v>
      </c>
      <c r="D14" s="67">
        <v>20</v>
      </c>
      <c r="E14" s="67">
        <f>Valeo!I16</f>
        <v>15.4</v>
      </c>
      <c r="F14" s="67">
        <f>Eaton!I16</f>
        <v>18</v>
      </c>
      <c r="G14" s="67">
        <f>'Frenos Trw'!I16</f>
        <v>21.5</v>
      </c>
      <c r="H14" s="67">
        <f>Ronal!I16</f>
        <v>18.899999999999999</v>
      </c>
      <c r="I14" s="67">
        <f>Narmx!I16</f>
        <v>18.7</v>
      </c>
      <c r="J14" s="67">
        <f>Avery!I16</f>
        <v>20.8</v>
      </c>
      <c r="K14" s="67">
        <f>Beach!I16</f>
        <v>15.7</v>
      </c>
      <c r="L14" s="67">
        <f>Foam!I16</f>
        <v>19.399999999999999</v>
      </c>
      <c r="M14" s="67">
        <f>Ipc!I16</f>
        <v>22.7</v>
      </c>
      <c r="N14" s="67">
        <f>Vrk!I16</f>
        <v>21.2</v>
      </c>
      <c r="O14" s="67">
        <f>Tafime!I16</f>
        <v>21.5</v>
      </c>
      <c r="P14" s="67">
        <f>Copper!I16</f>
        <v>17.3</v>
      </c>
      <c r="Q14" s="67">
        <v>30</v>
      </c>
      <c r="R14" s="67">
        <f>Kluber!I16</f>
        <v>17.8</v>
      </c>
      <c r="S14" s="67">
        <f>Norgren!I16</f>
        <v>19.7</v>
      </c>
      <c r="T14" s="67">
        <v>20</v>
      </c>
      <c r="U14" s="67">
        <f>Samsung!I16</f>
        <v>19.8</v>
      </c>
      <c r="V14" s="67">
        <f>Comex!I16</f>
        <v>21.6</v>
      </c>
      <c r="W14" s="67">
        <f>Euro!I16</f>
        <v>22.6</v>
      </c>
      <c r="X14" s="67">
        <f>Messier!I16</f>
        <v>20.5</v>
      </c>
      <c r="Y14" s="67">
        <f>Bravo!I16</f>
        <v>22.5</v>
      </c>
      <c r="Z14" s="67">
        <f>Rohm!I16</f>
        <v>20.5</v>
      </c>
      <c r="AA14" s="67">
        <f>Elicamex!I16</f>
        <v>17.899999999999999</v>
      </c>
      <c r="AB14" s="67">
        <f>Mpi!I16</f>
        <v>22.5</v>
      </c>
      <c r="AC14" s="67">
        <f>Crown!I16</f>
        <v>18.899999999999999</v>
      </c>
      <c r="AD14" s="67">
        <f>Securency!I16</f>
        <v>21.6</v>
      </c>
      <c r="AE14" s="67">
        <f>Fracsa!I16</f>
        <v>21.2</v>
      </c>
      <c r="AF14" s="67">
        <f>'AER S'!I16</f>
        <v>19</v>
      </c>
      <c r="AG14" s="67">
        <f>'AERnn C'!I16</f>
        <v>17.600000000000001</v>
      </c>
      <c r="AH14" s="67">
        <f>Jafra!I16</f>
        <v>20.6</v>
      </c>
      <c r="AI14" s="67">
        <f>DREnc!I16</f>
        <v>19.8</v>
      </c>
      <c r="AJ14" s="67">
        <f>Metokote!I16</f>
        <v>19</v>
      </c>
      <c r="AK14" s="67">
        <f>'KH Méx'!I16</f>
        <v>16.399999999999999</v>
      </c>
      <c r="AL14" s="67">
        <f>Hitachi!I16</f>
        <v>18.600000000000001</v>
      </c>
      <c r="AM14" s="234">
        <f>Ultramanufacturing!I16</f>
        <v>16.8</v>
      </c>
    </row>
    <row r="15" spans="2:39">
      <c r="B15" s="58">
        <f t="shared" si="1"/>
        <v>41962</v>
      </c>
      <c r="C15" s="63">
        <f>PIQ!F19</f>
        <v>22.199776</v>
      </c>
      <c r="D15" s="67">
        <v>20</v>
      </c>
      <c r="E15" s="67">
        <f>Valeo!I17</f>
        <v>14.9</v>
      </c>
      <c r="F15" s="67">
        <f>Eaton!I17</f>
        <v>18.2</v>
      </c>
      <c r="G15" s="67">
        <f>'Frenos Trw'!I17</f>
        <v>21.5</v>
      </c>
      <c r="H15" s="67">
        <f>Ronal!I17</f>
        <v>18.8</v>
      </c>
      <c r="I15" s="67">
        <f>Narmx!I17</f>
        <v>18.5</v>
      </c>
      <c r="J15" s="67">
        <f>Avery!I17</f>
        <v>21</v>
      </c>
      <c r="K15" s="67">
        <f>Beach!I17</f>
        <v>15.5</v>
      </c>
      <c r="L15" s="67">
        <f>Foam!I17</f>
        <v>19.8</v>
      </c>
      <c r="M15" s="67">
        <f>Ipc!I17</f>
        <v>22.8</v>
      </c>
      <c r="N15" s="67">
        <f>Vrk!I17</f>
        <v>21.4</v>
      </c>
      <c r="O15" s="67">
        <f>Tafime!I17</f>
        <v>21.2</v>
      </c>
      <c r="P15" s="67">
        <f>Copper!I17</f>
        <v>16.2</v>
      </c>
      <c r="Q15" s="67">
        <v>31</v>
      </c>
      <c r="R15" s="67">
        <f>Kluber!I17</f>
        <v>17.3</v>
      </c>
      <c r="S15" s="67">
        <f>Norgren!I17</f>
        <v>19</v>
      </c>
      <c r="T15" s="67">
        <v>20</v>
      </c>
      <c r="U15" s="67">
        <f>Samsung!I17</f>
        <v>20.2</v>
      </c>
      <c r="V15" s="67">
        <f>Comex!I17</f>
        <v>21.9</v>
      </c>
      <c r="W15" s="67">
        <f>Euro!I17</f>
        <v>23</v>
      </c>
      <c r="X15" s="67">
        <f>Messier!I17</f>
        <v>20.5</v>
      </c>
      <c r="Y15" s="67">
        <f>Bravo!I17</f>
        <v>22.4</v>
      </c>
      <c r="Z15" s="67">
        <f>Rohm!I17</f>
        <v>20.5</v>
      </c>
      <c r="AA15" s="67">
        <f>Elicamex!I17</f>
        <v>16.600000000000001</v>
      </c>
      <c r="AB15" s="67">
        <f>Mpi!I17</f>
        <v>22.4</v>
      </c>
      <c r="AC15" s="67">
        <f>Crown!I17</f>
        <v>18.2</v>
      </c>
      <c r="AD15" s="67">
        <f>Securency!I17</f>
        <v>21.1</v>
      </c>
      <c r="AE15" s="67">
        <f>Fracsa!I17</f>
        <v>21.1</v>
      </c>
      <c r="AF15" s="67">
        <f>'AER S'!I17</f>
        <v>20.2</v>
      </c>
      <c r="AG15" s="67">
        <f>'AERnn C'!I17</f>
        <v>17.3</v>
      </c>
      <c r="AH15" s="67">
        <f>Jafra!I17</f>
        <v>20.2</v>
      </c>
      <c r="AI15" s="67">
        <f>DREnc!I17</f>
        <v>19.600000000000001</v>
      </c>
      <c r="AJ15" s="67">
        <f>Metokote!I17</f>
        <v>18.8</v>
      </c>
      <c r="AK15" s="67">
        <f>'KH Méx'!I17</f>
        <v>16.600000000000001</v>
      </c>
      <c r="AL15" s="67">
        <f>Hitachi!I17</f>
        <v>18.5</v>
      </c>
      <c r="AM15" s="234">
        <f>Ultramanufacturing!I17</f>
        <v>16.2</v>
      </c>
    </row>
    <row r="16" spans="2:39">
      <c r="B16" s="58">
        <f t="shared" si="1"/>
        <v>41961</v>
      </c>
      <c r="C16" s="63">
        <f>PIQ!F20</f>
        <v>22.252435999999999</v>
      </c>
      <c r="D16" s="67">
        <v>20</v>
      </c>
      <c r="E16" s="67">
        <f>Valeo!I18</f>
        <v>14.2</v>
      </c>
      <c r="F16" s="67">
        <f>Eaton!I18</f>
        <v>17.2</v>
      </c>
      <c r="G16" s="67">
        <f>'Frenos Trw'!I18</f>
        <v>21.1</v>
      </c>
      <c r="H16" s="67">
        <f>Ronal!I18</f>
        <v>19</v>
      </c>
      <c r="I16" s="67">
        <f>Narmx!I18</f>
        <v>17.2</v>
      </c>
      <c r="J16" s="67">
        <f>Avery!I18</f>
        <v>20.399999999999999</v>
      </c>
      <c r="K16" s="67">
        <f>Beach!I18</f>
        <v>13.6</v>
      </c>
      <c r="L16" s="67">
        <f>Foam!I18</f>
        <v>19.7</v>
      </c>
      <c r="M16" s="67">
        <f>Ipc!I18</f>
        <v>21.4</v>
      </c>
      <c r="N16" s="67">
        <f>Vrk!I18</f>
        <v>20.9</v>
      </c>
      <c r="O16" s="67">
        <f>Tafime!I18</f>
        <v>20.9</v>
      </c>
      <c r="P16" s="67">
        <f>Copper!I18</f>
        <v>15</v>
      </c>
      <c r="Q16" s="67">
        <v>32</v>
      </c>
      <c r="R16" s="67">
        <f>Kluber!I18</f>
        <v>15.4</v>
      </c>
      <c r="S16" s="67">
        <f>Norgren!I18</f>
        <v>18.600000000000001</v>
      </c>
      <c r="T16" s="67">
        <v>20</v>
      </c>
      <c r="U16" s="67">
        <f>Samsung!I18</f>
        <v>20.3</v>
      </c>
      <c r="V16" s="67">
        <f>Comex!I18</f>
        <v>21.5</v>
      </c>
      <c r="W16" s="67">
        <f>Euro!I18</f>
        <v>22.4</v>
      </c>
      <c r="X16" s="67">
        <f>Messier!I18</f>
        <v>19.2</v>
      </c>
      <c r="Y16" s="67">
        <f>Bravo!I18</f>
        <v>22.1</v>
      </c>
      <c r="Z16" s="67">
        <f>Rohm!I18</f>
        <v>19.7</v>
      </c>
      <c r="AA16" s="67">
        <f>Elicamex!I18</f>
        <v>14.9</v>
      </c>
      <c r="AB16" s="67">
        <f>Mpi!I18</f>
        <v>22.1</v>
      </c>
      <c r="AC16" s="67">
        <f>Crown!I18</f>
        <v>17.100000000000001</v>
      </c>
      <c r="AD16" s="67">
        <f>Securency!I18</f>
        <v>17</v>
      </c>
      <c r="AE16" s="67">
        <f>Fracsa!I18</f>
        <v>20.7</v>
      </c>
      <c r="AF16" s="67">
        <f>'AER S'!I18</f>
        <v>18</v>
      </c>
      <c r="AG16" s="67">
        <f>'AERnn C'!I18</f>
        <v>16.899999999999999</v>
      </c>
      <c r="AH16" s="67">
        <f>Jafra!I18</f>
        <v>19.600000000000001</v>
      </c>
      <c r="AI16" s="67">
        <f>DREnc!I18</f>
        <v>18.8</v>
      </c>
      <c r="AJ16" s="67">
        <f>Metokote!I18</f>
        <v>17.8</v>
      </c>
      <c r="AK16" s="67">
        <f>'KH Méx'!I18</f>
        <v>14.6</v>
      </c>
      <c r="AL16" s="67">
        <f>Hitachi!I18</f>
        <v>17.7</v>
      </c>
      <c r="AM16" s="234">
        <f>Ultramanufacturing!I18</f>
        <v>15</v>
      </c>
    </row>
    <row r="17" spans="2:39">
      <c r="B17" s="58">
        <f t="shared" si="1"/>
        <v>41960</v>
      </c>
      <c r="C17" s="63">
        <f>PIQ!F21</f>
        <v>21.885650999999999</v>
      </c>
      <c r="D17" s="67">
        <v>20</v>
      </c>
      <c r="E17" s="67">
        <f>Valeo!I19</f>
        <v>18.899999999999999</v>
      </c>
      <c r="F17" s="67">
        <f>Eaton!I19</f>
        <v>16.8</v>
      </c>
      <c r="G17" s="67">
        <f>'Frenos Trw'!I19</f>
        <v>20.399999999999999</v>
      </c>
      <c r="H17" s="67">
        <f>Ronal!I19</f>
        <v>19.7</v>
      </c>
      <c r="I17" s="67">
        <f>Narmx!I19</f>
        <v>19.600000000000001</v>
      </c>
      <c r="J17" s="67">
        <f>Avery!I19</f>
        <v>19.7</v>
      </c>
      <c r="K17" s="67">
        <f>Beach!I19</f>
        <v>16.7</v>
      </c>
      <c r="L17" s="67">
        <f>Foam!I19</f>
        <v>22</v>
      </c>
      <c r="M17" s="67">
        <f>Ipc!I19</f>
        <v>22.9</v>
      </c>
      <c r="N17" s="67">
        <f>Vrk!I19</f>
        <v>19</v>
      </c>
      <c r="O17" s="67">
        <f>Tafime!I19</f>
        <v>21</v>
      </c>
      <c r="P17" s="67">
        <f>Copper!I19</f>
        <v>17.2</v>
      </c>
      <c r="Q17" s="67">
        <v>33</v>
      </c>
      <c r="R17" s="67">
        <f>Kluber!I19</f>
        <v>18.100000000000001</v>
      </c>
      <c r="S17" s="67">
        <f>Norgren!I19</f>
        <v>18.3</v>
      </c>
      <c r="T17" s="67">
        <v>20</v>
      </c>
      <c r="U17" s="67">
        <f>Samsung!I19</f>
        <v>19.399999999999999</v>
      </c>
      <c r="V17" s="67">
        <f>Comex!I19</f>
        <v>20.8</v>
      </c>
      <c r="W17" s="67">
        <f>Euro!I19</f>
        <v>24.8</v>
      </c>
      <c r="X17" s="67">
        <f>Messier!I19</f>
        <v>20.399999999999999</v>
      </c>
      <c r="Y17" s="67">
        <f>Bravo!I19</f>
        <v>21.2</v>
      </c>
      <c r="Z17" s="67">
        <f>Rohm!I19</f>
        <v>20.7</v>
      </c>
      <c r="AA17" s="67">
        <f>Elicamex!I19</f>
        <v>18.100000000000001</v>
      </c>
      <c r="AB17" s="67">
        <f>Mpi!I19</f>
        <v>21.2</v>
      </c>
      <c r="AC17" s="67">
        <f>Crown!I19</f>
        <v>15</v>
      </c>
      <c r="AD17" s="67">
        <f>Securency!I19</f>
        <v>18.600000000000001</v>
      </c>
      <c r="AE17" s="67">
        <f>Fracsa!I19</f>
        <v>21.6</v>
      </c>
      <c r="AF17" s="67">
        <f>'AER S'!I19</f>
        <v>18.399999999999999</v>
      </c>
      <c r="AG17" s="67">
        <f>'AERnn C'!I19</f>
        <v>19</v>
      </c>
      <c r="AH17" s="67">
        <f>Jafra!I19</f>
        <v>20.3</v>
      </c>
      <c r="AI17" s="67">
        <f>DREnc!I19</f>
        <v>18.899999999999999</v>
      </c>
      <c r="AJ17" s="67">
        <f>Metokote!I19</f>
        <v>18.399999999999999</v>
      </c>
      <c r="AK17" s="67">
        <f>'KH Méx'!I19</f>
        <v>18</v>
      </c>
      <c r="AL17" s="67">
        <f>Hitachi!I19</f>
        <v>18.5</v>
      </c>
      <c r="AM17" s="234">
        <f>Ultramanufacturing!I19</f>
        <v>17.2</v>
      </c>
    </row>
    <row r="18" spans="2:39">
      <c r="B18" s="58">
        <f t="shared" si="1"/>
        <v>41959</v>
      </c>
      <c r="C18" s="63">
        <f>PIQ!F22</f>
        <v>22.119177000000001</v>
      </c>
      <c r="D18" s="67">
        <v>20</v>
      </c>
      <c r="E18" s="67">
        <f>Valeo!I20</f>
        <v>18.7</v>
      </c>
      <c r="F18" s="67">
        <f>Eaton!I20</f>
        <v>15.4</v>
      </c>
      <c r="G18" s="67">
        <f>'Frenos Trw'!I20</f>
        <v>18.5</v>
      </c>
      <c r="H18" s="67">
        <f>Ronal!I20</f>
        <v>19</v>
      </c>
      <c r="I18" s="67">
        <f>Narmx!I20</f>
        <v>18.3</v>
      </c>
      <c r="J18" s="67">
        <f>Avery!I20</f>
        <v>18.899999999999999</v>
      </c>
      <c r="K18" s="67">
        <f>Beach!I20</f>
        <v>16.600000000000001</v>
      </c>
      <c r="L18" s="67">
        <f>Foam!I20</f>
        <v>20.100000000000001</v>
      </c>
      <c r="M18" s="67">
        <f>Ipc!I20</f>
        <v>19.2</v>
      </c>
      <c r="N18" s="67">
        <f>Vrk!I20</f>
        <v>17.899999999999999</v>
      </c>
      <c r="O18" s="67">
        <f>Tafime!I20</f>
        <v>21.7</v>
      </c>
      <c r="P18" s="67">
        <f>Copper!I20</f>
        <v>18.3</v>
      </c>
      <c r="Q18" s="67">
        <v>34</v>
      </c>
      <c r="R18" s="67">
        <f>Kluber!I20</f>
        <v>18.399999999999999</v>
      </c>
      <c r="S18" s="67">
        <f>Norgren!I20</f>
        <v>18</v>
      </c>
      <c r="T18" s="67">
        <v>20</v>
      </c>
      <c r="U18" s="67">
        <f>Samsung!I20</f>
        <v>18.3</v>
      </c>
      <c r="V18" s="67">
        <f>Comex!I20</f>
        <v>21.4</v>
      </c>
      <c r="W18" s="67">
        <f>Euro!I20</f>
        <v>21.2</v>
      </c>
      <c r="X18" s="67">
        <f>Messier!I20</f>
        <v>20.6</v>
      </c>
      <c r="Y18" s="67">
        <f>Bravo!I20</f>
        <v>18.8</v>
      </c>
      <c r="Z18" s="67">
        <f>Rohm!I20</f>
        <v>18.8</v>
      </c>
      <c r="AA18" s="67">
        <f>Elicamex!I20</f>
        <v>17.899999999999999</v>
      </c>
      <c r="AB18" s="67">
        <f>Mpi!I20</f>
        <v>18.8</v>
      </c>
      <c r="AC18" s="67">
        <f>Crown!I20</f>
        <v>15.2</v>
      </c>
      <c r="AD18" s="67">
        <f>Securency!I20</f>
        <v>18.899999999999999</v>
      </c>
      <c r="AE18" s="67">
        <f>Fracsa!I20</f>
        <v>20.2</v>
      </c>
      <c r="AF18" s="67">
        <f>'AER S'!I20</f>
        <v>18.3</v>
      </c>
      <c r="AG18" s="67">
        <f>'AERnn C'!I20</f>
        <v>19.8</v>
      </c>
      <c r="AH18" s="67">
        <f>Jafra!I20</f>
        <v>18.600000000000001</v>
      </c>
      <c r="AI18" s="67">
        <f>DREnc!I20</f>
        <v>18.600000000000001</v>
      </c>
      <c r="AJ18" s="67">
        <f>Metokote!I20</f>
        <v>18.3</v>
      </c>
      <c r="AK18" s="67">
        <f>'KH Méx'!I20</f>
        <v>18</v>
      </c>
      <c r="AL18" s="67">
        <f>Hitachi!I20</f>
        <v>18.600000000000001</v>
      </c>
      <c r="AM18" s="234">
        <f>Ultramanufacturing!I20</f>
        <v>17.8</v>
      </c>
    </row>
    <row r="19" spans="2:39">
      <c r="B19" s="58">
        <f t="shared" si="1"/>
        <v>41958</v>
      </c>
      <c r="C19" s="63">
        <f>PIQ!F23</f>
        <v>22.193956</v>
      </c>
      <c r="D19" s="67">
        <v>20</v>
      </c>
      <c r="E19" s="67">
        <f>Valeo!I21</f>
        <v>17.8</v>
      </c>
      <c r="F19" s="67">
        <f>Eaton!I21</f>
        <v>17.3</v>
      </c>
      <c r="G19" s="67">
        <f>'Frenos Trw'!I21</f>
        <v>21.5</v>
      </c>
      <c r="H19" s="67">
        <f>Ronal!I21</f>
        <v>18.899999999999999</v>
      </c>
      <c r="I19" s="67">
        <f>Narmx!I21</f>
        <v>17.5</v>
      </c>
      <c r="J19" s="67">
        <f>Avery!I21</f>
        <v>17.600000000000001</v>
      </c>
      <c r="K19" s="67">
        <f>Beach!I21</f>
        <v>16.8</v>
      </c>
      <c r="L19" s="67">
        <f>Foam!I21</f>
        <v>20.8</v>
      </c>
      <c r="M19" s="67">
        <f>Ipc!I21</f>
        <v>19.2</v>
      </c>
      <c r="N19" s="67">
        <f>Vrk!I21</f>
        <v>21.9</v>
      </c>
      <c r="O19" s="67">
        <f>Tafime!I21</f>
        <v>22.1</v>
      </c>
      <c r="P19" s="67">
        <f>Copper!I21</f>
        <v>18.399999999999999</v>
      </c>
      <c r="Q19" s="67">
        <v>35</v>
      </c>
      <c r="R19" s="67">
        <f>Kluber!I21</f>
        <v>18.899999999999999</v>
      </c>
      <c r="S19" s="67">
        <f>Norgren!I21</f>
        <v>18.399999999999999</v>
      </c>
      <c r="T19" s="67">
        <v>20</v>
      </c>
      <c r="U19" s="67">
        <f>Samsung!I21</f>
        <v>21</v>
      </c>
      <c r="V19" s="67">
        <f>Comex!I21</f>
        <v>21.2</v>
      </c>
      <c r="W19" s="67">
        <f>Euro!I21</f>
        <v>22.1</v>
      </c>
      <c r="X19" s="67">
        <f>Messier!I21</f>
        <v>21.2</v>
      </c>
      <c r="Y19" s="67">
        <f>Bravo!I21</f>
        <v>18.899999999999999</v>
      </c>
      <c r="Z19" s="67">
        <f>Rohm!I21</f>
        <v>21.5</v>
      </c>
      <c r="AA19" s="67">
        <f>Elicamex!I21</f>
        <v>17.7</v>
      </c>
      <c r="AB19" s="67">
        <f>Mpi!I21</f>
        <v>18.899999999999999</v>
      </c>
      <c r="AC19" s="67">
        <f>Crown!I21</f>
        <v>14.8</v>
      </c>
      <c r="AD19" s="67">
        <f>Securency!I21</f>
        <v>18.899999999999999</v>
      </c>
      <c r="AE19" s="67">
        <f>Fracsa!I21</f>
        <v>21.3</v>
      </c>
      <c r="AF19" s="67">
        <f>'AER S'!I21</f>
        <v>17.899999999999999</v>
      </c>
      <c r="AG19" s="67">
        <f>'AERnn C'!I21</f>
        <v>18.100000000000001</v>
      </c>
      <c r="AH19" s="67">
        <f>Jafra!I21</f>
        <v>18.399999999999999</v>
      </c>
      <c r="AI19" s="67">
        <f>DREnc!I21</f>
        <v>18.3</v>
      </c>
      <c r="AJ19" s="67">
        <f>Metokote!I21</f>
        <v>17.3</v>
      </c>
      <c r="AK19" s="67">
        <f>'KH Méx'!I21</f>
        <v>17.899999999999999</v>
      </c>
      <c r="AL19" s="67">
        <f>Hitachi!I21</f>
        <v>18</v>
      </c>
      <c r="AM19" s="234">
        <f>Ultramanufacturing!I21</f>
        <v>17.5</v>
      </c>
    </row>
    <row r="20" spans="2:39">
      <c r="B20" s="60">
        <f t="shared" si="1"/>
        <v>41957</v>
      </c>
      <c r="C20" s="63">
        <f>PIQ!F24</f>
        <v>22.501732000000001</v>
      </c>
      <c r="D20" s="67">
        <v>20</v>
      </c>
      <c r="E20" s="67">
        <f>Valeo!I22</f>
        <v>14.9</v>
      </c>
      <c r="F20" s="67">
        <f>Eaton!I22</f>
        <v>18.100000000000001</v>
      </c>
      <c r="G20" s="67">
        <f>'Frenos Trw'!I22</f>
        <v>21.9</v>
      </c>
      <c r="H20" s="67">
        <f>Ronal!I22</f>
        <v>18.399999999999999</v>
      </c>
      <c r="I20" s="67">
        <f>Narmx!I22</f>
        <v>18.8</v>
      </c>
      <c r="J20" s="67">
        <f>Avery!I22</f>
        <v>19.899999999999999</v>
      </c>
      <c r="K20" s="67">
        <f>Beach!I22</f>
        <v>16</v>
      </c>
      <c r="L20" s="67">
        <f>Foam!I22</f>
        <v>16.3</v>
      </c>
      <c r="M20" s="67">
        <f>Ipc!I22</f>
        <v>21.3</v>
      </c>
      <c r="N20" s="67">
        <f>Vrk!I22</f>
        <v>21.8</v>
      </c>
      <c r="O20" s="67">
        <f>Tafime!I22</f>
        <v>21.8</v>
      </c>
      <c r="P20" s="67">
        <f>Copper!I22</f>
        <v>17.2</v>
      </c>
      <c r="Q20" s="67">
        <v>36</v>
      </c>
      <c r="R20" s="67">
        <f>Kluber!I22</f>
        <v>17.899999999999999</v>
      </c>
      <c r="S20" s="67">
        <f>Norgren!I22</f>
        <v>19.3</v>
      </c>
      <c r="T20" s="67">
        <v>20</v>
      </c>
      <c r="U20" s="67">
        <f>Samsung!I22</f>
        <v>20</v>
      </c>
      <c r="V20" s="67">
        <f>Comex!I22</f>
        <v>22</v>
      </c>
      <c r="W20" s="67">
        <f>Euro!I22</f>
        <v>23.3</v>
      </c>
      <c r="X20" s="67">
        <f>Messier!I22</f>
        <v>21</v>
      </c>
      <c r="Y20" s="67">
        <f>Bravo!I22</f>
        <v>17.7</v>
      </c>
      <c r="Z20" s="67">
        <f>Rohm!I22</f>
        <v>20.399999999999999</v>
      </c>
      <c r="AA20" s="67">
        <f>Elicamex!I22</f>
        <v>17.2</v>
      </c>
      <c r="AB20" s="67">
        <f>Mpi!I22</f>
        <v>18.600000000000001</v>
      </c>
      <c r="AC20" s="67">
        <f>Crown!I22</f>
        <v>18.2</v>
      </c>
      <c r="AD20" s="67">
        <f>Securency!I22</f>
        <v>20.8</v>
      </c>
      <c r="AE20" s="67">
        <f>Fracsa!I22</f>
        <v>21.3</v>
      </c>
      <c r="AF20" s="67">
        <f>'AER S'!I22</f>
        <v>19.7</v>
      </c>
      <c r="AG20" s="67">
        <f>'AERnn C'!I22</f>
        <v>18.7</v>
      </c>
      <c r="AH20" s="67">
        <f>Jafra!I22</f>
        <v>20.5</v>
      </c>
      <c r="AI20" s="67">
        <f>DREnc!I22</f>
        <v>16.600000000000001</v>
      </c>
      <c r="AJ20" s="67">
        <f>Metokote!I22</f>
        <v>19.100000000000001</v>
      </c>
      <c r="AK20" s="67">
        <f>'KH Méx'!I22</f>
        <v>16.8</v>
      </c>
      <c r="AL20" s="67">
        <f>Hitachi!I22</f>
        <v>18.3</v>
      </c>
      <c r="AM20" s="234">
        <f>Ultramanufacturing!I22</f>
        <v>16.3</v>
      </c>
    </row>
    <row r="21" spans="2:39">
      <c r="B21" s="60">
        <f t="shared" si="1"/>
        <v>41956</v>
      </c>
      <c r="C21" s="63">
        <f>PIQ!F25</f>
        <v>22.510311000000002</v>
      </c>
      <c r="D21" s="67">
        <v>20</v>
      </c>
      <c r="E21" s="67">
        <f>Valeo!I23</f>
        <v>14.6</v>
      </c>
      <c r="F21" s="67">
        <f>Eaton!I23</f>
        <v>18.3</v>
      </c>
      <c r="G21" s="67">
        <f>'Frenos Trw'!I23</f>
        <v>21.7</v>
      </c>
      <c r="H21" s="67">
        <f>Ronal!I23</f>
        <v>18.5</v>
      </c>
      <c r="I21" s="67">
        <f>Narmx!I23</f>
        <v>18.899999999999999</v>
      </c>
      <c r="J21" s="67">
        <f>Avery!I23</f>
        <v>21.1</v>
      </c>
      <c r="K21" s="67">
        <f>Beach!I23</f>
        <v>16.100000000000001</v>
      </c>
      <c r="L21" s="67">
        <f>Foam!I23</f>
        <v>19.3</v>
      </c>
      <c r="M21" s="67">
        <f>Ipc!I23</f>
        <v>23</v>
      </c>
      <c r="N21" s="67">
        <f>Vrk!I23</f>
        <v>21.8</v>
      </c>
      <c r="O21" s="67">
        <f>Tafime!I23</f>
        <v>21.6</v>
      </c>
      <c r="P21" s="67">
        <f>Copper!I23</f>
        <v>17.5</v>
      </c>
      <c r="Q21" s="67">
        <v>37</v>
      </c>
      <c r="R21" s="67">
        <f>Kluber!I23</f>
        <v>17.3</v>
      </c>
      <c r="S21" s="67">
        <f>Norgren!I23</f>
        <v>19.5</v>
      </c>
      <c r="T21" s="67">
        <v>20</v>
      </c>
      <c r="U21" s="67">
        <f>Samsung!I23</f>
        <v>19.8</v>
      </c>
      <c r="V21" s="67">
        <f>Comex!I23</f>
        <v>22.4</v>
      </c>
      <c r="W21" s="67">
        <f>Euro!I23</f>
        <v>23.2</v>
      </c>
      <c r="X21" s="67">
        <f>Messier!I23</f>
        <v>20.6</v>
      </c>
      <c r="Y21" s="67">
        <f>Bravo!I23</f>
        <v>22.6</v>
      </c>
      <c r="Z21" s="67">
        <f>Rohm!I23</f>
        <v>20.6</v>
      </c>
      <c r="AA21" s="67">
        <f>Elicamex!I23</f>
        <v>17</v>
      </c>
      <c r="AB21" s="67">
        <f>Mpi!I23</f>
        <v>22.8</v>
      </c>
      <c r="AC21" s="67">
        <f>Crown!I23</f>
        <v>18.600000000000001</v>
      </c>
      <c r="AD21" s="67">
        <f>Securency!I23</f>
        <v>20.2</v>
      </c>
      <c r="AE21" s="67">
        <f>Fracsa!I23</f>
        <v>21.2</v>
      </c>
      <c r="AF21" s="67">
        <f>'AER S'!I23</f>
        <v>18.399999999999999</v>
      </c>
      <c r="AG21" s="67">
        <f>'AERnn C'!I23</f>
        <v>18.399999999999999</v>
      </c>
      <c r="AH21" s="67">
        <f>Jafra!I23</f>
        <v>20.2</v>
      </c>
      <c r="AI21" s="67">
        <f>DREnc!I23</f>
        <v>19.600000000000001</v>
      </c>
      <c r="AJ21" s="67">
        <f>Metokote!I23</f>
        <v>18.7</v>
      </c>
      <c r="AK21" s="67">
        <f>'KH Méx'!I23</f>
        <v>16.8</v>
      </c>
      <c r="AL21" s="67">
        <f>Hitachi!I23</f>
        <v>18.100000000000001</v>
      </c>
      <c r="AM21" s="234">
        <f>Ultramanufacturing!I23</f>
        <v>16.5</v>
      </c>
    </row>
    <row r="22" spans="2:39">
      <c r="B22" s="60">
        <f t="shared" si="1"/>
        <v>41955</v>
      </c>
      <c r="C22" s="63">
        <f>PIQ!F26</f>
        <v>22.558983000000001</v>
      </c>
      <c r="D22" s="67">
        <v>20</v>
      </c>
      <c r="E22" s="67">
        <f>Valeo!I24</f>
        <v>15.1</v>
      </c>
      <c r="F22" s="67">
        <f>Eaton!I24</f>
        <v>17.3</v>
      </c>
      <c r="G22" s="67">
        <f>'Frenos Trw'!I24</f>
        <v>21.6</v>
      </c>
      <c r="H22" s="67">
        <f>Ronal!I24</f>
        <v>18.600000000000001</v>
      </c>
      <c r="I22" s="67">
        <f>Narmx!I24</f>
        <v>18.8</v>
      </c>
      <c r="J22" s="67">
        <f>Avery!I24</f>
        <v>21.1</v>
      </c>
      <c r="K22" s="67">
        <f>Beach!I24</f>
        <v>16.100000000000001</v>
      </c>
      <c r="L22" s="67">
        <f>Foam!I24</f>
        <v>19.399999999999999</v>
      </c>
      <c r="M22" s="67">
        <f>Ipc!I24</f>
        <v>22.6</v>
      </c>
      <c r="N22" s="67">
        <f>Vrk!I24</f>
        <v>20.6</v>
      </c>
      <c r="O22" s="67">
        <f>Tafime!I24</f>
        <v>21.7</v>
      </c>
      <c r="P22" s="67">
        <f>Copper!I24</f>
        <v>17</v>
      </c>
      <c r="Q22" s="67">
        <v>38</v>
      </c>
      <c r="R22" s="67">
        <f>Kluber!I24</f>
        <v>17.600000000000001</v>
      </c>
      <c r="S22" s="67">
        <f>Norgren!I24</f>
        <v>20.100000000000001</v>
      </c>
      <c r="T22" s="67">
        <v>20</v>
      </c>
      <c r="U22" s="67">
        <f>Samsung!I24</f>
        <v>19.899999999999999</v>
      </c>
      <c r="V22" s="67">
        <f>Comex!I24</f>
        <v>21.8</v>
      </c>
      <c r="W22" s="67">
        <f>Euro!I24</f>
        <v>22.9</v>
      </c>
      <c r="X22" s="67">
        <f>Messier!I24</f>
        <v>20.6</v>
      </c>
      <c r="Y22" s="67">
        <f>Bravo!I24</f>
        <v>22.6</v>
      </c>
      <c r="Z22" s="67">
        <f>Rohm!I24</f>
        <v>20.8</v>
      </c>
      <c r="AA22" s="67">
        <f>Elicamex!I24</f>
        <v>16.899999999999999</v>
      </c>
      <c r="AB22" s="67">
        <f>Mpi!I24</f>
        <v>24.5</v>
      </c>
      <c r="AC22" s="67">
        <f>Crown!I24</f>
        <v>18.8</v>
      </c>
      <c r="AD22" s="67">
        <f>Securency!I24</f>
        <v>19.2</v>
      </c>
      <c r="AE22" s="67">
        <f>Fracsa!I24</f>
        <v>21.4</v>
      </c>
      <c r="AF22" s="67">
        <f>'AER S'!I24</f>
        <v>19.7</v>
      </c>
      <c r="AG22" s="67">
        <f>'AERnn C'!I24</f>
        <v>18.5</v>
      </c>
      <c r="AH22" s="67">
        <f>Jafra!I24</f>
        <v>20.5</v>
      </c>
      <c r="AI22" s="67">
        <f>DREnc!I24</f>
        <v>20</v>
      </c>
      <c r="AJ22" s="67">
        <f>Metokote!I24</f>
        <v>19.100000000000001</v>
      </c>
      <c r="AK22" s="67">
        <f>'KH Méx'!I24</f>
        <v>16.8</v>
      </c>
      <c r="AL22" s="67">
        <f>Hitachi!I24</f>
        <v>18.5</v>
      </c>
      <c r="AM22" s="234">
        <f>Ultramanufacturing!I24</f>
        <v>17</v>
      </c>
    </row>
    <row r="23" spans="2:39">
      <c r="B23" s="60">
        <f t="shared" si="1"/>
        <v>41954</v>
      </c>
      <c r="C23" s="63">
        <f>PIQ!F27</f>
        <v>22.524754000000001</v>
      </c>
      <c r="D23" s="67">
        <v>20</v>
      </c>
      <c r="E23" s="67">
        <f>Valeo!I25</f>
        <v>15</v>
      </c>
      <c r="F23" s="67">
        <f>Eaton!I25</f>
        <v>16.600000000000001</v>
      </c>
      <c r="G23" s="67">
        <f>'Frenos Trw'!I25</f>
        <v>21.5</v>
      </c>
      <c r="H23" s="67">
        <f>Ronal!I25</f>
        <v>18.5</v>
      </c>
      <c r="I23" s="67">
        <f>Narmx!I25</f>
        <v>18.399999999999999</v>
      </c>
      <c r="J23" s="67">
        <f>Avery!I25</f>
        <v>20.9</v>
      </c>
      <c r="K23" s="67">
        <f>Beach!I25</f>
        <v>15.4</v>
      </c>
      <c r="L23" s="67">
        <f>Foam!I25</f>
        <v>19.100000000000001</v>
      </c>
      <c r="M23" s="67">
        <f>Ipc!I25</f>
        <v>22.7</v>
      </c>
      <c r="N23" s="67">
        <f>Vrk!I25</f>
        <v>21.1</v>
      </c>
      <c r="O23" s="67">
        <f>Tafime!I25</f>
        <v>21.3</v>
      </c>
      <c r="P23" s="67">
        <f>Copper!I25</f>
        <v>15.7</v>
      </c>
      <c r="Q23" s="67">
        <v>39</v>
      </c>
      <c r="R23" s="67">
        <f>Kluber!I25</f>
        <v>17.5</v>
      </c>
      <c r="S23" s="67">
        <f>Norgren!I25</f>
        <v>20</v>
      </c>
      <c r="T23" s="67">
        <v>20</v>
      </c>
      <c r="U23" s="67">
        <f>Samsung!I25</f>
        <v>20</v>
      </c>
      <c r="V23" s="67">
        <f>Comex!I25</f>
        <v>22.2</v>
      </c>
      <c r="W23" s="67">
        <f>Euro!I25</f>
        <v>22.6</v>
      </c>
      <c r="X23" s="67">
        <f>Messier!I25</f>
        <v>20.399999999999999</v>
      </c>
      <c r="Y23" s="67">
        <f>Bravo!I25</f>
        <v>22.4</v>
      </c>
      <c r="Z23" s="67">
        <f>Rohm!I25</f>
        <v>19.399999999999999</v>
      </c>
      <c r="AA23" s="67">
        <f>Elicamex!I25</f>
        <v>16</v>
      </c>
      <c r="AB23" s="67">
        <f>Mpi!I25</f>
        <v>24.4</v>
      </c>
      <c r="AC23" s="67">
        <f>Crown!I25</f>
        <v>18.399999999999999</v>
      </c>
      <c r="AD23" s="67">
        <f>Securency!I25</f>
        <v>18.600000000000001</v>
      </c>
      <c r="AE23" s="67">
        <f>Fracsa!I25</f>
        <v>21.1</v>
      </c>
      <c r="AF23" s="67">
        <f>'AER S'!I25</f>
        <v>18.2</v>
      </c>
      <c r="AG23" s="67">
        <f>'AERnn C'!I25</f>
        <v>17.899999999999999</v>
      </c>
      <c r="AH23" s="67">
        <f>Jafra!I25</f>
        <v>20.399999999999999</v>
      </c>
      <c r="AI23" s="67">
        <f>DREnc!I25</f>
        <v>19.5</v>
      </c>
      <c r="AJ23" s="67">
        <f>Metokote!I25</f>
        <v>18.7</v>
      </c>
      <c r="AK23" s="67">
        <f>'KH Méx'!I25</f>
        <v>16</v>
      </c>
      <c r="AL23" s="67">
        <f>Hitachi!I25</f>
        <v>18.2</v>
      </c>
      <c r="AM23" s="234">
        <f>Ultramanufacturing!I25</f>
        <v>16.100000000000001</v>
      </c>
    </row>
    <row r="24" spans="2:39">
      <c r="B24" s="60">
        <f t="shared" si="1"/>
        <v>41953</v>
      </c>
      <c r="C24" s="63">
        <f>PIQ!F28</f>
        <v>22.662247000000001</v>
      </c>
      <c r="D24" s="67">
        <v>20</v>
      </c>
      <c r="E24" s="67">
        <f>Valeo!I26</f>
        <v>16.5</v>
      </c>
      <c r="F24" s="67">
        <f>Eaton!I26</f>
        <v>18.3</v>
      </c>
      <c r="G24" s="67">
        <f>'Frenos Trw'!I26</f>
        <v>22</v>
      </c>
      <c r="H24" s="67">
        <f>Ronal!I26</f>
        <v>19</v>
      </c>
      <c r="I24" s="67">
        <f>Narmx!I26</f>
        <v>19.5</v>
      </c>
      <c r="J24" s="67">
        <f>Avery!I26</f>
        <v>21.5</v>
      </c>
      <c r="K24" s="67">
        <f>Beach!I26</f>
        <v>17.3</v>
      </c>
      <c r="L24" s="67">
        <f>Foam!I26</f>
        <v>20.2</v>
      </c>
      <c r="M24" s="67">
        <f>Ipc!I26</f>
        <v>22.6</v>
      </c>
      <c r="N24" s="67">
        <f>Vrk!I26</f>
        <v>22</v>
      </c>
      <c r="O24" s="67">
        <f>Tafime!I26</f>
        <v>22</v>
      </c>
      <c r="P24" s="67">
        <f>Copper!I26</f>
        <v>18.5</v>
      </c>
      <c r="Q24" s="67">
        <v>40</v>
      </c>
      <c r="R24" s="67">
        <f>Kluber!I26</f>
        <v>19</v>
      </c>
      <c r="S24" s="67">
        <f>Norgren!I26</f>
        <v>20.7</v>
      </c>
      <c r="T24" s="67">
        <v>20</v>
      </c>
      <c r="U24" s="67">
        <f>Samsung!I26</f>
        <v>20.7</v>
      </c>
      <c r="V24" s="67">
        <f>Comex!I26</f>
        <v>22.2</v>
      </c>
      <c r="W24" s="67">
        <f>Euro!I26</f>
        <v>23.3</v>
      </c>
      <c r="X24" s="67">
        <f>Messier!I26</f>
        <v>21.4</v>
      </c>
      <c r="Y24" s="67">
        <f>Bravo!I26</f>
        <v>23</v>
      </c>
      <c r="Z24" s="67">
        <f>Rohm!I26</f>
        <v>21.4</v>
      </c>
      <c r="AA24" s="67">
        <f>Elicamex!I26</f>
        <v>18.399999999999999</v>
      </c>
      <c r="AB24" s="67">
        <f>Mpi!I26</f>
        <v>23.2</v>
      </c>
      <c r="AC24" s="67">
        <f>Crown!I26</f>
        <v>19.7</v>
      </c>
      <c r="AD24" s="67">
        <f>Securency!I26</f>
        <v>22.8</v>
      </c>
      <c r="AE24" s="67">
        <f>Fracsa!I26</f>
        <v>21.4</v>
      </c>
      <c r="AF24" s="67">
        <f>'AER S'!I26</f>
        <v>20.5</v>
      </c>
      <c r="AG24" s="67">
        <f>'AERnn C'!I26</f>
        <v>19.600000000000001</v>
      </c>
      <c r="AH24" s="67">
        <f>Jafra!I26</f>
        <v>21.4</v>
      </c>
      <c r="AI24" s="67">
        <f>DREnc!I26</f>
        <v>21.1</v>
      </c>
      <c r="AJ24" s="67">
        <f>Metokote!I26</f>
        <v>19.899999999999999</v>
      </c>
      <c r="AK24" s="67">
        <f>'KH Méx'!I26</f>
        <v>18.2</v>
      </c>
      <c r="AL24" s="67">
        <f>Hitachi!I26</f>
        <v>18.8</v>
      </c>
      <c r="AM24" s="234">
        <f>Ultramanufacturing!I26</f>
        <v>18.7</v>
      </c>
    </row>
    <row r="25" spans="2:39">
      <c r="B25" s="60">
        <f t="shared" si="1"/>
        <v>41952</v>
      </c>
      <c r="C25" s="63">
        <f>PIQ!F29</f>
        <v>22.197603000000001</v>
      </c>
      <c r="D25" s="67">
        <v>20</v>
      </c>
      <c r="E25" s="67">
        <f>Valeo!I27</f>
        <v>14.8</v>
      </c>
      <c r="F25" s="67">
        <f>Eaton!I27</f>
        <v>14.5</v>
      </c>
      <c r="G25" s="67">
        <f>'Frenos Trw'!I27</f>
        <v>19.8</v>
      </c>
      <c r="H25" s="67">
        <f>Ronal!I27</f>
        <v>19</v>
      </c>
      <c r="I25" s="67">
        <f>Narmx!I27</f>
        <v>16.100000000000001</v>
      </c>
      <c r="J25" s="67">
        <f>Avery!I27</f>
        <v>18.7</v>
      </c>
      <c r="K25" s="67">
        <f>Beach!I27</f>
        <v>11.7</v>
      </c>
      <c r="L25" s="67">
        <f>Foam!I27</f>
        <v>18.3</v>
      </c>
      <c r="M25" s="67">
        <f>Ipc!I27</f>
        <v>18.3</v>
      </c>
      <c r="N25" s="67">
        <f>Vrk!I27</f>
        <v>15</v>
      </c>
      <c r="O25" s="67">
        <f>Tafime!I27</f>
        <v>21</v>
      </c>
      <c r="P25" s="67">
        <f>Copper!I27</f>
        <v>13.8</v>
      </c>
      <c r="Q25" s="67">
        <v>41</v>
      </c>
      <c r="R25" s="67">
        <f>Kluber!I27</f>
        <v>13.7</v>
      </c>
      <c r="S25" s="67">
        <f>Norgren!I27</f>
        <v>17</v>
      </c>
      <c r="T25" s="67">
        <v>20</v>
      </c>
      <c r="U25" s="67">
        <f>Samsung!I27</f>
        <v>19.3</v>
      </c>
      <c r="V25" s="67">
        <f>Comex!I27</f>
        <v>21.9</v>
      </c>
      <c r="W25" s="67">
        <f>Euro!I27</f>
        <v>22.1</v>
      </c>
      <c r="X25" s="67">
        <f>Messier!I27</f>
        <v>18.399999999999999</v>
      </c>
      <c r="Y25" s="67">
        <f>Bravo!I27</f>
        <v>21.9</v>
      </c>
      <c r="Z25" s="67">
        <f>Rohm!I27</f>
        <v>17.600000000000001</v>
      </c>
      <c r="AA25" s="67">
        <f>Elicamex!I27</f>
        <v>14.2</v>
      </c>
      <c r="AB25" s="67">
        <f>Mpi!I27</f>
        <v>21.2</v>
      </c>
      <c r="AC25" s="67">
        <f>Crown!I27</f>
        <v>12.3</v>
      </c>
      <c r="AD25" s="67">
        <f>Securency!I27</f>
        <v>14.5</v>
      </c>
      <c r="AE25" s="67">
        <f>Fracsa!I27</f>
        <v>20.9</v>
      </c>
      <c r="AF25" s="67">
        <f>'AER S'!I27</f>
        <v>14.8</v>
      </c>
      <c r="AG25" s="67">
        <f>'AERnn C'!I27</f>
        <v>15.1</v>
      </c>
      <c r="AH25" s="67">
        <f>Jafra!I27</f>
        <v>17.5</v>
      </c>
      <c r="AI25" s="67">
        <f>DREnc!I27</f>
        <v>13.8</v>
      </c>
      <c r="AJ25" s="67">
        <f>Metokote!I27</f>
        <v>16</v>
      </c>
      <c r="AK25" s="67">
        <f>'KH Méx'!I27</f>
        <v>12.8</v>
      </c>
      <c r="AL25" s="67">
        <f>Hitachi!I27</f>
        <v>14.9</v>
      </c>
      <c r="AM25" s="234">
        <f>Ultramanufacturing!I27</f>
        <v>12.9</v>
      </c>
    </row>
    <row r="26" spans="2:39">
      <c r="B26" s="60">
        <f t="shared" si="1"/>
        <v>41951</v>
      </c>
      <c r="C26" s="63">
        <f>PIQ!F30</f>
        <v>22.454208000000001</v>
      </c>
      <c r="D26" s="67">
        <v>20</v>
      </c>
      <c r="E26" s="67">
        <f>Valeo!I28</f>
        <v>16.3</v>
      </c>
      <c r="F26" s="67">
        <f>Eaton!I28</f>
        <v>16.600000000000001</v>
      </c>
      <c r="G26" s="67">
        <f>'Frenos Trw'!I28</f>
        <v>21.4</v>
      </c>
      <c r="H26" s="67">
        <f>Ronal!I28</f>
        <v>18.899999999999999</v>
      </c>
      <c r="I26" s="67">
        <f>Narmx!I28</f>
        <v>16.2</v>
      </c>
      <c r="J26" s="67">
        <f>Avery!I28</f>
        <v>19.600000000000001</v>
      </c>
      <c r="K26" s="67">
        <f>Beach!I28</f>
        <v>15.7</v>
      </c>
      <c r="L26" s="67">
        <f>Foam!I28</f>
        <v>18.100000000000001</v>
      </c>
      <c r="M26" s="67">
        <f>Ipc!I28</f>
        <v>17.8</v>
      </c>
      <c r="N26" s="67">
        <f>Vrk!I28</f>
        <v>20.9</v>
      </c>
      <c r="O26" s="67">
        <f>Tafime!I28</f>
        <v>21.5</v>
      </c>
      <c r="P26" s="67">
        <f>Copper!I28</f>
        <v>16.8</v>
      </c>
      <c r="Q26" s="67">
        <v>42</v>
      </c>
      <c r="R26" s="67">
        <f>Kluber!I28</f>
        <v>16.600000000000001</v>
      </c>
      <c r="S26" s="67">
        <f>Norgren!I28</f>
        <v>19.2</v>
      </c>
      <c r="T26" s="67">
        <v>20</v>
      </c>
      <c r="U26" s="67">
        <f>Samsung!I28</f>
        <v>19.899999999999999</v>
      </c>
      <c r="V26" s="67">
        <f>Comex!I28</f>
        <v>21.9</v>
      </c>
      <c r="W26" s="67">
        <f>Euro!I28</f>
        <v>22.2</v>
      </c>
      <c r="X26" s="67">
        <f>Messier!I28</f>
        <v>19.8</v>
      </c>
      <c r="Y26" s="67">
        <f>Bravo!I28</f>
        <v>22.4</v>
      </c>
      <c r="Z26" s="67">
        <f>Rohm!I28</f>
        <v>19.399999999999999</v>
      </c>
      <c r="AA26" s="67">
        <f>Elicamex!I28</f>
        <v>15.6</v>
      </c>
      <c r="AB26" s="67">
        <f>Mpi!I28</f>
        <v>14.9</v>
      </c>
      <c r="AC26" s="67">
        <f>Crown!I28</f>
        <v>15.3</v>
      </c>
      <c r="AD26" s="67">
        <f>Securency!I28</f>
        <v>16.5</v>
      </c>
      <c r="AE26" s="67">
        <f>Fracsa!I28</f>
        <v>21.2</v>
      </c>
      <c r="AF26" s="67">
        <f>'AER S'!I28</f>
        <v>17.399999999999999</v>
      </c>
      <c r="AG26" s="67">
        <f>'AERnn C'!I28</f>
        <v>16.899999999999999</v>
      </c>
      <c r="AH26" s="67">
        <f>Jafra!I28</f>
        <v>16</v>
      </c>
      <c r="AI26" s="67">
        <f>DREnc!I28</f>
        <v>15.7</v>
      </c>
      <c r="AJ26" s="67">
        <f>Metokote!I28</f>
        <v>16.2</v>
      </c>
      <c r="AK26" s="67">
        <f>'KH Méx'!I28</f>
        <v>15.9</v>
      </c>
      <c r="AL26" s="67">
        <f>Hitachi!I28</f>
        <v>17.399999999999999</v>
      </c>
      <c r="AM26" s="234">
        <f>Ultramanufacturing!I28</f>
        <v>15.9</v>
      </c>
    </row>
    <row r="27" spans="2:39">
      <c r="B27" s="58">
        <f t="shared" si="1"/>
        <v>41950</v>
      </c>
      <c r="C27" s="63">
        <f>PIQ!F31</f>
        <v>22.715681</v>
      </c>
      <c r="D27" s="67">
        <v>20</v>
      </c>
      <c r="E27" s="67">
        <f>Valeo!I29</f>
        <v>17.2</v>
      </c>
      <c r="F27" s="67">
        <f>Eaton!I29</f>
        <v>20.2</v>
      </c>
      <c r="G27" s="67">
        <f>'Frenos Trw'!I29</f>
        <v>22.9</v>
      </c>
      <c r="H27" s="67">
        <f>Ronal!I29</f>
        <v>18.899999999999999</v>
      </c>
      <c r="I27" s="67">
        <f>Narmx!I29</f>
        <v>20.5</v>
      </c>
      <c r="J27" s="67">
        <f>Avery!I29</f>
        <v>22.1</v>
      </c>
      <c r="K27" s="67">
        <f>Beach!I29</f>
        <v>19.8</v>
      </c>
      <c r="L27" s="67">
        <f>Foam!I29</f>
        <v>23.2</v>
      </c>
      <c r="M27" s="67">
        <f>Ipc!I29</f>
        <v>22.7</v>
      </c>
      <c r="N27" s="67">
        <f>Vrk!I29</f>
        <v>22.5</v>
      </c>
      <c r="O27" s="67">
        <f>Tafime!I29</f>
        <v>22.4</v>
      </c>
      <c r="P27" s="67">
        <f>Copper!I29</f>
        <v>20.6</v>
      </c>
      <c r="Q27" s="67">
        <v>43</v>
      </c>
      <c r="R27" s="67">
        <f>Kluber!I29</f>
        <v>21</v>
      </c>
      <c r="S27" s="67">
        <f>Norgren!I29</f>
        <v>20.8</v>
      </c>
      <c r="T27" s="67">
        <v>20</v>
      </c>
      <c r="U27" s="67">
        <f>Samsung!I29</f>
        <v>20.100000000000001</v>
      </c>
      <c r="V27" s="67">
        <f>Comex!I29</f>
        <v>22.8</v>
      </c>
      <c r="W27" s="67">
        <f>Euro!I29</f>
        <v>24.2</v>
      </c>
      <c r="X27" s="67">
        <f>Messier!I29</f>
        <v>22.7</v>
      </c>
      <c r="Y27" s="67">
        <f>Bravo!I29</f>
        <v>23.6</v>
      </c>
      <c r="Z27" s="67">
        <f>Rohm!I29</f>
        <v>22.1</v>
      </c>
      <c r="AA27" s="67">
        <f>Elicamex!I29</f>
        <v>20.6</v>
      </c>
      <c r="AB27" s="67">
        <f>Mpi!I29</f>
        <v>18.100000000000001</v>
      </c>
      <c r="AC27" s="67">
        <f>Crown!I29</f>
        <v>20.100000000000001</v>
      </c>
      <c r="AD27" s="67">
        <f>Securency!I29</f>
        <v>22.8</v>
      </c>
      <c r="AE27" s="67">
        <f>Fracsa!I29</f>
        <v>22</v>
      </c>
      <c r="AF27" s="67">
        <f>'AER S'!I29</f>
        <v>21.8</v>
      </c>
      <c r="AG27" s="67">
        <f>'AERnn C'!I29</f>
        <v>20.9</v>
      </c>
      <c r="AH27" s="67">
        <f>Jafra!I29</f>
        <v>21.9</v>
      </c>
      <c r="AI27" s="67">
        <f>DREnc!I29</f>
        <v>19.8</v>
      </c>
      <c r="AJ27" s="67">
        <f>Metokote!I29</f>
        <v>20.9</v>
      </c>
      <c r="AK27" s="67">
        <f>'KH Méx'!I29</f>
        <v>20.399999999999999</v>
      </c>
      <c r="AL27" s="67">
        <f>Hitachi!I29</f>
        <v>19.399999999999999</v>
      </c>
      <c r="AM27" s="234">
        <f>Ultramanufacturing!I29</f>
        <v>19.399999999999999</v>
      </c>
    </row>
    <row r="28" spans="2:39">
      <c r="B28" s="58">
        <f t="shared" si="1"/>
        <v>41949</v>
      </c>
      <c r="C28" s="63">
        <f>PIQ!F32</f>
        <v>22.689878</v>
      </c>
      <c r="D28" s="67">
        <v>20</v>
      </c>
      <c r="E28" s="67">
        <f>Valeo!I30</f>
        <v>16.399999999999999</v>
      </c>
      <c r="F28" s="67">
        <f>Eaton!I30</f>
        <v>19.7</v>
      </c>
      <c r="G28" s="67">
        <f>'Frenos Trw'!I30</f>
        <v>22.5</v>
      </c>
      <c r="H28" s="67">
        <f>Ronal!I30</f>
        <v>18.8</v>
      </c>
      <c r="I28" s="67">
        <f>Narmx!I30</f>
        <v>20</v>
      </c>
      <c r="J28" s="67">
        <f>Avery!I30</f>
        <v>21.9</v>
      </c>
      <c r="K28" s="67">
        <f>Beach!I30</f>
        <v>18.600000000000001</v>
      </c>
      <c r="L28" s="67">
        <f>Foam!I30</f>
        <v>19.8</v>
      </c>
      <c r="M28" s="67">
        <f>Ipc!I30</f>
        <v>23</v>
      </c>
      <c r="N28" s="67">
        <f>Vrk!I30</f>
        <v>22.3</v>
      </c>
      <c r="O28" s="67">
        <f>Tafime!I30</f>
        <v>22.2</v>
      </c>
      <c r="P28" s="67">
        <f>Copper!I30</f>
        <v>19.600000000000001</v>
      </c>
      <c r="Q28" s="67">
        <v>44</v>
      </c>
      <c r="R28" s="67">
        <f>Kluber!I30</f>
        <v>19.2</v>
      </c>
      <c r="S28" s="67">
        <f>Norgren!I30</f>
        <v>20.399999999999999</v>
      </c>
      <c r="T28" s="67">
        <v>20</v>
      </c>
      <c r="U28" s="67">
        <f>Samsung!I30</f>
        <v>20.100000000000001</v>
      </c>
      <c r="V28" s="67">
        <f>Comex!I30</f>
        <v>22.7</v>
      </c>
      <c r="W28" s="67">
        <f>Euro!I30</f>
        <v>24.1</v>
      </c>
      <c r="X28" s="67">
        <f>Messier!I30</f>
        <v>22</v>
      </c>
      <c r="Y28" s="67">
        <f>Bravo!I30</f>
        <v>23.4</v>
      </c>
      <c r="Z28" s="67">
        <f>Rohm!I30</f>
        <v>21.6</v>
      </c>
      <c r="AA28" s="67">
        <f>Elicamex!I30</f>
        <v>19.600000000000001</v>
      </c>
      <c r="AB28" s="67">
        <f>Mpi!I30</f>
        <v>21.5</v>
      </c>
      <c r="AC28" s="67">
        <f>Crown!I30</f>
        <v>19.399999999999999</v>
      </c>
      <c r="AD28" s="67">
        <f>Securency!I30</f>
        <v>22.3</v>
      </c>
      <c r="AE28" s="67">
        <f>Fracsa!I30</f>
        <v>21.8</v>
      </c>
      <c r="AF28" s="67">
        <f>'AER S'!I30</f>
        <v>22.3</v>
      </c>
      <c r="AG28" s="67">
        <f>'AERnn C'!I30</f>
        <v>20.3</v>
      </c>
      <c r="AH28" s="67">
        <f>Jafra!I30</f>
        <v>21.9</v>
      </c>
      <c r="AI28" s="67">
        <f>DREnc!I30</f>
        <v>21</v>
      </c>
      <c r="AJ28" s="67">
        <f>Metokote!I30</f>
        <v>20.8</v>
      </c>
      <c r="AK28" s="67">
        <f>'KH Méx'!I30</f>
        <v>18.899999999999999</v>
      </c>
      <c r="AL28" s="67">
        <f>Hitachi!I30</f>
        <v>19.3</v>
      </c>
      <c r="AM28" s="234">
        <f>Ultramanufacturing!I30</f>
        <v>18.3</v>
      </c>
    </row>
    <row r="29" spans="2:39">
      <c r="B29" s="58">
        <f t="shared" si="1"/>
        <v>41948</v>
      </c>
      <c r="C29" s="63">
        <f>PIQ!F33</f>
        <v>22.697410999999999</v>
      </c>
      <c r="D29" s="67">
        <v>20</v>
      </c>
      <c r="E29" s="67">
        <f>Valeo!I31</f>
        <v>16.600000000000001</v>
      </c>
      <c r="F29" s="67">
        <f>Eaton!I31</f>
        <v>19.399999999999999</v>
      </c>
      <c r="G29" s="67">
        <f>'Frenos Trw'!I31</f>
        <v>22.4</v>
      </c>
      <c r="H29" s="67">
        <f>Ronal!I31</f>
        <v>19</v>
      </c>
      <c r="I29" s="67">
        <f>Narmx!I31</f>
        <v>20.2</v>
      </c>
      <c r="J29" s="67">
        <f>Avery!I31</f>
        <v>21.8</v>
      </c>
      <c r="K29" s="67">
        <f>Beach!I31</f>
        <v>18.2</v>
      </c>
      <c r="L29" s="67">
        <f>Foam!I31</f>
        <v>20.2</v>
      </c>
      <c r="M29" s="67">
        <f>Ipc!I31</f>
        <v>23.1</v>
      </c>
      <c r="N29" s="67">
        <f>Vrk!I31</f>
        <v>22.3</v>
      </c>
      <c r="O29" s="67">
        <f>Tafime!I31</f>
        <v>22.3</v>
      </c>
      <c r="P29" s="67">
        <f>Copper!I31</f>
        <v>20.100000000000001</v>
      </c>
      <c r="Q29" s="67">
        <v>45</v>
      </c>
      <c r="R29" s="67">
        <f>Kluber!I31</f>
        <v>20</v>
      </c>
      <c r="S29" s="67">
        <f>Norgren!I31</f>
        <v>20.399999999999999</v>
      </c>
      <c r="T29" s="67">
        <v>20</v>
      </c>
      <c r="U29" s="67">
        <f>Samsung!I31</f>
        <v>20.7</v>
      </c>
      <c r="V29" s="67">
        <f>Comex!I31</f>
        <v>22.6</v>
      </c>
      <c r="W29" s="67">
        <f>Euro!I31</f>
        <v>23.6</v>
      </c>
      <c r="X29" s="67">
        <f>Messier!I31</f>
        <v>21.8</v>
      </c>
      <c r="Y29" s="67">
        <f>Bravo!I31</f>
        <v>23.3</v>
      </c>
      <c r="Z29" s="67">
        <f>Rohm!I31</f>
        <v>21.8</v>
      </c>
      <c r="AA29" s="67">
        <f>Elicamex!I31</f>
        <v>19.2</v>
      </c>
      <c r="AB29" s="67">
        <f>Mpi!I31</f>
        <v>21.4</v>
      </c>
      <c r="AC29" s="67">
        <f>Crown!I31</f>
        <v>20.5</v>
      </c>
      <c r="AD29" s="67">
        <f>Securency!I31</f>
        <v>22.5</v>
      </c>
      <c r="AE29" s="67">
        <f>Fracsa!I31</f>
        <v>22</v>
      </c>
      <c r="AF29" s="67">
        <f>'AER S'!I31</f>
        <v>20.399999999999999</v>
      </c>
      <c r="AG29" s="67">
        <f>'AERnn C'!I31</f>
        <v>20.3</v>
      </c>
      <c r="AH29" s="67">
        <f>Jafra!I31</f>
        <v>21.8</v>
      </c>
      <c r="AI29" s="67">
        <f>DREnc!I31</f>
        <v>21.2</v>
      </c>
      <c r="AJ29" s="67">
        <f>Metokote!I31</f>
        <v>20.3</v>
      </c>
      <c r="AK29" s="67">
        <f>'KH Méx'!I31</f>
        <v>19.7</v>
      </c>
      <c r="AL29" s="67">
        <f>Hitachi!I31</f>
        <v>19.2</v>
      </c>
      <c r="AM29" s="234">
        <f>Ultramanufacturing!I31</f>
        <v>19.7</v>
      </c>
    </row>
    <row r="30" spans="2:39">
      <c r="B30" s="58">
        <f t="shared" si="1"/>
        <v>41947</v>
      </c>
      <c r="C30" s="63">
        <f>PIQ!F34</f>
        <v>22.736913999999999</v>
      </c>
      <c r="D30" s="67">
        <v>20</v>
      </c>
      <c r="E30" s="67">
        <f>Valeo!I32</f>
        <v>16.5</v>
      </c>
      <c r="F30" s="67">
        <f>Eaton!I32</f>
        <v>19.3</v>
      </c>
      <c r="G30" s="67">
        <f>'Frenos Trw'!I32</f>
        <v>22.4</v>
      </c>
      <c r="H30" s="67">
        <f>Ronal!I32</f>
        <v>19.2</v>
      </c>
      <c r="I30" s="67">
        <f>Narmx!I32</f>
        <v>19.8</v>
      </c>
      <c r="J30" s="67">
        <f>Avery!I32</f>
        <v>22</v>
      </c>
      <c r="K30" s="67">
        <f>Beach!I32</f>
        <v>18.7</v>
      </c>
      <c r="L30" s="67">
        <f>Foam!I32</f>
        <v>20.399999999999999</v>
      </c>
      <c r="M30" s="67">
        <f>Ipc!I32</f>
        <v>23.5</v>
      </c>
      <c r="N30" s="67">
        <f>Vrk!I32</f>
        <v>22.3</v>
      </c>
      <c r="O30" s="67">
        <f>Tafime!I32</f>
        <v>22.3</v>
      </c>
      <c r="P30" s="67">
        <f>Copper!I32</f>
        <v>19.399999999999999</v>
      </c>
      <c r="Q30" s="67">
        <v>46</v>
      </c>
      <c r="R30" s="67">
        <f>Kluber!I32</f>
        <v>18.7</v>
      </c>
      <c r="S30" s="67">
        <f>Norgren!I32</f>
        <v>20.2</v>
      </c>
      <c r="T30" s="67">
        <v>20</v>
      </c>
      <c r="U30" s="67">
        <f>Samsung!I32</f>
        <v>20.8</v>
      </c>
      <c r="V30" s="67">
        <f>Comex!I32</f>
        <v>22.7</v>
      </c>
      <c r="W30" s="67">
        <f>Euro!I32</f>
        <v>23.9</v>
      </c>
      <c r="X30" s="67">
        <f>Messier!I32</f>
        <v>21.9</v>
      </c>
      <c r="Y30" s="67">
        <f>Bravo!I32</f>
        <v>23.3</v>
      </c>
      <c r="Z30" s="67">
        <f>Rohm!I32</f>
        <v>21.7</v>
      </c>
      <c r="AA30" s="67">
        <f>Elicamex!I32</f>
        <v>19</v>
      </c>
      <c r="AB30" s="67">
        <f>Mpi!I32</f>
        <v>19.100000000000001</v>
      </c>
      <c r="AC30" s="67">
        <f>Crown!I32</f>
        <v>19.5</v>
      </c>
      <c r="AD30" s="67">
        <f>Securency!I32</f>
        <v>22.2</v>
      </c>
      <c r="AE30" s="67">
        <f>Fracsa!I32</f>
        <v>22</v>
      </c>
      <c r="AF30" s="67">
        <f>'AER S'!I32</f>
        <v>21.6</v>
      </c>
      <c r="AG30" s="67">
        <f>'AERnn C'!I32</f>
        <v>20</v>
      </c>
      <c r="AH30" s="67">
        <f>Jafra!I32</f>
        <v>21.6</v>
      </c>
      <c r="AI30" s="67">
        <f>DREnc!I32</f>
        <v>21</v>
      </c>
      <c r="AJ30" s="67">
        <f>Metokote!I32</f>
        <v>20.3</v>
      </c>
      <c r="AK30" s="67">
        <f>'KH Méx'!I32</f>
        <v>19.8</v>
      </c>
      <c r="AL30" s="67">
        <f>Hitachi!I32</f>
        <v>19.2</v>
      </c>
      <c r="AM30" s="234">
        <f>Ultramanufacturing!I32</f>
        <v>18.7</v>
      </c>
    </row>
    <row r="31" spans="2:39">
      <c r="B31" s="58">
        <f t="shared" si="1"/>
        <v>41946</v>
      </c>
      <c r="C31" s="63">
        <f>PIQ!F35</f>
        <v>22.675526000000001</v>
      </c>
      <c r="D31" s="67">
        <v>20</v>
      </c>
      <c r="E31" s="67">
        <f>Valeo!I33</f>
        <v>15.6</v>
      </c>
      <c r="F31" s="67">
        <f>Eaton!I33</f>
        <v>18.2</v>
      </c>
      <c r="G31" s="67">
        <f>'Frenos Trw'!I33</f>
        <v>22.1</v>
      </c>
      <c r="H31" s="67">
        <f>Ronal!I33</f>
        <v>19.5</v>
      </c>
      <c r="I31" s="67">
        <f>Narmx!I33</f>
        <v>19.100000000000001</v>
      </c>
      <c r="J31" s="67">
        <f>Avery!I33</f>
        <v>22.7</v>
      </c>
      <c r="K31" s="67">
        <f>Beach!I33</f>
        <v>16.5</v>
      </c>
      <c r="L31" s="67">
        <f>Foam!I33</f>
        <v>20.9</v>
      </c>
      <c r="M31" s="67">
        <f>Ipc!I33</f>
        <v>22.5</v>
      </c>
      <c r="N31" s="67">
        <f>Vrk!I33</f>
        <v>21.9</v>
      </c>
      <c r="O31" s="67">
        <f>Tafime!I33</f>
        <v>22.2</v>
      </c>
      <c r="P31" s="67">
        <f>Copper!I33</f>
        <v>18</v>
      </c>
      <c r="Q31" s="67">
        <v>47</v>
      </c>
      <c r="R31" s="67">
        <f>Kluber!I33</f>
        <v>17.899999999999999</v>
      </c>
      <c r="S31" s="67">
        <f>Norgren!I33</f>
        <v>19.7</v>
      </c>
      <c r="T31" s="67">
        <v>20</v>
      </c>
      <c r="U31" s="67">
        <f>Samsung!I33</f>
        <v>20.7</v>
      </c>
      <c r="V31" s="67">
        <f>Comex!I33</f>
        <v>21.8</v>
      </c>
      <c r="W31" s="67">
        <f>Euro!I33</f>
        <v>23.8</v>
      </c>
      <c r="X31" s="67">
        <f>Messier!I33</f>
        <v>21.1</v>
      </c>
      <c r="Y31" s="67">
        <f>Bravo!I33</f>
        <v>23.2</v>
      </c>
      <c r="Z31" s="67">
        <f>Rohm!I33</f>
        <v>21.2</v>
      </c>
      <c r="AA31" s="67">
        <f>Elicamex!I33</f>
        <v>18.8</v>
      </c>
      <c r="AB31" s="67">
        <f>Mpi!I33</f>
        <v>17.7</v>
      </c>
      <c r="AC31" s="67">
        <f>Crown!I33</f>
        <v>18.8</v>
      </c>
      <c r="AD31" s="67">
        <f>Securency!I33</f>
        <v>22.3</v>
      </c>
      <c r="AE31" s="67">
        <f>Fracsa!I33</f>
        <v>21.3</v>
      </c>
      <c r="AF31" s="67">
        <f>'AER S'!I33</f>
        <v>20.9</v>
      </c>
      <c r="AG31" s="67">
        <f>'AERnn C'!I33</f>
        <v>18.899999999999999</v>
      </c>
      <c r="AH31" s="67">
        <f>Jafra!I33</f>
        <v>20.8</v>
      </c>
      <c r="AI31" s="67">
        <f>DREnc!I33</f>
        <v>19.899999999999999</v>
      </c>
      <c r="AJ31" s="67">
        <f>Metokote!I33</f>
        <v>19.3</v>
      </c>
      <c r="AK31" s="67">
        <f>'KH Méx'!I33</f>
        <v>17.8</v>
      </c>
      <c r="AL31" s="67">
        <f>Hitachi!I33</f>
        <v>18.600000000000001</v>
      </c>
      <c r="AM31" s="234">
        <f>Ultramanufacturing!I33</f>
        <v>16.600000000000001</v>
      </c>
    </row>
    <row r="32" spans="2:39">
      <c r="B32" s="58">
        <f>B33+1</f>
        <v>41945</v>
      </c>
      <c r="C32" s="63">
        <f>PIQ!F36</f>
        <v>22.376647999999999</v>
      </c>
      <c r="D32" s="67">
        <v>20</v>
      </c>
      <c r="E32" s="67">
        <f>Valeo!I34</f>
        <v>17.8</v>
      </c>
      <c r="F32" s="67">
        <f>Eaton!I34</f>
        <v>17.100000000000001</v>
      </c>
      <c r="G32" s="67">
        <f>'Frenos Trw'!I34</f>
        <v>20.6</v>
      </c>
      <c r="H32" s="67">
        <f>Ronal!I34</f>
        <v>19.600000000000001</v>
      </c>
      <c r="I32" s="67">
        <f>Narmx!I34</f>
        <v>18.7</v>
      </c>
      <c r="J32" s="67">
        <f>Avery!I34</f>
        <v>18</v>
      </c>
      <c r="K32" s="67">
        <f>Beach!I34</f>
        <v>15.5</v>
      </c>
      <c r="L32" s="67">
        <f>Foam!I34</f>
        <v>21.5</v>
      </c>
      <c r="M32" s="67">
        <f>Ipc!I34</f>
        <v>21.2</v>
      </c>
      <c r="N32" s="67">
        <f>Vrk!I34</f>
        <v>17.7</v>
      </c>
      <c r="O32" s="67">
        <f>Tafime!I34</f>
        <v>21.8</v>
      </c>
      <c r="P32" s="67">
        <f>Copper!I34</f>
        <v>17</v>
      </c>
      <c r="Q32" s="67">
        <v>48</v>
      </c>
      <c r="R32" s="67">
        <f>Kluber!I34</f>
        <v>17.8</v>
      </c>
      <c r="S32" s="67">
        <f>Norgren!I34</f>
        <v>18.2</v>
      </c>
      <c r="T32" s="67">
        <v>20</v>
      </c>
      <c r="U32" s="67">
        <f>Samsung!I34</f>
        <v>17.5</v>
      </c>
      <c r="V32" s="67">
        <f>Comex!I34</f>
        <v>20.100000000000001</v>
      </c>
      <c r="W32" s="67">
        <f>Euro!I34</f>
        <v>26</v>
      </c>
      <c r="X32" s="67">
        <f>Messier!I34</f>
        <v>20.399999999999999</v>
      </c>
      <c r="Y32" s="67">
        <f>Bravo!I34</f>
        <v>17.899999999999999</v>
      </c>
      <c r="Z32" s="67">
        <f>Rohm!I34</f>
        <v>19.7</v>
      </c>
      <c r="AA32" s="67">
        <f>Elicamex!I34</f>
        <v>16.5</v>
      </c>
      <c r="AB32" s="67">
        <f>Mpi!I34</f>
        <v>18</v>
      </c>
      <c r="AC32" s="67">
        <f>Crown!I34</f>
        <v>14.2</v>
      </c>
      <c r="AD32" s="67">
        <f>Securency!I34</f>
        <v>17.399999999999999</v>
      </c>
      <c r="AE32" s="67">
        <f>Fracsa!I34</f>
        <v>21.4</v>
      </c>
      <c r="AF32" s="67">
        <f>'AER S'!I34</f>
        <v>17.899999999999999</v>
      </c>
      <c r="AG32" s="67">
        <f>'AERnn C'!I34</f>
        <v>18.3</v>
      </c>
      <c r="AH32" s="67">
        <f>Jafra!I34</f>
        <v>20.7</v>
      </c>
      <c r="AI32" s="67">
        <f>DREnc!I34</f>
        <v>15.9</v>
      </c>
      <c r="AJ32" s="67">
        <f>Metokote!I34</f>
        <v>17.2</v>
      </c>
      <c r="AK32" s="67">
        <f>'KH Méx'!I34</f>
        <v>16.600000000000001</v>
      </c>
      <c r="AL32" s="67">
        <f>Hitachi!I34</f>
        <v>16.8</v>
      </c>
      <c r="AM32" s="234">
        <f>Ultramanufacturing!I34</f>
        <v>16</v>
      </c>
    </row>
    <row r="33" spans="2:39" ht="15.75" thickBot="1">
      <c r="B33" s="236">
        <f>'Balance Volumetrico'!C33</f>
        <v>41944</v>
      </c>
      <c r="C33" s="65">
        <f>PIQ!F37</f>
        <v>22.377355999999999</v>
      </c>
      <c r="D33" s="73">
        <v>20</v>
      </c>
      <c r="E33" s="73">
        <f>Valeo!I35</f>
        <v>15.3</v>
      </c>
      <c r="F33" s="73">
        <f>Eaton!I35</f>
        <v>15.4</v>
      </c>
      <c r="G33" s="73">
        <f>'Frenos Trw'!I35</f>
        <v>21.1</v>
      </c>
      <c r="H33" s="73">
        <f>Ronal!I35</f>
        <v>19.100000000000001</v>
      </c>
      <c r="I33" s="73">
        <f>Narmx!I35</f>
        <v>15.5</v>
      </c>
      <c r="J33" s="73">
        <f>Avery!I35</f>
        <v>16.7</v>
      </c>
      <c r="K33" s="73">
        <f>Beach!I35</f>
        <v>14.2</v>
      </c>
      <c r="L33" s="73">
        <f>Foam!I35</f>
        <v>17.399999999999999</v>
      </c>
      <c r="M33" s="73">
        <f>Ipc!I35</f>
        <v>16.8</v>
      </c>
      <c r="N33" s="73">
        <f>Vrk!I35</f>
        <v>19.899999999999999</v>
      </c>
      <c r="O33" s="73">
        <f>Tafime!I35</f>
        <v>20.8</v>
      </c>
      <c r="P33" s="73">
        <f>Copper!I35</f>
        <v>14.8</v>
      </c>
      <c r="Q33" s="73">
        <v>49</v>
      </c>
      <c r="R33" s="73">
        <f>Kluber!I35</f>
        <v>15.2</v>
      </c>
      <c r="S33" s="73">
        <f>Norgren!I35</f>
        <v>18.3</v>
      </c>
      <c r="T33" s="73">
        <v>20</v>
      </c>
      <c r="U33" s="73">
        <f>Samsung!I35</f>
        <v>20.3</v>
      </c>
      <c r="V33" s="73">
        <f>Comex!I35</f>
        <v>21.7</v>
      </c>
      <c r="W33" s="73">
        <f>Euro!I35</f>
        <v>20.399999999999999</v>
      </c>
      <c r="X33" s="73">
        <f>Messier!I35</f>
        <v>19.2</v>
      </c>
      <c r="Y33" s="73">
        <f>Bravo!I35</f>
        <v>22.4</v>
      </c>
      <c r="Z33" s="73">
        <f>Rohm!I35</f>
        <v>18.3</v>
      </c>
      <c r="AA33" s="73">
        <f>Elicamex!I35</f>
        <v>14.8</v>
      </c>
      <c r="AB33" s="73">
        <f>Mpi!I35</f>
        <v>18.7</v>
      </c>
      <c r="AC33" s="73">
        <f>Crown!I35</f>
        <v>14.4</v>
      </c>
      <c r="AD33" s="73">
        <f>Securency!I35</f>
        <v>15.8</v>
      </c>
      <c r="AE33" s="73">
        <f>Fracsa!I35</f>
        <v>21.1</v>
      </c>
      <c r="AF33" s="73">
        <f>'AER S'!I35</f>
        <v>16.7</v>
      </c>
      <c r="AG33" s="73">
        <f>'AERnn C'!I35</f>
        <v>16.899999999999999</v>
      </c>
      <c r="AH33" s="73">
        <f>Jafra!I35</f>
        <v>18.600000000000001</v>
      </c>
      <c r="AI33" s="73">
        <f>DREnc!I35</f>
        <v>14.9</v>
      </c>
      <c r="AJ33" s="73">
        <f>Metokote!I35</f>
        <v>15.4</v>
      </c>
      <c r="AK33" s="73">
        <f>'KH Méx'!I35</f>
        <v>14.4</v>
      </c>
      <c r="AL33" s="73">
        <f>Hitachi!I35</f>
        <v>14.6</v>
      </c>
      <c r="AM33" s="235">
        <f>Ultramanufacturing!I35</f>
        <v>13.9</v>
      </c>
    </row>
    <row r="34" spans="2:39" s="224" customFormat="1" ht="22.5" customHeight="1">
      <c r="B34" s="219" t="s">
        <v>274</v>
      </c>
      <c r="C34" s="220">
        <f>AVERAGE(C4:C33)</f>
        <v>22.297994033333332</v>
      </c>
      <c r="D34" s="220">
        <f t="shared" ref="D34:AM34" si="2">AVERAGE(D4:D33)</f>
        <v>20</v>
      </c>
      <c r="E34" s="220">
        <f t="shared" si="2"/>
        <v>14.096666666666668</v>
      </c>
      <c r="F34" s="220">
        <f t="shared" si="2"/>
        <v>15.423333333333334</v>
      </c>
      <c r="G34" s="220">
        <f t="shared" si="2"/>
        <v>19.006666666666664</v>
      </c>
      <c r="H34" s="220">
        <f t="shared" si="2"/>
        <v>18.723333333333336</v>
      </c>
      <c r="I34" s="220">
        <f t="shared" si="2"/>
        <v>16.363333333333333</v>
      </c>
      <c r="J34" s="220">
        <f t="shared" si="2"/>
        <v>18.103333333333339</v>
      </c>
      <c r="K34" s="220">
        <f t="shared" si="2"/>
        <v>15.239999999999998</v>
      </c>
      <c r="L34" s="220">
        <f t="shared" si="2"/>
        <v>17.739999999999998</v>
      </c>
      <c r="M34" s="220">
        <f t="shared" si="2"/>
        <v>19.176666666666669</v>
      </c>
      <c r="N34" s="220">
        <f t="shared" si="2"/>
        <v>18.603333333333339</v>
      </c>
      <c r="O34" s="220">
        <f t="shared" si="2"/>
        <v>19.333333333333329</v>
      </c>
      <c r="P34" s="220">
        <f t="shared" si="2"/>
        <v>15.226666666666668</v>
      </c>
      <c r="Q34" s="220">
        <f t="shared" si="2"/>
        <v>34.5</v>
      </c>
      <c r="R34" s="220">
        <f t="shared" si="2"/>
        <v>16.966666666666665</v>
      </c>
      <c r="S34" s="220">
        <f t="shared" si="2"/>
        <v>18.866666666666664</v>
      </c>
      <c r="T34" s="220">
        <f t="shared" si="2"/>
        <v>20</v>
      </c>
      <c r="U34" s="220">
        <f t="shared" si="2"/>
        <v>17.983333333333334</v>
      </c>
      <c r="V34" s="220">
        <f t="shared" si="2"/>
        <v>19.459999999999997</v>
      </c>
      <c r="W34" s="220">
        <f t="shared" si="2"/>
        <v>20.566666666666666</v>
      </c>
      <c r="X34" s="220">
        <f t="shared" si="2"/>
        <v>18.253333333333334</v>
      </c>
      <c r="Y34" s="220">
        <f t="shared" si="2"/>
        <v>19.59666666666666</v>
      </c>
      <c r="Z34" s="220">
        <f t="shared" si="2"/>
        <v>17.939999999999998</v>
      </c>
      <c r="AA34" s="220">
        <f t="shared" si="2"/>
        <v>15.076666666666666</v>
      </c>
      <c r="AB34" s="220">
        <f t="shared" si="2"/>
        <v>20.610000000000003</v>
      </c>
      <c r="AC34" s="220">
        <f t="shared" si="2"/>
        <v>15.403333333333332</v>
      </c>
      <c r="AD34" s="220">
        <f t="shared" si="2"/>
        <v>17.726666666666667</v>
      </c>
      <c r="AE34" s="220">
        <f t="shared" si="2"/>
        <v>18.93333333333333</v>
      </c>
      <c r="AF34" s="220">
        <f t="shared" si="2"/>
        <v>16.783333333333328</v>
      </c>
      <c r="AG34" s="220">
        <f t="shared" si="2"/>
        <v>17.91</v>
      </c>
      <c r="AH34" s="220">
        <f t="shared" si="2"/>
        <v>19.59666666666666</v>
      </c>
      <c r="AI34" s="220">
        <f t="shared" si="2"/>
        <v>16.723333333333333</v>
      </c>
      <c r="AJ34" s="220">
        <f t="shared" si="2"/>
        <v>18.22666666666667</v>
      </c>
      <c r="AK34" s="220">
        <f t="shared" si="2"/>
        <v>14.786666666666665</v>
      </c>
      <c r="AL34" s="220">
        <f t="shared" si="2"/>
        <v>16.186666666666664</v>
      </c>
      <c r="AM34" s="220">
        <f t="shared" si="2"/>
        <v>14.649999999999999</v>
      </c>
    </row>
  </sheetData>
  <pageMargins left="0.7" right="0.7" top="0.75" bottom="0.75" header="0.3" footer="0.3"/>
  <pageSetup scale="2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B6" t="s">
        <v>772</v>
      </c>
      <c r="C6" t="s">
        <v>13</v>
      </c>
      <c r="D6">
        <v>637315</v>
      </c>
      <c r="E6">
        <v>89505</v>
      </c>
      <c r="F6">
        <v>7.1300679999999996</v>
      </c>
      <c r="G6">
        <v>0</v>
      </c>
      <c r="H6">
        <v>91.424999999999997</v>
      </c>
      <c r="I6">
        <v>19.100000000000001</v>
      </c>
      <c r="J6">
        <v>38.200000000000003</v>
      </c>
      <c r="K6">
        <v>138.80000000000001</v>
      </c>
      <c r="L6">
        <v>1.0123</v>
      </c>
      <c r="M6">
        <v>86.734999999999999</v>
      </c>
      <c r="N6">
        <v>93.367000000000004</v>
      </c>
      <c r="O6">
        <v>87.962000000000003</v>
      </c>
      <c r="P6">
        <v>10.8</v>
      </c>
      <c r="Q6">
        <v>30.5</v>
      </c>
      <c r="R6">
        <v>19</v>
      </c>
      <c r="S6">
        <v>5.53</v>
      </c>
      <c r="T6" s="22">
        <v>30</v>
      </c>
      <c r="U6" s="23">
        <f>D6-D7</f>
        <v>901</v>
      </c>
      <c r="V6" s="24">
        <v>1</v>
      </c>
      <c r="W6" s="102"/>
      <c r="X6" s="102"/>
      <c r="Y6" s="246">
        <f t="shared" ref="Y6:Y35" si="0">((X6*100)/D6)-100</f>
        <v>-100</v>
      </c>
    </row>
    <row r="7" spans="1:25">
      <c r="A7" s="16">
        <v>30</v>
      </c>
      <c r="B7" t="s">
        <v>773</v>
      </c>
      <c r="C7" t="s">
        <v>13</v>
      </c>
      <c r="D7">
        <v>636414</v>
      </c>
      <c r="E7">
        <v>89383</v>
      </c>
      <c r="F7">
        <v>7.4189910000000001</v>
      </c>
      <c r="G7">
        <v>0</v>
      </c>
      <c r="H7">
        <v>91.924999999999997</v>
      </c>
      <c r="I7">
        <v>16.8</v>
      </c>
      <c r="J7">
        <v>59.1</v>
      </c>
      <c r="K7">
        <v>139.19999999999999</v>
      </c>
      <c r="L7">
        <v>1.0130999999999999</v>
      </c>
      <c r="M7">
        <v>88.787000000000006</v>
      </c>
      <c r="N7">
        <v>93.811000000000007</v>
      </c>
      <c r="O7">
        <v>91.346000000000004</v>
      </c>
      <c r="P7">
        <v>9.1999999999999993</v>
      </c>
      <c r="Q7">
        <v>24.8</v>
      </c>
      <c r="R7">
        <v>17.3</v>
      </c>
      <c r="S7">
        <v>5.53</v>
      </c>
      <c r="T7" s="16">
        <v>29</v>
      </c>
      <c r="U7" s="23">
        <f>D7-D8</f>
        <v>1397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 t="s">
        <v>774</v>
      </c>
      <c r="C8" t="s">
        <v>13</v>
      </c>
      <c r="D8">
        <v>635017</v>
      </c>
      <c r="E8">
        <v>89195</v>
      </c>
      <c r="F8">
        <v>7.2674919999999998</v>
      </c>
      <c r="G8">
        <v>0</v>
      </c>
      <c r="H8">
        <v>88.98</v>
      </c>
      <c r="I8">
        <v>16.600000000000001</v>
      </c>
      <c r="J8">
        <v>66.7</v>
      </c>
      <c r="K8">
        <v>139</v>
      </c>
      <c r="L8">
        <v>1.0126999999999999</v>
      </c>
      <c r="M8">
        <v>82.075999999999993</v>
      </c>
      <c r="N8">
        <v>92.75</v>
      </c>
      <c r="O8">
        <v>89.489000000000004</v>
      </c>
      <c r="P8">
        <v>11.9</v>
      </c>
      <c r="Q8">
        <v>25.1</v>
      </c>
      <c r="R8">
        <v>18</v>
      </c>
      <c r="S8">
        <v>5.53</v>
      </c>
      <c r="T8" s="22">
        <v>28</v>
      </c>
      <c r="U8" s="23">
        <f t="shared" ref="U8:U35" si="1">D8-D9</f>
        <v>1583</v>
      </c>
      <c r="V8" s="24">
        <v>29</v>
      </c>
      <c r="W8" s="123"/>
      <c r="X8" s="123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633434</v>
      </c>
      <c r="E9">
        <v>88976</v>
      </c>
      <c r="F9">
        <v>6.8367050000000003</v>
      </c>
      <c r="G9">
        <v>0</v>
      </c>
      <c r="H9">
        <v>83.649000000000001</v>
      </c>
      <c r="I9">
        <v>15.9</v>
      </c>
      <c r="J9">
        <v>62.2</v>
      </c>
      <c r="K9">
        <v>139.30000000000001</v>
      </c>
      <c r="L9">
        <v>1.0121</v>
      </c>
      <c r="M9">
        <v>65.221999999999994</v>
      </c>
      <c r="N9">
        <v>91.126999999999995</v>
      </c>
      <c r="O9">
        <v>82.766000000000005</v>
      </c>
      <c r="P9">
        <v>9.8000000000000007</v>
      </c>
      <c r="Q9">
        <v>22.9</v>
      </c>
      <c r="R9">
        <v>15.6</v>
      </c>
      <c r="S9">
        <v>5.53</v>
      </c>
      <c r="T9" s="16">
        <v>27</v>
      </c>
      <c r="U9" s="23">
        <f t="shared" si="1"/>
        <v>1486</v>
      </c>
      <c r="V9" s="16"/>
      <c r="W9" s="110"/>
      <c r="X9" s="110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631948</v>
      </c>
      <c r="E10">
        <v>88760</v>
      </c>
      <c r="F10">
        <v>7.1855200000000004</v>
      </c>
      <c r="G10">
        <v>0</v>
      </c>
      <c r="H10">
        <v>89.793999999999997</v>
      </c>
      <c r="I10">
        <v>16.7</v>
      </c>
      <c r="J10">
        <v>71.400000000000006</v>
      </c>
      <c r="K10">
        <v>140</v>
      </c>
      <c r="L10">
        <v>1.0127999999999999</v>
      </c>
      <c r="M10">
        <v>86.725999999999999</v>
      </c>
      <c r="N10">
        <v>92.471999999999994</v>
      </c>
      <c r="O10">
        <v>87.516000000000005</v>
      </c>
      <c r="P10">
        <v>9.1</v>
      </c>
      <c r="Q10">
        <v>24</v>
      </c>
      <c r="R10">
        <v>15.6</v>
      </c>
      <c r="S10">
        <v>5.54</v>
      </c>
      <c r="T10" s="16">
        <v>26</v>
      </c>
      <c r="U10" s="23">
        <f t="shared" si="1"/>
        <v>1698</v>
      </c>
      <c r="V10" s="16"/>
      <c r="W10" s="110"/>
      <c r="X10" s="110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630250</v>
      </c>
      <c r="E11">
        <v>88528</v>
      </c>
      <c r="F11">
        <v>7.3473319999999998</v>
      </c>
      <c r="G11">
        <v>0</v>
      </c>
      <c r="H11">
        <v>90.847999999999999</v>
      </c>
      <c r="I11">
        <v>17.100000000000001</v>
      </c>
      <c r="J11">
        <v>75.2</v>
      </c>
      <c r="K11">
        <v>140</v>
      </c>
      <c r="L11">
        <v>1.0128999999999999</v>
      </c>
      <c r="M11">
        <v>87.346000000000004</v>
      </c>
      <c r="N11">
        <v>93.778999999999996</v>
      </c>
      <c r="O11">
        <v>90.53</v>
      </c>
      <c r="P11">
        <v>9.4</v>
      </c>
      <c r="Q11">
        <v>25.1</v>
      </c>
      <c r="R11">
        <v>17.8</v>
      </c>
      <c r="S11">
        <v>5.54</v>
      </c>
      <c r="T11" s="16">
        <v>25</v>
      </c>
      <c r="U11" s="23">
        <f t="shared" si="1"/>
        <v>1787</v>
      </c>
      <c r="V11" s="16"/>
      <c r="W11" s="137"/>
      <c r="X11" s="137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628463</v>
      </c>
      <c r="E12">
        <v>88286</v>
      </c>
      <c r="F12">
        <v>7.3489230000000001</v>
      </c>
      <c r="G12">
        <v>0</v>
      </c>
      <c r="H12">
        <v>90.762</v>
      </c>
      <c r="I12">
        <v>17.7</v>
      </c>
      <c r="J12">
        <v>66.2</v>
      </c>
      <c r="K12">
        <v>163</v>
      </c>
      <c r="L12">
        <v>1.0125999999999999</v>
      </c>
      <c r="M12">
        <v>87.150999999999996</v>
      </c>
      <c r="N12">
        <v>93.453999999999994</v>
      </c>
      <c r="O12">
        <v>91.396000000000001</v>
      </c>
      <c r="P12">
        <v>13.1</v>
      </c>
      <c r="Q12">
        <v>22.2</v>
      </c>
      <c r="R12">
        <v>20.100000000000001</v>
      </c>
      <c r="S12">
        <v>5.55</v>
      </c>
      <c r="T12" s="16">
        <v>24</v>
      </c>
      <c r="U12" s="23">
        <f t="shared" si="1"/>
        <v>1570</v>
      </c>
      <c r="V12" s="16"/>
      <c r="W12" s="110"/>
      <c r="X12" s="110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626893</v>
      </c>
      <c r="E13">
        <v>88072</v>
      </c>
      <c r="F13">
        <v>7.2485540000000004</v>
      </c>
      <c r="G13">
        <v>0</v>
      </c>
      <c r="H13">
        <v>92.587000000000003</v>
      </c>
      <c r="I13">
        <v>18.100000000000001</v>
      </c>
      <c r="J13">
        <v>6.9</v>
      </c>
      <c r="K13">
        <v>106.1</v>
      </c>
      <c r="L13">
        <v>1.0126999999999999</v>
      </c>
      <c r="M13">
        <v>88.816999999999993</v>
      </c>
      <c r="N13">
        <v>94.986999999999995</v>
      </c>
      <c r="O13">
        <v>89.180999999999997</v>
      </c>
      <c r="P13">
        <v>9.6999999999999993</v>
      </c>
      <c r="Q13">
        <v>29.6</v>
      </c>
      <c r="R13">
        <v>17.8</v>
      </c>
      <c r="S13">
        <v>5.54</v>
      </c>
      <c r="T13" s="16">
        <v>23</v>
      </c>
      <c r="U13" s="23">
        <f t="shared" si="1"/>
        <v>179</v>
      </c>
      <c r="V13" s="16"/>
      <c r="W13" s="110"/>
      <c r="X13" s="110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626714</v>
      </c>
      <c r="E14">
        <v>88048</v>
      </c>
      <c r="F14">
        <v>7.4937310000000004</v>
      </c>
      <c r="G14">
        <v>0</v>
      </c>
      <c r="H14">
        <v>92.26</v>
      </c>
      <c r="I14">
        <v>17.899999999999999</v>
      </c>
      <c r="J14">
        <v>35.1</v>
      </c>
      <c r="K14">
        <v>131</v>
      </c>
      <c r="L14">
        <v>1.0136000000000001</v>
      </c>
      <c r="M14">
        <v>90.048000000000002</v>
      </c>
      <c r="N14">
        <v>94.295000000000002</v>
      </c>
      <c r="O14">
        <v>91.438999999999993</v>
      </c>
      <c r="P14">
        <v>10.1</v>
      </c>
      <c r="Q14">
        <v>26.3</v>
      </c>
      <c r="R14">
        <v>14.9</v>
      </c>
      <c r="S14">
        <v>5.55</v>
      </c>
      <c r="T14" s="16">
        <v>22</v>
      </c>
      <c r="U14" s="23">
        <f t="shared" si="1"/>
        <v>819</v>
      </c>
      <c r="V14" s="16"/>
      <c r="W14" s="139"/>
      <c r="X14" s="139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625895</v>
      </c>
      <c r="E15">
        <v>87936</v>
      </c>
      <c r="F15">
        <v>7.3434699999999999</v>
      </c>
      <c r="G15">
        <v>0</v>
      </c>
      <c r="H15">
        <v>89.947000000000003</v>
      </c>
      <c r="I15">
        <v>19.399999999999999</v>
      </c>
      <c r="J15">
        <v>65.7</v>
      </c>
      <c r="K15">
        <v>139.19999999999999</v>
      </c>
      <c r="L15">
        <v>1.0126999999999999</v>
      </c>
      <c r="M15">
        <v>87.108999999999995</v>
      </c>
      <c r="N15">
        <v>93.26</v>
      </c>
      <c r="O15">
        <v>90.986000000000004</v>
      </c>
      <c r="P15">
        <v>15</v>
      </c>
      <c r="Q15">
        <v>26.2</v>
      </c>
      <c r="R15">
        <v>19.2</v>
      </c>
      <c r="S15">
        <v>5.55</v>
      </c>
      <c r="T15" s="22">
        <v>21</v>
      </c>
      <c r="U15" s="23">
        <f t="shared" si="1"/>
        <v>1562</v>
      </c>
      <c r="V15" s="24">
        <v>22</v>
      </c>
      <c r="W15" s="110" t="s">
        <v>611</v>
      </c>
      <c r="X15" s="110">
        <v>619883</v>
      </c>
      <c r="Y15" s="246">
        <f t="shared" si="0"/>
        <v>-0.96054450027560279</v>
      </c>
    </row>
    <row r="16" spans="1:25">
      <c r="A16" s="16">
        <v>21</v>
      </c>
      <c r="B16" t="s">
        <v>276</v>
      </c>
      <c r="C16" t="s">
        <v>13</v>
      </c>
      <c r="D16">
        <v>624333</v>
      </c>
      <c r="E16">
        <v>87720</v>
      </c>
      <c r="F16">
        <v>7.1364150000000004</v>
      </c>
      <c r="G16">
        <v>0</v>
      </c>
      <c r="H16">
        <v>90.316000000000003</v>
      </c>
      <c r="I16">
        <v>19</v>
      </c>
      <c r="J16">
        <v>64.099999999999994</v>
      </c>
      <c r="K16">
        <v>138.80000000000001</v>
      </c>
      <c r="L16">
        <v>1.0121</v>
      </c>
      <c r="M16">
        <v>86.521000000000001</v>
      </c>
      <c r="N16">
        <v>92.866</v>
      </c>
      <c r="O16">
        <v>88.481999999999999</v>
      </c>
      <c r="P16">
        <v>14.7</v>
      </c>
      <c r="Q16">
        <v>24.6</v>
      </c>
      <c r="R16">
        <v>20.2</v>
      </c>
      <c r="S16">
        <v>5.56</v>
      </c>
      <c r="T16" s="16">
        <v>20</v>
      </c>
      <c r="U16" s="23">
        <f t="shared" si="1"/>
        <v>1522</v>
      </c>
      <c r="V16" s="16"/>
      <c r="W16" s="110" t="s">
        <v>612</v>
      </c>
      <c r="X16" s="110">
        <v>619727</v>
      </c>
      <c r="Y16" s="246">
        <f t="shared" si="0"/>
        <v>-0.73774732394412013</v>
      </c>
    </row>
    <row r="17" spans="1:25">
      <c r="A17" s="16">
        <v>20</v>
      </c>
      <c r="B17" t="s">
        <v>277</v>
      </c>
      <c r="C17" t="s">
        <v>13</v>
      </c>
      <c r="D17">
        <v>622811</v>
      </c>
      <c r="E17">
        <v>87511</v>
      </c>
      <c r="F17">
        <v>7.246143</v>
      </c>
      <c r="G17">
        <v>0</v>
      </c>
      <c r="H17">
        <v>89.912000000000006</v>
      </c>
      <c r="I17">
        <v>18.8</v>
      </c>
      <c r="J17">
        <v>66.599999999999994</v>
      </c>
      <c r="K17">
        <v>142.19999999999999</v>
      </c>
      <c r="L17">
        <v>1.0125999999999999</v>
      </c>
      <c r="M17">
        <v>87.248999999999995</v>
      </c>
      <c r="N17">
        <v>92.287000000000006</v>
      </c>
      <c r="O17">
        <v>89.296999999999997</v>
      </c>
      <c r="P17">
        <v>14.2</v>
      </c>
      <c r="Q17">
        <v>26.3</v>
      </c>
      <c r="R17">
        <v>18.2</v>
      </c>
      <c r="S17">
        <v>5.54</v>
      </c>
      <c r="T17" s="16">
        <v>19</v>
      </c>
      <c r="U17" s="23">
        <f t="shared" si="1"/>
        <v>1591</v>
      </c>
      <c r="V17" s="16"/>
      <c r="W17" s="110" t="s">
        <v>613</v>
      </c>
      <c r="X17" s="110">
        <v>619575</v>
      </c>
      <c r="Y17" s="246">
        <f t="shared" si="0"/>
        <v>-0.51957977620818951</v>
      </c>
    </row>
    <row r="18" spans="1:25">
      <c r="A18" s="16">
        <v>19</v>
      </c>
      <c r="B18" t="s">
        <v>278</v>
      </c>
      <c r="C18" t="s">
        <v>13</v>
      </c>
      <c r="D18">
        <v>621220</v>
      </c>
      <c r="E18">
        <v>87292</v>
      </c>
      <c r="F18">
        <v>7.372185</v>
      </c>
      <c r="G18">
        <v>0</v>
      </c>
      <c r="H18">
        <v>88.962000000000003</v>
      </c>
      <c r="I18">
        <v>17.8</v>
      </c>
      <c r="J18">
        <v>59.4</v>
      </c>
      <c r="K18">
        <v>139.9</v>
      </c>
      <c r="L18">
        <v>1.0130999999999999</v>
      </c>
      <c r="M18">
        <v>85.224999999999994</v>
      </c>
      <c r="N18">
        <v>92.06</v>
      </c>
      <c r="O18">
        <v>90.29</v>
      </c>
      <c r="P18">
        <v>12.4</v>
      </c>
      <c r="Q18">
        <v>25.7</v>
      </c>
      <c r="R18">
        <v>16.2</v>
      </c>
      <c r="S18">
        <v>5.54</v>
      </c>
      <c r="T18" s="16">
        <v>18</v>
      </c>
      <c r="U18" s="23">
        <f t="shared" si="1"/>
        <v>1409</v>
      </c>
      <c r="V18" s="16"/>
      <c r="W18" s="110" t="s">
        <v>614</v>
      </c>
      <c r="X18" s="110">
        <v>619416</v>
      </c>
      <c r="Y18" s="246">
        <f t="shared" si="0"/>
        <v>-0.29039631692475609</v>
      </c>
    </row>
    <row r="19" spans="1:25">
      <c r="A19" s="16">
        <v>18</v>
      </c>
      <c r="B19" t="s">
        <v>279</v>
      </c>
      <c r="C19" t="s">
        <v>13</v>
      </c>
      <c r="D19">
        <v>619811</v>
      </c>
      <c r="E19">
        <v>87097</v>
      </c>
      <c r="F19">
        <v>7.2636640000000003</v>
      </c>
      <c r="G19">
        <v>0</v>
      </c>
      <c r="H19">
        <v>94.132999999999996</v>
      </c>
      <c r="I19">
        <v>18.399999999999999</v>
      </c>
      <c r="J19">
        <v>7.7</v>
      </c>
      <c r="K19">
        <v>37.6</v>
      </c>
      <c r="L19">
        <v>1.0130999999999999</v>
      </c>
      <c r="M19">
        <v>86.694999999999993</v>
      </c>
      <c r="N19">
        <v>97.356999999999999</v>
      </c>
      <c r="O19">
        <v>88.313999999999993</v>
      </c>
      <c r="P19">
        <v>8.8000000000000007</v>
      </c>
      <c r="Q19">
        <v>29.2</v>
      </c>
      <c r="R19">
        <v>14.9</v>
      </c>
      <c r="S19">
        <v>5.54</v>
      </c>
      <c r="T19" s="16">
        <v>17</v>
      </c>
      <c r="U19" s="23">
        <f t="shared" si="1"/>
        <v>190</v>
      </c>
      <c r="V19" s="16"/>
      <c r="W19" s="110" t="s">
        <v>615</v>
      </c>
      <c r="X19" s="110">
        <v>619275</v>
      </c>
      <c r="Y19" s="246">
        <f t="shared" si="0"/>
        <v>-8.647797473746266E-2</v>
      </c>
    </row>
    <row r="20" spans="1:25">
      <c r="A20" s="16">
        <v>17</v>
      </c>
      <c r="B20" t="s">
        <v>280</v>
      </c>
      <c r="C20" t="s">
        <v>13</v>
      </c>
      <c r="D20">
        <v>619621</v>
      </c>
      <c r="E20">
        <v>87072</v>
      </c>
      <c r="F20">
        <v>7.7820400000000003</v>
      </c>
      <c r="G20">
        <v>0</v>
      </c>
      <c r="H20">
        <v>93.016000000000005</v>
      </c>
      <c r="I20">
        <v>18.3</v>
      </c>
      <c r="J20">
        <v>0</v>
      </c>
      <c r="K20">
        <v>0</v>
      </c>
      <c r="L20">
        <v>1.0143</v>
      </c>
      <c r="M20">
        <v>90.332999999999998</v>
      </c>
      <c r="N20">
        <v>97.013999999999996</v>
      </c>
      <c r="O20">
        <v>95.132000000000005</v>
      </c>
      <c r="P20">
        <v>8.6999999999999993</v>
      </c>
      <c r="Q20">
        <v>29.2</v>
      </c>
      <c r="R20">
        <v>14.3</v>
      </c>
      <c r="S20">
        <v>5.56</v>
      </c>
      <c r="T20" s="16">
        <v>16</v>
      </c>
      <c r="U20" s="23">
        <f t="shared" si="1"/>
        <v>0</v>
      </c>
      <c r="V20" s="16"/>
      <c r="W20" s="110" t="s">
        <v>616</v>
      </c>
      <c r="X20" s="110">
        <v>619256</v>
      </c>
      <c r="Y20" s="246">
        <f t="shared" si="0"/>
        <v>-5.8906977006913053E-2</v>
      </c>
    </row>
    <row r="21" spans="1:25">
      <c r="A21" s="16">
        <v>16</v>
      </c>
      <c r="B21" t="s">
        <v>281</v>
      </c>
      <c r="C21" t="s">
        <v>13</v>
      </c>
      <c r="D21">
        <v>619621</v>
      </c>
      <c r="E21">
        <v>87072</v>
      </c>
      <c r="F21">
        <v>7.4980260000000003</v>
      </c>
      <c r="G21">
        <v>0</v>
      </c>
      <c r="H21">
        <v>90.956999999999994</v>
      </c>
      <c r="I21">
        <v>17.3</v>
      </c>
      <c r="J21">
        <v>31.9</v>
      </c>
      <c r="K21">
        <v>132.19999999999999</v>
      </c>
      <c r="L21">
        <v>1.0137</v>
      </c>
      <c r="M21">
        <v>87.626000000000005</v>
      </c>
      <c r="N21">
        <v>92.539000000000001</v>
      </c>
      <c r="O21">
        <v>91.311000000000007</v>
      </c>
      <c r="P21">
        <v>8.6</v>
      </c>
      <c r="Q21">
        <v>27.6</v>
      </c>
      <c r="R21">
        <v>14.4</v>
      </c>
      <c r="S21">
        <v>5.56</v>
      </c>
      <c r="T21" s="16">
        <v>15</v>
      </c>
      <c r="U21" s="23">
        <f t="shared" si="1"/>
        <v>742</v>
      </c>
      <c r="V21" s="16"/>
      <c r="W21" s="110" t="s">
        <v>617</v>
      </c>
      <c r="X21" s="110">
        <v>619256</v>
      </c>
      <c r="Y21" s="246">
        <f t="shared" si="0"/>
        <v>-5.8906977006913053E-2</v>
      </c>
    </row>
    <row r="22" spans="1:25" s="25" customFormat="1">
      <c r="A22" s="21">
        <v>15</v>
      </c>
      <c r="B22" t="s">
        <v>248</v>
      </c>
      <c r="C22" t="s">
        <v>13</v>
      </c>
      <c r="D22">
        <v>618879</v>
      </c>
      <c r="E22">
        <v>86969</v>
      </c>
      <c r="F22">
        <v>7.1208099999999996</v>
      </c>
      <c r="G22">
        <v>0</v>
      </c>
      <c r="H22">
        <v>86.691000000000003</v>
      </c>
      <c r="I22">
        <v>19.100000000000001</v>
      </c>
      <c r="J22">
        <v>63.1</v>
      </c>
      <c r="K22">
        <v>131.6</v>
      </c>
      <c r="L22">
        <v>1.0122</v>
      </c>
      <c r="M22">
        <v>83.322000000000003</v>
      </c>
      <c r="N22">
        <v>89.716999999999999</v>
      </c>
      <c r="O22">
        <v>88.057000000000002</v>
      </c>
      <c r="P22">
        <v>13.4</v>
      </c>
      <c r="Q22">
        <v>27.2</v>
      </c>
      <c r="R22">
        <v>19.600000000000001</v>
      </c>
      <c r="S22">
        <v>5.55</v>
      </c>
      <c r="T22" s="22">
        <v>14</v>
      </c>
      <c r="U22" s="23">
        <f t="shared" si="1"/>
        <v>1505</v>
      </c>
      <c r="V22" s="24">
        <v>15</v>
      </c>
      <c r="W22" s="110" t="s">
        <v>618</v>
      </c>
      <c r="X22" s="110">
        <v>599880</v>
      </c>
      <c r="Y22" s="246">
        <f t="shared" si="0"/>
        <v>-3.0699054257779039</v>
      </c>
    </row>
    <row r="23" spans="1:25">
      <c r="A23" s="16">
        <v>14</v>
      </c>
      <c r="B23" t="s">
        <v>249</v>
      </c>
      <c r="C23" t="s">
        <v>13</v>
      </c>
      <c r="D23">
        <v>617374</v>
      </c>
      <c r="E23">
        <v>86755</v>
      </c>
      <c r="F23">
        <v>6.9647449999999997</v>
      </c>
      <c r="G23">
        <v>0</v>
      </c>
      <c r="H23">
        <v>87.45</v>
      </c>
      <c r="I23">
        <v>18.7</v>
      </c>
      <c r="J23">
        <v>61.9</v>
      </c>
      <c r="K23">
        <v>133.30000000000001</v>
      </c>
      <c r="L23">
        <v>1.0122</v>
      </c>
      <c r="M23">
        <v>84.245000000000005</v>
      </c>
      <c r="N23">
        <v>90.867999999999995</v>
      </c>
      <c r="O23">
        <v>85.046000000000006</v>
      </c>
      <c r="P23">
        <v>14.2</v>
      </c>
      <c r="Q23">
        <v>25.3</v>
      </c>
      <c r="R23">
        <v>17.2</v>
      </c>
      <c r="S23">
        <v>5.55</v>
      </c>
      <c r="T23" s="16">
        <v>13</v>
      </c>
      <c r="U23" s="23">
        <f t="shared" si="1"/>
        <v>1461</v>
      </c>
      <c r="V23" s="16"/>
      <c r="W23" s="110" t="s">
        <v>619</v>
      </c>
      <c r="X23" s="110">
        <v>599730</v>
      </c>
      <c r="Y23" s="246">
        <f t="shared" si="0"/>
        <v>-2.8579110879304892</v>
      </c>
    </row>
    <row r="24" spans="1:25">
      <c r="A24" s="16">
        <v>13</v>
      </c>
      <c r="B24" t="s">
        <v>250</v>
      </c>
      <c r="C24" t="s">
        <v>13</v>
      </c>
      <c r="D24">
        <v>615913</v>
      </c>
      <c r="E24">
        <v>86549</v>
      </c>
      <c r="F24">
        <v>7.1395850000000003</v>
      </c>
      <c r="G24">
        <v>0</v>
      </c>
      <c r="H24">
        <v>87.76</v>
      </c>
      <c r="I24">
        <v>19.100000000000001</v>
      </c>
      <c r="J24">
        <v>62.1</v>
      </c>
      <c r="K24">
        <v>134.4</v>
      </c>
      <c r="L24">
        <v>1.0122</v>
      </c>
      <c r="M24">
        <v>84.873999999999995</v>
      </c>
      <c r="N24">
        <v>91.009</v>
      </c>
      <c r="O24">
        <v>88.394000000000005</v>
      </c>
      <c r="P24">
        <v>16.3</v>
      </c>
      <c r="Q24">
        <v>24.7</v>
      </c>
      <c r="R24">
        <v>19.8</v>
      </c>
      <c r="S24">
        <v>5.56</v>
      </c>
      <c r="T24" s="16">
        <v>12</v>
      </c>
      <c r="U24" s="23">
        <f t="shared" si="1"/>
        <v>1478</v>
      </c>
      <c r="V24" s="16"/>
      <c r="W24" s="110" t="s">
        <v>620</v>
      </c>
      <c r="X24" s="110">
        <v>599584</v>
      </c>
      <c r="Y24" s="246">
        <f t="shared" si="0"/>
        <v>-2.6511861253131599</v>
      </c>
    </row>
    <row r="25" spans="1:25">
      <c r="A25" s="16">
        <v>12</v>
      </c>
      <c r="B25" t="s">
        <v>251</v>
      </c>
      <c r="C25" t="s">
        <v>13</v>
      </c>
      <c r="D25">
        <v>614435</v>
      </c>
      <c r="E25">
        <v>86341</v>
      </c>
      <c r="F25">
        <v>6.9638499999999999</v>
      </c>
      <c r="G25">
        <v>0</v>
      </c>
      <c r="H25">
        <v>87.093999999999994</v>
      </c>
      <c r="I25">
        <v>18.7</v>
      </c>
      <c r="J25">
        <v>59.1</v>
      </c>
      <c r="K25">
        <v>133.5</v>
      </c>
      <c r="L25">
        <v>1.0119</v>
      </c>
      <c r="M25">
        <v>85.216999999999999</v>
      </c>
      <c r="N25">
        <v>89.519000000000005</v>
      </c>
      <c r="O25">
        <v>85.915000000000006</v>
      </c>
      <c r="P25">
        <v>16.899999999999999</v>
      </c>
      <c r="Q25">
        <v>22.7</v>
      </c>
      <c r="R25">
        <v>19.7</v>
      </c>
      <c r="S25">
        <v>5.56</v>
      </c>
      <c r="T25" s="16">
        <v>11</v>
      </c>
      <c r="U25" s="23">
        <f t="shared" si="1"/>
        <v>1406</v>
      </c>
      <c r="V25" s="16"/>
      <c r="W25" s="110" t="s">
        <v>621</v>
      </c>
      <c r="X25" s="110">
        <v>599436</v>
      </c>
      <c r="Y25" s="246">
        <f t="shared" si="0"/>
        <v>-2.4411044292724142</v>
      </c>
    </row>
    <row r="26" spans="1:25">
      <c r="A26" s="16">
        <v>11</v>
      </c>
      <c r="B26" t="s">
        <v>252</v>
      </c>
      <c r="C26" t="s">
        <v>13</v>
      </c>
      <c r="D26">
        <v>613029</v>
      </c>
      <c r="E26">
        <v>86142</v>
      </c>
      <c r="F26">
        <v>7.0339309999999999</v>
      </c>
      <c r="G26">
        <v>0</v>
      </c>
      <c r="H26">
        <v>88.841999999999999</v>
      </c>
      <c r="I26">
        <v>19.899999999999999</v>
      </c>
      <c r="J26">
        <v>65.599999999999994</v>
      </c>
      <c r="K26">
        <v>134</v>
      </c>
      <c r="L26">
        <v>1.0121</v>
      </c>
      <c r="M26">
        <v>85.593999999999994</v>
      </c>
      <c r="N26">
        <v>91.349000000000004</v>
      </c>
      <c r="O26">
        <v>86.566000000000003</v>
      </c>
      <c r="P26">
        <v>16.5</v>
      </c>
      <c r="Q26">
        <v>24.6</v>
      </c>
      <c r="R26">
        <v>18.8</v>
      </c>
      <c r="S26">
        <v>5.56</v>
      </c>
      <c r="T26" s="16">
        <v>10</v>
      </c>
      <c r="U26" s="23">
        <f t="shared" si="1"/>
        <v>1561</v>
      </c>
      <c r="V26" s="16"/>
      <c r="W26" s="110" t="s">
        <v>622</v>
      </c>
      <c r="X26" s="110">
        <v>599295</v>
      </c>
      <c r="Y26" s="246">
        <f t="shared" si="0"/>
        <v>-2.2403507827525289</v>
      </c>
    </row>
    <row r="27" spans="1:25">
      <c r="A27" s="16">
        <v>10</v>
      </c>
      <c r="B27" t="s">
        <v>253</v>
      </c>
      <c r="C27" t="s">
        <v>13</v>
      </c>
      <c r="D27">
        <v>611468</v>
      </c>
      <c r="E27">
        <v>85924</v>
      </c>
      <c r="F27">
        <v>7.155424</v>
      </c>
      <c r="G27">
        <v>0</v>
      </c>
      <c r="H27">
        <v>91.105000000000004</v>
      </c>
      <c r="I27">
        <v>16</v>
      </c>
      <c r="J27">
        <v>30.3</v>
      </c>
      <c r="K27">
        <v>143.4</v>
      </c>
      <c r="L27">
        <v>1.0125</v>
      </c>
      <c r="M27">
        <v>86.396000000000001</v>
      </c>
      <c r="N27">
        <v>93.64</v>
      </c>
      <c r="O27">
        <v>87.971000000000004</v>
      </c>
      <c r="P27">
        <v>11.3</v>
      </c>
      <c r="Q27">
        <v>21.8</v>
      </c>
      <c r="R27">
        <v>18</v>
      </c>
      <c r="S27">
        <v>5.55</v>
      </c>
      <c r="T27" s="16">
        <v>9</v>
      </c>
      <c r="U27" s="23">
        <f t="shared" si="1"/>
        <v>726</v>
      </c>
      <c r="V27" s="16"/>
      <c r="W27" s="110" t="s">
        <v>623</v>
      </c>
      <c r="X27" s="110">
        <v>599139</v>
      </c>
      <c r="Y27" s="246">
        <f t="shared" si="0"/>
        <v>-2.0162952108695862</v>
      </c>
    </row>
    <row r="28" spans="1:25">
      <c r="A28" s="16">
        <v>9</v>
      </c>
      <c r="B28" t="s">
        <v>254</v>
      </c>
      <c r="C28" t="s">
        <v>13</v>
      </c>
      <c r="D28">
        <v>610742</v>
      </c>
      <c r="E28">
        <v>85826</v>
      </c>
      <c r="F28">
        <v>7.5170139999999996</v>
      </c>
      <c r="G28">
        <v>0</v>
      </c>
      <c r="H28">
        <v>90.602999999999994</v>
      </c>
      <c r="I28">
        <v>16.2</v>
      </c>
      <c r="J28">
        <v>33.200000000000003</v>
      </c>
      <c r="K28">
        <v>135.5</v>
      </c>
      <c r="L28">
        <v>1.0139</v>
      </c>
      <c r="M28">
        <v>87.361000000000004</v>
      </c>
      <c r="N28">
        <v>94.051000000000002</v>
      </c>
      <c r="O28">
        <v>90.977000000000004</v>
      </c>
      <c r="P28">
        <v>10</v>
      </c>
      <c r="Q28">
        <v>23.6</v>
      </c>
      <c r="R28">
        <v>12.8</v>
      </c>
      <c r="S28">
        <v>5.57</v>
      </c>
      <c r="T28" s="16">
        <v>8</v>
      </c>
      <c r="U28" s="23">
        <f t="shared" si="1"/>
        <v>763</v>
      </c>
      <c r="V28" s="16"/>
      <c r="W28" s="110" t="s">
        <v>624</v>
      </c>
      <c r="X28" s="110">
        <v>599067</v>
      </c>
      <c r="Y28" s="246">
        <f t="shared" si="0"/>
        <v>-1.9116091573856124</v>
      </c>
    </row>
    <row r="29" spans="1:25" s="25" customFormat="1">
      <c r="A29" s="21">
        <v>8</v>
      </c>
      <c r="B29" t="s">
        <v>255</v>
      </c>
      <c r="C29" t="s">
        <v>13</v>
      </c>
      <c r="D29">
        <v>609979</v>
      </c>
      <c r="E29">
        <v>85720</v>
      </c>
      <c r="F29">
        <v>7.173635</v>
      </c>
      <c r="G29">
        <v>0</v>
      </c>
      <c r="H29">
        <v>87.82</v>
      </c>
      <c r="I29">
        <v>20.9</v>
      </c>
      <c r="J29">
        <v>64.099999999999994</v>
      </c>
      <c r="K29">
        <v>130.9</v>
      </c>
      <c r="L29">
        <v>1.0122</v>
      </c>
      <c r="M29">
        <v>85.432000000000002</v>
      </c>
      <c r="N29">
        <v>90.99</v>
      </c>
      <c r="O29">
        <v>89.075999999999993</v>
      </c>
      <c r="P29">
        <v>17.399999999999999</v>
      </c>
      <c r="Q29">
        <v>26.3</v>
      </c>
      <c r="R29">
        <v>20.399999999999999</v>
      </c>
      <c r="S29">
        <v>5.57</v>
      </c>
      <c r="T29" s="22">
        <v>7</v>
      </c>
      <c r="U29" s="23">
        <f t="shared" si="1"/>
        <v>1519</v>
      </c>
      <c r="V29" s="24">
        <v>8</v>
      </c>
      <c r="W29" s="110" t="s">
        <v>625</v>
      </c>
      <c r="X29" s="110">
        <v>598990</v>
      </c>
      <c r="Y29" s="246">
        <f t="shared" si="0"/>
        <v>-1.8015374299771025</v>
      </c>
    </row>
    <row r="30" spans="1:25">
      <c r="A30" s="16">
        <v>7</v>
      </c>
      <c r="B30" t="s">
        <v>256</v>
      </c>
      <c r="C30" t="s">
        <v>13</v>
      </c>
      <c r="D30">
        <v>608460</v>
      </c>
      <c r="E30">
        <v>85505</v>
      </c>
      <c r="F30">
        <v>6.9375590000000003</v>
      </c>
      <c r="G30">
        <v>0</v>
      </c>
      <c r="H30">
        <v>86.811999999999998</v>
      </c>
      <c r="I30">
        <v>20.8</v>
      </c>
      <c r="J30">
        <v>57.7</v>
      </c>
      <c r="K30">
        <v>141.80000000000001</v>
      </c>
      <c r="L30">
        <v>1.0118</v>
      </c>
      <c r="M30">
        <v>82.049000000000007</v>
      </c>
      <c r="N30">
        <v>91.051000000000002</v>
      </c>
      <c r="O30">
        <v>85.453000000000003</v>
      </c>
      <c r="P30">
        <v>15</v>
      </c>
      <c r="Q30">
        <v>29.9</v>
      </c>
      <c r="R30">
        <v>19.399999999999999</v>
      </c>
      <c r="S30">
        <v>5.56</v>
      </c>
      <c r="T30" s="16">
        <v>6</v>
      </c>
      <c r="U30" s="23">
        <f t="shared" si="1"/>
        <v>1351</v>
      </c>
      <c r="V30" s="5"/>
      <c r="W30" s="110" t="s">
        <v>626</v>
      </c>
      <c r="X30" s="110">
        <v>598838</v>
      </c>
      <c r="Y30" s="246">
        <f t="shared" si="0"/>
        <v>-1.5813693587088693</v>
      </c>
    </row>
    <row r="31" spans="1:25">
      <c r="A31" s="16">
        <v>6</v>
      </c>
      <c r="B31" t="s">
        <v>257</v>
      </c>
      <c r="C31" t="s">
        <v>13</v>
      </c>
      <c r="D31">
        <v>607109</v>
      </c>
      <c r="E31">
        <v>85312</v>
      </c>
      <c r="F31">
        <v>6.9634080000000003</v>
      </c>
      <c r="G31">
        <v>0</v>
      </c>
      <c r="H31">
        <v>86.846000000000004</v>
      </c>
      <c r="I31">
        <v>20.3</v>
      </c>
      <c r="J31">
        <v>63.4</v>
      </c>
      <c r="K31">
        <v>132.4</v>
      </c>
      <c r="L31">
        <v>1.0118</v>
      </c>
      <c r="M31">
        <v>83.873000000000005</v>
      </c>
      <c r="N31">
        <v>90.337000000000003</v>
      </c>
      <c r="O31">
        <v>86.135000000000005</v>
      </c>
      <c r="P31">
        <v>14.7</v>
      </c>
      <c r="Q31">
        <v>26</v>
      </c>
      <c r="R31">
        <v>20.3</v>
      </c>
      <c r="S31">
        <v>5.56</v>
      </c>
      <c r="T31" s="16">
        <v>5</v>
      </c>
      <c r="U31" s="23">
        <f t="shared" si="1"/>
        <v>1508</v>
      </c>
      <c r="V31" s="5"/>
      <c r="W31" s="110" t="s">
        <v>627</v>
      </c>
      <c r="X31" s="110">
        <v>598703</v>
      </c>
      <c r="Y31" s="246">
        <f t="shared" si="0"/>
        <v>-1.3845948585838812</v>
      </c>
    </row>
    <row r="32" spans="1:25">
      <c r="A32" s="16">
        <v>5</v>
      </c>
      <c r="B32" t="s">
        <v>258</v>
      </c>
      <c r="C32" t="s">
        <v>13</v>
      </c>
      <c r="D32">
        <v>605601</v>
      </c>
      <c r="E32">
        <v>85097</v>
      </c>
      <c r="F32">
        <v>7.0669259999999996</v>
      </c>
      <c r="G32">
        <v>0</v>
      </c>
      <c r="H32">
        <v>87.647999999999996</v>
      </c>
      <c r="I32">
        <v>20.3</v>
      </c>
      <c r="J32">
        <v>57.5</v>
      </c>
      <c r="K32">
        <v>126.5</v>
      </c>
      <c r="L32">
        <v>1.0121</v>
      </c>
      <c r="M32">
        <v>85.072000000000003</v>
      </c>
      <c r="N32">
        <v>91.048000000000002</v>
      </c>
      <c r="O32">
        <v>87.257999999999996</v>
      </c>
      <c r="P32">
        <v>15.4</v>
      </c>
      <c r="Q32">
        <v>28.1</v>
      </c>
      <c r="R32">
        <v>19.5</v>
      </c>
      <c r="S32">
        <v>5.57</v>
      </c>
      <c r="T32" s="16">
        <v>4</v>
      </c>
      <c r="U32" s="23">
        <f t="shared" si="1"/>
        <v>1350</v>
      </c>
      <c r="V32" s="5"/>
      <c r="W32" s="110" t="s">
        <v>628</v>
      </c>
      <c r="X32" s="110">
        <v>598553</v>
      </c>
      <c r="Y32" s="246">
        <f t="shared" si="0"/>
        <v>-1.1638025696787224</v>
      </c>
    </row>
    <row r="33" spans="1:25">
      <c r="A33" s="16">
        <v>4</v>
      </c>
      <c r="B33" t="s">
        <v>259</v>
      </c>
      <c r="C33" t="s">
        <v>13</v>
      </c>
      <c r="D33">
        <v>604251</v>
      </c>
      <c r="E33">
        <v>84906</v>
      </c>
      <c r="F33">
        <v>7.064495</v>
      </c>
      <c r="G33">
        <v>0</v>
      </c>
      <c r="H33">
        <v>87.718000000000004</v>
      </c>
      <c r="I33">
        <v>19.3</v>
      </c>
      <c r="J33">
        <v>65.099999999999994</v>
      </c>
      <c r="K33">
        <v>129.4</v>
      </c>
      <c r="L33">
        <v>1.012</v>
      </c>
      <c r="M33">
        <v>83.747</v>
      </c>
      <c r="N33">
        <v>91.028999999999996</v>
      </c>
      <c r="O33">
        <v>87.316000000000003</v>
      </c>
      <c r="P33">
        <v>13.2</v>
      </c>
      <c r="Q33">
        <v>27</v>
      </c>
      <c r="R33">
        <v>19.7</v>
      </c>
      <c r="S33">
        <v>5.57</v>
      </c>
      <c r="T33" s="16">
        <v>3</v>
      </c>
      <c r="U33" s="23">
        <f t="shared" si="1"/>
        <v>1551</v>
      </c>
      <c r="V33" s="5"/>
      <c r="W33" s="247"/>
      <c r="X33" s="137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602700</v>
      </c>
      <c r="E34">
        <v>84688</v>
      </c>
      <c r="F34">
        <v>7.2580799999999996</v>
      </c>
      <c r="G34">
        <v>0</v>
      </c>
      <c r="H34">
        <v>91.022000000000006</v>
      </c>
      <c r="I34">
        <v>17.2</v>
      </c>
      <c r="J34">
        <v>8</v>
      </c>
      <c r="K34">
        <v>98.1</v>
      </c>
      <c r="L34">
        <v>1.0127999999999999</v>
      </c>
      <c r="M34">
        <v>86.709000000000003</v>
      </c>
      <c r="N34">
        <v>94.388000000000005</v>
      </c>
      <c r="O34">
        <v>88.950999999999993</v>
      </c>
      <c r="P34">
        <v>8.8000000000000007</v>
      </c>
      <c r="Q34">
        <v>29.6</v>
      </c>
      <c r="R34">
        <v>16.8</v>
      </c>
      <c r="S34">
        <v>5.56</v>
      </c>
      <c r="T34" s="16">
        <v>2</v>
      </c>
      <c r="U34" s="23">
        <f t="shared" si="1"/>
        <v>191</v>
      </c>
      <c r="V34" s="5"/>
      <c r="W34" s="121"/>
      <c r="X34" s="110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602509</v>
      </c>
      <c r="E35">
        <v>84662</v>
      </c>
      <c r="F35">
        <v>7.5531370000000004</v>
      </c>
      <c r="G35">
        <v>0</v>
      </c>
      <c r="H35">
        <v>90.018000000000001</v>
      </c>
      <c r="I35">
        <v>15.4</v>
      </c>
      <c r="J35">
        <v>30</v>
      </c>
      <c r="K35">
        <v>130.80000000000001</v>
      </c>
      <c r="L35">
        <v>1.0138</v>
      </c>
      <c r="M35">
        <v>86.147999999999996</v>
      </c>
      <c r="N35">
        <v>92.661000000000001</v>
      </c>
      <c r="O35">
        <v>91.911000000000001</v>
      </c>
      <c r="P35">
        <v>9.4</v>
      </c>
      <c r="Q35">
        <v>22.5</v>
      </c>
      <c r="R35">
        <v>14</v>
      </c>
      <c r="S35">
        <v>5.56</v>
      </c>
      <c r="T35" s="16">
        <v>1</v>
      </c>
      <c r="U35" s="23">
        <f t="shared" si="1"/>
        <v>696</v>
      </c>
      <c r="V35" s="5"/>
      <c r="W35" s="121"/>
      <c r="X35" s="110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601813</v>
      </c>
      <c r="E36">
        <v>84566</v>
      </c>
      <c r="F36">
        <v>7.1161810000000001</v>
      </c>
      <c r="G36">
        <v>0</v>
      </c>
      <c r="H36">
        <v>86.451999999999998</v>
      </c>
      <c r="I36">
        <v>18.3</v>
      </c>
      <c r="J36">
        <v>62.9</v>
      </c>
      <c r="K36">
        <v>139.1</v>
      </c>
      <c r="L36">
        <v>1.0122</v>
      </c>
      <c r="M36">
        <v>81.915000000000006</v>
      </c>
      <c r="N36">
        <v>89.915000000000006</v>
      </c>
      <c r="O36">
        <v>87.784999999999997</v>
      </c>
      <c r="P36">
        <v>12.3</v>
      </c>
      <c r="Q36">
        <v>24.8</v>
      </c>
      <c r="R36">
        <v>19</v>
      </c>
      <c r="S36">
        <v>5.57</v>
      </c>
      <c r="T36" s="1"/>
      <c r="U36" s="26"/>
      <c r="V36" s="5"/>
      <c r="W36" s="121"/>
      <c r="X36" s="110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31</v>
      </c>
      <c r="B6" t="s">
        <v>772</v>
      </c>
      <c r="C6" t="s">
        <v>13</v>
      </c>
      <c r="D6">
        <v>2</v>
      </c>
      <c r="E6">
        <v>0</v>
      </c>
      <c r="F6">
        <v>7.3017940000000001</v>
      </c>
      <c r="G6">
        <v>0</v>
      </c>
      <c r="H6">
        <v>90.337999999999994</v>
      </c>
      <c r="I6">
        <v>22.6</v>
      </c>
      <c r="J6">
        <v>0</v>
      </c>
      <c r="K6">
        <v>0</v>
      </c>
      <c r="T6" s="22">
        <v>30</v>
      </c>
      <c r="U6" s="23">
        <f>D6-D7</f>
        <v>0</v>
      </c>
      <c r="V6" s="24">
        <v>1</v>
      </c>
    </row>
    <row r="7" spans="1:22">
      <c r="A7" s="16">
        <v>30</v>
      </c>
      <c r="B7" t="s">
        <v>773</v>
      </c>
      <c r="C7" t="s">
        <v>13</v>
      </c>
      <c r="D7">
        <v>2</v>
      </c>
      <c r="E7">
        <v>0</v>
      </c>
      <c r="F7">
        <v>7.1117819999999998</v>
      </c>
      <c r="G7">
        <v>0</v>
      </c>
      <c r="H7">
        <v>90.55</v>
      </c>
      <c r="I7">
        <v>22.5</v>
      </c>
      <c r="J7">
        <v>0</v>
      </c>
      <c r="K7">
        <v>0</v>
      </c>
      <c r="T7" s="16">
        <v>29</v>
      </c>
      <c r="U7" s="23">
        <f>D7-D8</f>
        <v>0</v>
      </c>
      <c r="V7" s="4"/>
    </row>
    <row r="8" spans="1:22" s="25" customFormat="1">
      <c r="A8" s="21">
        <v>29</v>
      </c>
      <c r="B8" t="s">
        <v>774</v>
      </c>
      <c r="C8" t="s">
        <v>13</v>
      </c>
      <c r="D8">
        <v>2</v>
      </c>
      <c r="E8">
        <v>0</v>
      </c>
      <c r="F8">
        <v>7.1765460000000001</v>
      </c>
      <c r="G8">
        <v>0</v>
      </c>
      <c r="H8">
        <v>90.14</v>
      </c>
      <c r="I8">
        <v>22.4</v>
      </c>
      <c r="J8">
        <v>0</v>
      </c>
      <c r="K8">
        <v>0</v>
      </c>
      <c r="L8"/>
      <c r="M8"/>
      <c r="N8"/>
      <c r="O8"/>
      <c r="P8"/>
      <c r="Q8"/>
      <c r="R8"/>
      <c r="S8"/>
      <c r="T8" s="22">
        <v>28</v>
      </c>
      <c r="U8" s="23">
        <f t="shared" ref="U8:U35" si="0">D8-D9</f>
        <v>0</v>
      </c>
      <c r="V8" s="24">
        <v>29</v>
      </c>
    </row>
    <row r="9" spans="1:22">
      <c r="A9" s="16">
        <v>28</v>
      </c>
      <c r="B9" t="s">
        <v>775</v>
      </c>
      <c r="C9" t="s">
        <v>13</v>
      </c>
      <c r="D9">
        <v>2</v>
      </c>
      <c r="E9">
        <v>0</v>
      </c>
      <c r="F9">
        <v>7.2518200000000004</v>
      </c>
      <c r="G9">
        <v>0</v>
      </c>
      <c r="H9">
        <v>89.281000000000006</v>
      </c>
      <c r="I9">
        <v>22.1</v>
      </c>
      <c r="J9">
        <v>0</v>
      </c>
      <c r="K9">
        <v>0</v>
      </c>
      <c r="T9" s="16">
        <v>27</v>
      </c>
      <c r="U9" s="23">
        <f t="shared" si="0"/>
        <v>0</v>
      </c>
      <c r="V9" s="16"/>
    </row>
    <row r="10" spans="1:22">
      <c r="A10" s="16">
        <v>27</v>
      </c>
      <c r="B10" t="s">
        <v>776</v>
      </c>
      <c r="C10" t="s">
        <v>13</v>
      </c>
      <c r="D10">
        <v>2</v>
      </c>
      <c r="E10">
        <v>0</v>
      </c>
      <c r="F10">
        <v>7.1243460000000001</v>
      </c>
      <c r="G10">
        <v>0</v>
      </c>
      <c r="H10">
        <v>94.206999999999994</v>
      </c>
      <c r="I10">
        <v>21.2</v>
      </c>
      <c r="J10">
        <v>0</v>
      </c>
      <c r="K10">
        <v>0</v>
      </c>
      <c r="T10" s="16">
        <v>26</v>
      </c>
      <c r="U10" s="23">
        <f t="shared" si="0"/>
        <v>0</v>
      </c>
      <c r="V10" s="16"/>
    </row>
    <row r="11" spans="1:22">
      <c r="A11" s="16">
        <v>26</v>
      </c>
      <c r="B11" t="s">
        <v>777</v>
      </c>
      <c r="C11" t="s">
        <v>13</v>
      </c>
      <c r="D11">
        <v>2</v>
      </c>
      <c r="E11">
        <v>0</v>
      </c>
      <c r="F11">
        <v>7.8224460000000002</v>
      </c>
      <c r="G11">
        <v>0</v>
      </c>
      <c r="H11">
        <v>93.192999999999998</v>
      </c>
      <c r="I11">
        <v>18.8</v>
      </c>
      <c r="J11">
        <v>0</v>
      </c>
      <c r="K11">
        <v>0</v>
      </c>
      <c r="T11" s="16">
        <v>25</v>
      </c>
      <c r="U11" s="23">
        <f t="shared" si="0"/>
        <v>0</v>
      </c>
      <c r="V11" s="16"/>
    </row>
    <row r="12" spans="1:22">
      <c r="A12" s="16">
        <v>25</v>
      </c>
      <c r="B12" t="s">
        <v>778</v>
      </c>
      <c r="C12" t="s">
        <v>13</v>
      </c>
      <c r="D12">
        <v>2</v>
      </c>
      <c r="E12">
        <v>0</v>
      </c>
      <c r="F12">
        <v>7.5708919999999997</v>
      </c>
      <c r="G12">
        <v>0</v>
      </c>
      <c r="H12">
        <v>91.176000000000002</v>
      </c>
      <c r="I12">
        <v>18.899999999999999</v>
      </c>
      <c r="J12">
        <v>0</v>
      </c>
      <c r="K12">
        <v>0</v>
      </c>
      <c r="T12" s="16">
        <v>24</v>
      </c>
      <c r="U12" s="23">
        <f t="shared" si="0"/>
        <v>0</v>
      </c>
      <c r="V12" s="16"/>
    </row>
    <row r="13" spans="1:22">
      <c r="A13" s="16">
        <v>24</v>
      </c>
      <c r="B13" t="s">
        <v>296</v>
      </c>
      <c r="C13" t="s">
        <v>13</v>
      </c>
      <c r="D13">
        <v>2</v>
      </c>
      <c r="E13">
        <v>0</v>
      </c>
      <c r="F13">
        <v>7.282</v>
      </c>
      <c r="G13">
        <v>0</v>
      </c>
      <c r="H13">
        <v>90.968000000000004</v>
      </c>
      <c r="I13">
        <v>18.600000000000001</v>
      </c>
      <c r="J13">
        <v>0</v>
      </c>
      <c r="K13">
        <v>0</v>
      </c>
      <c r="T13" s="16">
        <v>23</v>
      </c>
      <c r="U13" s="23">
        <f t="shared" si="0"/>
        <v>0</v>
      </c>
      <c r="V13" s="16"/>
    </row>
    <row r="14" spans="1:22">
      <c r="A14" s="16">
        <v>23</v>
      </c>
      <c r="B14" t="s">
        <v>297</v>
      </c>
      <c r="C14" t="s">
        <v>13</v>
      </c>
      <c r="D14">
        <v>2</v>
      </c>
      <c r="E14">
        <v>0</v>
      </c>
      <c r="F14">
        <v>7.3913669999999998</v>
      </c>
      <c r="G14">
        <v>0</v>
      </c>
      <c r="H14">
        <v>90.808999999999997</v>
      </c>
      <c r="I14">
        <v>18.600000000000001</v>
      </c>
      <c r="J14">
        <v>0</v>
      </c>
      <c r="K14">
        <v>0</v>
      </c>
      <c r="T14" s="16">
        <v>22</v>
      </c>
      <c r="U14" s="23">
        <f t="shared" si="0"/>
        <v>0</v>
      </c>
      <c r="V14" s="16"/>
    </row>
    <row r="15" spans="1:22" s="25" customFormat="1">
      <c r="A15" s="21">
        <v>22</v>
      </c>
      <c r="B15" t="s">
        <v>275</v>
      </c>
      <c r="C15" t="s">
        <v>13</v>
      </c>
      <c r="D15">
        <v>2</v>
      </c>
      <c r="E15">
        <v>0</v>
      </c>
      <c r="F15">
        <v>7.334956</v>
      </c>
      <c r="G15">
        <v>0</v>
      </c>
      <c r="H15">
        <v>90.709000000000003</v>
      </c>
      <c r="I15">
        <v>22.6</v>
      </c>
      <c r="J15">
        <v>0</v>
      </c>
      <c r="K15">
        <v>0</v>
      </c>
      <c r="L15"/>
      <c r="M15"/>
      <c r="N15"/>
      <c r="O15"/>
      <c r="P15"/>
      <c r="Q15"/>
      <c r="R15"/>
      <c r="S15"/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276</v>
      </c>
      <c r="C16" t="s">
        <v>13</v>
      </c>
      <c r="D16">
        <v>2</v>
      </c>
      <c r="E16">
        <v>0</v>
      </c>
      <c r="F16">
        <v>7.4384269999999999</v>
      </c>
      <c r="G16">
        <v>0</v>
      </c>
      <c r="H16">
        <v>94.635000000000005</v>
      </c>
      <c r="I16">
        <v>22.5</v>
      </c>
      <c r="J16">
        <v>0</v>
      </c>
      <c r="K16">
        <v>0</v>
      </c>
      <c r="T16" s="16">
        <v>20</v>
      </c>
      <c r="U16" s="23">
        <f t="shared" si="0"/>
        <v>0</v>
      </c>
      <c r="V16" s="16"/>
    </row>
    <row r="17" spans="1:22">
      <c r="A17" s="16">
        <v>20</v>
      </c>
      <c r="B17" t="s">
        <v>277</v>
      </c>
      <c r="C17" t="s">
        <v>13</v>
      </c>
      <c r="D17">
        <v>2</v>
      </c>
      <c r="E17">
        <v>0</v>
      </c>
      <c r="F17">
        <v>7.7722429999999996</v>
      </c>
      <c r="G17">
        <v>0</v>
      </c>
      <c r="H17">
        <v>90.14</v>
      </c>
      <c r="I17">
        <v>22.4</v>
      </c>
      <c r="J17">
        <v>0</v>
      </c>
      <c r="K17">
        <v>0</v>
      </c>
      <c r="T17" s="16">
        <v>19</v>
      </c>
      <c r="U17" s="23">
        <f t="shared" si="0"/>
        <v>0</v>
      </c>
      <c r="V17" s="16"/>
    </row>
    <row r="18" spans="1:22">
      <c r="A18" s="16">
        <v>19</v>
      </c>
      <c r="B18" t="s">
        <v>278</v>
      </c>
      <c r="C18" t="s">
        <v>13</v>
      </c>
      <c r="D18">
        <v>2</v>
      </c>
      <c r="E18">
        <v>0</v>
      </c>
      <c r="F18">
        <v>7.4914009999999998</v>
      </c>
      <c r="G18">
        <v>0</v>
      </c>
      <c r="H18">
        <v>89.281000000000006</v>
      </c>
      <c r="I18">
        <v>22.1</v>
      </c>
      <c r="J18">
        <v>0</v>
      </c>
      <c r="K18">
        <v>0</v>
      </c>
      <c r="T18" s="16">
        <v>18</v>
      </c>
      <c r="U18" s="23">
        <f t="shared" si="0"/>
        <v>0</v>
      </c>
      <c r="V18" s="16"/>
    </row>
    <row r="19" spans="1:22">
      <c r="A19" s="16">
        <v>18</v>
      </c>
      <c r="B19" t="s">
        <v>279</v>
      </c>
      <c r="C19" t="s">
        <v>13</v>
      </c>
      <c r="D19">
        <v>2</v>
      </c>
      <c r="E19">
        <v>0</v>
      </c>
      <c r="F19">
        <v>7.4525300000000003</v>
      </c>
      <c r="G19">
        <v>0</v>
      </c>
      <c r="H19">
        <v>94.206999999999994</v>
      </c>
      <c r="I19">
        <v>21.2</v>
      </c>
      <c r="J19">
        <v>0</v>
      </c>
      <c r="K19">
        <v>0</v>
      </c>
      <c r="T19" s="16">
        <v>17</v>
      </c>
      <c r="U19" s="23">
        <f t="shared" si="0"/>
        <v>0</v>
      </c>
      <c r="V19" s="16"/>
    </row>
    <row r="20" spans="1:22">
      <c r="A20" s="16">
        <v>17</v>
      </c>
      <c r="B20" t="s">
        <v>280</v>
      </c>
      <c r="C20" t="s">
        <v>13</v>
      </c>
      <c r="D20">
        <v>2</v>
      </c>
      <c r="E20">
        <v>0</v>
      </c>
      <c r="F20">
        <v>7.4044990000000004</v>
      </c>
      <c r="G20">
        <v>0</v>
      </c>
      <c r="H20">
        <v>93.192999999999998</v>
      </c>
      <c r="I20">
        <v>18.8</v>
      </c>
      <c r="J20">
        <v>0</v>
      </c>
      <c r="K20">
        <v>0</v>
      </c>
      <c r="T20" s="16">
        <v>16</v>
      </c>
      <c r="U20" s="23">
        <f t="shared" si="0"/>
        <v>0</v>
      </c>
      <c r="V20" s="16"/>
    </row>
    <row r="21" spans="1:22">
      <c r="A21" s="16">
        <v>16</v>
      </c>
      <c r="B21" t="s">
        <v>281</v>
      </c>
      <c r="C21" t="s">
        <v>13</v>
      </c>
      <c r="D21">
        <v>2</v>
      </c>
      <c r="E21">
        <v>0</v>
      </c>
      <c r="F21">
        <v>7.5708919999999997</v>
      </c>
      <c r="G21">
        <v>0</v>
      </c>
      <c r="H21">
        <v>91.176000000000002</v>
      </c>
      <c r="I21">
        <v>18.899999999999999</v>
      </c>
      <c r="J21">
        <v>0</v>
      </c>
      <c r="K21">
        <v>0</v>
      </c>
      <c r="T21" s="16">
        <v>15</v>
      </c>
      <c r="U21" s="23">
        <f t="shared" si="0"/>
        <v>0</v>
      </c>
      <c r="V21" s="16"/>
    </row>
    <row r="22" spans="1:22" s="25" customFormat="1">
      <c r="A22" s="21">
        <v>15</v>
      </c>
      <c r="B22" t="s">
        <v>248</v>
      </c>
      <c r="C22" t="s">
        <v>13</v>
      </c>
      <c r="D22">
        <v>2</v>
      </c>
      <c r="E22">
        <v>0</v>
      </c>
      <c r="F22">
        <v>7.282</v>
      </c>
      <c r="G22">
        <v>0</v>
      </c>
      <c r="H22">
        <v>90.968000000000004</v>
      </c>
      <c r="I22">
        <v>18.600000000000001</v>
      </c>
      <c r="J22">
        <v>0</v>
      </c>
      <c r="K22">
        <v>0</v>
      </c>
      <c r="L22"/>
      <c r="M22"/>
      <c r="N22"/>
      <c r="O22"/>
      <c r="P22"/>
      <c r="Q22"/>
      <c r="R22"/>
      <c r="S22"/>
      <c r="T22" s="22">
        <v>14</v>
      </c>
      <c r="U22" s="23">
        <f t="shared" si="0"/>
        <v>0</v>
      </c>
      <c r="V22" s="24">
        <v>15</v>
      </c>
    </row>
    <row r="23" spans="1:22">
      <c r="A23" s="16">
        <v>14</v>
      </c>
      <c r="B23" t="s">
        <v>249</v>
      </c>
      <c r="C23" t="s">
        <v>13</v>
      </c>
      <c r="D23">
        <v>2</v>
      </c>
      <c r="E23">
        <v>0</v>
      </c>
      <c r="F23">
        <v>7.3913669999999998</v>
      </c>
      <c r="G23">
        <v>0</v>
      </c>
      <c r="H23">
        <v>90.808999999999997</v>
      </c>
      <c r="I23">
        <v>22.8</v>
      </c>
      <c r="J23">
        <v>0</v>
      </c>
      <c r="K23">
        <v>0</v>
      </c>
      <c r="T23" s="16">
        <v>13</v>
      </c>
      <c r="U23" s="23">
        <f t="shared" si="0"/>
        <v>0</v>
      </c>
      <c r="V23" s="16"/>
    </row>
    <row r="24" spans="1:22">
      <c r="A24" s="16">
        <v>13</v>
      </c>
      <c r="B24" t="s">
        <v>250</v>
      </c>
      <c r="C24" t="s">
        <v>13</v>
      </c>
      <c r="D24">
        <v>2</v>
      </c>
      <c r="E24">
        <v>0</v>
      </c>
      <c r="F24">
        <v>7.334956</v>
      </c>
      <c r="G24">
        <v>0</v>
      </c>
      <c r="H24">
        <v>90.709000000000003</v>
      </c>
      <c r="I24">
        <v>24.5</v>
      </c>
      <c r="J24">
        <v>0</v>
      </c>
      <c r="K24">
        <v>0</v>
      </c>
      <c r="T24" s="16">
        <v>12</v>
      </c>
      <c r="U24" s="23">
        <f t="shared" si="0"/>
        <v>0</v>
      </c>
      <c r="V24" s="16"/>
    </row>
    <row r="25" spans="1:22">
      <c r="A25" s="16">
        <v>12</v>
      </c>
      <c r="B25" t="s">
        <v>251</v>
      </c>
      <c r="C25" t="s">
        <v>13</v>
      </c>
      <c r="D25">
        <v>2</v>
      </c>
      <c r="E25">
        <v>0</v>
      </c>
      <c r="F25">
        <v>7.4384269999999999</v>
      </c>
      <c r="G25">
        <v>0</v>
      </c>
      <c r="H25">
        <v>94.635000000000005</v>
      </c>
      <c r="I25">
        <v>24.4</v>
      </c>
      <c r="J25">
        <v>0</v>
      </c>
      <c r="K25">
        <v>0</v>
      </c>
      <c r="T25" s="16">
        <v>11</v>
      </c>
      <c r="U25" s="23">
        <f t="shared" si="0"/>
        <v>0</v>
      </c>
      <c r="V25" s="16"/>
    </row>
    <row r="26" spans="1:22">
      <c r="A26" s="16">
        <v>11</v>
      </c>
      <c r="B26" t="s">
        <v>252</v>
      </c>
      <c r="C26" t="s">
        <v>13</v>
      </c>
      <c r="D26">
        <v>2</v>
      </c>
      <c r="E26">
        <v>0</v>
      </c>
      <c r="F26">
        <v>7.7722429999999996</v>
      </c>
      <c r="G26">
        <v>0</v>
      </c>
      <c r="H26">
        <v>93.236999999999995</v>
      </c>
      <c r="I26">
        <v>23.2</v>
      </c>
      <c r="J26">
        <v>0</v>
      </c>
      <c r="K26">
        <v>0</v>
      </c>
      <c r="T26" s="16">
        <v>10</v>
      </c>
      <c r="U26" s="23">
        <f t="shared" si="0"/>
        <v>0</v>
      </c>
      <c r="V26" s="16"/>
    </row>
    <row r="27" spans="1:22">
      <c r="A27" s="16">
        <v>10</v>
      </c>
      <c r="B27" t="s">
        <v>253</v>
      </c>
      <c r="C27" t="s">
        <v>13</v>
      </c>
      <c r="D27">
        <v>2</v>
      </c>
      <c r="E27">
        <v>0</v>
      </c>
      <c r="F27">
        <v>7.4914009999999998</v>
      </c>
      <c r="G27">
        <v>0</v>
      </c>
      <c r="H27">
        <v>91.328000000000003</v>
      </c>
      <c r="I27">
        <v>21.2</v>
      </c>
      <c r="J27">
        <v>0</v>
      </c>
      <c r="K27">
        <v>0</v>
      </c>
      <c r="T27" s="16">
        <v>9</v>
      </c>
      <c r="U27" s="23">
        <f t="shared" si="0"/>
        <v>0</v>
      </c>
      <c r="V27" s="16"/>
    </row>
    <row r="28" spans="1:22">
      <c r="A28" s="16">
        <v>9</v>
      </c>
      <c r="B28" t="s">
        <v>254</v>
      </c>
      <c r="C28" t="s">
        <v>13</v>
      </c>
      <c r="D28">
        <v>2</v>
      </c>
      <c r="E28">
        <v>0</v>
      </c>
      <c r="F28">
        <v>7.4525300000000003</v>
      </c>
      <c r="G28">
        <v>0</v>
      </c>
      <c r="H28">
        <v>90.369</v>
      </c>
      <c r="I28">
        <v>14.9</v>
      </c>
      <c r="J28">
        <v>0</v>
      </c>
      <c r="K28">
        <v>0</v>
      </c>
      <c r="T28" s="16">
        <v>8</v>
      </c>
      <c r="U28" s="23">
        <f t="shared" si="0"/>
        <v>0</v>
      </c>
      <c r="V28" s="16"/>
    </row>
    <row r="29" spans="1:22" s="25" customFormat="1">
      <c r="A29" s="21">
        <v>8</v>
      </c>
      <c r="B29" t="s">
        <v>255</v>
      </c>
      <c r="C29" t="s">
        <v>13</v>
      </c>
      <c r="D29">
        <v>2</v>
      </c>
      <c r="E29">
        <v>0</v>
      </c>
      <c r="F29">
        <v>7.4044990000000004</v>
      </c>
      <c r="G29">
        <v>0</v>
      </c>
      <c r="H29">
        <v>91.210999999999999</v>
      </c>
      <c r="I29">
        <v>18.100000000000001</v>
      </c>
      <c r="J29">
        <v>0</v>
      </c>
      <c r="K29">
        <v>0</v>
      </c>
      <c r="L29"/>
      <c r="M29"/>
      <c r="N29"/>
      <c r="O29"/>
      <c r="P29"/>
      <c r="Q29"/>
      <c r="R29"/>
      <c r="S29"/>
      <c r="T29" s="22">
        <v>7</v>
      </c>
      <c r="U29" s="23">
        <f t="shared" si="0"/>
        <v>0</v>
      </c>
      <c r="V29" s="24">
        <v>8</v>
      </c>
    </row>
    <row r="30" spans="1:22">
      <c r="A30" s="16">
        <v>7</v>
      </c>
      <c r="B30" t="s">
        <v>256</v>
      </c>
      <c r="C30" t="s">
        <v>13</v>
      </c>
      <c r="D30">
        <v>2</v>
      </c>
      <c r="E30">
        <v>0</v>
      </c>
      <c r="F30">
        <v>7.5473379999999999</v>
      </c>
      <c r="G30">
        <v>0</v>
      </c>
      <c r="H30">
        <v>91.694999999999993</v>
      </c>
      <c r="I30">
        <v>21.5</v>
      </c>
      <c r="J30">
        <v>0</v>
      </c>
      <c r="K30">
        <v>0</v>
      </c>
      <c r="T30" s="16">
        <v>6</v>
      </c>
      <c r="U30" s="23">
        <f t="shared" si="0"/>
        <v>0</v>
      </c>
      <c r="V30" s="5"/>
    </row>
    <row r="31" spans="1:22">
      <c r="A31" s="16">
        <v>6</v>
      </c>
      <c r="B31" t="s">
        <v>257</v>
      </c>
      <c r="C31" t="s">
        <v>13</v>
      </c>
      <c r="D31">
        <v>2</v>
      </c>
      <c r="E31">
        <v>0</v>
      </c>
      <c r="F31">
        <v>7.3257669999999999</v>
      </c>
      <c r="G31">
        <v>0</v>
      </c>
      <c r="H31">
        <v>91.912000000000006</v>
      </c>
      <c r="I31">
        <v>21.4</v>
      </c>
      <c r="J31">
        <v>0</v>
      </c>
      <c r="K31">
        <v>0</v>
      </c>
      <c r="T31" s="16">
        <v>5</v>
      </c>
      <c r="U31" s="23">
        <f t="shared" si="0"/>
        <v>0</v>
      </c>
      <c r="V31" s="5"/>
    </row>
    <row r="32" spans="1:22">
      <c r="A32" s="16">
        <v>5</v>
      </c>
      <c r="B32" t="s">
        <v>258</v>
      </c>
      <c r="C32" t="s">
        <v>13</v>
      </c>
      <c r="D32">
        <v>2</v>
      </c>
      <c r="E32">
        <v>0</v>
      </c>
      <c r="F32">
        <v>7.4836520000000002</v>
      </c>
      <c r="G32">
        <v>0</v>
      </c>
      <c r="H32">
        <v>94.995000000000005</v>
      </c>
      <c r="I32">
        <v>19.100000000000001</v>
      </c>
      <c r="J32">
        <v>0</v>
      </c>
      <c r="K32">
        <v>0</v>
      </c>
      <c r="T32" s="16">
        <v>4</v>
      </c>
      <c r="U32" s="23">
        <f t="shared" si="0"/>
        <v>0</v>
      </c>
      <c r="V32" s="5"/>
    </row>
    <row r="33" spans="1:22">
      <c r="A33" s="16">
        <v>4</v>
      </c>
      <c r="B33" t="s">
        <v>259</v>
      </c>
      <c r="C33" t="s">
        <v>13</v>
      </c>
      <c r="D33">
        <v>2</v>
      </c>
      <c r="E33">
        <v>0</v>
      </c>
      <c r="F33">
        <v>7.9346680000000003</v>
      </c>
      <c r="G33">
        <v>0</v>
      </c>
      <c r="H33">
        <v>93.031000000000006</v>
      </c>
      <c r="I33">
        <v>17.7</v>
      </c>
      <c r="J33">
        <v>0</v>
      </c>
      <c r="K33">
        <v>0</v>
      </c>
      <c r="T33" s="16">
        <v>3</v>
      </c>
      <c r="U33" s="23">
        <f t="shared" si="0"/>
        <v>0</v>
      </c>
      <c r="V33" s="5"/>
    </row>
    <row r="34" spans="1:22">
      <c r="A34" s="16">
        <v>3</v>
      </c>
      <c r="B34" t="s">
        <v>260</v>
      </c>
      <c r="C34" t="s">
        <v>13</v>
      </c>
      <c r="D34">
        <v>2</v>
      </c>
      <c r="E34">
        <v>0</v>
      </c>
      <c r="F34">
        <v>7.6469389999999997</v>
      </c>
      <c r="G34">
        <v>0</v>
      </c>
      <c r="H34">
        <v>91.290999999999997</v>
      </c>
      <c r="I34">
        <v>18</v>
      </c>
      <c r="J34">
        <v>0</v>
      </c>
      <c r="K34">
        <v>0</v>
      </c>
      <c r="T34" s="16">
        <v>2</v>
      </c>
      <c r="U34" s="23">
        <f t="shared" si="0"/>
        <v>0</v>
      </c>
      <c r="V34" s="5"/>
    </row>
    <row r="35" spans="1:22">
      <c r="A35" s="16">
        <v>2</v>
      </c>
      <c r="B35" t="s">
        <v>261</v>
      </c>
      <c r="C35" t="s">
        <v>13</v>
      </c>
      <c r="D35">
        <v>2</v>
      </c>
      <c r="E35">
        <v>0</v>
      </c>
      <c r="F35">
        <v>7.4249729999999996</v>
      </c>
      <c r="G35">
        <v>0</v>
      </c>
      <c r="H35">
        <v>94.185000000000002</v>
      </c>
      <c r="I35">
        <v>18.7</v>
      </c>
      <c r="J35">
        <v>0</v>
      </c>
      <c r="K35">
        <v>0</v>
      </c>
      <c r="T35" s="16">
        <v>1</v>
      </c>
      <c r="U35" s="23">
        <f t="shared" si="0"/>
        <v>0</v>
      </c>
      <c r="V35" s="5"/>
    </row>
    <row r="36" spans="1:22">
      <c r="A36" s="16">
        <v>1</v>
      </c>
      <c r="B36" t="s">
        <v>220</v>
      </c>
      <c r="C36" t="s">
        <v>13</v>
      </c>
      <c r="D36">
        <v>2</v>
      </c>
      <c r="E36">
        <v>0</v>
      </c>
      <c r="F36">
        <v>7.8082700000000003</v>
      </c>
      <c r="G36">
        <v>0</v>
      </c>
      <c r="H36">
        <v>91.41</v>
      </c>
      <c r="I36">
        <v>19.2</v>
      </c>
      <c r="J36">
        <v>0</v>
      </c>
      <c r="K36">
        <v>0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924386</v>
      </c>
      <c r="T6" s="22">
        <v>30</v>
      </c>
      <c r="U6" s="23">
        <f>D6-D7</f>
        <v>864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923522</v>
      </c>
      <c r="T7" s="16">
        <v>29</v>
      </c>
      <c r="U7" s="23">
        <f>D7-D8</f>
        <v>0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923522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1561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921961</v>
      </c>
      <c r="E9">
        <v>273708</v>
      </c>
      <c r="F9">
        <v>6.8078159999999999</v>
      </c>
      <c r="G9">
        <v>0</v>
      </c>
      <c r="H9">
        <v>95.524000000000001</v>
      </c>
      <c r="I9">
        <v>16</v>
      </c>
      <c r="J9">
        <v>83.4</v>
      </c>
      <c r="K9">
        <v>296.39999999999998</v>
      </c>
      <c r="L9">
        <v>1.0130999999999999</v>
      </c>
      <c r="M9">
        <v>77.332999999999998</v>
      </c>
      <c r="N9">
        <v>102.66800000000001</v>
      </c>
      <c r="O9">
        <v>94.61</v>
      </c>
      <c r="P9">
        <v>10.4</v>
      </c>
      <c r="Q9">
        <v>22.7</v>
      </c>
      <c r="R9">
        <v>15</v>
      </c>
      <c r="S9">
        <v>5.23</v>
      </c>
      <c r="T9" s="16">
        <v>27</v>
      </c>
      <c r="U9" s="23">
        <f t="shared" si="1"/>
        <v>1949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920012</v>
      </c>
      <c r="E10">
        <v>273423</v>
      </c>
      <c r="F10">
        <v>7.1013060000000001</v>
      </c>
      <c r="G10">
        <v>0</v>
      </c>
      <c r="H10">
        <v>101.589</v>
      </c>
      <c r="I10">
        <v>15.9</v>
      </c>
      <c r="J10">
        <v>84.6</v>
      </c>
      <c r="K10">
        <v>283.89999999999998</v>
      </c>
      <c r="L10">
        <v>1.0135000000000001</v>
      </c>
      <c r="M10">
        <v>98.783000000000001</v>
      </c>
      <c r="N10">
        <v>104.008</v>
      </c>
      <c r="O10">
        <v>99.32</v>
      </c>
      <c r="P10">
        <v>6.6</v>
      </c>
      <c r="Q10">
        <v>23.3</v>
      </c>
      <c r="R10">
        <v>17</v>
      </c>
      <c r="S10">
        <v>5.24</v>
      </c>
      <c r="T10" s="16">
        <v>26</v>
      </c>
      <c r="U10" s="23">
        <f t="shared" si="1"/>
        <v>1987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918025</v>
      </c>
      <c r="E11">
        <v>273149</v>
      </c>
      <c r="F11">
        <v>7.2607629999999999</v>
      </c>
      <c r="G11">
        <v>0</v>
      </c>
      <c r="H11">
        <v>102.517</v>
      </c>
      <c r="I11">
        <v>15.3</v>
      </c>
      <c r="J11">
        <v>75.5</v>
      </c>
      <c r="K11">
        <v>278.7</v>
      </c>
      <c r="L11">
        <v>1.0136000000000001</v>
      </c>
      <c r="M11">
        <v>99.058000000000007</v>
      </c>
      <c r="N11">
        <v>105.31699999999999</v>
      </c>
      <c r="O11">
        <v>102.006</v>
      </c>
      <c r="P11">
        <v>2.1</v>
      </c>
      <c r="Q11">
        <v>23.6</v>
      </c>
      <c r="R11">
        <v>18.3</v>
      </c>
      <c r="S11">
        <v>5.24</v>
      </c>
      <c r="T11" s="16">
        <v>25</v>
      </c>
      <c r="U11" s="23">
        <f t="shared" si="1"/>
        <v>1743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916282</v>
      </c>
      <c r="E12">
        <v>272910</v>
      </c>
      <c r="F12">
        <v>7.2656140000000002</v>
      </c>
      <c r="G12">
        <v>0</v>
      </c>
      <c r="H12">
        <v>102.34099999999999</v>
      </c>
      <c r="I12">
        <v>17.600000000000001</v>
      </c>
      <c r="J12">
        <v>77.5</v>
      </c>
      <c r="K12">
        <v>286.39999999999998</v>
      </c>
      <c r="L12">
        <v>1.0134000000000001</v>
      </c>
      <c r="M12">
        <v>99.129000000000005</v>
      </c>
      <c r="N12">
        <v>104.863</v>
      </c>
      <c r="O12">
        <v>102.70699999999999</v>
      </c>
      <c r="P12">
        <v>12.9</v>
      </c>
      <c r="Q12">
        <v>21.8</v>
      </c>
      <c r="R12">
        <v>20.100000000000001</v>
      </c>
      <c r="S12">
        <v>5.25</v>
      </c>
      <c r="T12" s="16">
        <v>24</v>
      </c>
      <c r="U12" s="23">
        <f t="shared" si="1"/>
        <v>1808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914474</v>
      </c>
      <c r="E13">
        <v>272661</v>
      </c>
      <c r="F13">
        <v>7.1682920000000001</v>
      </c>
      <c r="G13">
        <v>0</v>
      </c>
      <c r="H13">
        <v>104.11</v>
      </c>
      <c r="I13">
        <v>19</v>
      </c>
      <c r="J13">
        <v>29.6</v>
      </c>
      <c r="K13">
        <v>306.8</v>
      </c>
      <c r="L13">
        <v>1.0134000000000001</v>
      </c>
      <c r="M13">
        <v>100.47499999999999</v>
      </c>
      <c r="N13">
        <v>106.378</v>
      </c>
      <c r="O13">
        <v>100.82</v>
      </c>
      <c r="P13">
        <v>10.4</v>
      </c>
      <c r="Q13">
        <v>28.7</v>
      </c>
      <c r="R13">
        <v>18.600000000000001</v>
      </c>
      <c r="S13">
        <v>5.25</v>
      </c>
      <c r="T13" s="16">
        <v>23</v>
      </c>
      <c r="U13" s="23">
        <f t="shared" si="1"/>
        <v>674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913800</v>
      </c>
      <c r="E14">
        <v>272571</v>
      </c>
      <c r="F14">
        <v>7.348096</v>
      </c>
      <c r="G14">
        <v>0</v>
      </c>
      <c r="H14">
        <v>103.84099999999999</v>
      </c>
      <c r="I14">
        <v>17.7</v>
      </c>
      <c r="J14">
        <v>15.9</v>
      </c>
      <c r="K14">
        <v>232.8</v>
      </c>
      <c r="L14">
        <v>1.0138</v>
      </c>
      <c r="M14">
        <v>101.812</v>
      </c>
      <c r="N14">
        <v>105.75700000000001</v>
      </c>
      <c r="O14">
        <v>103.23699999999999</v>
      </c>
      <c r="P14">
        <v>10.5</v>
      </c>
      <c r="Q14">
        <v>25.7</v>
      </c>
      <c r="R14">
        <v>18.399999999999999</v>
      </c>
      <c r="S14">
        <v>5.26</v>
      </c>
      <c r="T14" s="16">
        <v>22</v>
      </c>
      <c r="U14" s="23">
        <f t="shared" si="1"/>
        <v>370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913430</v>
      </c>
      <c r="E15">
        <v>272519</v>
      </c>
      <c r="F15">
        <v>7.2671530000000004</v>
      </c>
      <c r="G15">
        <v>0</v>
      </c>
      <c r="H15">
        <v>101.727</v>
      </c>
      <c r="I15">
        <v>19.100000000000001</v>
      </c>
      <c r="J15">
        <v>71.8</v>
      </c>
      <c r="K15">
        <v>266.89999999999998</v>
      </c>
      <c r="L15">
        <v>1.0135000000000001</v>
      </c>
      <c r="M15">
        <v>98.918999999999997</v>
      </c>
      <c r="N15">
        <v>104.753</v>
      </c>
      <c r="O15">
        <v>102.54600000000001</v>
      </c>
      <c r="P15">
        <v>14.8</v>
      </c>
      <c r="Q15">
        <v>25.5</v>
      </c>
      <c r="R15">
        <v>19.600000000000001</v>
      </c>
      <c r="S15">
        <v>5.26</v>
      </c>
      <c r="T15" s="22">
        <v>21</v>
      </c>
      <c r="U15" s="23">
        <f t="shared" si="1"/>
        <v>1674</v>
      </c>
      <c r="V15" s="24">
        <v>22</v>
      </c>
      <c r="W15" s="110" t="s">
        <v>629</v>
      </c>
      <c r="X15" s="110">
        <v>913430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911756</v>
      </c>
      <c r="E16">
        <v>272286</v>
      </c>
      <c r="F16">
        <v>7.1025289999999996</v>
      </c>
      <c r="G16">
        <v>0</v>
      </c>
      <c r="H16">
        <v>101.917</v>
      </c>
      <c r="I16">
        <v>18.7</v>
      </c>
      <c r="J16">
        <v>79.3</v>
      </c>
      <c r="K16">
        <v>297.8</v>
      </c>
      <c r="L16">
        <v>1.0129999999999999</v>
      </c>
      <c r="M16">
        <v>98.194000000000003</v>
      </c>
      <c r="N16">
        <v>104.35</v>
      </c>
      <c r="O16">
        <v>100.483</v>
      </c>
      <c r="P16">
        <v>14.9</v>
      </c>
      <c r="Q16">
        <v>23.4</v>
      </c>
      <c r="R16">
        <v>20.2</v>
      </c>
      <c r="S16">
        <v>5.26</v>
      </c>
      <c r="T16" s="16">
        <v>20</v>
      </c>
      <c r="U16" s="23">
        <f t="shared" si="1"/>
        <v>1853</v>
      </c>
      <c r="V16" s="16"/>
      <c r="W16" s="110" t="s">
        <v>630</v>
      </c>
      <c r="X16" s="110">
        <v>911756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909903</v>
      </c>
      <c r="E17">
        <v>272030</v>
      </c>
      <c r="F17">
        <v>7.1931890000000003</v>
      </c>
      <c r="G17">
        <v>0</v>
      </c>
      <c r="H17">
        <v>101.538</v>
      </c>
      <c r="I17">
        <v>18.5</v>
      </c>
      <c r="J17">
        <v>80</v>
      </c>
      <c r="K17">
        <v>288.5</v>
      </c>
      <c r="L17">
        <v>1.0136000000000001</v>
      </c>
      <c r="M17">
        <v>98.927000000000007</v>
      </c>
      <c r="N17">
        <v>103.789</v>
      </c>
      <c r="O17">
        <v>100.78100000000001</v>
      </c>
      <c r="P17">
        <v>14.4</v>
      </c>
      <c r="Q17">
        <v>25.5</v>
      </c>
      <c r="R17">
        <v>17.5</v>
      </c>
      <c r="S17">
        <v>5.26</v>
      </c>
      <c r="T17" s="16">
        <v>19</v>
      </c>
      <c r="U17" s="23">
        <f t="shared" si="1"/>
        <v>1869</v>
      </c>
      <c r="V17" s="16"/>
      <c r="W17" s="110" t="s">
        <v>631</v>
      </c>
      <c r="X17" s="110">
        <v>909903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908034</v>
      </c>
      <c r="E18">
        <v>271771</v>
      </c>
      <c r="F18">
        <v>7.2978189999999996</v>
      </c>
      <c r="G18">
        <v>0</v>
      </c>
      <c r="H18">
        <v>100.712</v>
      </c>
      <c r="I18">
        <v>17.2</v>
      </c>
      <c r="J18">
        <v>77.5</v>
      </c>
      <c r="K18">
        <v>299.7</v>
      </c>
      <c r="L18">
        <v>1.014</v>
      </c>
      <c r="M18">
        <v>97.078000000000003</v>
      </c>
      <c r="N18">
        <v>103.447</v>
      </c>
      <c r="O18">
        <v>101.85</v>
      </c>
      <c r="P18">
        <v>10.5</v>
      </c>
      <c r="Q18">
        <v>23</v>
      </c>
      <c r="R18">
        <v>16.5</v>
      </c>
      <c r="S18">
        <v>5.25</v>
      </c>
      <c r="T18" s="16">
        <v>18</v>
      </c>
      <c r="U18" s="23">
        <f t="shared" si="1"/>
        <v>1801</v>
      </c>
      <c r="V18" s="16"/>
      <c r="W18" s="110" t="s">
        <v>544</v>
      </c>
      <c r="X18" s="110">
        <v>908034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906233</v>
      </c>
      <c r="E19">
        <v>271520</v>
      </c>
      <c r="F19">
        <v>7.1532239999999998</v>
      </c>
      <c r="G19">
        <v>0</v>
      </c>
      <c r="H19">
        <v>86.685000000000002</v>
      </c>
      <c r="I19">
        <v>19.600000000000001</v>
      </c>
      <c r="J19">
        <v>27.1</v>
      </c>
      <c r="K19">
        <v>275</v>
      </c>
      <c r="L19">
        <v>1.0136000000000001</v>
      </c>
      <c r="M19">
        <v>11.426</v>
      </c>
      <c r="N19">
        <v>108.679</v>
      </c>
      <c r="O19">
        <v>100.08199999999999</v>
      </c>
      <c r="P19">
        <v>9.5</v>
      </c>
      <c r="Q19">
        <v>30.2</v>
      </c>
      <c r="R19">
        <v>17.100000000000001</v>
      </c>
      <c r="S19">
        <v>5.26</v>
      </c>
      <c r="T19" s="16">
        <v>17</v>
      </c>
      <c r="U19" s="23">
        <f t="shared" si="1"/>
        <v>604</v>
      </c>
      <c r="V19" s="16"/>
      <c r="W19" s="110" t="s">
        <v>632</v>
      </c>
      <c r="X19" s="110">
        <v>906233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905629</v>
      </c>
      <c r="E20">
        <v>271438</v>
      </c>
      <c r="F20">
        <v>7.59124</v>
      </c>
      <c r="G20">
        <v>0</v>
      </c>
      <c r="H20">
        <v>104.461</v>
      </c>
      <c r="I20">
        <v>18.3</v>
      </c>
      <c r="J20">
        <v>0</v>
      </c>
      <c r="K20">
        <v>0</v>
      </c>
      <c r="L20">
        <v>1.0144</v>
      </c>
      <c r="M20">
        <v>101.855</v>
      </c>
      <c r="N20">
        <v>108.389</v>
      </c>
      <c r="O20">
        <v>106.38200000000001</v>
      </c>
      <c r="P20">
        <v>8.4</v>
      </c>
      <c r="Q20">
        <v>28.4</v>
      </c>
      <c r="R20">
        <v>17.8</v>
      </c>
      <c r="S20">
        <v>5.24</v>
      </c>
      <c r="T20" s="16">
        <v>16</v>
      </c>
      <c r="U20" s="23">
        <f t="shared" si="1"/>
        <v>0</v>
      </c>
      <c r="V20" s="16"/>
      <c r="W20" s="110" t="s">
        <v>633</v>
      </c>
      <c r="X20" s="110">
        <v>905630</v>
      </c>
      <c r="Y20" s="246">
        <f t="shared" si="0"/>
        <v>1.1042049227683037E-4</v>
      </c>
    </row>
    <row r="21" spans="1:25">
      <c r="A21" s="16">
        <v>16</v>
      </c>
      <c r="B21" t="s">
        <v>281</v>
      </c>
      <c r="C21" t="s">
        <v>13</v>
      </c>
      <c r="D21">
        <v>905629</v>
      </c>
      <c r="E21">
        <v>271438</v>
      </c>
      <c r="F21">
        <v>7.3480249999999998</v>
      </c>
      <c r="G21">
        <v>0</v>
      </c>
      <c r="H21">
        <v>102.434</v>
      </c>
      <c r="I21">
        <v>17.5</v>
      </c>
      <c r="J21">
        <v>17.100000000000001</v>
      </c>
      <c r="K21">
        <v>228.9</v>
      </c>
      <c r="L21">
        <v>1.0139</v>
      </c>
      <c r="M21">
        <v>99.385999999999996</v>
      </c>
      <c r="N21">
        <v>103.857</v>
      </c>
      <c r="O21">
        <v>103.124</v>
      </c>
      <c r="P21">
        <v>8.5</v>
      </c>
      <c r="Q21">
        <v>28.4</v>
      </c>
      <c r="R21">
        <v>18.100000000000001</v>
      </c>
      <c r="S21">
        <v>5.24</v>
      </c>
      <c r="T21" s="16">
        <v>15</v>
      </c>
      <c r="U21" s="23">
        <f t="shared" si="1"/>
        <v>395</v>
      </c>
      <c r="V21" s="16"/>
      <c r="W21" s="110" t="s">
        <v>634</v>
      </c>
      <c r="X21" s="110">
        <v>905630</v>
      </c>
      <c r="Y21" s="246">
        <f t="shared" si="0"/>
        <v>1.1042049227683037E-4</v>
      </c>
    </row>
    <row r="22" spans="1:25" s="25" customFormat="1">
      <c r="A22" s="21">
        <v>15</v>
      </c>
      <c r="B22" t="s">
        <v>248</v>
      </c>
      <c r="C22" t="s">
        <v>13</v>
      </c>
      <c r="D22">
        <v>905234</v>
      </c>
      <c r="E22">
        <v>271382</v>
      </c>
      <c r="F22">
        <v>7.0534109999999997</v>
      </c>
      <c r="G22">
        <v>0</v>
      </c>
      <c r="H22">
        <v>98.415999999999997</v>
      </c>
      <c r="I22">
        <v>18.8</v>
      </c>
      <c r="J22">
        <v>68.7</v>
      </c>
      <c r="K22">
        <v>286.5</v>
      </c>
      <c r="L22">
        <v>1.0129999999999999</v>
      </c>
      <c r="M22">
        <v>95.108000000000004</v>
      </c>
      <c r="N22">
        <v>101.455</v>
      </c>
      <c r="O22">
        <v>99.49</v>
      </c>
      <c r="P22">
        <v>13</v>
      </c>
      <c r="Q22">
        <v>26.5</v>
      </c>
      <c r="R22">
        <v>19.3</v>
      </c>
      <c r="S22">
        <v>5.24</v>
      </c>
      <c r="T22" s="22">
        <v>14</v>
      </c>
      <c r="U22" s="23">
        <f t="shared" si="1"/>
        <v>1598</v>
      </c>
      <c r="V22" s="24">
        <v>15</v>
      </c>
      <c r="W22" s="110" t="s">
        <v>635</v>
      </c>
      <c r="X22" s="110">
        <v>905238</v>
      </c>
      <c r="Y22" s="246">
        <f t="shared" si="0"/>
        <v>4.418746975858312E-4</v>
      </c>
    </row>
    <row r="23" spans="1:25">
      <c r="A23" s="16">
        <v>14</v>
      </c>
      <c r="B23" t="s">
        <v>249</v>
      </c>
      <c r="C23" t="s">
        <v>13</v>
      </c>
      <c r="D23">
        <v>903636</v>
      </c>
      <c r="E23">
        <v>271153</v>
      </c>
      <c r="F23">
        <v>6.9196619999999998</v>
      </c>
      <c r="G23">
        <v>0</v>
      </c>
      <c r="H23">
        <v>99.153000000000006</v>
      </c>
      <c r="I23">
        <v>18.899999999999999</v>
      </c>
      <c r="J23">
        <v>72.8</v>
      </c>
      <c r="K23">
        <v>290.39999999999998</v>
      </c>
      <c r="L23">
        <v>1.0129999999999999</v>
      </c>
      <c r="M23">
        <v>96.087999999999994</v>
      </c>
      <c r="N23">
        <v>102.373</v>
      </c>
      <c r="O23">
        <v>96.975999999999999</v>
      </c>
      <c r="P23">
        <v>14.5</v>
      </c>
      <c r="Q23">
        <v>26.9</v>
      </c>
      <c r="R23">
        <v>17.399999999999999</v>
      </c>
      <c r="S23">
        <v>5.24</v>
      </c>
      <c r="T23" s="16">
        <v>13</v>
      </c>
      <c r="U23" s="23">
        <f t="shared" si="1"/>
        <v>1699</v>
      </c>
      <c r="V23" s="16"/>
      <c r="W23" s="110" t="s">
        <v>636</v>
      </c>
      <c r="X23" s="110">
        <v>903639</v>
      </c>
      <c r="Y23" s="246">
        <f t="shared" si="0"/>
        <v>3.3199208530731994E-4</v>
      </c>
    </row>
    <row r="24" spans="1:25">
      <c r="A24" s="16">
        <v>13</v>
      </c>
      <c r="B24" t="s">
        <v>250</v>
      </c>
      <c r="C24" t="s">
        <v>13</v>
      </c>
      <c r="D24">
        <v>901937</v>
      </c>
      <c r="E24">
        <v>270912</v>
      </c>
      <c r="F24">
        <v>7.0645889999999998</v>
      </c>
      <c r="G24">
        <v>0</v>
      </c>
      <c r="H24">
        <v>99.376000000000005</v>
      </c>
      <c r="I24">
        <v>18.8</v>
      </c>
      <c r="J24">
        <v>76.3</v>
      </c>
      <c r="K24">
        <v>297.60000000000002</v>
      </c>
      <c r="L24">
        <v>1.0129999999999999</v>
      </c>
      <c r="M24">
        <v>96.638000000000005</v>
      </c>
      <c r="N24">
        <v>102.426</v>
      </c>
      <c r="O24">
        <v>99.945999999999998</v>
      </c>
      <c r="P24">
        <v>15.5</v>
      </c>
      <c r="Q24">
        <v>23.8</v>
      </c>
      <c r="R24">
        <v>20.2</v>
      </c>
      <c r="S24">
        <v>5.24</v>
      </c>
      <c r="T24" s="16">
        <v>12</v>
      </c>
      <c r="U24" s="23">
        <f t="shared" si="1"/>
        <v>1787</v>
      </c>
      <c r="V24" s="16"/>
      <c r="W24" s="110" t="s">
        <v>637</v>
      </c>
      <c r="X24" s="110">
        <v>901943</v>
      </c>
      <c r="Y24" s="246">
        <f t="shared" si="0"/>
        <v>6.6523493326542393E-4</v>
      </c>
    </row>
    <row r="25" spans="1:25">
      <c r="A25" s="16">
        <v>12</v>
      </c>
      <c r="B25" t="s">
        <v>251</v>
      </c>
      <c r="C25" t="s">
        <v>13</v>
      </c>
      <c r="D25">
        <v>900150</v>
      </c>
      <c r="E25">
        <v>270658</v>
      </c>
      <c r="F25">
        <v>6.9208509999999999</v>
      </c>
      <c r="G25">
        <v>0</v>
      </c>
      <c r="H25">
        <v>98.811000000000007</v>
      </c>
      <c r="I25">
        <v>18.399999999999999</v>
      </c>
      <c r="J25">
        <v>76.400000000000006</v>
      </c>
      <c r="K25">
        <v>290.5</v>
      </c>
      <c r="L25">
        <v>1.0126999999999999</v>
      </c>
      <c r="M25">
        <v>96.852999999999994</v>
      </c>
      <c r="N25">
        <v>101.02200000000001</v>
      </c>
      <c r="O25">
        <v>97.769000000000005</v>
      </c>
      <c r="P25">
        <v>16.7</v>
      </c>
      <c r="Q25">
        <v>22.1</v>
      </c>
      <c r="R25">
        <v>19.7</v>
      </c>
      <c r="S25">
        <v>5.24</v>
      </c>
      <c r="T25" s="16">
        <v>11</v>
      </c>
      <c r="U25" s="23">
        <f t="shared" si="1"/>
        <v>1783</v>
      </c>
      <c r="V25" s="16"/>
      <c r="W25" s="110" t="s">
        <v>638</v>
      </c>
      <c r="X25" s="110">
        <v>900154</v>
      </c>
      <c r="Y25" s="246">
        <f t="shared" si="0"/>
        <v>4.4437038270928042E-4</v>
      </c>
    </row>
    <row r="26" spans="1:25">
      <c r="A26" s="16">
        <v>11</v>
      </c>
      <c r="B26" t="s">
        <v>252</v>
      </c>
      <c r="C26" t="s">
        <v>13</v>
      </c>
      <c r="D26">
        <v>898367</v>
      </c>
      <c r="E26">
        <v>270404</v>
      </c>
      <c r="F26">
        <v>6.9755830000000003</v>
      </c>
      <c r="G26">
        <v>0</v>
      </c>
      <c r="H26">
        <v>100.414</v>
      </c>
      <c r="I26">
        <v>19.5</v>
      </c>
      <c r="J26">
        <v>80.099999999999994</v>
      </c>
      <c r="K26">
        <v>283.89999999999998</v>
      </c>
      <c r="L26">
        <v>1.0128999999999999</v>
      </c>
      <c r="M26">
        <v>97.272000000000006</v>
      </c>
      <c r="N26">
        <v>102.758</v>
      </c>
      <c r="O26">
        <v>98.332999999999998</v>
      </c>
      <c r="P26">
        <v>16.899999999999999</v>
      </c>
      <c r="Q26">
        <v>23.4</v>
      </c>
      <c r="R26">
        <v>19.100000000000001</v>
      </c>
      <c r="S26">
        <v>5.24</v>
      </c>
      <c r="T26" s="16">
        <v>10</v>
      </c>
      <c r="U26" s="23">
        <f t="shared" si="1"/>
        <v>1877</v>
      </c>
      <c r="V26" s="16"/>
      <c r="W26" s="110" t="s">
        <v>639</v>
      </c>
      <c r="X26" s="110">
        <v>898370</v>
      </c>
      <c r="Y26" s="246">
        <f t="shared" si="0"/>
        <v>3.3393924753966076E-4</v>
      </c>
    </row>
    <row r="27" spans="1:25">
      <c r="A27" s="16">
        <v>10</v>
      </c>
      <c r="B27" t="s">
        <v>253</v>
      </c>
      <c r="C27" t="s">
        <v>13</v>
      </c>
      <c r="D27">
        <v>896490</v>
      </c>
      <c r="E27">
        <v>270140</v>
      </c>
      <c r="F27">
        <v>7.0693239999999999</v>
      </c>
      <c r="G27">
        <v>0</v>
      </c>
      <c r="H27">
        <v>102.639</v>
      </c>
      <c r="I27">
        <v>16.100000000000001</v>
      </c>
      <c r="J27">
        <v>31.1</v>
      </c>
      <c r="K27">
        <v>304.3</v>
      </c>
      <c r="L27">
        <v>1.0130999999999999</v>
      </c>
      <c r="M27">
        <v>98.296000000000006</v>
      </c>
      <c r="N27">
        <v>105.023</v>
      </c>
      <c r="O27">
        <v>99.641999999999996</v>
      </c>
      <c r="P27">
        <v>7.7</v>
      </c>
      <c r="Q27">
        <v>24.6</v>
      </c>
      <c r="R27">
        <v>19.100000000000001</v>
      </c>
      <c r="S27">
        <v>5.24</v>
      </c>
      <c r="T27" s="16">
        <v>9</v>
      </c>
      <c r="U27" s="23">
        <f t="shared" si="1"/>
        <v>703</v>
      </c>
      <c r="V27" s="16"/>
      <c r="W27" s="110" t="s">
        <v>640</v>
      </c>
      <c r="X27" s="110">
        <v>896493</v>
      </c>
      <c r="Y27" s="246">
        <f t="shared" si="0"/>
        <v>3.3463842318326442E-4</v>
      </c>
    </row>
    <row r="28" spans="1:25">
      <c r="A28" s="16">
        <v>9</v>
      </c>
      <c r="B28" t="s">
        <v>254</v>
      </c>
      <c r="C28" t="s">
        <v>13</v>
      </c>
      <c r="D28">
        <v>895787</v>
      </c>
      <c r="E28">
        <v>270044</v>
      </c>
      <c r="F28">
        <v>7.4329660000000004</v>
      </c>
      <c r="G28">
        <v>0</v>
      </c>
      <c r="H28">
        <v>102.157</v>
      </c>
      <c r="I28">
        <v>16.2</v>
      </c>
      <c r="J28">
        <v>27.8</v>
      </c>
      <c r="K28">
        <v>267.10000000000002</v>
      </c>
      <c r="L28">
        <v>1.0145999999999999</v>
      </c>
      <c r="M28">
        <v>99.113</v>
      </c>
      <c r="N28">
        <v>105.413</v>
      </c>
      <c r="O28">
        <v>102.97</v>
      </c>
      <c r="P28">
        <v>9.9</v>
      </c>
      <c r="Q28">
        <v>25.3</v>
      </c>
      <c r="R28">
        <v>14.5</v>
      </c>
      <c r="S28">
        <v>5.24</v>
      </c>
      <c r="T28" s="16">
        <v>8</v>
      </c>
      <c r="U28" s="23">
        <f t="shared" si="1"/>
        <v>641</v>
      </c>
      <c r="V28" s="16"/>
      <c r="W28" s="110" t="s">
        <v>641</v>
      </c>
      <c r="X28" s="110">
        <v>895788</v>
      </c>
      <c r="Y28" s="246">
        <f t="shared" si="0"/>
        <v>1.1163368077404812E-4</v>
      </c>
    </row>
    <row r="29" spans="1:25" s="25" customFormat="1">
      <c r="A29" s="21">
        <v>8</v>
      </c>
      <c r="B29" t="s">
        <v>255</v>
      </c>
      <c r="C29" t="s">
        <v>13</v>
      </c>
      <c r="D29">
        <v>895146</v>
      </c>
      <c r="E29">
        <v>269953</v>
      </c>
      <c r="F29">
        <v>7.1087730000000002</v>
      </c>
      <c r="G29">
        <v>0</v>
      </c>
      <c r="H29">
        <v>99.484999999999999</v>
      </c>
      <c r="I29">
        <v>20.5</v>
      </c>
      <c r="J29">
        <v>71.400000000000006</v>
      </c>
      <c r="K29">
        <v>266.89999999999998</v>
      </c>
      <c r="L29">
        <v>1.0130999999999999</v>
      </c>
      <c r="M29">
        <v>97.167000000000002</v>
      </c>
      <c r="N29">
        <v>102.419</v>
      </c>
      <c r="O29">
        <v>100.539</v>
      </c>
      <c r="P29">
        <v>17.399999999999999</v>
      </c>
      <c r="Q29">
        <v>26.1</v>
      </c>
      <c r="R29">
        <v>20.100000000000001</v>
      </c>
      <c r="S29">
        <v>5.26</v>
      </c>
      <c r="T29" s="22">
        <v>7</v>
      </c>
      <c r="U29" s="23">
        <f t="shared" si="1"/>
        <v>1672</v>
      </c>
      <c r="V29" s="24">
        <v>8</v>
      </c>
      <c r="W29" s="110" t="s">
        <v>642</v>
      </c>
      <c r="X29" s="110">
        <v>895149</v>
      </c>
      <c r="Y29" s="246">
        <f t="shared" si="0"/>
        <v>3.3514085970409724E-4</v>
      </c>
    </row>
    <row r="30" spans="1:25">
      <c r="A30" s="16">
        <v>7</v>
      </c>
      <c r="B30" t="s">
        <v>256</v>
      </c>
      <c r="C30" t="s">
        <v>13</v>
      </c>
      <c r="D30">
        <v>893474</v>
      </c>
      <c r="E30">
        <v>269715</v>
      </c>
      <c r="F30">
        <v>6.887105</v>
      </c>
      <c r="G30">
        <v>0</v>
      </c>
      <c r="H30">
        <v>98.539000000000001</v>
      </c>
      <c r="I30">
        <v>20</v>
      </c>
      <c r="J30">
        <v>76.900000000000006</v>
      </c>
      <c r="K30">
        <v>287.8</v>
      </c>
      <c r="L30">
        <v>1.0127999999999999</v>
      </c>
      <c r="M30">
        <v>93.608999999999995</v>
      </c>
      <c r="N30">
        <v>102.45699999999999</v>
      </c>
      <c r="O30">
        <v>96.975999999999999</v>
      </c>
      <c r="P30">
        <v>15.2</v>
      </c>
      <c r="Q30">
        <v>26.5</v>
      </c>
      <c r="R30">
        <v>18.7</v>
      </c>
      <c r="S30">
        <v>5.25</v>
      </c>
      <c r="T30" s="16">
        <v>6</v>
      </c>
      <c r="U30" s="23">
        <f t="shared" si="1"/>
        <v>1803</v>
      </c>
      <c r="V30" s="5"/>
      <c r="W30" s="110" t="s">
        <v>643</v>
      </c>
      <c r="X30" s="110">
        <v>893477</v>
      </c>
      <c r="Y30" s="246">
        <f t="shared" si="0"/>
        <v>3.3576802458412658E-4</v>
      </c>
    </row>
    <row r="31" spans="1:25">
      <c r="A31" s="16">
        <v>6</v>
      </c>
      <c r="B31" t="s">
        <v>257</v>
      </c>
      <c r="C31" t="s">
        <v>13</v>
      </c>
      <c r="D31">
        <v>891671</v>
      </c>
      <c r="E31">
        <v>269456</v>
      </c>
      <c r="F31">
        <v>6.9338160000000002</v>
      </c>
      <c r="G31">
        <v>0</v>
      </c>
      <c r="H31">
        <v>98.566999999999993</v>
      </c>
      <c r="I31">
        <v>20.2</v>
      </c>
      <c r="J31">
        <v>71.5</v>
      </c>
      <c r="K31">
        <v>277.89999999999998</v>
      </c>
      <c r="L31">
        <v>1.0126999999999999</v>
      </c>
      <c r="M31">
        <v>95.701999999999998</v>
      </c>
      <c r="N31">
        <v>101.84099999999999</v>
      </c>
      <c r="O31">
        <v>98.07</v>
      </c>
      <c r="P31">
        <v>14.3</v>
      </c>
      <c r="Q31">
        <v>25.7</v>
      </c>
      <c r="R31">
        <v>20</v>
      </c>
      <c r="S31">
        <v>5.25</v>
      </c>
      <c r="T31" s="16">
        <v>5</v>
      </c>
      <c r="U31" s="23">
        <f t="shared" si="1"/>
        <v>1666</v>
      </c>
      <c r="V31" s="5"/>
      <c r="W31" s="110" t="s">
        <v>644</v>
      </c>
      <c r="X31" s="110">
        <v>891673</v>
      </c>
      <c r="Y31" s="246">
        <f t="shared" si="0"/>
        <v>2.2429797537881768E-4</v>
      </c>
    </row>
    <row r="32" spans="1:25">
      <c r="A32" s="16">
        <v>5</v>
      </c>
      <c r="B32" t="s">
        <v>258</v>
      </c>
      <c r="C32" t="s">
        <v>13</v>
      </c>
      <c r="D32">
        <v>890005</v>
      </c>
      <c r="E32">
        <v>269216</v>
      </c>
      <c r="F32">
        <v>6.9846830000000004</v>
      </c>
      <c r="G32">
        <v>0</v>
      </c>
      <c r="H32">
        <v>99.26</v>
      </c>
      <c r="I32">
        <v>19.8</v>
      </c>
      <c r="J32">
        <v>68.900000000000006</v>
      </c>
      <c r="K32">
        <v>276.2</v>
      </c>
      <c r="L32">
        <v>1.0127999999999999</v>
      </c>
      <c r="M32">
        <v>96.864000000000004</v>
      </c>
      <c r="N32">
        <v>102.47</v>
      </c>
      <c r="O32">
        <v>98.84</v>
      </c>
      <c r="P32">
        <v>13</v>
      </c>
      <c r="Q32">
        <v>26.7</v>
      </c>
      <c r="R32">
        <v>20.2</v>
      </c>
      <c r="S32">
        <v>5.25</v>
      </c>
      <c r="T32" s="16">
        <v>4</v>
      </c>
      <c r="U32" s="23">
        <f t="shared" si="1"/>
        <v>1605</v>
      </c>
      <c r="V32" s="5"/>
      <c r="W32" s="110" t="s">
        <v>645</v>
      </c>
      <c r="X32" s="110">
        <v>890008</v>
      </c>
      <c r="Y32" s="246">
        <f t="shared" si="0"/>
        <v>3.37076758000876E-4</v>
      </c>
    </row>
    <row r="33" spans="1:25">
      <c r="A33" s="16">
        <v>4</v>
      </c>
      <c r="B33" t="s">
        <v>259</v>
      </c>
      <c r="C33" t="s">
        <v>13</v>
      </c>
      <c r="D33">
        <v>888400</v>
      </c>
      <c r="E33">
        <v>268987</v>
      </c>
      <c r="F33">
        <v>7.0021509999999996</v>
      </c>
      <c r="G33">
        <v>0</v>
      </c>
      <c r="H33">
        <v>99.278000000000006</v>
      </c>
      <c r="I33">
        <v>19.100000000000001</v>
      </c>
      <c r="J33">
        <v>69.5</v>
      </c>
      <c r="K33">
        <v>274.39999999999998</v>
      </c>
      <c r="L33">
        <v>1.0128999999999999</v>
      </c>
      <c r="M33">
        <v>95.406000000000006</v>
      </c>
      <c r="N33">
        <v>102.504</v>
      </c>
      <c r="O33">
        <v>98.923000000000002</v>
      </c>
      <c r="P33">
        <v>12.9</v>
      </c>
      <c r="Q33">
        <v>27.1</v>
      </c>
      <c r="R33">
        <v>19.7</v>
      </c>
      <c r="S33">
        <v>5.25</v>
      </c>
      <c r="T33" s="16">
        <v>3</v>
      </c>
      <c r="U33" s="23">
        <f t="shared" si="1"/>
        <v>1625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886775</v>
      </c>
      <c r="E34">
        <v>268757</v>
      </c>
      <c r="F34">
        <v>7.1578569999999999</v>
      </c>
      <c r="G34">
        <v>0</v>
      </c>
      <c r="H34">
        <v>102.452</v>
      </c>
      <c r="I34">
        <v>18.7</v>
      </c>
      <c r="J34">
        <v>23.8</v>
      </c>
      <c r="K34">
        <v>299</v>
      </c>
      <c r="L34">
        <v>1.0134000000000001</v>
      </c>
      <c r="M34">
        <v>97.98</v>
      </c>
      <c r="N34">
        <v>105.69799999999999</v>
      </c>
      <c r="O34">
        <v>100.551</v>
      </c>
      <c r="P34">
        <v>9</v>
      </c>
      <c r="Q34">
        <v>31.7</v>
      </c>
      <c r="R34">
        <v>18.2</v>
      </c>
      <c r="S34">
        <v>5.25</v>
      </c>
      <c r="T34" s="16">
        <v>2</v>
      </c>
      <c r="U34" s="23">
        <f t="shared" si="1"/>
        <v>529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886246</v>
      </c>
      <c r="E35">
        <v>268683</v>
      </c>
      <c r="F35">
        <v>7.4040169999999996</v>
      </c>
      <c r="G35">
        <v>0</v>
      </c>
      <c r="H35">
        <v>101.562</v>
      </c>
      <c r="I35">
        <v>15.5</v>
      </c>
      <c r="J35">
        <v>10.1</v>
      </c>
      <c r="K35">
        <v>226.9</v>
      </c>
      <c r="L35">
        <v>1.0143</v>
      </c>
      <c r="M35">
        <v>98.013999999999996</v>
      </c>
      <c r="N35">
        <v>104.035</v>
      </c>
      <c r="O35">
        <v>103.17100000000001</v>
      </c>
      <c r="P35">
        <v>10.1</v>
      </c>
      <c r="Q35">
        <v>24.4</v>
      </c>
      <c r="R35">
        <v>16.100000000000001</v>
      </c>
      <c r="S35">
        <v>5.25</v>
      </c>
      <c r="T35" s="16">
        <v>1</v>
      </c>
      <c r="U35" s="23">
        <f t="shared" si="1"/>
        <v>228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886018</v>
      </c>
      <c r="E36">
        <v>268652</v>
      </c>
      <c r="F36">
        <v>7.1076579999999998</v>
      </c>
      <c r="G36">
        <v>0</v>
      </c>
      <c r="H36">
        <v>98.210999999999999</v>
      </c>
      <c r="I36">
        <v>18.3</v>
      </c>
      <c r="J36">
        <v>84</v>
      </c>
      <c r="K36">
        <v>276.60000000000002</v>
      </c>
      <c r="L36">
        <v>1.0134000000000001</v>
      </c>
      <c r="M36">
        <v>93.572000000000003</v>
      </c>
      <c r="N36">
        <v>101.708</v>
      </c>
      <c r="O36">
        <v>99.554000000000002</v>
      </c>
      <c r="P36">
        <v>9.8000000000000007</v>
      </c>
      <c r="Q36">
        <v>24.2</v>
      </c>
      <c r="R36">
        <v>17.399999999999999</v>
      </c>
      <c r="S36">
        <v>5.25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09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8.42578125" bestFit="1" customWidth="1"/>
    <col min="24" max="24" width="11.8554687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1010583</v>
      </c>
      <c r="T6" s="22">
        <v>30</v>
      </c>
      <c r="U6" s="23">
        <f>D6-D7</f>
        <v>1635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1008948</v>
      </c>
      <c r="T7" s="16">
        <v>29</v>
      </c>
      <c r="U7" s="23">
        <f>D7-D8</f>
        <v>1555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1007393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1513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1005880</v>
      </c>
      <c r="E9">
        <v>419171</v>
      </c>
      <c r="F9">
        <v>6.744847</v>
      </c>
      <c r="G9">
        <v>0</v>
      </c>
      <c r="H9">
        <v>83.403999999999996</v>
      </c>
      <c r="I9">
        <v>17.5</v>
      </c>
      <c r="J9">
        <v>73.8</v>
      </c>
      <c r="K9">
        <v>116.8</v>
      </c>
      <c r="L9">
        <v>1.0125</v>
      </c>
      <c r="M9">
        <v>64.953999999999994</v>
      </c>
      <c r="N9">
        <v>90.707999999999998</v>
      </c>
      <c r="O9">
        <v>82.123999999999995</v>
      </c>
      <c r="P9">
        <v>10.5</v>
      </c>
      <c r="Q9">
        <v>26</v>
      </c>
      <c r="R9">
        <v>17.7</v>
      </c>
      <c r="S9">
        <v>4.6900000000000004</v>
      </c>
      <c r="T9" s="16">
        <v>27</v>
      </c>
      <c r="U9" s="23">
        <f t="shared" si="1"/>
        <v>1692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1004188</v>
      </c>
      <c r="E10">
        <v>418922</v>
      </c>
      <c r="F10">
        <v>7.1557969999999997</v>
      </c>
      <c r="G10">
        <v>0</v>
      </c>
      <c r="H10">
        <v>89.540999999999997</v>
      </c>
      <c r="I10">
        <v>16.8</v>
      </c>
      <c r="J10">
        <v>62.7</v>
      </c>
      <c r="K10">
        <v>142.19999999999999</v>
      </c>
      <c r="L10">
        <v>1.0136000000000001</v>
      </c>
      <c r="M10">
        <v>86.554000000000002</v>
      </c>
      <c r="N10">
        <v>92.138000000000005</v>
      </c>
      <c r="O10">
        <v>87.331000000000003</v>
      </c>
      <c r="P10">
        <v>7.3</v>
      </c>
      <c r="Q10">
        <v>25.4</v>
      </c>
      <c r="R10">
        <v>16.5</v>
      </c>
      <c r="S10">
        <v>4.7</v>
      </c>
      <c r="T10" s="16">
        <v>26</v>
      </c>
      <c r="U10" s="23">
        <f t="shared" si="1"/>
        <v>1440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1002748</v>
      </c>
      <c r="E11">
        <v>418723</v>
      </c>
      <c r="F11">
        <v>7.5810709999999997</v>
      </c>
      <c r="G11">
        <v>0</v>
      </c>
      <c r="H11">
        <v>90.608000000000004</v>
      </c>
      <c r="I11">
        <v>14.9</v>
      </c>
      <c r="J11">
        <v>0</v>
      </c>
      <c r="K11">
        <v>0</v>
      </c>
      <c r="L11">
        <v>1.0156000000000001</v>
      </c>
      <c r="M11">
        <v>87.13</v>
      </c>
      <c r="N11">
        <v>93.468000000000004</v>
      </c>
      <c r="O11">
        <v>90.399000000000001</v>
      </c>
      <c r="P11">
        <v>0.3</v>
      </c>
      <c r="Q11">
        <v>32.5</v>
      </c>
      <c r="R11">
        <v>9.1999999999999993</v>
      </c>
      <c r="S11">
        <v>4.71</v>
      </c>
      <c r="T11" s="16">
        <v>25</v>
      </c>
      <c r="U11" s="23">
        <f t="shared" si="1"/>
        <v>0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1002748</v>
      </c>
      <c r="E12">
        <v>418723</v>
      </c>
      <c r="F12">
        <v>7.4146749999999999</v>
      </c>
      <c r="G12">
        <v>0</v>
      </c>
      <c r="H12">
        <v>90.453000000000003</v>
      </c>
      <c r="I12">
        <v>17.899999999999999</v>
      </c>
      <c r="J12">
        <v>44.3</v>
      </c>
      <c r="K12">
        <v>149.19999999999999</v>
      </c>
      <c r="L12">
        <v>1.0142</v>
      </c>
      <c r="M12">
        <v>86.986000000000004</v>
      </c>
      <c r="N12">
        <v>93.105999999999995</v>
      </c>
      <c r="O12">
        <v>90.805000000000007</v>
      </c>
      <c r="P12">
        <v>11.2</v>
      </c>
      <c r="Q12">
        <v>24.8</v>
      </c>
      <c r="R12">
        <v>16.3</v>
      </c>
      <c r="S12">
        <v>4.72</v>
      </c>
      <c r="T12" s="16">
        <v>24</v>
      </c>
      <c r="U12" s="23">
        <f t="shared" si="1"/>
        <v>958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1001790</v>
      </c>
      <c r="E13">
        <v>418592</v>
      </c>
      <c r="F13">
        <v>7.1753679999999997</v>
      </c>
      <c r="G13">
        <v>0</v>
      </c>
      <c r="H13">
        <v>92.188000000000002</v>
      </c>
      <c r="I13">
        <v>20.8</v>
      </c>
      <c r="J13">
        <v>56.9</v>
      </c>
      <c r="K13">
        <v>115.8</v>
      </c>
      <c r="L13">
        <v>1.0132000000000001</v>
      </c>
      <c r="M13">
        <v>88.600999999999999</v>
      </c>
      <c r="N13">
        <v>94.581000000000003</v>
      </c>
      <c r="O13">
        <v>88.792000000000002</v>
      </c>
      <c r="P13">
        <v>14.1</v>
      </c>
      <c r="Q13">
        <v>30.9</v>
      </c>
      <c r="R13">
        <v>19.8</v>
      </c>
      <c r="S13">
        <v>4.71</v>
      </c>
      <c r="T13" s="16">
        <v>23</v>
      </c>
      <c r="U13" s="23">
        <f t="shared" si="1"/>
        <v>1263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1000527</v>
      </c>
      <c r="E14">
        <v>418421</v>
      </c>
      <c r="F14">
        <v>7.3048729999999997</v>
      </c>
      <c r="G14">
        <v>0</v>
      </c>
      <c r="H14">
        <v>91.858999999999995</v>
      </c>
      <c r="I14">
        <v>21.1</v>
      </c>
      <c r="J14">
        <v>65.099999999999994</v>
      </c>
      <c r="K14">
        <v>115.5</v>
      </c>
      <c r="L14">
        <v>1.0130999999999999</v>
      </c>
      <c r="M14">
        <v>89.722999999999999</v>
      </c>
      <c r="N14">
        <v>93.831000000000003</v>
      </c>
      <c r="O14">
        <v>91.409000000000006</v>
      </c>
      <c r="P14">
        <v>15.9</v>
      </c>
      <c r="Q14">
        <v>27.7</v>
      </c>
      <c r="R14">
        <v>22.1</v>
      </c>
      <c r="S14">
        <v>4.72</v>
      </c>
      <c r="T14" s="16">
        <v>22</v>
      </c>
      <c r="U14" s="23">
        <f t="shared" si="1"/>
        <v>1466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999061</v>
      </c>
      <c r="E15">
        <v>418222</v>
      </c>
      <c r="F15">
        <v>7.299569</v>
      </c>
      <c r="G15">
        <v>0</v>
      </c>
      <c r="H15">
        <v>89.668000000000006</v>
      </c>
      <c r="I15">
        <v>21.5</v>
      </c>
      <c r="J15">
        <v>53.1</v>
      </c>
      <c r="K15">
        <v>133.30000000000001</v>
      </c>
      <c r="L15">
        <v>1.0134000000000001</v>
      </c>
      <c r="M15">
        <v>86.873000000000005</v>
      </c>
      <c r="N15">
        <v>92.816999999999993</v>
      </c>
      <c r="O15">
        <v>90.605000000000004</v>
      </c>
      <c r="P15">
        <v>15.5</v>
      </c>
      <c r="Q15">
        <v>31.7</v>
      </c>
      <c r="R15">
        <v>20.100000000000001</v>
      </c>
      <c r="S15">
        <v>4.72</v>
      </c>
      <c r="T15" s="22">
        <v>21</v>
      </c>
      <c r="U15" s="23">
        <f t="shared" si="1"/>
        <v>1175</v>
      </c>
      <c r="V15" s="24">
        <v>22</v>
      </c>
      <c r="W15" s="110" t="s">
        <v>646</v>
      </c>
      <c r="X15" s="110">
        <v>999061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997886</v>
      </c>
      <c r="E16">
        <v>418059</v>
      </c>
      <c r="F16">
        <v>7.0926619999999998</v>
      </c>
      <c r="G16">
        <v>0</v>
      </c>
      <c r="H16">
        <v>89.983999999999995</v>
      </c>
      <c r="I16">
        <v>20.5</v>
      </c>
      <c r="J16">
        <v>63.5</v>
      </c>
      <c r="K16">
        <v>135.80000000000001</v>
      </c>
      <c r="L16">
        <v>1.0126999999999999</v>
      </c>
      <c r="M16">
        <v>86.185000000000002</v>
      </c>
      <c r="N16">
        <v>92.545000000000002</v>
      </c>
      <c r="O16">
        <v>88.233000000000004</v>
      </c>
      <c r="P16">
        <v>15.3</v>
      </c>
      <c r="Q16">
        <v>26.7</v>
      </c>
      <c r="R16">
        <v>21.5</v>
      </c>
      <c r="S16">
        <v>4.72</v>
      </c>
      <c r="T16" s="16">
        <v>20</v>
      </c>
      <c r="U16" s="23">
        <f t="shared" si="1"/>
        <v>1399</v>
      </c>
      <c r="V16" s="16"/>
      <c r="W16" s="110" t="s">
        <v>647</v>
      </c>
      <c r="X16" s="110">
        <v>997887</v>
      </c>
      <c r="Y16" s="246">
        <f t="shared" si="0"/>
        <v>1.0021184785102832E-4</v>
      </c>
    </row>
    <row r="17" spans="1:25">
      <c r="A17" s="16">
        <v>20</v>
      </c>
      <c r="B17" t="s">
        <v>277</v>
      </c>
      <c r="C17" t="s">
        <v>13</v>
      </c>
      <c r="D17">
        <v>996487</v>
      </c>
      <c r="E17">
        <v>417866</v>
      </c>
      <c r="F17">
        <v>7.1964759999999997</v>
      </c>
      <c r="G17">
        <v>0</v>
      </c>
      <c r="H17">
        <v>89.588999999999999</v>
      </c>
      <c r="I17">
        <v>20.5</v>
      </c>
      <c r="J17">
        <v>77</v>
      </c>
      <c r="K17">
        <v>136.9</v>
      </c>
      <c r="L17">
        <v>1.0133000000000001</v>
      </c>
      <c r="M17">
        <v>86.878</v>
      </c>
      <c r="N17">
        <v>91.932000000000002</v>
      </c>
      <c r="O17">
        <v>88.778000000000006</v>
      </c>
      <c r="P17">
        <v>15.9</v>
      </c>
      <c r="Q17">
        <v>28.5</v>
      </c>
      <c r="R17">
        <v>19</v>
      </c>
      <c r="S17">
        <v>4.71</v>
      </c>
      <c r="T17" s="16">
        <v>19</v>
      </c>
      <c r="U17" s="23">
        <f t="shared" si="1"/>
        <v>1717</v>
      </c>
      <c r="V17" s="16"/>
      <c r="W17" s="110" t="s">
        <v>648</v>
      </c>
      <c r="X17" s="110">
        <v>996487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994770</v>
      </c>
      <c r="E18">
        <v>417628</v>
      </c>
      <c r="F18">
        <v>7.2895880000000002</v>
      </c>
      <c r="G18">
        <v>0</v>
      </c>
      <c r="H18">
        <v>88.671999999999997</v>
      </c>
      <c r="I18">
        <v>19.7</v>
      </c>
      <c r="J18">
        <v>62.7</v>
      </c>
      <c r="K18">
        <v>137.4</v>
      </c>
      <c r="L18">
        <v>1.0136000000000001</v>
      </c>
      <c r="M18">
        <v>85.037000000000006</v>
      </c>
      <c r="N18">
        <v>91.706999999999994</v>
      </c>
      <c r="O18">
        <v>89.8</v>
      </c>
      <c r="P18">
        <v>13</v>
      </c>
      <c r="Q18">
        <v>29.7</v>
      </c>
      <c r="R18">
        <v>18.2</v>
      </c>
      <c r="S18">
        <v>4.71</v>
      </c>
      <c r="T18" s="16">
        <v>18</v>
      </c>
      <c r="U18" s="23">
        <f t="shared" si="1"/>
        <v>1380</v>
      </c>
      <c r="V18" s="16"/>
      <c r="W18" s="110" t="s">
        <v>649</v>
      </c>
      <c r="X18" s="110">
        <v>994770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993390</v>
      </c>
      <c r="E19">
        <v>417436</v>
      </c>
      <c r="F19">
        <v>7.1545110000000003</v>
      </c>
      <c r="G19">
        <v>0</v>
      </c>
      <c r="H19">
        <v>93.710999999999999</v>
      </c>
      <c r="I19">
        <v>20.7</v>
      </c>
      <c r="J19">
        <v>8.6999999999999993</v>
      </c>
      <c r="K19">
        <v>137.30000000000001</v>
      </c>
      <c r="L19">
        <v>1.0133000000000001</v>
      </c>
      <c r="M19">
        <v>86.369</v>
      </c>
      <c r="N19">
        <v>96.872</v>
      </c>
      <c r="O19">
        <v>88.120999999999995</v>
      </c>
      <c r="P19">
        <v>8.3000000000000007</v>
      </c>
      <c r="Q19">
        <v>34.700000000000003</v>
      </c>
      <c r="R19">
        <v>18.7</v>
      </c>
      <c r="S19">
        <v>4.71</v>
      </c>
      <c r="T19" s="16">
        <v>17</v>
      </c>
      <c r="U19" s="23">
        <f t="shared" si="1"/>
        <v>204</v>
      </c>
      <c r="V19" s="16"/>
      <c r="W19" s="110" t="s">
        <v>650</v>
      </c>
      <c r="X19" s="110">
        <v>993390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993186</v>
      </c>
      <c r="E20">
        <v>417409</v>
      </c>
      <c r="F20">
        <v>7.6803369999999997</v>
      </c>
      <c r="G20">
        <v>0</v>
      </c>
      <c r="H20">
        <v>92.567999999999998</v>
      </c>
      <c r="I20">
        <v>18.8</v>
      </c>
      <c r="J20">
        <v>38.1</v>
      </c>
      <c r="K20">
        <v>121.2</v>
      </c>
      <c r="L20">
        <v>1.0146999999999999</v>
      </c>
      <c r="M20">
        <v>89.855999999999995</v>
      </c>
      <c r="N20">
        <v>96.587999999999994</v>
      </c>
      <c r="O20">
        <v>94.542000000000002</v>
      </c>
      <c r="P20">
        <v>8.6</v>
      </c>
      <c r="Q20">
        <v>28.1</v>
      </c>
      <c r="R20">
        <v>16.600000000000001</v>
      </c>
      <c r="S20">
        <v>4.72</v>
      </c>
      <c r="T20" s="16">
        <v>16</v>
      </c>
      <c r="U20" s="23">
        <f t="shared" si="1"/>
        <v>845</v>
      </c>
      <c r="V20" s="16"/>
      <c r="W20" s="110" t="s">
        <v>651</v>
      </c>
      <c r="X20" s="110">
        <v>993186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992341</v>
      </c>
      <c r="E21">
        <v>417293</v>
      </c>
      <c r="F21">
        <v>7.2706910000000002</v>
      </c>
      <c r="G21">
        <v>0</v>
      </c>
      <c r="H21">
        <v>90.528000000000006</v>
      </c>
      <c r="I21">
        <v>21.5</v>
      </c>
      <c r="J21">
        <v>65.3</v>
      </c>
      <c r="K21">
        <v>150.5</v>
      </c>
      <c r="L21">
        <v>1.0129999999999999</v>
      </c>
      <c r="M21">
        <v>87.403999999999996</v>
      </c>
      <c r="N21">
        <v>92.081999999999994</v>
      </c>
      <c r="O21">
        <v>91.183000000000007</v>
      </c>
      <c r="P21">
        <v>14.4</v>
      </c>
      <c r="Q21">
        <v>29.9</v>
      </c>
      <c r="R21">
        <v>22.8</v>
      </c>
      <c r="S21">
        <v>4.7300000000000004</v>
      </c>
      <c r="T21" s="16">
        <v>15</v>
      </c>
      <c r="U21" s="23">
        <f t="shared" si="1"/>
        <v>1442</v>
      </c>
      <c r="V21" s="16"/>
      <c r="W21" s="110" t="s">
        <v>652</v>
      </c>
      <c r="X21" s="110">
        <v>992341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990899</v>
      </c>
      <c r="E22">
        <v>417094</v>
      </c>
      <c r="F22">
        <v>7.0538460000000001</v>
      </c>
      <c r="G22">
        <v>0</v>
      </c>
      <c r="H22">
        <v>86.378</v>
      </c>
      <c r="I22">
        <v>20.399999999999999</v>
      </c>
      <c r="J22">
        <v>57.9</v>
      </c>
      <c r="K22">
        <v>153.1</v>
      </c>
      <c r="L22">
        <v>1.0127999999999999</v>
      </c>
      <c r="M22">
        <v>82.95</v>
      </c>
      <c r="N22">
        <v>89.418000000000006</v>
      </c>
      <c r="O22">
        <v>87.411000000000001</v>
      </c>
      <c r="P22">
        <v>13.1</v>
      </c>
      <c r="Q22">
        <v>30.3</v>
      </c>
      <c r="R22">
        <v>20.6</v>
      </c>
      <c r="S22">
        <v>4.72</v>
      </c>
      <c r="T22" s="22">
        <v>14</v>
      </c>
      <c r="U22" s="23">
        <f t="shared" si="1"/>
        <v>1235</v>
      </c>
      <c r="V22" s="24">
        <v>15</v>
      </c>
      <c r="W22" s="110" t="s">
        <v>653</v>
      </c>
      <c r="X22" s="110">
        <v>990899</v>
      </c>
      <c r="Y22" s="246">
        <f t="shared" si="0"/>
        <v>0</v>
      </c>
    </row>
    <row r="23" spans="1:25">
      <c r="A23" s="16">
        <v>14</v>
      </c>
      <c r="B23" t="s">
        <v>249</v>
      </c>
      <c r="C23" t="s">
        <v>13</v>
      </c>
      <c r="D23">
        <v>989664</v>
      </c>
      <c r="E23">
        <v>416917</v>
      </c>
      <c r="F23">
        <v>6.9488380000000003</v>
      </c>
      <c r="G23">
        <v>0</v>
      </c>
      <c r="H23">
        <v>87.15</v>
      </c>
      <c r="I23">
        <v>20.6</v>
      </c>
      <c r="J23">
        <v>51.8</v>
      </c>
      <c r="K23">
        <v>153.6</v>
      </c>
      <c r="L23">
        <v>1.0129999999999999</v>
      </c>
      <c r="M23">
        <v>83.944999999999993</v>
      </c>
      <c r="N23">
        <v>90.531000000000006</v>
      </c>
      <c r="O23">
        <v>84.838999999999999</v>
      </c>
      <c r="P23">
        <v>14.9</v>
      </c>
      <c r="Q23">
        <v>31.7</v>
      </c>
      <c r="R23">
        <v>17.399999999999999</v>
      </c>
      <c r="S23">
        <v>4.72</v>
      </c>
      <c r="T23" s="16">
        <v>13</v>
      </c>
      <c r="U23" s="23">
        <f t="shared" si="1"/>
        <v>1085</v>
      </c>
      <c r="V23" s="16"/>
      <c r="W23" s="110" t="s">
        <v>654</v>
      </c>
      <c r="X23" s="110">
        <v>989664</v>
      </c>
      <c r="Y23" s="246">
        <f t="shared" si="0"/>
        <v>0</v>
      </c>
    </row>
    <row r="24" spans="1:25">
      <c r="A24" s="16">
        <v>13</v>
      </c>
      <c r="B24" t="s">
        <v>250</v>
      </c>
      <c r="C24" t="s">
        <v>13</v>
      </c>
      <c r="D24">
        <v>988579</v>
      </c>
      <c r="E24">
        <v>416763</v>
      </c>
      <c r="F24">
        <v>7.0819669999999997</v>
      </c>
      <c r="G24">
        <v>0</v>
      </c>
      <c r="H24">
        <v>87.423000000000002</v>
      </c>
      <c r="I24">
        <v>20.8</v>
      </c>
      <c r="J24">
        <v>58.7</v>
      </c>
      <c r="K24">
        <v>151.1</v>
      </c>
      <c r="L24">
        <v>1.0127999999999999</v>
      </c>
      <c r="M24">
        <v>84.635000000000005</v>
      </c>
      <c r="N24">
        <v>90.628</v>
      </c>
      <c r="O24">
        <v>87.959000000000003</v>
      </c>
      <c r="P24">
        <v>16.600000000000001</v>
      </c>
      <c r="Q24">
        <v>29.6</v>
      </c>
      <c r="R24">
        <v>21.1</v>
      </c>
      <c r="S24">
        <v>4.72</v>
      </c>
      <c r="T24" s="16">
        <v>12</v>
      </c>
      <c r="U24" s="23">
        <f t="shared" si="1"/>
        <v>1268</v>
      </c>
      <c r="V24" s="16"/>
      <c r="W24" s="110" t="s">
        <v>655</v>
      </c>
      <c r="X24" s="110">
        <v>988579</v>
      </c>
      <c r="Y24" s="246">
        <f t="shared" si="0"/>
        <v>0</v>
      </c>
    </row>
    <row r="25" spans="1:25">
      <c r="A25" s="16">
        <v>12</v>
      </c>
      <c r="B25" t="s">
        <v>251</v>
      </c>
      <c r="C25" t="s">
        <v>13</v>
      </c>
      <c r="D25">
        <v>987311</v>
      </c>
      <c r="E25">
        <v>416583</v>
      </c>
      <c r="F25">
        <v>6.9997930000000004</v>
      </c>
      <c r="G25">
        <v>0</v>
      </c>
      <c r="H25">
        <v>86.792000000000002</v>
      </c>
      <c r="I25">
        <v>19.399999999999999</v>
      </c>
      <c r="J25">
        <v>54.4</v>
      </c>
      <c r="K25">
        <v>150.9</v>
      </c>
      <c r="L25">
        <v>1.0129999999999999</v>
      </c>
      <c r="M25">
        <v>85.001000000000005</v>
      </c>
      <c r="N25">
        <v>89.173000000000002</v>
      </c>
      <c r="O25">
        <v>85.795000000000002</v>
      </c>
      <c r="P25">
        <v>16.3</v>
      </c>
      <c r="Q25">
        <v>24.1</v>
      </c>
      <c r="R25">
        <v>18.2</v>
      </c>
      <c r="S25">
        <v>4.72</v>
      </c>
      <c r="T25" s="16">
        <v>11</v>
      </c>
      <c r="U25" s="23">
        <f t="shared" si="1"/>
        <v>1184</v>
      </c>
      <c r="V25" s="16"/>
      <c r="W25" s="110" t="s">
        <v>656</v>
      </c>
      <c r="X25" s="110">
        <v>987311</v>
      </c>
      <c r="Y25" s="246">
        <f t="shared" si="0"/>
        <v>0</v>
      </c>
    </row>
    <row r="26" spans="1:25">
      <c r="A26" s="16">
        <v>11</v>
      </c>
      <c r="B26" t="s">
        <v>252</v>
      </c>
      <c r="C26" t="s">
        <v>13</v>
      </c>
      <c r="D26">
        <v>986127</v>
      </c>
      <c r="E26">
        <v>416415</v>
      </c>
      <c r="F26">
        <v>6.9929319999999997</v>
      </c>
      <c r="G26">
        <v>0</v>
      </c>
      <c r="H26">
        <v>88.516999999999996</v>
      </c>
      <c r="I26">
        <v>21.4</v>
      </c>
      <c r="J26">
        <v>54.8</v>
      </c>
      <c r="K26">
        <v>106.7</v>
      </c>
      <c r="L26">
        <v>1.0127999999999999</v>
      </c>
      <c r="M26">
        <v>85.262</v>
      </c>
      <c r="N26">
        <v>90.936000000000007</v>
      </c>
      <c r="O26">
        <v>86.293999999999997</v>
      </c>
      <c r="P26">
        <v>16.8</v>
      </c>
      <c r="Q26">
        <v>27.7</v>
      </c>
      <c r="R26">
        <v>19.899999999999999</v>
      </c>
      <c r="S26">
        <v>4.72</v>
      </c>
      <c r="T26" s="16">
        <v>10</v>
      </c>
      <c r="U26" s="23">
        <f t="shared" si="1"/>
        <v>1228</v>
      </c>
      <c r="V26" s="16"/>
      <c r="W26" s="110" t="s">
        <v>657</v>
      </c>
      <c r="X26" s="110">
        <v>986127</v>
      </c>
      <c r="Y26" s="246">
        <f t="shared" si="0"/>
        <v>0</v>
      </c>
    </row>
    <row r="27" spans="1:25">
      <c r="A27" s="16">
        <v>10</v>
      </c>
      <c r="B27" t="s">
        <v>253</v>
      </c>
      <c r="C27" t="s">
        <v>13</v>
      </c>
      <c r="D27">
        <v>984899</v>
      </c>
      <c r="E27">
        <v>416242</v>
      </c>
      <c r="F27">
        <v>7.0721100000000003</v>
      </c>
      <c r="G27">
        <v>0</v>
      </c>
      <c r="H27">
        <v>90.715999999999994</v>
      </c>
      <c r="I27">
        <v>17.600000000000001</v>
      </c>
      <c r="J27">
        <v>51.8</v>
      </c>
      <c r="K27">
        <v>122.2</v>
      </c>
      <c r="L27">
        <v>1.0127999999999999</v>
      </c>
      <c r="M27">
        <v>86.192999999999998</v>
      </c>
      <c r="N27">
        <v>93.197999999999993</v>
      </c>
      <c r="O27">
        <v>87.703999999999994</v>
      </c>
      <c r="P27">
        <v>9.4</v>
      </c>
      <c r="Q27">
        <v>24.3</v>
      </c>
      <c r="R27">
        <v>20.8</v>
      </c>
      <c r="S27">
        <v>4.72</v>
      </c>
      <c r="T27" s="16">
        <v>9</v>
      </c>
      <c r="U27" s="23">
        <f t="shared" si="1"/>
        <v>1129</v>
      </c>
      <c r="V27" s="16"/>
      <c r="W27" s="110" t="s">
        <v>658</v>
      </c>
      <c r="X27" s="110">
        <v>984901</v>
      </c>
      <c r="Y27" s="246">
        <f t="shared" si="0"/>
        <v>2.0306650732493381E-4</v>
      </c>
    </row>
    <row r="28" spans="1:25">
      <c r="A28" s="16">
        <v>9</v>
      </c>
      <c r="B28" t="s">
        <v>254</v>
      </c>
      <c r="C28" t="s">
        <v>13</v>
      </c>
      <c r="D28">
        <v>983770</v>
      </c>
      <c r="E28">
        <v>416088</v>
      </c>
      <c r="F28">
        <v>7.377637</v>
      </c>
      <c r="G28">
        <v>0</v>
      </c>
      <c r="H28">
        <v>90.194000000000003</v>
      </c>
      <c r="I28">
        <v>19.399999999999999</v>
      </c>
      <c r="J28">
        <v>58.2</v>
      </c>
      <c r="K28">
        <v>115.8</v>
      </c>
      <c r="L28">
        <v>1.0138</v>
      </c>
      <c r="M28">
        <v>87.033000000000001</v>
      </c>
      <c r="N28">
        <v>93.573999999999998</v>
      </c>
      <c r="O28">
        <v>91.090999999999994</v>
      </c>
      <c r="P28">
        <v>13.9</v>
      </c>
      <c r="Q28">
        <v>27.9</v>
      </c>
      <c r="R28">
        <v>18.5</v>
      </c>
      <c r="S28">
        <v>4.72</v>
      </c>
      <c r="T28" s="16">
        <v>8</v>
      </c>
      <c r="U28" s="23">
        <f t="shared" si="1"/>
        <v>1287</v>
      </c>
      <c r="V28" s="16"/>
      <c r="W28" s="110" t="s">
        <v>659</v>
      </c>
      <c r="X28" s="110">
        <v>983770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982483</v>
      </c>
      <c r="E29">
        <v>415911</v>
      </c>
      <c r="F29">
        <v>7.1483160000000003</v>
      </c>
      <c r="G29">
        <v>0</v>
      </c>
      <c r="H29">
        <v>87.49</v>
      </c>
      <c r="I29">
        <v>22.1</v>
      </c>
      <c r="J29">
        <v>55.9</v>
      </c>
      <c r="K29">
        <v>115.3</v>
      </c>
      <c r="L29">
        <v>1.0129999999999999</v>
      </c>
      <c r="M29">
        <v>85.076999999999998</v>
      </c>
      <c r="N29">
        <v>90.632999999999996</v>
      </c>
      <c r="O29">
        <v>88.745000000000005</v>
      </c>
      <c r="P29">
        <v>17.8</v>
      </c>
      <c r="Q29">
        <v>30</v>
      </c>
      <c r="R29">
        <v>20.7</v>
      </c>
      <c r="S29">
        <v>4.7300000000000004</v>
      </c>
      <c r="T29" s="22">
        <v>7</v>
      </c>
      <c r="U29" s="23">
        <f t="shared" si="1"/>
        <v>1236</v>
      </c>
      <c r="V29" s="24">
        <v>8</v>
      </c>
      <c r="W29" s="110" t="s">
        <v>660</v>
      </c>
      <c r="X29" s="110">
        <v>982483</v>
      </c>
      <c r="Y29" s="246">
        <f t="shared" si="0"/>
        <v>0</v>
      </c>
    </row>
    <row r="30" spans="1:25">
      <c r="A30" s="16">
        <v>7</v>
      </c>
      <c r="B30" t="s">
        <v>256</v>
      </c>
      <c r="C30" t="s">
        <v>13</v>
      </c>
      <c r="D30">
        <v>981247</v>
      </c>
      <c r="E30">
        <v>415734</v>
      </c>
      <c r="F30">
        <v>6.927791</v>
      </c>
      <c r="G30">
        <v>0</v>
      </c>
      <c r="H30">
        <v>86.515000000000001</v>
      </c>
      <c r="I30">
        <v>21.6</v>
      </c>
      <c r="J30">
        <v>54.2</v>
      </c>
      <c r="K30">
        <v>115.8</v>
      </c>
      <c r="L30">
        <v>1.0127999999999999</v>
      </c>
      <c r="M30">
        <v>81.747</v>
      </c>
      <c r="N30">
        <v>90.646000000000001</v>
      </c>
      <c r="O30">
        <v>84.929000000000002</v>
      </c>
      <c r="P30">
        <v>16.100000000000001</v>
      </c>
      <c r="Q30">
        <v>30.5</v>
      </c>
      <c r="R30">
        <v>18.5</v>
      </c>
      <c r="S30">
        <v>4.72</v>
      </c>
      <c r="T30" s="16">
        <v>6</v>
      </c>
      <c r="U30" s="23">
        <f t="shared" si="1"/>
        <v>1187</v>
      </c>
      <c r="V30" s="5"/>
      <c r="W30" s="110" t="s">
        <v>661</v>
      </c>
      <c r="X30" s="110">
        <v>981247</v>
      </c>
      <c r="Y30" s="246">
        <f t="shared" si="0"/>
        <v>0</v>
      </c>
    </row>
    <row r="31" spans="1:25">
      <c r="A31" s="16">
        <v>6</v>
      </c>
      <c r="B31" t="s">
        <v>257</v>
      </c>
      <c r="C31" t="s">
        <v>13</v>
      </c>
      <c r="D31">
        <v>980060</v>
      </c>
      <c r="E31">
        <v>415564</v>
      </c>
      <c r="F31">
        <v>6.9193069999999999</v>
      </c>
      <c r="G31">
        <v>0</v>
      </c>
      <c r="H31">
        <v>86.543999999999997</v>
      </c>
      <c r="I31">
        <v>21.8</v>
      </c>
      <c r="J31">
        <v>62.2</v>
      </c>
      <c r="K31">
        <v>121.9</v>
      </c>
      <c r="L31">
        <v>1.0123</v>
      </c>
      <c r="M31">
        <v>83.557000000000002</v>
      </c>
      <c r="N31">
        <v>89.972999999999999</v>
      </c>
      <c r="O31">
        <v>85.944000000000003</v>
      </c>
      <c r="P31">
        <v>14.3</v>
      </c>
      <c r="Q31">
        <v>28.7</v>
      </c>
      <c r="R31">
        <v>21.8</v>
      </c>
      <c r="S31">
        <v>4.7300000000000004</v>
      </c>
      <c r="T31" s="16">
        <v>5</v>
      </c>
      <c r="U31" s="23">
        <f t="shared" si="1"/>
        <v>1386</v>
      </c>
      <c r="V31" s="5"/>
      <c r="W31" s="110" t="s">
        <v>662</v>
      </c>
      <c r="X31" s="110">
        <v>980060</v>
      </c>
      <c r="Y31" s="246">
        <f t="shared" si="0"/>
        <v>0</v>
      </c>
    </row>
    <row r="32" spans="1:25">
      <c r="A32" s="16">
        <v>5</v>
      </c>
      <c r="B32" t="s">
        <v>258</v>
      </c>
      <c r="C32" t="s">
        <v>13</v>
      </c>
      <c r="D32">
        <v>978674</v>
      </c>
      <c r="E32">
        <v>415364</v>
      </c>
      <c r="F32">
        <v>7.0373140000000003</v>
      </c>
      <c r="G32">
        <v>0</v>
      </c>
      <c r="H32">
        <v>87.322000000000003</v>
      </c>
      <c r="I32">
        <v>21.7</v>
      </c>
      <c r="J32">
        <v>60.3</v>
      </c>
      <c r="K32">
        <v>123.2</v>
      </c>
      <c r="L32">
        <v>1.0127999999999999</v>
      </c>
      <c r="M32">
        <v>84.825000000000003</v>
      </c>
      <c r="N32">
        <v>90.694999999999993</v>
      </c>
      <c r="O32">
        <v>86.986000000000004</v>
      </c>
      <c r="P32">
        <v>14.4</v>
      </c>
      <c r="Q32">
        <v>29.9</v>
      </c>
      <c r="R32">
        <v>20.100000000000001</v>
      </c>
      <c r="S32">
        <v>4.72</v>
      </c>
      <c r="T32" s="16">
        <v>4</v>
      </c>
      <c r="U32" s="23">
        <f t="shared" si="1"/>
        <v>1324</v>
      </c>
      <c r="V32" s="5"/>
      <c r="W32" s="110" t="s">
        <v>663</v>
      </c>
      <c r="X32" s="110">
        <v>978674</v>
      </c>
      <c r="Y32" s="246">
        <f t="shared" si="0"/>
        <v>0</v>
      </c>
    </row>
    <row r="33" spans="1:25">
      <c r="A33" s="16">
        <v>4</v>
      </c>
      <c r="B33" t="s">
        <v>259</v>
      </c>
      <c r="C33" t="s">
        <v>13</v>
      </c>
      <c r="D33">
        <v>977350</v>
      </c>
      <c r="E33">
        <v>415175</v>
      </c>
      <c r="F33">
        <v>6.9813010000000002</v>
      </c>
      <c r="G33">
        <v>0</v>
      </c>
      <c r="H33">
        <v>87.385999999999996</v>
      </c>
      <c r="I33">
        <v>21.2</v>
      </c>
      <c r="J33">
        <v>70.2</v>
      </c>
      <c r="K33">
        <v>141</v>
      </c>
      <c r="L33">
        <v>1.0124</v>
      </c>
      <c r="M33">
        <v>83.441000000000003</v>
      </c>
      <c r="N33">
        <v>90.697000000000003</v>
      </c>
      <c r="O33">
        <v>86.947000000000003</v>
      </c>
      <c r="P33">
        <v>15.4</v>
      </c>
      <c r="Q33">
        <v>29.9</v>
      </c>
      <c r="R33">
        <v>22.2</v>
      </c>
      <c r="S33">
        <v>4.7300000000000004</v>
      </c>
      <c r="T33" s="16">
        <v>3</v>
      </c>
      <c r="U33" s="23">
        <f t="shared" si="1"/>
        <v>1567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975783</v>
      </c>
      <c r="E34">
        <v>414952</v>
      </c>
      <c r="F34">
        <v>7.1706430000000001</v>
      </c>
      <c r="G34">
        <v>0</v>
      </c>
      <c r="H34">
        <v>90.600999999999999</v>
      </c>
      <c r="I34">
        <v>19.7</v>
      </c>
      <c r="J34">
        <v>14.4</v>
      </c>
      <c r="K34">
        <v>141.6</v>
      </c>
      <c r="L34">
        <v>1.0132000000000001</v>
      </c>
      <c r="M34">
        <v>86.284999999999997</v>
      </c>
      <c r="N34">
        <v>93.882000000000005</v>
      </c>
      <c r="O34">
        <v>88.606999999999999</v>
      </c>
      <c r="P34">
        <v>7.4</v>
      </c>
      <c r="Q34">
        <v>36</v>
      </c>
      <c r="R34">
        <v>19.5</v>
      </c>
      <c r="S34">
        <v>4.72</v>
      </c>
      <c r="T34" s="16">
        <v>2</v>
      </c>
      <c r="U34" s="23">
        <f t="shared" si="1"/>
        <v>338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975445</v>
      </c>
      <c r="E35">
        <v>414906</v>
      </c>
      <c r="F35">
        <v>7.4185220000000003</v>
      </c>
      <c r="G35">
        <v>0</v>
      </c>
      <c r="H35">
        <v>89.597999999999999</v>
      </c>
      <c r="I35">
        <v>18.3</v>
      </c>
      <c r="J35">
        <v>44.2</v>
      </c>
      <c r="K35">
        <v>114.4</v>
      </c>
      <c r="L35">
        <v>1.014</v>
      </c>
      <c r="M35">
        <v>85.819000000000003</v>
      </c>
      <c r="N35">
        <v>92.215999999999994</v>
      </c>
      <c r="O35">
        <v>91.247</v>
      </c>
      <c r="P35">
        <v>12.3</v>
      </c>
      <c r="Q35">
        <v>24.9</v>
      </c>
      <c r="R35">
        <v>17.399999999999999</v>
      </c>
      <c r="S35">
        <v>4.7300000000000004</v>
      </c>
      <c r="T35" s="16">
        <v>1</v>
      </c>
      <c r="U35" s="23">
        <f t="shared" si="1"/>
        <v>992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974453</v>
      </c>
      <c r="E36">
        <v>414768</v>
      </c>
      <c r="F36">
        <v>7.0316640000000001</v>
      </c>
      <c r="G36">
        <v>0</v>
      </c>
      <c r="H36">
        <v>86.137</v>
      </c>
      <c r="I36">
        <v>20.3</v>
      </c>
      <c r="J36">
        <v>61.3</v>
      </c>
      <c r="K36">
        <v>117.9</v>
      </c>
      <c r="L36">
        <v>1.0125999999999999</v>
      </c>
      <c r="M36">
        <v>81.643000000000001</v>
      </c>
      <c r="N36">
        <v>89.643000000000001</v>
      </c>
      <c r="O36">
        <v>87.376999999999995</v>
      </c>
      <c r="P36">
        <v>13.8</v>
      </c>
      <c r="Q36">
        <v>29</v>
      </c>
      <c r="R36">
        <v>21.4</v>
      </c>
      <c r="S36">
        <v>4.7300000000000004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B6" t="s">
        <v>772</v>
      </c>
      <c r="C6" t="s">
        <v>13</v>
      </c>
      <c r="D6">
        <v>1595165</v>
      </c>
      <c r="E6">
        <v>4914586</v>
      </c>
      <c r="F6">
        <v>7.0947880000000003</v>
      </c>
      <c r="G6">
        <v>0</v>
      </c>
      <c r="H6">
        <v>88.697000000000003</v>
      </c>
      <c r="I6">
        <v>18.100000000000001</v>
      </c>
      <c r="J6">
        <v>999.2</v>
      </c>
      <c r="K6">
        <v>1330</v>
      </c>
      <c r="L6">
        <v>1.0135000000000001</v>
      </c>
      <c r="M6">
        <v>85.161000000000001</v>
      </c>
      <c r="N6">
        <v>92.534000000000006</v>
      </c>
      <c r="O6">
        <v>86.962000000000003</v>
      </c>
      <c r="P6">
        <v>17.5</v>
      </c>
      <c r="Q6">
        <v>18.7</v>
      </c>
      <c r="R6">
        <v>17.899999999999999</v>
      </c>
      <c r="S6">
        <v>5.22</v>
      </c>
      <c r="T6" s="22">
        <v>30</v>
      </c>
      <c r="U6" s="23">
        <f>D6-D7</f>
        <v>23961</v>
      </c>
      <c r="V6" s="24">
        <v>1</v>
      </c>
      <c r="W6" s="99"/>
      <c r="X6" s="99"/>
      <c r="Y6" s="104"/>
    </row>
    <row r="7" spans="1:25">
      <c r="A7" s="16">
        <v>30</v>
      </c>
      <c r="B7" t="s">
        <v>773</v>
      </c>
      <c r="C7" t="s">
        <v>13</v>
      </c>
      <c r="D7">
        <v>1571204</v>
      </c>
      <c r="E7">
        <v>4911262</v>
      </c>
      <c r="F7">
        <v>7.2145549999999998</v>
      </c>
      <c r="G7">
        <v>0</v>
      </c>
      <c r="H7">
        <v>88.623999999999995</v>
      </c>
      <c r="I7">
        <v>17.899999999999999</v>
      </c>
      <c r="J7">
        <v>1087.4000000000001</v>
      </c>
      <c r="K7">
        <v>1393.2</v>
      </c>
      <c r="L7">
        <v>1.0138</v>
      </c>
      <c r="M7">
        <v>84.036000000000001</v>
      </c>
      <c r="N7">
        <v>92.626999999999995</v>
      </c>
      <c r="O7">
        <v>88.581000000000003</v>
      </c>
      <c r="P7">
        <v>17.5</v>
      </c>
      <c r="Q7">
        <v>18.399999999999999</v>
      </c>
      <c r="R7">
        <v>17.8</v>
      </c>
      <c r="S7">
        <v>5.22</v>
      </c>
      <c r="T7" s="16">
        <v>29</v>
      </c>
      <c r="U7" s="23">
        <f>D7-D8</f>
        <v>26080</v>
      </c>
      <c r="V7" s="4"/>
      <c r="W7" s="99"/>
      <c r="X7" s="99"/>
      <c r="Y7" s="104"/>
    </row>
    <row r="8" spans="1:25" s="25" customFormat="1">
      <c r="A8" s="21">
        <v>29</v>
      </c>
      <c r="B8" t="s">
        <v>774</v>
      </c>
      <c r="C8" t="s">
        <v>13</v>
      </c>
      <c r="D8">
        <v>1545124</v>
      </c>
      <c r="E8">
        <v>4907642</v>
      </c>
      <c r="F8">
        <v>7.0812609999999996</v>
      </c>
      <c r="G8">
        <v>0</v>
      </c>
      <c r="H8">
        <v>85.738</v>
      </c>
      <c r="I8">
        <v>17.5</v>
      </c>
      <c r="J8">
        <v>1097.8</v>
      </c>
      <c r="K8">
        <v>1417.9</v>
      </c>
      <c r="L8">
        <v>1.0136000000000001</v>
      </c>
      <c r="M8">
        <v>77.367000000000004</v>
      </c>
      <c r="N8">
        <v>90.268000000000001</v>
      </c>
      <c r="O8">
        <v>86.662000000000006</v>
      </c>
      <c r="P8">
        <v>17.2</v>
      </c>
      <c r="Q8">
        <v>18</v>
      </c>
      <c r="R8">
        <v>17.5</v>
      </c>
      <c r="S8">
        <v>5.22</v>
      </c>
      <c r="T8" s="22">
        <v>28</v>
      </c>
      <c r="U8" s="23">
        <f t="shared" ref="U8:U35" si="0">D8-D9</f>
        <v>26342</v>
      </c>
      <c r="V8" s="24">
        <v>29</v>
      </c>
      <c r="W8" s="100"/>
      <c r="X8" s="100"/>
      <c r="Y8" s="104"/>
    </row>
    <row r="9" spans="1:25">
      <c r="A9" s="16">
        <v>28</v>
      </c>
      <c r="B9" t="s">
        <v>775</v>
      </c>
      <c r="C9" t="s">
        <v>13</v>
      </c>
      <c r="D9">
        <v>1518782</v>
      </c>
      <c r="E9">
        <v>4903880</v>
      </c>
      <c r="F9">
        <v>6.505706</v>
      </c>
      <c r="G9">
        <v>0</v>
      </c>
      <c r="H9">
        <v>80.561999999999998</v>
      </c>
      <c r="I9">
        <v>17.7</v>
      </c>
      <c r="J9">
        <v>1051.7</v>
      </c>
      <c r="K9">
        <v>1321.4</v>
      </c>
      <c r="L9">
        <v>1.0123</v>
      </c>
      <c r="M9">
        <v>60.917999999999999</v>
      </c>
      <c r="N9">
        <v>88.39</v>
      </c>
      <c r="O9">
        <v>78.662000000000006</v>
      </c>
      <c r="P9">
        <v>17</v>
      </c>
      <c r="Q9">
        <v>18.399999999999999</v>
      </c>
      <c r="R9">
        <v>17.2</v>
      </c>
      <c r="S9">
        <v>5.22</v>
      </c>
      <c r="T9" s="16">
        <v>27</v>
      </c>
      <c r="U9" s="23">
        <f t="shared" si="0"/>
        <v>25229</v>
      </c>
      <c r="V9" s="16"/>
      <c r="W9" s="99"/>
      <c r="X9" s="99"/>
      <c r="Y9" s="104"/>
    </row>
    <row r="10" spans="1:25">
      <c r="A10" s="16">
        <v>27</v>
      </c>
      <c r="B10" t="s">
        <v>776</v>
      </c>
      <c r="C10" t="s">
        <v>13</v>
      </c>
      <c r="D10">
        <v>1493553</v>
      </c>
      <c r="E10">
        <v>4900069</v>
      </c>
      <c r="F10">
        <v>6.9767849999999996</v>
      </c>
      <c r="G10">
        <v>0</v>
      </c>
      <c r="H10">
        <v>86.995000000000005</v>
      </c>
      <c r="I10">
        <v>18</v>
      </c>
      <c r="J10">
        <v>1024.4000000000001</v>
      </c>
      <c r="K10">
        <v>1386.9</v>
      </c>
      <c r="L10">
        <v>1.0133000000000001</v>
      </c>
      <c r="M10">
        <v>82.566999999999993</v>
      </c>
      <c r="N10">
        <v>91.078000000000003</v>
      </c>
      <c r="O10">
        <v>85.221999999999994</v>
      </c>
      <c r="P10">
        <v>17.2</v>
      </c>
      <c r="Q10">
        <v>18.899999999999999</v>
      </c>
      <c r="R10">
        <v>17.5</v>
      </c>
      <c r="S10">
        <v>5.21</v>
      </c>
      <c r="T10" s="16">
        <v>26</v>
      </c>
      <c r="U10" s="23">
        <f t="shared" si="0"/>
        <v>24570</v>
      </c>
      <c r="V10" s="16"/>
      <c r="W10" s="99"/>
      <c r="X10" s="99"/>
      <c r="Y10" s="104"/>
    </row>
    <row r="11" spans="1:25">
      <c r="A11" s="16">
        <v>26</v>
      </c>
      <c r="B11" t="s">
        <v>777</v>
      </c>
      <c r="C11" t="s">
        <v>13</v>
      </c>
      <c r="D11">
        <v>1468983</v>
      </c>
      <c r="E11">
        <v>4896598</v>
      </c>
      <c r="F11">
        <v>7.0909310000000003</v>
      </c>
      <c r="G11">
        <v>0</v>
      </c>
      <c r="H11">
        <v>87.893000000000001</v>
      </c>
      <c r="I11">
        <v>18.3</v>
      </c>
      <c r="J11">
        <v>1042.5999999999999</v>
      </c>
      <c r="K11">
        <v>1386.7</v>
      </c>
      <c r="L11">
        <v>1.0135000000000001</v>
      </c>
      <c r="M11">
        <v>81.855000000000004</v>
      </c>
      <c r="N11">
        <v>92.027000000000001</v>
      </c>
      <c r="O11">
        <v>86.977999999999994</v>
      </c>
      <c r="P11">
        <v>17.600000000000001</v>
      </c>
      <c r="Q11">
        <v>19</v>
      </c>
      <c r="R11">
        <v>18</v>
      </c>
      <c r="S11">
        <v>5.22</v>
      </c>
      <c r="T11" s="16">
        <v>25</v>
      </c>
      <c r="U11" s="23">
        <f t="shared" si="0"/>
        <v>25005</v>
      </c>
      <c r="V11" s="16"/>
      <c r="W11" s="99"/>
      <c r="X11" s="99"/>
      <c r="Y11" s="104"/>
    </row>
    <row r="12" spans="1:25">
      <c r="A12" s="16">
        <v>25</v>
      </c>
      <c r="B12" t="s">
        <v>778</v>
      </c>
      <c r="C12" t="s">
        <v>13</v>
      </c>
      <c r="D12">
        <v>1443978</v>
      </c>
      <c r="E12">
        <v>4893095</v>
      </c>
      <c r="F12">
        <v>7.0932579999999996</v>
      </c>
      <c r="G12">
        <v>0</v>
      </c>
      <c r="H12">
        <v>87.734999999999999</v>
      </c>
      <c r="I12">
        <v>18.600000000000001</v>
      </c>
      <c r="J12">
        <v>1052.4000000000001</v>
      </c>
      <c r="K12">
        <v>1384.8</v>
      </c>
      <c r="L12">
        <v>1.0134000000000001</v>
      </c>
      <c r="M12">
        <v>83.525999999999996</v>
      </c>
      <c r="N12">
        <v>91.307000000000002</v>
      </c>
      <c r="O12">
        <v>87.171000000000006</v>
      </c>
      <c r="P12">
        <v>18.3</v>
      </c>
      <c r="Q12">
        <v>19</v>
      </c>
      <c r="R12">
        <v>18.5</v>
      </c>
      <c r="S12">
        <v>5.23</v>
      </c>
      <c r="T12" s="16">
        <v>24</v>
      </c>
      <c r="U12" s="23">
        <f t="shared" si="0"/>
        <v>25263</v>
      </c>
      <c r="V12" s="16"/>
      <c r="W12" s="102"/>
      <c r="X12" s="102"/>
      <c r="Y12" s="104"/>
    </row>
    <row r="13" spans="1:25">
      <c r="A13" s="16">
        <v>24</v>
      </c>
      <c r="B13" t="s">
        <v>296</v>
      </c>
      <c r="C13" t="s">
        <v>13</v>
      </c>
      <c r="D13">
        <v>1418715</v>
      </c>
      <c r="E13">
        <v>4889548</v>
      </c>
      <c r="F13">
        <v>6.9974990000000004</v>
      </c>
      <c r="G13">
        <v>0</v>
      </c>
      <c r="H13">
        <v>89.724000000000004</v>
      </c>
      <c r="I13">
        <v>18.899999999999999</v>
      </c>
      <c r="J13">
        <v>1026.0999999999999</v>
      </c>
      <c r="K13">
        <v>1337.6</v>
      </c>
      <c r="L13">
        <v>1.0132000000000001</v>
      </c>
      <c r="M13">
        <v>84.674000000000007</v>
      </c>
      <c r="N13">
        <v>93.370999999999995</v>
      </c>
      <c r="O13">
        <v>85.9</v>
      </c>
      <c r="P13">
        <v>18.5</v>
      </c>
      <c r="Q13">
        <v>19.5</v>
      </c>
      <c r="R13">
        <v>18.600000000000001</v>
      </c>
      <c r="S13">
        <v>5.23</v>
      </c>
      <c r="T13" s="16">
        <v>23</v>
      </c>
      <c r="U13" s="23">
        <f t="shared" si="0"/>
        <v>24610</v>
      </c>
      <c r="V13" s="16"/>
      <c r="W13" s="102"/>
      <c r="X13" s="102"/>
      <c r="Y13" s="104"/>
    </row>
    <row r="14" spans="1:25">
      <c r="A14" s="16">
        <v>23</v>
      </c>
      <c r="B14" t="s">
        <v>297</v>
      </c>
      <c r="C14" t="s">
        <v>13</v>
      </c>
      <c r="D14">
        <v>1394105</v>
      </c>
      <c r="E14">
        <v>4886158</v>
      </c>
      <c r="F14">
        <v>7.2364329999999999</v>
      </c>
      <c r="G14">
        <v>0</v>
      </c>
      <c r="H14">
        <v>89.298000000000002</v>
      </c>
      <c r="I14">
        <v>18.7</v>
      </c>
      <c r="J14">
        <v>1048.0999999999999</v>
      </c>
      <c r="K14">
        <v>1419.7</v>
      </c>
      <c r="L14">
        <v>1.0137</v>
      </c>
      <c r="M14">
        <v>85.540999999999997</v>
      </c>
      <c r="N14">
        <v>92.631</v>
      </c>
      <c r="O14">
        <v>89.218000000000004</v>
      </c>
      <c r="P14">
        <v>18.399999999999999</v>
      </c>
      <c r="Q14">
        <v>19.2</v>
      </c>
      <c r="R14">
        <v>18.7</v>
      </c>
      <c r="S14">
        <v>5.23</v>
      </c>
      <c r="T14" s="16">
        <v>22</v>
      </c>
      <c r="U14" s="23">
        <f t="shared" si="0"/>
        <v>25138</v>
      </c>
      <c r="V14" s="16"/>
      <c r="W14" s="102"/>
      <c r="X14" s="102"/>
      <c r="Y14" s="104"/>
    </row>
    <row r="15" spans="1:25" s="25" customFormat="1">
      <c r="A15" s="21">
        <v>22</v>
      </c>
      <c r="B15" t="s">
        <v>275</v>
      </c>
      <c r="C15" t="s">
        <v>13</v>
      </c>
      <c r="D15">
        <v>1368967</v>
      </c>
      <c r="E15">
        <v>4882683</v>
      </c>
      <c r="F15">
        <v>7.0944310000000002</v>
      </c>
      <c r="G15">
        <v>0</v>
      </c>
      <c r="H15">
        <v>87.055999999999997</v>
      </c>
      <c r="I15">
        <v>18.7</v>
      </c>
      <c r="J15">
        <v>1059.9000000000001</v>
      </c>
      <c r="K15">
        <v>1424.5</v>
      </c>
      <c r="L15">
        <v>1.0134000000000001</v>
      </c>
      <c r="M15">
        <v>82.671999999999997</v>
      </c>
      <c r="N15">
        <v>91.103999999999999</v>
      </c>
      <c r="O15">
        <v>87.194999999999993</v>
      </c>
      <c r="P15">
        <v>18.3</v>
      </c>
      <c r="Q15">
        <v>19.100000000000001</v>
      </c>
      <c r="R15">
        <v>18.5</v>
      </c>
      <c r="S15">
        <v>5.23</v>
      </c>
      <c r="T15" s="22">
        <v>21</v>
      </c>
      <c r="U15" s="23">
        <f t="shared" si="0"/>
        <v>25412</v>
      </c>
      <c r="V15" s="24">
        <v>22</v>
      </c>
      <c r="W15" s="102"/>
      <c r="X15" s="102"/>
      <c r="Y15" s="104"/>
    </row>
    <row r="16" spans="1:25">
      <c r="A16" s="16">
        <v>21</v>
      </c>
      <c r="B16" t="s">
        <v>276</v>
      </c>
      <c r="C16" t="s">
        <v>13</v>
      </c>
      <c r="D16">
        <v>1343555</v>
      </c>
      <c r="E16">
        <v>4879091</v>
      </c>
      <c r="F16">
        <v>6.9623530000000002</v>
      </c>
      <c r="G16">
        <v>0</v>
      </c>
      <c r="H16">
        <v>87.76</v>
      </c>
      <c r="I16">
        <v>18.899999999999999</v>
      </c>
      <c r="J16">
        <v>968.7</v>
      </c>
      <c r="K16">
        <v>1359.6</v>
      </c>
      <c r="L16">
        <v>1.0130999999999999</v>
      </c>
      <c r="M16">
        <v>82.948999999999998</v>
      </c>
      <c r="N16">
        <v>91.185000000000002</v>
      </c>
      <c r="O16">
        <v>85.415999999999997</v>
      </c>
      <c r="P16">
        <v>18.5</v>
      </c>
      <c r="Q16">
        <v>19.2</v>
      </c>
      <c r="R16">
        <v>18.600000000000001</v>
      </c>
      <c r="S16">
        <v>5.23</v>
      </c>
      <c r="T16" s="16">
        <v>20</v>
      </c>
      <c r="U16" s="23">
        <f t="shared" si="0"/>
        <v>23225</v>
      </c>
      <c r="V16" s="16"/>
      <c r="W16" s="102"/>
      <c r="X16" s="102"/>
      <c r="Y16" s="104"/>
    </row>
    <row r="17" spans="1:25">
      <c r="A17" s="16">
        <v>20</v>
      </c>
      <c r="B17" t="s">
        <v>277</v>
      </c>
      <c r="C17" t="s">
        <v>13</v>
      </c>
      <c r="D17">
        <v>1320330</v>
      </c>
      <c r="E17">
        <v>4875828</v>
      </c>
      <c r="F17">
        <v>7.0561220000000002</v>
      </c>
      <c r="G17">
        <v>0</v>
      </c>
      <c r="H17">
        <v>87.156000000000006</v>
      </c>
      <c r="I17">
        <v>18.8</v>
      </c>
      <c r="J17">
        <v>999.6</v>
      </c>
      <c r="K17">
        <v>1417</v>
      </c>
      <c r="L17">
        <v>1.0134000000000001</v>
      </c>
      <c r="M17">
        <v>83.027000000000001</v>
      </c>
      <c r="N17">
        <v>90.721999999999994</v>
      </c>
      <c r="O17">
        <v>86.683999999999997</v>
      </c>
      <c r="P17">
        <v>18.399999999999999</v>
      </c>
      <c r="Q17">
        <v>19.5</v>
      </c>
      <c r="R17">
        <v>18.600000000000001</v>
      </c>
      <c r="S17">
        <v>5.23</v>
      </c>
      <c r="T17" s="16">
        <v>19</v>
      </c>
      <c r="U17" s="23">
        <f t="shared" si="0"/>
        <v>23979</v>
      </c>
      <c r="V17" s="16"/>
      <c r="W17" s="102"/>
      <c r="X17" s="102"/>
      <c r="Y17" s="104"/>
    </row>
    <row r="18" spans="1:25">
      <c r="A18" s="16">
        <v>19</v>
      </c>
      <c r="B18" t="s">
        <v>278</v>
      </c>
      <c r="C18" t="s">
        <v>13</v>
      </c>
      <c r="D18">
        <v>1296351</v>
      </c>
      <c r="E18">
        <v>4872437</v>
      </c>
      <c r="F18">
        <v>7.1720179999999996</v>
      </c>
      <c r="G18">
        <v>0</v>
      </c>
      <c r="H18">
        <v>86.587999999999994</v>
      </c>
      <c r="I18">
        <v>19</v>
      </c>
      <c r="J18">
        <v>944.6</v>
      </c>
      <c r="K18">
        <v>1346.7</v>
      </c>
      <c r="L18">
        <v>1.0136000000000001</v>
      </c>
      <c r="M18">
        <v>82.646000000000001</v>
      </c>
      <c r="N18">
        <v>90.403999999999996</v>
      </c>
      <c r="O18">
        <v>88.262</v>
      </c>
      <c r="P18">
        <v>18.3</v>
      </c>
      <c r="Q18">
        <v>19.7</v>
      </c>
      <c r="R18">
        <v>18.5</v>
      </c>
      <c r="S18">
        <v>5.23</v>
      </c>
      <c r="T18" s="16">
        <v>18</v>
      </c>
      <c r="U18" s="23">
        <f t="shared" si="0"/>
        <v>22651</v>
      </c>
      <c r="V18" s="16"/>
      <c r="W18" s="102"/>
      <c r="X18" s="102"/>
      <c r="Y18" s="104"/>
    </row>
    <row r="19" spans="1:25">
      <c r="A19" s="16">
        <v>18</v>
      </c>
      <c r="B19" t="s">
        <v>279</v>
      </c>
      <c r="C19" t="s">
        <v>13</v>
      </c>
      <c r="D19">
        <v>1273700</v>
      </c>
      <c r="E19">
        <v>4869214</v>
      </c>
      <c r="F19">
        <v>7.0325280000000001</v>
      </c>
      <c r="G19">
        <v>0</v>
      </c>
      <c r="H19">
        <v>92.724000000000004</v>
      </c>
      <c r="I19">
        <v>19.7</v>
      </c>
      <c r="J19">
        <v>565.9</v>
      </c>
      <c r="K19">
        <v>1295.2</v>
      </c>
      <c r="L19">
        <v>1.0132000000000001</v>
      </c>
      <c r="M19">
        <v>83.492000000000004</v>
      </c>
      <c r="N19">
        <v>97.168000000000006</v>
      </c>
      <c r="O19">
        <v>86.55</v>
      </c>
      <c r="P19">
        <v>18.600000000000001</v>
      </c>
      <c r="Q19">
        <v>20.6</v>
      </c>
      <c r="R19">
        <v>19.100000000000001</v>
      </c>
      <c r="S19">
        <v>5.23</v>
      </c>
      <c r="T19" s="16">
        <v>17</v>
      </c>
      <c r="U19" s="23">
        <f t="shared" si="0"/>
        <v>13542</v>
      </c>
      <c r="V19" s="16"/>
      <c r="W19" s="102"/>
      <c r="X19" s="102"/>
      <c r="Y19" s="104"/>
    </row>
    <row r="20" spans="1:25">
      <c r="A20" s="16">
        <v>17</v>
      </c>
      <c r="B20" t="s">
        <v>280</v>
      </c>
      <c r="C20" t="s">
        <v>13</v>
      </c>
      <c r="D20">
        <v>1260158</v>
      </c>
      <c r="E20">
        <v>4867375</v>
      </c>
      <c r="F20">
        <v>7.6253349999999998</v>
      </c>
      <c r="G20">
        <v>0</v>
      </c>
      <c r="H20">
        <v>91.688000000000002</v>
      </c>
      <c r="I20">
        <v>19</v>
      </c>
      <c r="J20">
        <v>592.29999999999995</v>
      </c>
      <c r="K20">
        <v>1285.2</v>
      </c>
      <c r="L20">
        <v>1.0145</v>
      </c>
      <c r="M20">
        <v>86.075999999999993</v>
      </c>
      <c r="N20">
        <v>96.828000000000003</v>
      </c>
      <c r="O20">
        <v>94.733999999999995</v>
      </c>
      <c r="P20">
        <v>15.1</v>
      </c>
      <c r="Q20">
        <v>19.8</v>
      </c>
      <c r="R20">
        <v>19.2</v>
      </c>
      <c r="S20">
        <v>5.23</v>
      </c>
      <c r="T20" s="16">
        <v>16</v>
      </c>
      <c r="U20" s="23">
        <f t="shared" si="0"/>
        <v>14172</v>
      </c>
      <c r="V20" s="16"/>
      <c r="W20" s="101"/>
      <c r="X20" s="101"/>
      <c r="Y20" s="104"/>
    </row>
    <row r="21" spans="1:25">
      <c r="A21" s="16">
        <v>16</v>
      </c>
      <c r="B21" t="s">
        <v>281</v>
      </c>
      <c r="C21" t="s">
        <v>13</v>
      </c>
      <c r="D21">
        <v>1245986</v>
      </c>
      <c r="E21">
        <v>4865439</v>
      </c>
      <c r="F21">
        <v>7.2490500000000004</v>
      </c>
      <c r="G21">
        <v>0</v>
      </c>
      <c r="H21">
        <v>87.533000000000001</v>
      </c>
      <c r="I21">
        <v>18.899999999999999</v>
      </c>
      <c r="J21">
        <v>1083.8</v>
      </c>
      <c r="K21">
        <v>1465</v>
      </c>
      <c r="L21">
        <v>1.0137</v>
      </c>
      <c r="M21">
        <v>83.757000000000005</v>
      </c>
      <c r="N21">
        <v>90.462999999999994</v>
      </c>
      <c r="O21">
        <v>89.47</v>
      </c>
      <c r="P21">
        <v>18.399999999999999</v>
      </c>
      <c r="Q21">
        <v>19.399999999999999</v>
      </c>
      <c r="R21">
        <v>18.899999999999999</v>
      </c>
      <c r="S21">
        <v>5.23</v>
      </c>
      <c r="T21" s="16">
        <v>15</v>
      </c>
      <c r="U21" s="23">
        <f t="shared" si="0"/>
        <v>26004</v>
      </c>
      <c r="V21" s="16"/>
      <c r="W21" s="101"/>
      <c r="X21" s="101"/>
      <c r="Y21" s="104"/>
    </row>
    <row r="22" spans="1:25" s="25" customFormat="1">
      <c r="A22" s="21">
        <v>15</v>
      </c>
      <c r="B22" t="s">
        <v>248</v>
      </c>
      <c r="C22" t="s">
        <v>13</v>
      </c>
      <c r="D22">
        <v>1219982</v>
      </c>
      <c r="E22">
        <v>4861779</v>
      </c>
      <c r="F22">
        <v>6.8865350000000003</v>
      </c>
      <c r="G22">
        <v>0</v>
      </c>
      <c r="H22">
        <v>83.563000000000002</v>
      </c>
      <c r="I22">
        <v>18.399999999999999</v>
      </c>
      <c r="J22">
        <v>1050.7</v>
      </c>
      <c r="K22">
        <v>1384.7</v>
      </c>
      <c r="L22">
        <v>1.0129999999999999</v>
      </c>
      <c r="M22">
        <v>78.239000000000004</v>
      </c>
      <c r="N22">
        <v>88.747</v>
      </c>
      <c r="O22">
        <v>84.283000000000001</v>
      </c>
      <c r="P22">
        <v>18</v>
      </c>
      <c r="Q22">
        <v>18.899999999999999</v>
      </c>
      <c r="R22">
        <v>18.399999999999999</v>
      </c>
      <c r="S22">
        <v>5.23</v>
      </c>
      <c r="T22" s="22">
        <v>14</v>
      </c>
      <c r="U22" s="23">
        <f t="shared" si="0"/>
        <v>25198</v>
      </c>
      <c r="V22" s="24">
        <v>15</v>
      </c>
      <c r="W22" s="101"/>
      <c r="X22" s="101"/>
      <c r="Y22" s="104"/>
    </row>
    <row r="23" spans="1:25">
      <c r="A23" s="16">
        <v>14</v>
      </c>
      <c r="B23" t="s">
        <v>249</v>
      </c>
      <c r="C23" t="s">
        <v>13</v>
      </c>
      <c r="D23">
        <v>1194784</v>
      </c>
      <c r="E23">
        <v>4858084</v>
      </c>
      <c r="F23">
        <v>6.7446120000000001</v>
      </c>
      <c r="G23">
        <v>0</v>
      </c>
      <c r="H23">
        <v>84.301000000000002</v>
      </c>
      <c r="I23">
        <v>18.5</v>
      </c>
      <c r="J23">
        <v>1054</v>
      </c>
      <c r="K23">
        <v>1397.1</v>
      </c>
      <c r="L23">
        <v>1.0126999999999999</v>
      </c>
      <c r="M23">
        <v>79.772999999999996</v>
      </c>
      <c r="N23">
        <v>88.861999999999995</v>
      </c>
      <c r="O23">
        <v>82.213999999999999</v>
      </c>
      <c r="P23">
        <v>17.899999999999999</v>
      </c>
      <c r="Q23">
        <v>19.2</v>
      </c>
      <c r="R23">
        <v>18</v>
      </c>
      <c r="S23">
        <v>5.23</v>
      </c>
      <c r="T23" s="16">
        <v>13</v>
      </c>
      <c r="U23" s="23">
        <f t="shared" si="0"/>
        <v>25295</v>
      </c>
      <c r="V23" s="16"/>
      <c r="W23" s="101"/>
      <c r="X23" s="101"/>
      <c r="Y23" s="104"/>
    </row>
    <row r="24" spans="1:25">
      <c r="A24" s="16">
        <v>13</v>
      </c>
      <c r="B24" t="s">
        <v>250</v>
      </c>
      <c r="C24" t="s">
        <v>13</v>
      </c>
      <c r="D24">
        <v>1169489</v>
      </c>
      <c r="E24">
        <v>4854405</v>
      </c>
      <c r="F24">
        <v>6.9413749999999999</v>
      </c>
      <c r="G24">
        <v>0</v>
      </c>
      <c r="H24">
        <v>84.674999999999997</v>
      </c>
      <c r="I24">
        <v>18.600000000000001</v>
      </c>
      <c r="J24">
        <v>1026.9000000000001</v>
      </c>
      <c r="K24">
        <v>1353.9</v>
      </c>
      <c r="L24">
        <v>1.0130999999999999</v>
      </c>
      <c r="M24">
        <v>80.438999999999993</v>
      </c>
      <c r="N24">
        <v>89.179000000000002</v>
      </c>
      <c r="O24">
        <v>85.12</v>
      </c>
      <c r="P24">
        <v>18.3</v>
      </c>
      <c r="Q24">
        <v>19</v>
      </c>
      <c r="R24">
        <v>18.600000000000001</v>
      </c>
      <c r="S24">
        <v>5.23</v>
      </c>
      <c r="T24" s="16">
        <v>12</v>
      </c>
      <c r="U24" s="23">
        <f t="shared" si="0"/>
        <v>24630</v>
      </c>
      <c r="V24" s="16"/>
      <c r="W24" s="101"/>
      <c r="X24" s="101"/>
      <c r="Y24" s="104"/>
    </row>
    <row r="25" spans="1:25">
      <c r="A25" s="16">
        <v>12</v>
      </c>
      <c r="B25" t="s">
        <v>251</v>
      </c>
      <c r="C25" t="s">
        <v>13</v>
      </c>
      <c r="D25">
        <v>1144859</v>
      </c>
      <c r="E25">
        <v>4850835</v>
      </c>
      <c r="F25">
        <v>6.7300740000000001</v>
      </c>
      <c r="G25">
        <v>0</v>
      </c>
      <c r="H25">
        <v>83.864000000000004</v>
      </c>
      <c r="I25">
        <v>18.5</v>
      </c>
      <c r="J25">
        <v>1069.9000000000001</v>
      </c>
      <c r="K25">
        <v>1373.9</v>
      </c>
      <c r="L25">
        <v>1.0126999999999999</v>
      </c>
      <c r="M25">
        <v>80.388999999999996</v>
      </c>
      <c r="N25">
        <v>87.966999999999999</v>
      </c>
      <c r="O25">
        <v>82.138000000000005</v>
      </c>
      <c r="P25">
        <v>18.2</v>
      </c>
      <c r="Q25">
        <v>18.899999999999999</v>
      </c>
      <c r="R25">
        <v>18.399999999999999</v>
      </c>
      <c r="S25">
        <v>5.23</v>
      </c>
      <c r="T25" s="16">
        <v>11</v>
      </c>
      <c r="U25" s="23">
        <f t="shared" si="0"/>
        <v>25653</v>
      </c>
      <c r="V25" s="16"/>
      <c r="W25" s="105"/>
      <c r="X25" s="101"/>
      <c r="Y25" s="104"/>
    </row>
    <row r="26" spans="1:25">
      <c r="A26" s="16">
        <v>11</v>
      </c>
      <c r="B26" t="s">
        <v>252</v>
      </c>
      <c r="C26" t="s">
        <v>13</v>
      </c>
      <c r="D26">
        <v>1119206</v>
      </c>
      <c r="E26">
        <v>4847086</v>
      </c>
      <c r="F26">
        <v>6.8460000000000001</v>
      </c>
      <c r="G26">
        <v>0</v>
      </c>
      <c r="H26">
        <v>85.456000000000003</v>
      </c>
      <c r="I26">
        <v>19</v>
      </c>
      <c r="J26">
        <v>1078.0999999999999</v>
      </c>
      <c r="K26">
        <v>1423.9</v>
      </c>
      <c r="L26">
        <v>1.0128999999999999</v>
      </c>
      <c r="M26">
        <v>79.72</v>
      </c>
      <c r="N26">
        <v>89.911000000000001</v>
      </c>
      <c r="O26">
        <v>83.822000000000003</v>
      </c>
      <c r="P26">
        <v>18.5</v>
      </c>
      <c r="Q26">
        <v>19.5</v>
      </c>
      <c r="R26">
        <v>18.7</v>
      </c>
      <c r="S26">
        <v>5.23</v>
      </c>
      <c r="T26" s="16">
        <v>10</v>
      </c>
      <c r="U26" s="23">
        <f t="shared" si="0"/>
        <v>25861</v>
      </c>
      <c r="V26" s="16"/>
      <c r="W26" s="105"/>
      <c r="X26" s="101"/>
      <c r="Y26" s="104"/>
    </row>
    <row r="27" spans="1:25">
      <c r="A27" s="16">
        <v>10</v>
      </c>
      <c r="B27" t="s">
        <v>253</v>
      </c>
      <c r="C27" t="s">
        <v>13</v>
      </c>
      <c r="D27">
        <v>1093345</v>
      </c>
      <c r="E27">
        <v>4843361</v>
      </c>
      <c r="F27">
        <v>6.9105790000000002</v>
      </c>
      <c r="G27">
        <v>0</v>
      </c>
      <c r="H27">
        <v>88.16</v>
      </c>
      <c r="I27">
        <v>19</v>
      </c>
      <c r="J27">
        <v>1008.8</v>
      </c>
      <c r="K27">
        <v>1354.8</v>
      </c>
      <c r="L27">
        <v>1.0129999999999999</v>
      </c>
      <c r="M27">
        <v>81.852000000000004</v>
      </c>
      <c r="N27">
        <v>91.852000000000004</v>
      </c>
      <c r="O27">
        <v>84.763999999999996</v>
      </c>
      <c r="P27">
        <v>18.5</v>
      </c>
      <c r="Q27">
        <v>19.5</v>
      </c>
      <c r="R27">
        <v>18.8</v>
      </c>
      <c r="S27">
        <v>5.23</v>
      </c>
      <c r="T27" s="16">
        <v>9</v>
      </c>
      <c r="U27" s="23">
        <f t="shared" si="0"/>
        <v>24196</v>
      </c>
      <c r="V27" s="16"/>
      <c r="W27" s="105"/>
      <c r="X27" s="101"/>
      <c r="Y27" s="104"/>
    </row>
    <row r="28" spans="1:25">
      <c r="A28" s="16">
        <v>9</v>
      </c>
      <c r="B28" t="s">
        <v>254</v>
      </c>
      <c r="C28" t="s">
        <v>13</v>
      </c>
      <c r="D28">
        <v>1069149</v>
      </c>
      <c r="E28">
        <v>4839974</v>
      </c>
      <c r="F28">
        <v>7.1508320000000003</v>
      </c>
      <c r="G28">
        <v>0</v>
      </c>
      <c r="H28">
        <v>87.73</v>
      </c>
      <c r="I28">
        <v>18.899999999999999</v>
      </c>
      <c r="J28">
        <v>998.3</v>
      </c>
      <c r="K28">
        <v>1355</v>
      </c>
      <c r="L28">
        <v>1.0135000000000001</v>
      </c>
      <c r="M28">
        <v>83.947999999999993</v>
      </c>
      <c r="N28">
        <v>91.643000000000001</v>
      </c>
      <c r="O28">
        <v>88.102000000000004</v>
      </c>
      <c r="P28">
        <v>18.600000000000001</v>
      </c>
      <c r="Q28">
        <v>19.2</v>
      </c>
      <c r="R28">
        <v>18.899999999999999</v>
      </c>
      <c r="S28">
        <v>5.23</v>
      </c>
      <c r="T28" s="16">
        <v>8</v>
      </c>
      <c r="U28" s="23">
        <f t="shared" si="0"/>
        <v>23952</v>
      </c>
      <c r="V28" s="16"/>
      <c r="W28" s="105"/>
      <c r="X28" s="101"/>
      <c r="Y28" s="104"/>
    </row>
    <row r="29" spans="1:25" s="25" customFormat="1">
      <c r="A29" s="21">
        <v>8</v>
      </c>
      <c r="B29" t="s">
        <v>255</v>
      </c>
      <c r="C29" t="s">
        <v>13</v>
      </c>
      <c r="D29">
        <v>1045197</v>
      </c>
      <c r="E29">
        <v>4836609</v>
      </c>
      <c r="F29">
        <v>7.0320900000000002</v>
      </c>
      <c r="G29">
        <v>0</v>
      </c>
      <c r="H29">
        <v>85.108000000000004</v>
      </c>
      <c r="I29">
        <v>18.899999999999999</v>
      </c>
      <c r="J29">
        <v>983.7</v>
      </c>
      <c r="K29">
        <v>1316.5</v>
      </c>
      <c r="L29">
        <v>1.0133000000000001</v>
      </c>
      <c r="M29">
        <v>81.799000000000007</v>
      </c>
      <c r="N29">
        <v>89.888999999999996</v>
      </c>
      <c r="O29">
        <v>86.46</v>
      </c>
      <c r="P29">
        <v>18.5</v>
      </c>
      <c r="Q29">
        <v>19.5</v>
      </c>
      <c r="R29">
        <v>18.899999999999999</v>
      </c>
      <c r="S29">
        <v>5.24</v>
      </c>
      <c r="T29" s="22">
        <v>7</v>
      </c>
      <c r="U29" s="23">
        <f t="shared" si="0"/>
        <v>23597</v>
      </c>
      <c r="V29" s="24">
        <v>8</v>
      </c>
      <c r="W29" s="105"/>
      <c r="X29" s="101"/>
      <c r="Y29" s="104"/>
    </row>
    <row r="30" spans="1:25">
      <c r="A30" s="16">
        <v>7</v>
      </c>
      <c r="B30" t="s">
        <v>256</v>
      </c>
      <c r="C30" t="s">
        <v>13</v>
      </c>
      <c r="D30">
        <v>1021600</v>
      </c>
      <c r="E30">
        <v>4833199</v>
      </c>
      <c r="F30">
        <v>6.6595700000000004</v>
      </c>
      <c r="G30">
        <v>0</v>
      </c>
      <c r="H30">
        <v>84.078000000000003</v>
      </c>
      <c r="I30">
        <v>18.8</v>
      </c>
      <c r="J30">
        <v>990.5</v>
      </c>
      <c r="K30">
        <v>1312.6</v>
      </c>
      <c r="L30">
        <v>1.0125</v>
      </c>
      <c r="M30">
        <v>78.302000000000007</v>
      </c>
      <c r="N30">
        <v>88.712999999999994</v>
      </c>
      <c r="O30">
        <v>81.203999999999994</v>
      </c>
      <c r="P30">
        <v>18.399999999999999</v>
      </c>
      <c r="Q30">
        <v>19.5</v>
      </c>
      <c r="R30">
        <v>18.5</v>
      </c>
      <c r="S30">
        <v>5.23</v>
      </c>
      <c r="T30" s="16">
        <v>6</v>
      </c>
      <c r="U30" s="23">
        <f t="shared" si="0"/>
        <v>23772</v>
      </c>
      <c r="V30" s="5"/>
      <c r="W30" s="105"/>
      <c r="X30" s="101"/>
      <c r="Y30" s="104"/>
    </row>
    <row r="31" spans="1:25">
      <c r="A31" s="16">
        <v>6</v>
      </c>
      <c r="B31" t="s">
        <v>257</v>
      </c>
      <c r="C31" t="s">
        <v>13</v>
      </c>
      <c r="D31">
        <v>997828</v>
      </c>
      <c r="E31">
        <v>4829729</v>
      </c>
      <c r="F31">
        <v>6.7541370000000001</v>
      </c>
      <c r="G31">
        <v>0</v>
      </c>
      <c r="H31">
        <v>83.861000000000004</v>
      </c>
      <c r="I31">
        <v>19</v>
      </c>
      <c r="J31">
        <v>1028.7</v>
      </c>
      <c r="K31">
        <v>1353.1</v>
      </c>
      <c r="L31">
        <v>1.0126999999999999</v>
      </c>
      <c r="M31">
        <v>79.680999999999997</v>
      </c>
      <c r="N31">
        <v>88.295000000000002</v>
      </c>
      <c r="O31">
        <v>82.563999999999993</v>
      </c>
      <c r="P31">
        <v>18.5</v>
      </c>
      <c r="Q31">
        <v>19.600000000000001</v>
      </c>
      <c r="R31">
        <v>18.7</v>
      </c>
      <c r="S31">
        <v>5.24</v>
      </c>
      <c r="T31" s="16">
        <v>5</v>
      </c>
      <c r="U31" s="23">
        <f t="shared" si="0"/>
        <v>24680</v>
      </c>
      <c r="V31" s="5"/>
      <c r="W31" s="105"/>
      <c r="X31" s="101"/>
      <c r="Y31" s="104"/>
    </row>
    <row r="32" spans="1:25">
      <c r="A32" s="16">
        <v>5</v>
      </c>
      <c r="B32" t="s">
        <v>258</v>
      </c>
      <c r="C32" t="s">
        <v>13</v>
      </c>
      <c r="D32">
        <v>973148</v>
      </c>
      <c r="E32">
        <v>4826117</v>
      </c>
      <c r="F32">
        <v>6.7768410000000001</v>
      </c>
      <c r="G32">
        <v>0</v>
      </c>
      <c r="H32">
        <v>84.888999999999996</v>
      </c>
      <c r="I32">
        <v>19.2</v>
      </c>
      <c r="J32">
        <v>977.7</v>
      </c>
      <c r="K32">
        <v>1302</v>
      </c>
      <c r="L32">
        <v>1.0126999999999999</v>
      </c>
      <c r="M32">
        <v>81.804000000000002</v>
      </c>
      <c r="N32">
        <v>89.447999999999993</v>
      </c>
      <c r="O32">
        <v>82.957999999999998</v>
      </c>
      <c r="P32">
        <v>18.7</v>
      </c>
      <c r="Q32">
        <v>19.899999999999999</v>
      </c>
      <c r="R32">
        <v>18.899999999999999</v>
      </c>
      <c r="S32">
        <v>5.23</v>
      </c>
      <c r="T32" s="16">
        <v>4</v>
      </c>
      <c r="U32" s="23">
        <f t="shared" si="0"/>
        <v>23449</v>
      </c>
      <c r="V32" s="5"/>
      <c r="W32" s="105"/>
      <c r="X32" s="101"/>
      <c r="Y32" s="104"/>
    </row>
    <row r="33" spans="1:25">
      <c r="A33" s="16">
        <v>4</v>
      </c>
      <c r="B33" t="s">
        <v>259</v>
      </c>
      <c r="C33" t="s">
        <v>13</v>
      </c>
      <c r="D33">
        <v>949699</v>
      </c>
      <c r="E33">
        <v>4822720</v>
      </c>
      <c r="F33">
        <v>6.8382139999999998</v>
      </c>
      <c r="G33">
        <v>0</v>
      </c>
      <c r="H33">
        <v>84.85</v>
      </c>
      <c r="I33">
        <v>19.5</v>
      </c>
      <c r="J33">
        <v>977.1</v>
      </c>
      <c r="K33">
        <v>1348.2</v>
      </c>
      <c r="L33">
        <v>1.0127999999999999</v>
      </c>
      <c r="M33">
        <v>79.004000000000005</v>
      </c>
      <c r="N33">
        <v>89.637</v>
      </c>
      <c r="O33">
        <v>83.847999999999999</v>
      </c>
      <c r="P33">
        <v>18.8</v>
      </c>
      <c r="Q33">
        <v>20.2</v>
      </c>
      <c r="R33">
        <v>19</v>
      </c>
      <c r="S33">
        <v>5.23</v>
      </c>
      <c r="T33" s="16">
        <v>3</v>
      </c>
      <c r="U33" s="23">
        <f t="shared" si="0"/>
        <v>23450</v>
      </c>
      <c r="V33" s="5"/>
      <c r="W33" s="105"/>
      <c r="X33" s="101"/>
      <c r="Y33" s="104"/>
    </row>
    <row r="34" spans="1:25">
      <c r="A34" s="16">
        <v>3</v>
      </c>
      <c r="B34" t="s">
        <v>260</v>
      </c>
      <c r="C34" t="s">
        <v>13</v>
      </c>
      <c r="D34">
        <v>926249</v>
      </c>
      <c r="E34">
        <v>4819312</v>
      </c>
      <c r="F34">
        <v>7.0507039999999996</v>
      </c>
      <c r="G34">
        <v>0</v>
      </c>
      <c r="H34">
        <v>88.35</v>
      </c>
      <c r="I34">
        <v>19.600000000000001</v>
      </c>
      <c r="J34">
        <v>935.3</v>
      </c>
      <c r="K34">
        <v>1286.2</v>
      </c>
      <c r="L34">
        <v>1.0132000000000001</v>
      </c>
      <c r="M34">
        <v>83.632999999999996</v>
      </c>
      <c r="N34">
        <v>92.146000000000001</v>
      </c>
      <c r="O34">
        <v>86.906999999999996</v>
      </c>
      <c r="P34">
        <v>19.2</v>
      </c>
      <c r="Q34">
        <v>20</v>
      </c>
      <c r="R34">
        <v>19.399999999999999</v>
      </c>
      <c r="S34">
        <v>5.23</v>
      </c>
      <c r="T34" s="16">
        <v>2</v>
      </c>
      <c r="U34" s="23">
        <f t="shared" si="0"/>
        <v>22444</v>
      </c>
      <c r="V34" s="5"/>
      <c r="W34" s="105"/>
      <c r="X34" s="101"/>
      <c r="Y34" s="104"/>
    </row>
    <row r="35" spans="1:25">
      <c r="A35" s="16">
        <v>2</v>
      </c>
      <c r="B35" t="s">
        <v>261</v>
      </c>
      <c r="C35" t="s">
        <v>13</v>
      </c>
      <c r="D35">
        <v>903805</v>
      </c>
      <c r="E35">
        <v>4816173</v>
      </c>
      <c r="F35">
        <v>7.2314790000000002</v>
      </c>
      <c r="G35">
        <v>0</v>
      </c>
      <c r="H35">
        <v>86.94</v>
      </c>
      <c r="I35">
        <v>19.100000000000001</v>
      </c>
      <c r="J35">
        <v>1015.3</v>
      </c>
      <c r="K35">
        <v>1374.5</v>
      </c>
      <c r="L35">
        <v>1.0136000000000001</v>
      </c>
      <c r="M35">
        <v>81.234999999999999</v>
      </c>
      <c r="N35">
        <v>91.034000000000006</v>
      </c>
      <c r="O35">
        <v>89.391999999999996</v>
      </c>
      <c r="P35">
        <v>18.7</v>
      </c>
      <c r="Q35">
        <v>19.5</v>
      </c>
      <c r="R35">
        <v>19.399999999999999</v>
      </c>
      <c r="S35">
        <v>5.23</v>
      </c>
      <c r="T35" s="16">
        <v>1</v>
      </c>
      <c r="U35" s="23">
        <f t="shared" si="0"/>
        <v>24354</v>
      </c>
      <c r="V35" s="5"/>
      <c r="W35" s="105"/>
      <c r="X35" s="101"/>
      <c r="Y35" s="104"/>
    </row>
    <row r="36" spans="1:25">
      <c r="A36" s="16">
        <v>1</v>
      </c>
      <c r="B36" t="s">
        <v>220</v>
      </c>
      <c r="C36" t="s">
        <v>13</v>
      </c>
      <c r="D36">
        <v>879451</v>
      </c>
      <c r="E36">
        <v>4812718</v>
      </c>
      <c r="F36">
        <v>6.9186680000000003</v>
      </c>
      <c r="G36">
        <v>0</v>
      </c>
      <c r="H36">
        <v>83.07</v>
      </c>
      <c r="I36">
        <v>18.8</v>
      </c>
      <c r="J36">
        <v>1088.9000000000001</v>
      </c>
      <c r="K36">
        <v>1384.4</v>
      </c>
      <c r="L36">
        <v>1.0129999999999999</v>
      </c>
      <c r="M36">
        <v>77.471000000000004</v>
      </c>
      <c r="N36">
        <v>88.212999999999994</v>
      </c>
      <c r="O36">
        <v>84.867999999999995</v>
      </c>
      <c r="P36">
        <v>18.399999999999999</v>
      </c>
      <c r="Q36">
        <v>19.2</v>
      </c>
      <c r="R36">
        <v>18.8</v>
      </c>
      <c r="S36">
        <v>5.23</v>
      </c>
      <c r="T36" s="1"/>
      <c r="U36" s="26"/>
      <c r="V36" s="5"/>
      <c r="W36" s="105"/>
      <c r="X36" s="101"/>
      <c r="Y36" s="104"/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10"/>
      <c r="X37" s="310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5287643</v>
      </c>
      <c r="T6" s="22">
        <v>30</v>
      </c>
      <c r="U6" s="23">
        <f>D6-D7</f>
        <v>560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5287083</v>
      </c>
      <c r="T7" s="16">
        <v>29</v>
      </c>
      <c r="U7" s="23">
        <f>D7-D8</f>
        <v>515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5286568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11176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5275392</v>
      </c>
      <c r="E9">
        <v>3575917</v>
      </c>
      <c r="F9">
        <v>6.4576830000000003</v>
      </c>
      <c r="G9">
        <v>0</v>
      </c>
      <c r="H9">
        <v>75.564999999999998</v>
      </c>
      <c r="I9">
        <v>19</v>
      </c>
      <c r="J9">
        <v>737.3</v>
      </c>
      <c r="K9">
        <v>1361.6</v>
      </c>
      <c r="L9">
        <v>1.0103</v>
      </c>
      <c r="M9">
        <v>49.348999999999997</v>
      </c>
      <c r="N9">
        <v>91.13</v>
      </c>
      <c r="O9">
        <v>78.816999999999993</v>
      </c>
      <c r="P9">
        <v>17.5</v>
      </c>
      <c r="Q9">
        <v>21.3</v>
      </c>
      <c r="R9">
        <v>19.3</v>
      </c>
      <c r="S9">
        <v>4.93</v>
      </c>
      <c r="T9" s="16">
        <v>27</v>
      </c>
      <c r="U9" s="23">
        <f t="shared" si="1"/>
        <v>17577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5257815</v>
      </c>
      <c r="E10">
        <v>3573069</v>
      </c>
      <c r="F10">
        <v>6.3739140000000001</v>
      </c>
      <c r="G10">
        <v>0</v>
      </c>
      <c r="H10">
        <v>81.858000000000004</v>
      </c>
      <c r="I10">
        <v>19.3</v>
      </c>
      <c r="J10">
        <v>693.8</v>
      </c>
      <c r="K10">
        <v>1132.5999999999999</v>
      </c>
      <c r="L10">
        <v>1.0101</v>
      </c>
      <c r="M10">
        <v>69.180999999999997</v>
      </c>
      <c r="N10">
        <v>88.271000000000001</v>
      </c>
      <c r="O10">
        <v>77.778000000000006</v>
      </c>
      <c r="P10">
        <v>18</v>
      </c>
      <c r="Q10">
        <v>21.2</v>
      </c>
      <c r="R10">
        <v>19.7</v>
      </c>
      <c r="S10">
        <v>4.93</v>
      </c>
      <c r="T10" s="16">
        <v>26</v>
      </c>
      <c r="U10" s="23">
        <f t="shared" si="1"/>
        <v>16485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5241330</v>
      </c>
      <c r="E11">
        <v>3570572</v>
      </c>
      <c r="F11">
        <v>6.8243390000000002</v>
      </c>
      <c r="G11">
        <v>0</v>
      </c>
      <c r="H11">
        <v>84.406000000000006</v>
      </c>
      <c r="I11">
        <v>19.8</v>
      </c>
      <c r="J11">
        <v>674.1</v>
      </c>
      <c r="K11">
        <v>1273.9000000000001</v>
      </c>
      <c r="L11">
        <v>1.0107999999999999</v>
      </c>
      <c r="M11">
        <v>63.018000000000001</v>
      </c>
      <c r="N11">
        <v>91.953999999999994</v>
      </c>
      <c r="O11">
        <v>84.305999999999997</v>
      </c>
      <c r="P11">
        <v>18.2</v>
      </c>
      <c r="Q11">
        <v>21.9</v>
      </c>
      <c r="R11">
        <v>20.5</v>
      </c>
      <c r="S11">
        <v>4.95</v>
      </c>
      <c r="T11" s="16">
        <v>25</v>
      </c>
      <c r="U11" s="23">
        <f t="shared" si="1"/>
        <v>16037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5225293</v>
      </c>
      <c r="E12">
        <v>3568201</v>
      </c>
      <c r="F12">
        <v>7.3328930000000003</v>
      </c>
      <c r="G12">
        <v>0</v>
      </c>
      <c r="H12">
        <v>82.924000000000007</v>
      </c>
      <c r="I12">
        <v>20.399999999999999</v>
      </c>
      <c r="J12">
        <v>744.2</v>
      </c>
      <c r="K12">
        <v>1321.4</v>
      </c>
      <c r="L12">
        <v>1.0117</v>
      </c>
      <c r="M12">
        <v>67.010999999999996</v>
      </c>
      <c r="N12">
        <v>91.590999999999994</v>
      </c>
      <c r="O12">
        <v>91.590999999999994</v>
      </c>
      <c r="P12">
        <v>19.5</v>
      </c>
      <c r="Q12">
        <v>21.6</v>
      </c>
      <c r="R12">
        <v>21</v>
      </c>
      <c r="S12">
        <v>4.95</v>
      </c>
      <c r="T12" s="16">
        <v>24</v>
      </c>
      <c r="U12" s="23">
        <f t="shared" si="1"/>
        <v>17847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5207446</v>
      </c>
      <c r="E13">
        <v>3565519</v>
      </c>
      <c r="F13">
        <v>6.6755389999999997</v>
      </c>
      <c r="G13">
        <v>0</v>
      </c>
      <c r="H13">
        <v>91.718999999999994</v>
      </c>
      <c r="I13">
        <v>20.8</v>
      </c>
      <c r="J13">
        <v>274.89999999999998</v>
      </c>
      <c r="K13">
        <v>1081.8</v>
      </c>
      <c r="L13">
        <v>1.0104</v>
      </c>
      <c r="M13">
        <v>75.626999999999995</v>
      </c>
      <c r="N13">
        <v>94.552000000000007</v>
      </c>
      <c r="O13">
        <v>82.492999999999995</v>
      </c>
      <c r="P13">
        <v>17.399999999999999</v>
      </c>
      <c r="Q13">
        <v>23.5</v>
      </c>
      <c r="R13">
        <v>21.2</v>
      </c>
      <c r="S13">
        <v>4.95</v>
      </c>
      <c r="T13" s="16">
        <v>23</v>
      </c>
      <c r="U13" s="23">
        <f t="shared" si="1"/>
        <v>6532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5200914</v>
      </c>
      <c r="E14">
        <v>3564619</v>
      </c>
      <c r="F14">
        <v>7.2204139999999999</v>
      </c>
      <c r="G14">
        <v>0</v>
      </c>
      <c r="H14">
        <v>90.887</v>
      </c>
      <c r="I14">
        <v>21.1</v>
      </c>
      <c r="J14">
        <v>364.2</v>
      </c>
      <c r="K14">
        <v>682.8</v>
      </c>
      <c r="L14">
        <v>1.0114000000000001</v>
      </c>
      <c r="M14">
        <v>85.15</v>
      </c>
      <c r="N14">
        <v>93.590999999999994</v>
      </c>
      <c r="O14">
        <v>90.343000000000004</v>
      </c>
      <c r="P14">
        <v>19.3</v>
      </c>
      <c r="Q14">
        <v>23.3</v>
      </c>
      <c r="R14">
        <v>21.9</v>
      </c>
      <c r="S14">
        <v>4.96</v>
      </c>
      <c r="T14" s="16">
        <v>22</v>
      </c>
      <c r="U14" s="23">
        <f t="shared" si="1"/>
        <v>8710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5192204</v>
      </c>
      <c r="E15">
        <v>3563421</v>
      </c>
      <c r="F15">
        <v>6.8493909999999998</v>
      </c>
      <c r="G15">
        <v>0</v>
      </c>
      <c r="H15">
        <v>84.623000000000005</v>
      </c>
      <c r="I15">
        <v>20.3</v>
      </c>
      <c r="J15">
        <v>626.4</v>
      </c>
      <c r="K15">
        <v>1396.4</v>
      </c>
      <c r="L15">
        <v>1.0106999999999999</v>
      </c>
      <c r="M15">
        <v>65.385999999999996</v>
      </c>
      <c r="N15">
        <v>90.957999999999998</v>
      </c>
      <c r="O15">
        <v>84.956999999999994</v>
      </c>
      <c r="P15">
        <v>19.2</v>
      </c>
      <c r="Q15">
        <v>21.6</v>
      </c>
      <c r="R15">
        <v>21.3</v>
      </c>
      <c r="S15">
        <v>4.96</v>
      </c>
      <c r="T15" s="22">
        <v>21</v>
      </c>
      <c r="U15" s="23">
        <f t="shared" si="1"/>
        <v>15016</v>
      </c>
      <c r="V15" s="24">
        <v>22</v>
      </c>
      <c r="W15" s="110" t="s">
        <v>664</v>
      </c>
      <c r="X15" s="110">
        <v>5192219</v>
      </c>
      <c r="Y15" s="246">
        <f t="shared" si="0"/>
        <v>2.8889465822601323E-4</v>
      </c>
    </row>
    <row r="16" spans="1:25">
      <c r="A16" s="16">
        <v>21</v>
      </c>
      <c r="B16" t="s">
        <v>276</v>
      </c>
      <c r="C16" t="s">
        <v>13</v>
      </c>
      <c r="D16">
        <v>5177188</v>
      </c>
      <c r="E16">
        <v>3561195</v>
      </c>
      <c r="F16">
        <v>6.4005859999999997</v>
      </c>
      <c r="G16">
        <v>0</v>
      </c>
      <c r="H16">
        <v>79.587999999999994</v>
      </c>
      <c r="I16">
        <v>19.8</v>
      </c>
      <c r="J16">
        <v>837.4</v>
      </c>
      <c r="K16">
        <v>1637.4</v>
      </c>
      <c r="L16">
        <v>1.01</v>
      </c>
      <c r="M16">
        <v>44.161999999999999</v>
      </c>
      <c r="N16">
        <v>88.835999999999999</v>
      </c>
      <c r="O16">
        <v>78.418000000000006</v>
      </c>
      <c r="P16">
        <v>18.2</v>
      </c>
      <c r="Q16">
        <v>20.5</v>
      </c>
      <c r="R16">
        <v>20.5</v>
      </c>
      <c r="S16">
        <v>4.95</v>
      </c>
      <c r="T16" s="16">
        <v>20</v>
      </c>
      <c r="U16" s="23">
        <f t="shared" si="1"/>
        <v>20087</v>
      </c>
      <c r="V16" s="16"/>
      <c r="W16" s="110" t="s">
        <v>665</v>
      </c>
      <c r="X16" s="110">
        <v>5177214</v>
      </c>
      <c r="Y16" s="246">
        <f t="shared" si="0"/>
        <v>5.0220312648718846E-4</v>
      </c>
    </row>
    <row r="17" spans="1:25">
      <c r="A17" s="16">
        <v>20</v>
      </c>
      <c r="B17" t="s">
        <v>277</v>
      </c>
      <c r="C17" t="s">
        <v>13</v>
      </c>
      <c r="D17">
        <v>5157101</v>
      </c>
      <c r="E17">
        <v>3558010</v>
      </c>
      <c r="F17">
        <v>6.0602869999999998</v>
      </c>
      <c r="G17">
        <v>0</v>
      </c>
      <c r="H17">
        <v>80.962999999999994</v>
      </c>
      <c r="I17">
        <v>20.2</v>
      </c>
      <c r="J17">
        <v>779.6</v>
      </c>
      <c r="K17">
        <v>1352.7</v>
      </c>
      <c r="L17">
        <v>1.0095000000000001</v>
      </c>
      <c r="M17">
        <v>67.915999999999997</v>
      </c>
      <c r="N17">
        <v>92.741</v>
      </c>
      <c r="O17">
        <v>73.384</v>
      </c>
      <c r="P17">
        <v>18.399999999999999</v>
      </c>
      <c r="Q17">
        <v>21.4</v>
      </c>
      <c r="R17">
        <v>19.5</v>
      </c>
      <c r="S17">
        <v>4.95</v>
      </c>
      <c r="T17" s="16">
        <v>19</v>
      </c>
      <c r="U17" s="23">
        <f t="shared" si="1"/>
        <v>18699</v>
      </c>
      <c r="V17" s="16"/>
      <c r="W17" s="110" t="s">
        <v>666</v>
      </c>
      <c r="X17" s="110">
        <v>5157125</v>
      </c>
      <c r="Y17" s="246">
        <f t="shared" si="0"/>
        <v>4.6537773837940222E-4</v>
      </c>
    </row>
    <row r="18" spans="1:25">
      <c r="A18" s="16">
        <v>19</v>
      </c>
      <c r="B18" t="s">
        <v>278</v>
      </c>
      <c r="C18" t="s">
        <v>13</v>
      </c>
      <c r="D18">
        <v>5138402</v>
      </c>
      <c r="E18">
        <v>3555151</v>
      </c>
      <c r="F18">
        <v>6.4291929999999997</v>
      </c>
      <c r="G18">
        <v>0</v>
      </c>
      <c r="H18">
        <v>78.676000000000002</v>
      </c>
      <c r="I18">
        <v>20.3</v>
      </c>
      <c r="J18">
        <v>824.4</v>
      </c>
      <c r="K18">
        <v>1643.4</v>
      </c>
      <c r="L18">
        <v>1.0101</v>
      </c>
      <c r="M18">
        <v>42.456000000000003</v>
      </c>
      <c r="N18">
        <v>88.192999999999998</v>
      </c>
      <c r="O18">
        <v>78.650000000000006</v>
      </c>
      <c r="P18">
        <v>19.2</v>
      </c>
      <c r="Q18">
        <v>21.6</v>
      </c>
      <c r="R18">
        <v>20</v>
      </c>
      <c r="S18">
        <v>4.9400000000000004</v>
      </c>
      <c r="T18" s="16">
        <v>18</v>
      </c>
      <c r="U18" s="23">
        <f t="shared" si="1"/>
        <v>19760</v>
      </c>
      <c r="V18" s="16"/>
      <c r="W18" s="110" t="s">
        <v>667</v>
      </c>
      <c r="X18" s="110">
        <v>5138422</v>
      </c>
      <c r="Y18" s="246">
        <f t="shared" si="0"/>
        <v>3.8922606678681859E-4</v>
      </c>
    </row>
    <row r="19" spans="1:25">
      <c r="A19" s="16">
        <v>18</v>
      </c>
      <c r="B19" t="s">
        <v>279</v>
      </c>
      <c r="C19" t="s">
        <v>13</v>
      </c>
      <c r="D19">
        <v>5118642</v>
      </c>
      <c r="E19">
        <v>3551989</v>
      </c>
      <c r="F19">
        <v>5.9204929999999996</v>
      </c>
      <c r="G19">
        <v>0</v>
      </c>
      <c r="H19">
        <v>93.533000000000001</v>
      </c>
      <c r="I19">
        <v>19.399999999999999</v>
      </c>
      <c r="J19">
        <v>72.8</v>
      </c>
      <c r="K19">
        <v>1316.7</v>
      </c>
      <c r="L19">
        <v>1.0091000000000001</v>
      </c>
      <c r="M19">
        <v>59.161999999999999</v>
      </c>
      <c r="N19">
        <v>97.265000000000001</v>
      </c>
      <c r="O19">
        <v>71.775999999999996</v>
      </c>
      <c r="P19">
        <v>12.1</v>
      </c>
      <c r="Q19">
        <v>26.8</v>
      </c>
      <c r="R19">
        <v>20.7</v>
      </c>
      <c r="S19">
        <v>4.95</v>
      </c>
      <c r="T19" s="16">
        <v>17</v>
      </c>
      <c r="U19" s="23">
        <f t="shared" si="1"/>
        <v>1763</v>
      </c>
      <c r="V19" s="16"/>
      <c r="W19" s="110" t="s">
        <v>668</v>
      </c>
      <c r="X19" s="110">
        <v>5118661</v>
      </c>
      <c r="Y19" s="246">
        <f t="shared" si="0"/>
        <v>3.7119220293391209E-4</v>
      </c>
    </row>
    <row r="20" spans="1:25">
      <c r="A20" s="16">
        <v>17</v>
      </c>
      <c r="B20" t="s">
        <v>280</v>
      </c>
      <c r="C20" t="s">
        <v>13</v>
      </c>
      <c r="D20">
        <v>5116879</v>
      </c>
      <c r="E20">
        <v>3551725</v>
      </c>
      <c r="F20">
        <v>7.7361529999999998</v>
      </c>
      <c r="G20">
        <v>0</v>
      </c>
      <c r="H20">
        <v>92.921999999999997</v>
      </c>
      <c r="I20">
        <v>18.3</v>
      </c>
      <c r="J20">
        <v>84.8</v>
      </c>
      <c r="K20">
        <v>360.5</v>
      </c>
      <c r="L20">
        <v>1.0132000000000001</v>
      </c>
      <c r="M20">
        <v>89.388000000000005</v>
      </c>
      <c r="N20">
        <v>96.924000000000007</v>
      </c>
      <c r="O20">
        <v>94.992999999999995</v>
      </c>
      <c r="P20">
        <v>11.5</v>
      </c>
      <c r="Q20">
        <v>23.9</v>
      </c>
      <c r="R20">
        <v>15.3</v>
      </c>
      <c r="S20">
        <v>4.97</v>
      </c>
      <c r="T20" s="16">
        <v>16</v>
      </c>
      <c r="U20" s="23">
        <f t="shared" si="1"/>
        <v>1960</v>
      </c>
      <c r="V20" s="16"/>
      <c r="W20" s="110" t="s">
        <v>669</v>
      </c>
      <c r="X20" s="110">
        <v>5116879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5114919</v>
      </c>
      <c r="E21">
        <v>3551455</v>
      </c>
      <c r="F21">
        <v>7.248907</v>
      </c>
      <c r="G21">
        <v>0</v>
      </c>
      <c r="H21">
        <v>89.49</v>
      </c>
      <c r="I21">
        <v>21</v>
      </c>
      <c r="J21">
        <v>358</v>
      </c>
      <c r="K21">
        <v>522.29999999999995</v>
      </c>
      <c r="L21">
        <v>1.0114000000000001</v>
      </c>
      <c r="M21">
        <v>85.731999999999999</v>
      </c>
      <c r="N21">
        <v>91.275999999999996</v>
      </c>
      <c r="O21">
        <v>90.71</v>
      </c>
      <c r="P21">
        <v>19.5</v>
      </c>
      <c r="Q21">
        <v>23.2</v>
      </c>
      <c r="R21">
        <v>21.8</v>
      </c>
      <c r="S21">
        <v>4.97</v>
      </c>
      <c r="T21" s="16">
        <v>15</v>
      </c>
      <c r="U21" s="23">
        <f t="shared" si="1"/>
        <v>8588</v>
      </c>
      <c r="V21" s="16"/>
      <c r="W21" s="110" t="s">
        <v>670</v>
      </c>
      <c r="X21" s="110">
        <v>5114934</v>
      </c>
      <c r="Y21" s="246">
        <f t="shared" si="0"/>
        <v>2.9325977595817676E-4</v>
      </c>
    </row>
    <row r="22" spans="1:25" s="25" customFormat="1">
      <c r="A22" s="21">
        <v>15</v>
      </c>
      <c r="B22" t="s">
        <v>248</v>
      </c>
      <c r="C22" t="s">
        <v>13</v>
      </c>
      <c r="D22">
        <v>5106331</v>
      </c>
      <c r="E22">
        <v>3550259</v>
      </c>
      <c r="F22">
        <v>7.0011710000000003</v>
      </c>
      <c r="G22">
        <v>0</v>
      </c>
      <c r="H22">
        <v>82.896000000000001</v>
      </c>
      <c r="I22">
        <v>20</v>
      </c>
      <c r="J22">
        <v>527.70000000000005</v>
      </c>
      <c r="K22">
        <v>1013.1</v>
      </c>
      <c r="L22">
        <v>1.0109999999999999</v>
      </c>
      <c r="M22">
        <v>69.397999999999996</v>
      </c>
      <c r="N22">
        <v>87.082999999999998</v>
      </c>
      <c r="O22">
        <v>87.067999999999998</v>
      </c>
      <c r="P22">
        <v>18.899999999999999</v>
      </c>
      <c r="Q22">
        <v>21.3</v>
      </c>
      <c r="R22">
        <v>21.3</v>
      </c>
      <c r="S22">
        <v>4.96</v>
      </c>
      <c r="T22" s="22">
        <v>14</v>
      </c>
      <c r="U22" s="23">
        <f t="shared" si="1"/>
        <v>12653</v>
      </c>
      <c r="V22" s="24">
        <v>15</v>
      </c>
      <c r="W22" s="110" t="s">
        <v>671</v>
      </c>
      <c r="X22" s="110">
        <v>5106344</v>
      </c>
      <c r="Y22" s="246">
        <f t="shared" si="0"/>
        <v>2.5458592480731568E-4</v>
      </c>
    </row>
    <row r="23" spans="1:25">
      <c r="A23" s="16">
        <v>14</v>
      </c>
      <c r="B23" t="s">
        <v>249</v>
      </c>
      <c r="C23" t="s">
        <v>13</v>
      </c>
      <c r="D23">
        <v>5093678</v>
      </c>
      <c r="E23">
        <v>3548367</v>
      </c>
      <c r="F23">
        <v>6.1133579999999998</v>
      </c>
      <c r="G23">
        <v>0</v>
      </c>
      <c r="H23">
        <v>78.942999999999998</v>
      </c>
      <c r="I23">
        <v>19.8</v>
      </c>
      <c r="J23">
        <v>765.8</v>
      </c>
      <c r="K23">
        <v>1044.2</v>
      </c>
      <c r="L23">
        <v>1.0096000000000001</v>
      </c>
      <c r="M23">
        <v>69.078999999999994</v>
      </c>
      <c r="N23">
        <v>86.691999999999993</v>
      </c>
      <c r="O23">
        <v>74.036000000000001</v>
      </c>
      <c r="P23">
        <v>18.899999999999999</v>
      </c>
      <c r="Q23">
        <v>21.3</v>
      </c>
      <c r="R23">
        <v>19.3</v>
      </c>
      <c r="S23">
        <v>4.95</v>
      </c>
      <c r="T23" s="16">
        <v>13</v>
      </c>
      <c r="U23" s="23">
        <f t="shared" si="1"/>
        <v>18361</v>
      </c>
      <c r="V23" s="16"/>
      <c r="W23" s="110" t="s">
        <v>672</v>
      </c>
      <c r="X23" s="110">
        <v>5093702</v>
      </c>
      <c r="Y23" s="246">
        <f t="shared" si="0"/>
        <v>4.7117230417370592E-4</v>
      </c>
    </row>
    <row r="24" spans="1:25">
      <c r="A24" s="16">
        <v>13</v>
      </c>
      <c r="B24" t="s">
        <v>250</v>
      </c>
      <c r="C24" t="s">
        <v>13</v>
      </c>
      <c r="D24">
        <v>5075317</v>
      </c>
      <c r="E24">
        <v>3545512</v>
      </c>
      <c r="F24">
        <v>6.2083740000000001</v>
      </c>
      <c r="G24">
        <v>0</v>
      </c>
      <c r="H24">
        <v>78.346000000000004</v>
      </c>
      <c r="I24">
        <v>19.899999999999999</v>
      </c>
      <c r="J24">
        <v>787.5</v>
      </c>
      <c r="K24">
        <v>1140.3</v>
      </c>
      <c r="L24">
        <v>1.0097</v>
      </c>
      <c r="M24">
        <v>66.676000000000002</v>
      </c>
      <c r="N24">
        <v>86.707999999999998</v>
      </c>
      <c r="O24">
        <v>75.537000000000006</v>
      </c>
      <c r="P24">
        <v>19.3</v>
      </c>
      <c r="Q24">
        <v>21.4</v>
      </c>
      <c r="R24">
        <v>19.8</v>
      </c>
      <c r="S24">
        <v>4.96</v>
      </c>
      <c r="T24" s="16">
        <v>12</v>
      </c>
      <c r="U24" s="23">
        <f t="shared" si="1"/>
        <v>18879</v>
      </c>
      <c r="V24" s="16"/>
      <c r="W24" s="110" t="s">
        <v>673</v>
      </c>
      <c r="X24" s="110">
        <v>5075342</v>
      </c>
      <c r="Y24" s="246">
        <f t="shared" si="0"/>
        <v>4.9258006937691334E-4</v>
      </c>
    </row>
    <row r="25" spans="1:25">
      <c r="A25" s="16">
        <v>12</v>
      </c>
      <c r="B25" t="s">
        <v>251</v>
      </c>
      <c r="C25" t="s">
        <v>13</v>
      </c>
      <c r="D25">
        <v>5056438</v>
      </c>
      <c r="E25">
        <v>3542551</v>
      </c>
      <c r="F25">
        <v>6.2340350000000004</v>
      </c>
      <c r="G25">
        <v>0</v>
      </c>
      <c r="H25">
        <v>78.846999999999994</v>
      </c>
      <c r="I25">
        <v>20</v>
      </c>
      <c r="J25">
        <v>755.7</v>
      </c>
      <c r="K25">
        <v>1014.6</v>
      </c>
      <c r="L25">
        <v>1.0097</v>
      </c>
      <c r="M25">
        <v>70.605999999999995</v>
      </c>
      <c r="N25">
        <v>86.117000000000004</v>
      </c>
      <c r="O25">
        <v>76.067999999999998</v>
      </c>
      <c r="P25">
        <v>19.5</v>
      </c>
      <c r="Q25">
        <v>20.9</v>
      </c>
      <c r="R25">
        <v>20.399999999999999</v>
      </c>
      <c r="S25">
        <v>4.96</v>
      </c>
      <c r="T25" s="16">
        <v>11</v>
      </c>
      <c r="U25" s="23">
        <f t="shared" si="1"/>
        <v>18127</v>
      </c>
      <c r="V25" s="16"/>
      <c r="W25" s="110" t="s">
        <v>674</v>
      </c>
      <c r="X25" s="110">
        <v>5056452</v>
      </c>
      <c r="Y25" s="246">
        <f t="shared" si="0"/>
        <v>2.7687474859305894E-4</v>
      </c>
    </row>
    <row r="26" spans="1:25">
      <c r="A26" s="16">
        <v>11</v>
      </c>
      <c r="B26" t="s">
        <v>252</v>
      </c>
      <c r="C26" t="s">
        <v>13</v>
      </c>
      <c r="D26">
        <v>5038311</v>
      </c>
      <c r="E26">
        <v>3539727</v>
      </c>
      <c r="F26">
        <v>6.3579850000000002</v>
      </c>
      <c r="G26">
        <v>0</v>
      </c>
      <c r="H26">
        <v>79.275999999999996</v>
      </c>
      <c r="I26">
        <v>20.7</v>
      </c>
      <c r="J26">
        <v>802.7</v>
      </c>
      <c r="K26">
        <v>1087</v>
      </c>
      <c r="L26">
        <v>1.01</v>
      </c>
      <c r="M26">
        <v>70.239999999999995</v>
      </c>
      <c r="N26">
        <v>87.364000000000004</v>
      </c>
      <c r="O26">
        <v>77.694000000000003</v>
      </c>
      <c r="P26">
        <v>19.7</v>
      </c>
      <c r="Q26">
        <v>22.3</v>
      </c>
      <c r="R26">
        <v>20.100000000000001</v>
      </c>
      <c r="S26">
        <v>4.97</v>
      </c>
      <c r="T26" s="16">
        <v>10</v>
      </c>
      <c r="U26" s="23">
        <f t="shared" si="1"/>
        <v>19243</v>
      </c>
      <c r="V26" s="16"/>
      <c r="W26" s="110" t="s">
        <v>675</v>
      </c>
      <c r="X26" s="110">
        <v>5038330</v>
      </c>
      <c r="Y26" s="246">
        <f t="shared" si="0"/>
        <v>3.7711050389077627E-4</v>
      </c>
    </row>
    <row r="27" spans="1:25">
      <c r="A27" s="16">
        <v>10</v>
      </c>
      <c r="B27" t="s">
        <v>253</v>
      </c>
      <c r="C27" t="s">
        <v>13</v>
      </c>
      <c r="D27">
        <v>5019068</v>
      </c>
      <c r="E27">
        <v>3536735</v>
      </c>
      <c r="F27">
        <v>6.6600830000000002</v>
      </c>
      <c r="G27">
        <v>0</v>
      </c>
      <c r="H27">
        <v>90.034000000000006</v>
      </c>
      <c r="I27">
        <v>19.3</v>
      </c>
      <c r="J27">
        <v>275.8</v>
      </c>
      <c r="K27">
        <v>1159.7</v>
      </c>
      <c r="L27">
        <v>1.0104</v>
      </c>
      <c r="M27">
        <v>68.275999999999996</v>
      </c>
      <c r="N27">
        <v>93.691999999999993</v>
      </c>
      <c r="O27">
        <v>82.305999999999997</v>
      </c>
      <c r="P27">
        <v>15.5</v>
      </c>
      <c r="Q27">
        <v>21.3</v>
      </c>
      <c r="R27">
        <v>21.3</v>
      </c>
      <c r="S27">
        <v>4.96</v>
      </c>
      <c r="T27" s="16">
        <v>9</v>
      </c>
      <c r="U27" s="23">
        <f t="shared" si="1"/>
        <v>6502</v>
      </c>
      <c r="V27" s="16"/>
      <c r="W27" s="110" t="s">
        <v>676</v>
      </c>
      <c r="X27" s="110">
        <v>5019082</v>
      </c>
      <c r="Y27" s="246">
        <f t="shared" si="0"/>
        <v>2.7893624871921929E-4</v>
      </c>
    </row>
    <row r="28" spans="1:25">
      <c r="A28" s="16">
        <v>9</v>
      </c>
      <c r="B28" t="s">
        <v>254</v>
      </c>
      <c r="C28" t="s">
        <v>13</v>
      </c>
      <c r="D28">
        <v>5012566</v>
      </c>
      <c r="E28">
        <v>3535820</v>
      </c>
      <c r="F28">
        <v>7.1441860000000004</v>
      </c>
      <c r="G28">
        <v>0</v>
      </c>
      <c r="H28">
        <v>82.992999999999995</v>
      </c>
      <c r="I28">
        <v>19.899999999999999</v>
      </c>
      <c r="J28">
        <v>709.1</v>
      </c>
      <c r="K28">
        <v>1107.3</v>
      </c>
      <c r="L28">
        <v>1.0115000000000001</v>
      </c>
      <c r="M28">
        <v>71.054000000000002</v>
      </c>
      <c r="N28">
        <v>94.126999999999995</v>
      </c>
      <c r="O28">
        <v>88.561000000000007</v>
      </c>
      <c r="P28">
        <v>18</v>
      </c>
      <c r="Q28">
        <v>21.8</v>
      </c>
      <c r="R28">
        <v>19.899999999999999</v>
      </c>
      <c r="S28">
        <v>4.97</v>
      </c>
      <c r="T28" s="16">
        <v>8</v>
      </c>
      <c r="U28" s="23">
        <f t="shared" si="1"/>
        <v>16952</v>
      </c>
      <c r="V28" s="16"/>
      <c r="W28" s="110" t="s">
        <v>677</v>
      </c>
      <c r="X28" s="110">
        <v>5012581</v>
      </c>
      <c r="Y28" s="246">
        <f t="shared" si="0"/>
        <v>2.9924793010138728E-4</v>
      </c>
    </row>
    <row r="29" spans="1:25" s="25" customFormat="1">
      <c r="A29" s="21">
        <v>8</v>
      </c>
      <c r="B29" t="s">
        <v>255</v>
      </c>
      <c r="C29" t="s">
        <v>13</v>
      </c>
      <c r="D29">
        <v>4995614</v>
      </c>
      <c r="E29">
        <v>3533279</v>
      </c>
      <c r="F29">
        <v>6.6906780000000001</v>
      </c>
      <c r="G29">
        <v>0</v>
      </c>
      <c r="H29">
        <v>79.180999999999997</v>
      </c>
      <c r="I29">
        <v>20.100000000000001</v>
      </c>
      <c r="J29">
        <v>764.2</v>
      </c>
      <c r="K29">
        <v>1451.5</v>
      </c>
      <c r="L29">
        <v>1.0105</v>
      </c>
      <c r="M29">
        <v>50.168999999999997</v>
      </c>
      <c r="N29">
        <v>89.411000000000001</v>
      </c>
      <c r="O29">
        <v>82.503</v>
      </c>
      <c r="P29">
        <v>19.399999999999999</v>
      </c>
      <c r="Q29">
        <v>21</v>
      </c>
      <c r="R29">
        <v>20.6</v>
      </c>
      <c r="S29">
        <v>4.97</v>
      </c>
      <c r="T29" s="22">
        <v>7</v>
      </c>
      <c r="U29" s="23">
        <f t="shared" si="1"/>
        <v>18306</v>
      </c>
      <c r="V29" s="24">
        <v>8</v>
      </c>
      <c r="W29" s="110" t="s">
        <v>678</v>
      </c>
      <c r="X29" s="110">
        <v>4995628</v>
      </c>
      <c r="Y29" s="246">
        <f t="shared" si="0"/>
        <v>2.8024583164665273E-4</v>
      </c>
    </row>
    <row r="30" spans="1:25">
      <c r="A30" s="16">
        <v>7</v>
      </c>
      <c r="B30" t="s">
        <v>256</v>
      </c>
      <c r="C30" t="s">
        <v>13</v>
      </c>
      <c r="D30">
        <v>4977308</v>
      </c>
      <c r="E30">
        <v>3530418</v>
      </c>
      <c r="F30">
        <v>6.0390059999999997</v>
      </c>
      <c r="G30">
        <v>0</v>
      </c>
      <c r="H30">
        <v>75.465999999999994</v>
      </c>
      <c r="I30">
        <v>20.100000000000001</v>
      </c>
      <c r="J30">
        <v>860.2</v>
      </c>
      <c r="K30">
        <v>1304.8</v>
      </c>
      <c r="L30">
        <v>1.0095000000000001</v>
      </c>
      <c r="M30">
        <v>56.831000000000003</v>
      </c>
      <c r="N30">
        <v>85.438000000000002</v>
      </c>
      <c r="O30">
        <v>73.055000000000007</v>
      </c>
      <c r="P30">
        <v>18.7</v>
      </c>
      <c r="Q30">
        <v>21.8</v>
      </c>
      <c r="R30">
        <v>19.399999999999999</v>
      </c>
      <c r="S30">
        <v>4.97</v>
      </c>
      <c r="T30" s="16">
        <v>6</v>
      </c>
      <c r="U30" s="23">
        <f t="shared" si="1"/>
        <v>20636</v>
      </c>
      <c r="V30" s="5"/>
      <c r="W30" s="110" t="s">
        <v>679</v>
      </c>
      <c r="X30" s="110">
        <v>4977327</v>
      </c>
      <c r="Y30" s="246">
        <f t="shared" si="0"/>
        <v>3.817324545707379E-4</v>
      </c>
    </row>
    <row r="31" spans="1:25">
      <c r="A31" s="16">
        <v>6</v>
      </c>
      <c r="B31" t="s">
        <v>257</v>
      </c>
      <c r="C31" t="s">
        <v>13</v>
      </c>
      <c r="D31">
        <v>4956672</v>
      </c>
      <c r="E31">
        <v>3527052</v>
      </c>
      <c r="F31">
        <v>6.5768659999999999</v>
      </c>
      <c r="G31">
        <v>0</v>
      </c>
      <c r="H31">
        <v>77.971999999999994</v>
      </c>
      <c r="I31">
        <v>20.7</v>
      </c>
      <c r="J31">
        <v>764.5</v>
      </c>
      <c r="K31">
        <v>1209.5</v>
      </c>
      <c r="L31">
        <v>1.0103</v>
      </c>
      <c r="M31">
        <v>60.671999999999997</v>
      </c>
      <c r="N31">
        <v>89.009</v>
      </c>
      <c r="O31">
        <v>80.980999999999995</v>
      </c>
      <c r="P31">
        <v>19.3</v>
      </c>
      <c r="Q31">
        <v>22.8</v>
      </c>
      <c r="R31">
        <v>20.8</v>
      </c>
      <c r="S31">
        <v>4.97</v>
      </c>
      <c r="T31" s="16">
        <v>5</v>
      </c>
      <c r="U31" s="23">
        <f t="shared" si="1"/>
        <v>18335</v>
      </c>
      <c r="V31" s="5"/>
      <c r="W31" s="110" t="s">
        <v>680</v>
      </c>
      <c r="X31" s="110">
        <v>4956685</v>
      </c>
      <c r="Y31" s="246">
        <f t="shared" si="0"/>
        <v>2.6227275074575118E-4</v>
      </c>
    </row>
    <row r="32" spans="1:25">
      <c r="A32" s="16">
        <v>5</v>
      </c>
      <c r="B32" t="s">
        <v>258</v>
      </c>
      <c r="C32" t="s">
        <v>13</v>
      </c>
      <c r="D32">
        <v>4938337</v>
      </c>
      <c r="E32">
        <v>3524135</v>
      </c>
      <c r="F32">
        <v>6.028232</v>
      </c>
      <c r="G32">
        <v>0</v>
      </c>
      <c r="H32">
        <v>79.539000000000001</v>
      </c>
      <c r="I32">
        <v>20.8</v>
      </c>
      <c r="J32">
        <v>734.8</v>
      </c>
      <c r="K32">
        <v>1250.5999999999999</v>
      </c>
      <c r="L32">
        <v>1.0093000000000001</v>
      </c>
      <c r="M32">
        <v>60.073999999999998</v>
      </c>
      <c r="N32">
        <v>90.153999999999996</v>
      </c>
      <c r="O32">
        <v>73.23</v>
      </c>
      <c r="P32">
        <v>19.7</v>
      </c>
      <c r="Q32">
        <v>22.5</v>
      </c>
      <c r="R32">
        <v>20.5</v>
      </c>
      <c r="S32">
        <v>4.97</v>
      </c>
      <c r="T32" s="16">
        <v>4</v>
      </c>
      <c r="U32" s="23">
        <f t="shared" si="1"/>
        <v>17612</v>
      </c>
      <c r="V32" s="5"/>
      <c r="W32" s="110" t="s">
        <v>681</v>
      </c>
      <c r="X32" s="110">
        <v>4938356</v>
      </c>
      <c r="Y32" s="246">
        <f t="shared" si="0"/>
        <v>3.8474490501982928E-4</v>
      </c>
    </row>
    <row r="33" spans="1:25">
      <c r="A33" s="16">
        <v>4</v>
      </c>
      <c r="B33" t="s">
        <v>259</v>
      </c>
      <c r="C33" t="s">
        <v>13</v>
      </c>
      <c r="D33">
        <v>4920725</v>
      </c>
      <c r="E33">
        <v>3521393</v>
      </c>
      <c r="F33">
        <v>6.3156739999999996</v>
      </c>
      <c r="G33">
        <v>0</v>
      </c>
      <c r="H33">
        <v>77.941999999999993</v>
      </c>
      <c r="I33">
        <v>20.7</v>
      </c>
      <c r="J33">
        <v>782.4</v>
      </c>
      <c r="K33">
        <v>1365.8</v>
      </c>
      <c r="L33">
        <v>1.0098</v>
      </c>
      <c r="M33">
        <v>60.081000000000003</v>
      </c>
      <c r="N33">
        <v>86.888999999999996</v>
      </c>
      <c r="O33">
        <v>77.444999999999993</v>
      </c>
      <c r="P33">
        <v>18.899999999999999</v>
      </c>
      <c r="Q33">
        <v>22.4</v>
      </c>
      <c r="R33">
        <v>21.2</v>
      </c>
      <c r="S33">
        <v>4.97</v>
      </c>
      <c r="T33" s="16">
        <v>3</v>
      </c>
      <c r="U33" s="23">
        <f t="shared" si="1"/>
        <v>18763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4901962</v>
      </c>
      <c r="E34">
        <v>3518412</v>
      </c>
      <c r="F34">
        <v>6.3687199999999997</v>
      </c>
      <c r="G34">
        <v>0</v>
      </c>
      <c r="H34">
        <v>90.129000000000005</v>
      </c>
      <c r="I34">
        <v>17.5</v>
      </c>
      <c r="J34">
        <v>164.9</v>
      </c>
      <c r="K34">
        <v>883.8</v>
      </c>
      <c r="L34">
        <v>1.0099</v>
      </c>
      <c r="M34">
        <v>75.085999999999999</v>
      </c>
      <c r="N34">
        <v>94.406000000000006</v>
      </c>
      <c r="O34">
        <v>78.212999999999994</v>
      </c>
      <c r="P34">
        <v>9.3000000000000007</v>
      </c>
      <c r="Q34">
        <v>23.2</v>
      </c>
      <c r="R34">
        <v>21.3</v>
      </c>
      <c r="S34">
        <v>4.97</v>
      </c>
      <c r="T34" s="16">
        <v>2</v>
      </c>
      <c r="U34" s="23">
        <f t="shared" si="1"/>
        <v>3922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4898040</v>
      </c>
      <c r="E35">
        <v>3517848</v>
      </c>
      <c r="F35">
        <v>7.0927119999999997</v>
      </c>
      <c r="G35">
        <v>0</v>
      </c>
      <c r="H35">
        <v>83.259</v>
      </c>
      <c r="I35">
        <v>20.3</v>
      </c>
      <c r="J35">
        <v>669.8</v>
      </c>
      <c r="K35">
        <v>863.9</v>
      </c>
      <c r="L35">
        <v>1.0112000000000001</v>
      </c>
      <c r="M35">
        <v>75.643000000000001</v>
      </c>
      <c r="N35">
        <v>91.245999999999995</v>
      </c>
      <c r="O35">
        <v>88.185000000000002</v>
      </c>
      <c r="P35">
        <v>19.2</v>
      </c>
      <c r="Q35">
        <v>21.8</v>
      </c>
      <c r="R35">
        <v>20.9</v>
      </c>
      <c r="S35">
        <v>4.97</v>
      </c>
      <c r="T35" s="16">
        <v>1</v>
      </c>
      <c r="U35" s="23">
        <f t="shared" si="1"/>
        <v>16057</v>
      </c>
      <c r="V35" s="5"/>
      <c r="W35" s="105"/>
      <c r="X35" s="101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4881983</v>
      </c>
      <c r="E36">
        <v>3515454</v>
      </c>
      <c r="F36">
        <v>6.4198940000000002</v>
      </c>
      <c r="G36">
        <v>0</v>
      </c>
      <c r="H36">
        <v>81.025999999999996</v>
      </c>
      <c r="I36">
        <v>20.8</v>
      </c>
      <c r="J36">
        <v>627.4</v>
      </c>
      <c r="K36">
        <v>932.4</v>
      </c>
      <c r="L36">
        <v>1.01</v>
      </c>
      <c r="M36">
        <v>72.933000000000007</v>
      </c>
      <c r="N36">
        <v>90.007000000000005</v>
      </c>
      <c r="O36">
        <v>78.881</v>
      </c>
      <c r="P36">
        <v>19.600000000000001</v>
      </c>
      <c r="Q36">
        <v>22.4</v>
      </c>
      <c r="R36">
        <v>21.1</v>
      </c>
      <c r="S36">
        <v>4.97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101800</v>
      </c>
      <c r="T6" s="22">
        <v>30</v>
      </c>
      <c r="U6" s="23">
        <f>D6-D7</f>
        <v>876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100924</v>
      </c>
      <c r="T7" s="16">
        <v>29</v>
      </c>
      <c r="U7" s="23">
        <f>D7-D8</f>
        <v>1088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99836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1394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98442</v>
      </c>
      <c r="E9">
        <v>155801</v>
      </c>
      <c r="F9">
        <v>6.5676310000000004</v>
      </c>
      <c r="G9">
        <v>0</v>
      </c>
      <c r="H9">
        <v>83.186000000000007</v>
      </c>
      <c r="I9">
        <v>16.399999999999999</v>
      </c>
      <c r="J9">
        <v>43.1</v>
      </c>
      <c r="K9">
        <v>288.60000000000002</v>
      </c>
      <c r="L9">
        <v>1.0116000000000001</v>
      </c>
      <c r="M9">
        <v>64.728999999999999</v>
      </c>
      <c r="N9">
        <v>90.655000000000001</v>
      </c>
      <c r="O9">
        <v>81.055999999999997</v>
      </c>
      <c r="P9">
        <v>8.4</v>
      </c>
      <c r="Q9">
        <v>24.5</v>
      </c>
      <c r="R9">
        <v>21.9</v>
      </c>
      <c r="S9">
        <v>4.76</v>
      </c>
      <c r="T9" s="16">
        <v>27</v>
      </c>
      <c r="U9" s="23">
        <f t="shared" si="1"/>
        <v>988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97454</v>
      </c>
      <c r="E10">
        <v>155657</v>
      </c>
      <c r="F10">
        <v>6.9660000000000002</v>
      </c>
      <c r="G10">
        <v>0</v>
      </c>
      <c r="H10">
        <v>89.304000000000002</v>
      </c>
      <c r="I10">
        <v>19.5</v>
      </c>
      <c r="J10">
        <v>63</v>
      </c>
      <c r="K10">
        <v>287.39999999999998</v>
      </c>
      <c r="L10">
        <v>1.0124</v>
      </c>
      <c r="M10">
        <v>85.843000000000004</v>
      </c>
      <c r="N10">
        <v>92.027000000000001</v>
      </c>
      <c r="O10">
        <v>86.641999999999996</v>
      </c>
      <c r="P10">
        <v>8.8000000000000007</v>
      </c>
      <c r="Q10">
        <v>27.5</v>
      </c>
      <c r="R10">
        <v>21.9</v>
      </c>
      <c r="S10">
        <v>4.76</v>
      </c>
      <c r="T10" s="16">
        <v>26</v>
      </c>
      <c r="U10" s="23">
        <f t="shared" si="1"/>
        <v>1426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96028</v>
      </c>
      <c r="E11">
        <v>155460</v>
      </c>
      <c r="F11">
        <v>7.1644259999999997</v>
      </c>
      <c r="G11">
        <v>0</v>
      </c>
      <c r="H11">
        <v>90.367999999999995</v>
      </c>
      <c r="I11">
        <v>17.8</v>
      </c>
      <c r="J11">
        <v>50.6</v>
      </c>
      <c r="K11">
        <v>284.3</v>
      </c>
      <c r="L11">
        <v>1.0127999999999999</v>
      </c>
      <c r="M11">
        <v>86.855999999999995</v>
      </c>
      <c r="N11">
        <v>93.293000000000006</v>
      </c>
      <c r="O11">
        <v>89.605000000000004</v>
      </c>
      <c r="P11">
        <v>8.5</v>
      </c>
      <c r="Q11">
        <v>26.6</v>
      </c>
      <c r="R11">
        <v>22.5</v>
      </c>
      <c r="S11">
        <v>4.7699999999999996</v>
      </c>
      <c r="T11" s="16">
        <v>25</v>
      </c>
      <c r="U11" s="23">
        <f t="shared" si="1"/>
        <v>1159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94869</v>
      </c>
      <c r="E12">
        <v>155301</v>
      </c>
      <c r="F12">
        <v>7.2190640000000004</v>
      </c>
      <c r="G12">
        <v>0</v>
      </c>
      <c r="H12">
        <v>90.266000000000005</v>
      </c>
      <c r="I12">
        <v>20.3</v>
      </c>
      <c r="J12">
        <v>58.7</v>
      </c>
      <c r="K12">
        <v>289.2</v>
      </c>
      <c r="L12">
        <v>1.0127999999999999</v>
      </c>
      <c r="M12">
        <v>86.727999999999994</v>
      </c>
      <c r="N12">
        <v>92.971999999999994</v>
      </c>
      <c r="O12">
        <v>90.599000000000004</v>
      </c>
      <c r="P12">
        <v>11.2</v>
      </c>
      <c r="Q12">
        <v>24.6</v>
      </c>
      <c r="R12">
        <v>23.2</v>
      </c>
      <c r="S12">
        <v>4.78</v>
      </c>
      <c r="T12" s="16">
        <v>24</v>
      </c>
      <c r="U12" s="23">
        <f t="shared" si="1"/>
        <v>1383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93486</v>
      </c>
      <c r="E13">
        <v>155109</v>
      </c>
      <c r="F13">
        <v>7.1044650000000003</v>
      </c>
      <c r="G13">
        <v>0</v>
      </c>
      <c r="H13">
        <v>92.082999999999998</v>
      </c>
      <c r="I13">
        <v>22</v>
      </c>
      <c r="J13">
        <v>52.5</v>
      </c>
      <c r="K13">
        <v>283.39999999999998</v>
      </c>
      <c r="L13">
        <v>1.0127999999999999</v>
      </c>
      <c r="M13">
        <v>88.311999999999998</v>
      </c>
      <c r="N13">
        <v>94.448999999999998</v>
      </c>
      <c r="O13">
        <v>88.421999999999997</v>
      </c>
      <c r="P13">
        <v>18</v>
      </c>
      <c r="Q13">
        <v>28.7</v>
      </c>
      <c r="R13">
        <v>21.5</v>
      </c>
      <c r="S13">
        <v>4.78</v>
      </c>
      <c r="T13" s="16">
        <v>23</v>
      </c>
      <c r="U13" s="23">
        <f t="shared" si="1"/>
        <v>1227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92259</v>
      </c>
      <c r="E14">
        <v>154943</v>
      </c>
      <c r="F14">
        <v>7.4164719999999997</v>
      </c>
      <c r="G14">
        <v>0</v>
      </c>
      <c r="H14">
        <v>91.763000000000005</v>
      </c>
      <c r="I14">
        <v>19.600000000000001</v>
      </c>
      <c r="J14">
        <v>34.200000000000003</v>
      </c>
      <c r="K14">
        <v>275.60000000000002</v>
      </c>
      <c r="L14">
        <v>1.0139</v>
      </c>
      <c r="M14">
        <v>89.531999999999996</v>
      </c>
      <c r="N14">
        <v>93.801000000000002</v>
      </c>
      <c r="O14">
        <v>91.427999999999997</v>
      </c>
      <c r="P14">
        <v>11.6</v>
      </c>
      <c r="Q14">
        <v>27.4</v>
      </c>
      <c r="R14">
        <v>17.899999999999999</v>
      </c>
      <c r="S14">
        <v>4.78</v>
      </c>
      <c r="T14" s="16">
        <v>22</v>
      </c>
      <c r="U14" s="23">
        <f t="shared" si="1"/>
        <v>741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91518</v>
      </c>
      <c r="E15">
        <v>154841</v>
      </c>
      <c r="F15">
        <v>7.2957280000000004</v>
      </c>
      <c r="G15">
        <v>0</v>
      </c>
      <c r="H15">
        <v>89.454999999999998</v>
      </c>
      <c r="I15">
        <v>22.2</v>
      </c>
      <c r="J15">
        <v>49.8</v>
      </c>
      <c r="K15">
        <v>286.8</v>
      </c>
      <c r="L15">
        <v>1.0133000000000001</v>
      </c>
      <c r="M15">
        <v>86.555000000000007</v>
      </c>
      <c r="N15">
        <v>92.765000000000001</v>
      </c>
      <c r="O15">
        <v>90.594999999999999</v>
      </c>
      <c r="P15">
        <v>17</v>
      </c>
      <c r="Q15">
        <v>27.9</v>
      </c>
      <c r="R15">
        <v>20.2</v>
      </c>
      <c r="S15">
        <v>4.78</v>
      </c>
      <c r="T15" s="22">
        <v>21</v>
      </c>
      <c r="U15" s="23">
        <f t="shared" si="1"/>
        <v>1144</v>
      </c>
      <c r="V15" s="24">
        <v>22</v>
      </c>
      <c r="W15" s="110" t="s">
        <v>682</v>
      </c>
      <c r="X15" s="110">
        <v>91518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90374</v>
      </c>
      <c r="E16">
        <v>154682</v>
      </c>
      <c r="F16">
        <v>7.0874709999999999</v>
      </c>
      <c r="G16">
        <v>0</v>
      </c>
      <c r="H16">
        <v>89.825000000000003</v>
      </c>
      <c r="I16">
        <v>21.6</v>
      </c>
      <c r="J16">
        <v>53.6</v>
      </c>
      <c r="K16">
        <v>279.89999999999998</v>
      </c>
      <c r="L16">
        <v>1.0127999999999999</v>
      </c>
      <c r="M16">
        <v>86.064999999999998</v>
      </c>
      <c r="N16">
        <v>92.37</v>
      </c>
      <c r="O16">
        <v>88.1</v>
      </c>
      <c r="P16">
        <v>17.3</v>
      </c>
      <c r="Q16">
        <v>26</v>
      </c>
      <c r="R16">
        <v>21.3</v>
      </c>
      <c r="S16">
        <v>4.78</v>
      </c>
      <c r="T16" s="16">
        <v>20</v>
      </c>
      <c r="U16" s="23">
        <f t="shared" si="1"/>
        <v>1232</v>
      </c>
      <c r="V16" s="16"/>
      <c r="W16" s="110" t="s">
        <v>683</v>
      </c>
      <c r="X16" s="110">
        <v>90374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89142</v>
      </c>
      <c r="E17">
        <v>154511</v>
      </c>
      <c r="F17">
        <v>7.2116259999999999</v>
      </c>
      <c r="G17">
        <v>0</v>
      </c>
      <c r="H17">
        <v>89.42</v>
      </c>
      <c r="I17">
        <v>21.1</v>
      </c>
      <c r="J17">
        <v>53.7</v>
      </c>
      <c r="K17">
        <v>285.8</v>
      </c>
      <c r="L17">
        <v>1.0135000000000001</v>
      </c>
      <c r="M17">
        <v>86.763999999999996</v>
      </c>
      <c r="N17">
        <v>91.772999999999996</v>
      </c>
      <c r="O17">
        <v>88.722999999999999</v>
      </c>
      <c r="P17">
        <v>11.8</v>
      </c>
      <c r="Q17">
        <v>28.5</v>
      </c>
      <c r="R17">
        <v>18.2</v>
      </c>
      <c r="S17">
        <v>4.78</v>
      </c>
      <c r="T17" s="16">
        <v>19</v>
      </c>
      <c r="U17" s="23">
        <f t="shared" si="1"/>
        <v>1241</v>
      </c>
      <c r="V17" s="16"/>
      <c r="W17" s="110" t="s">
        <v>684</v>
      </c>
      <c r="X17" s="110">
        <v>89142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87901</v>
      </c>
      <c r="E18">
        <v>154338</v>
      </c>
      <c r="F18">
        <v>7.4659959999999996</v>
      </c>
      <c r="G18">
        <v>0</v>
      </c>
      <c r="H18">
        <v>88.483999999999995</v>
      </c>
      <c r="I18">
        <v>17</v>
      </c>
      <c r="J18">
        <v>18.8</v>
      </c>
      <c r="K18">
        <v>280.10000000000002</v>
      </c>
      <c r="L18">
        <v>1.0148999999999999</v>
      </c>
      <c r="M18">
        <v>84.790999999999997</v>
      </c>
      <c r="N18">
        <v>91.594999999999999</v>
      </c>
      <c r="O18">
        <v>89.787999999999997</v>
      </c>
      <c r="P18">
        <v>8.1999999999999993</v>
      </c>
      <c r="Q18">
        <v>27.6</v>
      </c>
      <c r="R18">
        <v>11.7</v>
      </c>
      <c r="S18">
        <v>4.78</v>
      </c>
      <c r="T18" s="16">
        <v>18</v>
      </c>
      <c r="U18" s="23">
        <f t="shared" si="1"/>
        <v>392</v>
      </c>
      <c r="V18" s="16"/>
      <c r="W18" s="110" t="s">
        <v>685</v>
      </c>
      <c r="X18" s="110">
        <v>87901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87509</v>
      </c>
      <c r="E19">
        <v>154283</v>
      </c>
      <c r="F19">
        <v>7.031574</v>
      </c>
      <c r="G19">
        <v>0</v>
      </c>
      <c r="H19">
        <v>93.656999999999996</v>
      </c>
      <c r="I19">
        <v>18.600000000000001</v>
      </c>
      <c r="J19">
        <v>7</v>
      </c>
      <c r="K19">
        <v>270.2</v>
      </c>
      <c r="L19">
        <v>1.0125</v>
      </c>
      <c r="M19">
        <v>86.188000000000002</v>
      </c>
      <c r="N19">
        <v>96.858999999999995</v>
      </c>
      <c r="O19">
        <v>87.757999999999996</v>
      </c>
      <c r="P19">
        <v>8.3000000000000007</v>
      </c>
      <c r="Q19">
        <v>29.1</v>
      </c>
      <c r="R19">
        <v>22.5</v>
      </c>
      <c r="S19">
        <v>4.78</v>
      </c>
      <c r="T19" s="16">
        <v>17</v>
      </c>
      <c r="U19" s="23">
        <f t="shared" si="1"/>
        <v>169</v>
      </c>
      <c r="V19" s="16"/>
      <c r="W19" s="110" t="s">
        <v>686</v>
      </c>
      <c r="X19" s="110">
        <v>87510</v>
      </c>
      <c r="Y19" s="246">
        <f t="shared" si="0"/>
        <v>1.1427396039209725E-3</v>
      </c>
    </row>
    <row r="20" spans="1:25">
      <c r="A20" s="16">
        <v>17</v>
      </c>
      <c r="B20" t="s">
        <v>280</v>
      </c>
      <c r="C20" t="s">
        <v>13</v>
      </c>
      <c r="D20">
        <v>87340</v>
      </c>
      <c r="E20">
        <v>154259</v>
      </c>
      <c r="F20">
        <v>7.6848530000000004</v>
      </c>
      <c r="G20">
        <v>0</v>
      </c>
      <c r="H20">
        <v>92.522999999999996</v>
      </c>
      <c r="I20">
        <v>18.899999999999999</v>
      </c>
      <c r="J20">
        <v>0</v>
      </c>
      <c r="K20">
        <v>0</v>
      </c>
      <c r="L20">
        <v>1.0147999999999999</v>
      </c>
      <c r="M20">
        <v>89.869</v>
      </c>
      <c r="N20">
        <v>96.534999999999997</v>
      </c>
      <c r="O20">
        <v>94.451999999999998</v>
      </c>
      <c r="P20">
        <v>8.6</v>
      </c>
      <c r="Q20">
        <v>28.6</v>
      </c>
      <c r="R20">
        <v>16.2</v>
      </c>
      <c r="S20">
        <v>4.79</v>
      </c>
      <c r="T20" s="16">
        <v>16</v>
      </c>
      <c r="U20" s="23">
        <f t="shared" si="1"/>
        <v>0</v>
      </c>
      <c r="V20" s="16"/>
      <c r="W20" s="110" t="s">
        <v>687</v>
      </c>
      <c r="X20" s="110">
        <v>87339</v>
      </c>
      <c r="Y20" s="246">
        <f t="shared" si="0"/>
        <v>-1.1449507671130732E-3</v>
      </c>
    </row>
    <row r="21" spans="1:25">
      <c r="A21" s="16">
        <v>16</v>
      </c>
      <c r="B21" t="s">
        <v>281</v>
      </c>
      <c r="C21" t="s">
        <v>13</v>
      </c>
      <c r="D21">
        <v>87340</v>
      </c>
      <c r="E21">
        <v>154259</v>
      </c>
      <c r="F21">
        <v>7.4258920000000002</v>
      </c>
      <c r="G21">
        <v>0</v>
      </c>
      <c r="H21">
        <v>90.468999999999994</v>
      </c>
      <c r="I21">
        <v>18.899999999999999</v>
      </c>
      <c r="J21">
        <v>17.3</v>
      </c>
      <c r="K21">
        <v>227.1</v>
      </c>
      <c r="L21">
        <v>1.0142</v>
      </c>
      <c r="M21">
        <v>86.995999999999995</v>
      </c>
      <c r="N21">
        <v>92.034999999999997</v>
      </c>
      <c r="O21">
        <v>90.992999999999995</v>
      </c>
      <c r="P21">
        <v>9.3000000000000007</v>
      </c>
      <c r="Q21">
        <v>29.2</v>
      </c>
      <c r="R21">
        <v>16.399999999999999</v>
      </c>
      <c r="S21">
        <v>4.79</v>
      </c>
      <c r="T21" s="16">
        <v>15</v>
      </c>
      <c r="U21" s="23">
        <f t="shared" si="1"/>
        <v>306</v>
      </c>
      <c r="V21" s="16"/>
      <c r="W21" s="110" t="s">
        <v>688</v>
      </c>
      <c r="X21" s="110">
        <v>87339</v>
      </c>
      <c r="Y21" s="246">
        <f t="shared" si="0"/>
        <v>-1.1449507671130732E-3</v>
      </c>
    </row>
    <row r="22" spans="1:25" s="25" customFormat="1">
      <c r="A22" s="21">
        <v>15</v>
      </c>
      <c r="B22" t="s">
        <v>248</v>
      </c>
      <c r="C22" t="s">
        <v>13</v>
      </c>
      <c r="D22">
        <v>87034</v>
      </c>
      <c r="E22">
        <v>154216</v>
      </c>
      <c r="F22">
        <v>6.9713479999999999</v>
      </c>
      <c r="G22">
        <v>0</v>
      </c>
      <c r="H22">
        <v>86.201999999999998</v>
      </c>
      <c r="I22">
        <v>20.8</v>
      </c>
      <c r="J22">
        <v>37.700000000000003</v>
      </c>
      <c r="K22">
        <v>302.89999999999998</v>
      </c>
      <c r="L22">
        <v>1.0123</v>
      </c>
      <c r="M22">
        <v>82.617000000000004</v>
      </c>
      <c r="N22">
        <v>89.28</v>
      </c>
      <c r="O22">
        <v>87.132000000000005</v>
      </c>
      <c r="P22">
        <v>13.8</v>
      </c>
      <c r="Q22">
        <v>30.9</v>
      </c>
      <c r="R22">
        <v>23.2</v>
      </c>
      <c r="S22">
        <v>4.79</v>
      </c>
      <c r="T22" s="22">
        <v>14</v>
      </c>
      <c r="U22" s="23">
        <f t="shared" si="1"/>
        <v>795</v>
      </c>
      <c r="V22" s="24">
        <v>15</v>
      </c>
      <c r="W22" s="110" t="s">
        <v>689</v>
      </c>
      <c r="X22" s="110">
        <v>87035</v>
      </c>
      <c r="Y22" s="246">
        <f t="shared" si="0"/>
        <v>1.1489762621437194E-3</v>
      </c>
    </row>
    <row r="23" spans="1:25">
      <c r="A23" s="16">
        <v>14</v>
      </c>
      <c r="B23" t="s">
        <v>249</v>
      </c>
      <c r="C23" t="s">
        <v>13</v>
      </c>
      <c r="D23">
        <v>86239</v>
      </c>
      <c r="E23">
        <v>154101</v>
      </c>
      <c r="F23">
        <v>6.7709479999999997</v>
      </c>
      <c r="G23">
        <v>0</v>
      </c>
      <c r="H23">
        <v>86.971999999999994</v>
      </c>
      <c r="I23">
        <v>20.2</v>
      </c>
      <c r="J23">
        <v>40.700000000000003</v>
      </c>
      <c r="K23">
        <v>311.89999999999998</v>
      </c>
      <c r="L23">
        <v>1.012</v>
      </c>
      <c r="M23">
        <v>83.519000000000005</v>
      </c>
      <c r="N23">
        <v>90.44</v>
      </c>
      <c r="O23">
        <v>84.049000000000007</v>
      </c>
      <c r="P23">
        <v>13.3</v>
      </c>
      <c r="Q23">
        <v>29</v>
      </c>
      <c r="R23">
        <v>22.3</v>
      </c>
      <c r="S23">
        <v>4.78</v>
      </c>
      <c r="T23" s="16">
        <v>13</v>
      </c>
      <c r="U23" s="23">
        <f t="shared" si="1"/>
        <v>888</v>
      </c>
      <c r="V23" s="16"/>
      <c r="W23" s="110" t="s">
        <v>566</v>
      </c>
      <c r="X23" s="110">
        <v>86246</v>
      </c>
      <c r="Y23" s="246">
        <f t="shared" si="0"/>
        <v>8.1169772376767924E-3</v>
      </c>
    </row>
    <row r="24" spans="1:25">
      <c r="A24" s="16">
        <v>13</v>
      </c>
      <c r="B24" t="s">
        <v>250</v>
      </c>
      <c r="C24" t="s">
        <v>13</v>
      </c>
      <c r="D24">
        <v>85351</v>
      </c>
      <c r="E24">
        <v>153974</v>
      </c>
      <c r="F24">
        <v>7.0184810000000004</v>
      </c>
      <c r="G24">
        <v>0</v>
      </c>
      <c r="H24">
        <v>87.277000000000001</v>
      </c>
      <c r="I24">
        <v>19.2</v>
      </c>
      <c r="J24">
        <v>20.7</v>
      </c>
      <c r="K24">
        <v>300.10000000000002</v>
      </c>
      <c r="L24">
        <v>1.0124</v>
      </c>
      <c r="M24">
        <v>84.015000000000001</v>
      </c>
      <c r="N24">
        <v>90.549000000000007</v>
      </c>
      <c r="O24">
        <v>87.73</v>
      </c>
      <c r="P24">
        <v>13.1</v>
      </c>
      <c r="Q24">
        <v>27.3</v>
      </c>
      <c r="R24">
        <v>23</v>
      </c>
      <c r="S24">
        <v>4.79</v>
      </c>
      <c r="T24" s="16">
        <v>12</v>
      </c>
      <c r="U24" s="23">
        <f t="shared" si="1"/>
        <v>499</v>
      </c>
      <c r="V24" s="16"/>
      <c r="W24" s="110" t="s">
        <v>690</v>
      </c>
      <c r="X24" s="110">
        <v>85352</v>
      </c>
      <c r="Y24" s="246">
        <f t="shared" si="0"/>
        <v>1.1716324354722474E-3</v>
      </c>
    </row>
    <row r="25" spans="1:25">
      <c r="A25" s="16">
        <v>12</v>
      </c>
      <c r="B25" t="s">
        <v>251</v>
      </c>
      <c r="C25" t="s">
        <v>13</v>
      </c>
      <c r="D25">
        <v>84852</v>
      </c>
      <c r="E25">
        <v>153902</v>
      </c>
      <c r="F25">
        <v>7.033029</v>
      </c>
      <c r="G25">
        <v>0</v>
      </c>
      <c r="H25">
        <v>86.623000000000005</v>
      </c>
      <c r="I25">
        <v>18.600000000000001</v>
      </c>
      <c r="J25">
        <v>23.5</v>
      </c>
      <c r="K25">
        <v>245.4</v>
      </c>
      <c r="L25">
        <v>1.0133000000000001</v>
      </c>
      <c r="M25">
        <v>84.748999999999995</v>
      </c>
      <c r="N25">
        <v>89.064999999999998</v>
      </c>
      <c r="O25">
        <v>85.602999999999994</v>
      </c>
      <c r="P25">
        <v>14.7</v>
      </c>
      <c r="Q25">
        <v>25.2</v>
      </c>
      <c r="R25">
        <v>16.3</v>
      </c>
      <c r="S25">
        <v>4.8</v>
      </c>
      <c r="T25" s="16">
        <v>11</v>
      </c>
      <c r="U25" s="23">
        <f t="shared" si="1"/>
        <v>553</v>
      </c>
      <c r="V25" s="16"/>
      <c r="W25" s="110" t="s">
        <v>691</v>
      </c>
      <c r="X25" s="110">
        <v>84852</v>
      </c>
      <c r="Y25" s="246">
        <f t="shared" si="0"/>
        <v>0</v>
      </c>
    </row>
    <row r="26" spans="1:25">
      <c r="A26" s="16">
        <v>11</v>
      </c>
      <c r="B26" t="s">
        <v>252</v>
      </c>
      <c r="C26" t="s">
        <v>13</v>
      </c>
      <c r="D26">
        <v>84299</v>
      </c>
      <c r="E26">
        <v>153822</v>
      </c>
      <c r="F26">
        <v>6.9851489999999998</v>
      </c>
      <c r="G26">
        <v>0</v>
      </c>
      <c r="H26">
        <v>88.347999999999999</v>
      </c>
      <c r="I26">
        <v>22.8</v>
      </c>
      <c r="J26">
        <v>68.5</v>
      </c>
      <c r="K26">
        <v>294.5</v>
      </c>
      <c r="L26">
        <v>1.0127999999999999</v>
      </c>
      <c r="M26">
        <v>85.061999999999998</v>
      </c>
      <c r="N26">
        <v>90.856999999999999</v>
      </c>
      <c r="O26">
        <v>85.930999999999997</v>
      </c>
      <c r="P26">
        <v>19.100000000000001</v>
      </c>
      <c r="Q26">
        <v>26.2</v>
      </c>
      <c r="R26">
        <v>19.100000000000001</v>
      </c>
      <c r="S26">
        <v>4.8</v>
      </c>
      <c r="T26" s="16">
        <v>10</v>
      </c>
      <c r="U26" s="23">
        <f t="shared" si="1"/>
        <v>1542</v>
      </c>
      <c r="V26" s="16"/>
      <c r="W26" s="110" t="s">
        <v>692</v>
      </c>
      <c r="X26" s="110">
        <v>84298</v>
      </c>
      <c r="Y26" s="246">
        <f t="shared" si="0"/>
        <v>-1.1862536922109257E-3</v>
      </c>
    </row>
    <row r="27" spans="1:25">
      <c r="A27" s="16">
        <v>10</v>
      </c>
      <c r="B27" t="s">
        <v>253</v>
      </c>
      <c r="C27" t="s">
        <v>13</v>
      </c>
      <c r="D27">
        <v>82757</v>
      </c>
      <c r="E27">
        <v>153604</v>
      </c>
      <c r="F27">
        <v>6.9650550000000004</v>
      </c>
      <c r="G27">
        <v>0</v>
      </c>
      <c r="H27">
        <v>90.619</v>
      </c>
      <c r="I27">
        <v>14.5</v>
      </c>
      <c r="J27">
        <v>9.6</v>
      </c>
      <c r="K27">
        <v>300</v>
      </c>
      <c r="L27">
        <v>1.0122</v>
      </c>
      <c r="M27">
        <v>85.546000000000006</v>
      </c>
      <c r="N27">
        <v>93.162000000000006</v>
      </c>
      <c r="O27">
        <v>87.313000000000002</v>
      </c>
      <c r="P27">
        <v>5.5</v>
      </c>
      <c r="Q27">
        <v>24</v>
      </c>
      <c r="R27">
        <v>23.9</v>
      </c>
      <c r="S27">
        <v>4.79</v>
      </c>
      <c r="T27" s="16">
        <v>9</v>
      </c>
      <c r="U27" s="23">
        <f t="shared" si="1"/>
        <v>232</v>
      </c>
      <c r="V27" s="16"/>
      <c r="W27" s="110" t="s">
        <v>693</v>
      </c>
      <c r="X27" s="110">
        <v>82760</v>
      </c>
      <c r="Y27" s="246">
        <f t="shared" si="0"/>
        <v>3.6250709909779744E-3</v>
      </c>
    </row>
    <row r="28" spans="1:25">
      <c r="A28" s="16">
        <v>9</v>
      </c>
      <c r="B28" t="s">
        <v>254</v>
      </c>
      <c r="C28" t="s">
        <v>13</v>
      </c>
      <c r="D28">
        <v>82525</v>
      </c>
      <c r="E28">
        <v>153570</v>
      </c>
      <c r="F28">
        <v>7.4801460000000004</v>
      </c>
      <c r="G28">
        <v>0</v>
      </c>
      <c r="H28">
        <v>90.12</v>
      </c>
      <c r="I28">
        <v>16.5</v>
      </c>
      <c r="J28">
        <v>0</v>
      </c>
      <c r="K28">
        <v>0</v>
      </c>
      <c r="L28">
        <v>1.0145</v>
      </c>
      <c r="M28">
        <v>86.936000000000007</v>
      </c>
      <c r="N28">
        <v>93.552999999999997</v>
      </c>
      <c r="O28">
        <v>91.105000000000004</v>
      </c>
      <c r="P28">
        <v>10.199999999999999</v>
      </c>
      <c r="Q28">
        <v>26.6</v>
      </c>
      <c r="R28">
        <v>14.7</v>
      </c>
      <c r="S28">
        <v>4.8</v>
      </c>
      <c r="T28" s="16">
        <v>8</v>
      </c>
      <c r="U28" s="23">
        <f t="shared" si="1"/>
        <v>2</v>
      </c>
      <c r="V28" s="16"/>
      <c r="W28" s="110" t="s">
        <v>694</v>
      </c>
      <c r="X28" s="110">
        <v>82524</v>
      </c>
      <c r="Y28" s="246">
        <f t="shared" si="0"/>
        <v>-1.2117540139371386E-3</v>
      </c>
    </row>
    <row r="29" spans="1:25" s="25" customFormat="1">
      <c r="A29" s="21">
        <v>8</v>
      </c>
      <c r="B29" t="s">
        <v>255</v>
      </c>
      <c r="C29" t="s">
        <v>13</v>
      </c>
      <c r="D29">
        <v>82523</v>
      </c>
      <c r="E29">
        <v>153570</v>
      </c>
      <c r="F29">
        <v>7.1719470000000003</v>
      </c>
      <c r="G29">
        <v>0</v>
      </c>
      <c r="H29">
        <v>87.341999999999999</v>
      </c>
      <c r="I29">
        <v>22.8</v>
      </c>
      <c r="J29">
        <v>39.5</v>
      </c>
      <c r="K29">
        <v>244</v>
      </c>
      <c r="L29">
        <v>1.0132000000000001</v>
      </c>
      <c r="M29">
        <v>84.617999999999995</v>
      </c>
      <c r="N29">
        <v>90.53</v>
      </c>
      <c r="O29">
        <v>88.65</v>
      </c>
      <c r="P29">
        <v>18.3</v>
      </c>
      <c r="Q29">
        <v>28.8</v>
      </c>
      <c r="R29">
        <v>19.5</v>
      </c>
      <c r="S29">
        <v>4.8099999999999996</v>
      </c>
      <c r="T29" s="22">
        <v>7</v>
      </c>
      <c r="U29" s="23">
        <f t="shared" si="1"/>
        <v>893</v>
      </c>
      <c r="V29" s="24">
        <v>8</v>
      </c>
      <c r="W29" s="110" t="s">
        <v>695</v>
      </c>
      <c r="X29" s="110">
        <v>82523</v>
      </c>
      <c r="Y29" s="246">
        <f t="shared" si="0"/>
        <v>0</v>
      </c>
    </row>
    <row r="30" spans="1:25">
      <c r="A30" s="16">
        <v>7</v>
      </c>
      <c r="B30" t="s">
        <v>256</v>
      </c>
      <c r="C30" t="s">
        <v>13</v>
      </c>
      <c r="D30">
        <v>81630</v>
      </c>
      <c r="E30">
        <v>153442</v>
      </c>
      <c r="F30">
        <v>6.836875</v>
      </c>
      <c r="G30">
        <v>0</v>
      </c>
      <c r="H30">
        <v>86.34</v>
      </c>
      <c r="I30">
        <v>22.3</v>
      </c>
      <c r="J30">
        <v>43.2</v>
      </c>
      <c r="K30">
        <v>241.1</v>
      </c>
      <c r="L30">
        <v>1.0123</v>
      </c>
      <c r="M30">
        <v>81.542000000000002</v>
      </c>
      <c r="N30">
        <v>90.605000000000004</v>
      </c>
      <c r="O30">
        <v>84.462999999999994</v>
      </c>
      <c r="P30">
        <v>17.899999999999999</v>
      </c>
      <c r="Q30">
        <v>29.3</v>
      </c>
      <c r="R30">
        <v>20.8</v>
      </c>
      <c r="S30">
        <v>4.8</v>
      </c>
      <c r="T30" s="16">
        <v>6</v>
      </c>
      <c r="U30" s="23">
        <f t="shared" si="1"/>
        <v>947</v>
      </c>
      <c r="V30" s="5"/>
      <c r="W30" s="110" t="s">
        <v>696</v>
      </c>
      <c r="X30" s="110">
        <v>81630</v>
      </c>
      <c r="Y30" s="246">
        <f t="shared" si="0"/>
        <v>0</v>
      </c>
    </row>
    <row r="31" spans="1:25">
      <c r="A31" s="16">
        <v>6</v>
      </c>
      <c r="B31" t="s">
        <v>257</v>
      </c>
      <c r="C31" t="s">
        <v>13</v>
      </c>
      <c r="D31">
        <v>80683</v>
      </c>
      <c r="E31">
        <v>153306</v>
      </c>
      <c r="F31">
        <v>6.9118250000000003</v>
      </c>
      <c r="G31">
        <v>0</v>
      </c>
      <c r="H31">
        <v>86.376999999999995</v>
      </c>
      <c r="I31">
        <v>22.5</v>
      </c>
      <c r="J31">
        <v>41.5</v>
      </c>
      <c r="K31">
        <v>241.9</v>
      </c>
      <c r="L31">
        <v>1.0124</v>
      </c>
      <c r="M31">
        <v>83.128</v>
      </c>
      <c r="N31">
        <v>89.900999999999996</v>
      </c>
      <c r="O31">
        <v>85.611999999999995</v>
      </c>
      <c r="P31">
        <v>17.5</v>
      </c>
      <c r="Q31">
        <v>27.8</v>
      </c>
      <c r="R31">
        <v>21.1</v>
      </c>
      <c r="S31">
        <v>4.8</v>
      </c>
      <c r="T31" s="16">
        <v>5</v>
      </c>
      <c r="U31" s="23">
        <f t="shared" si="1"/>
        <v>931</v>
      </c>
      <c r="V31" s="5"/>
      <c r="W31" s="110" t="s">
        <v>697</v>
      </c>
      <c r="X31" s="110">
        <v>80683</v>
      </c>
      <c r="Y31" s="246">
        <f t="shared" si="0"/>
        <v>0</v>
      </c>
    </row>
    <row r="32" spans="1:25">
      <c r="A32" s="16">
        <v>5</v>
      </c>
      <c r="B32" t="s">
        <v>258</v>
      </c>
      <c r="C32" t="s">
        <v>13</v>
      </c>
      <c r="D32">
        <v>79752</v>
      </c>
      <c r="E32">
        <v>153171</v>
      </c>
      <c r="F32">
        <v>7.0039439999999997</v>
      </c>
      <c r="G32">
        <v>0</v>
      </c>
      <c r="H32">
        <v>87.176000000000002</v>
      </c>
      <c r="I32">
        <v>22.2</v>
      </c>
      <c r="J32">
        <v>38.4</v>
      </c>
      <c r="K32">
        <v>240.6</v>
      </c>
      <c r="L32">
        <v>1.0125999999999999</v>
      </c>
      <c r="M32">
        <v>84.230999999999995</v>
      </c>
      <c r="N32">
        <v>90.608999999999995</v>
      </c>
      <c r="O32">
        <v>86.876999999999995</v>
      </c>
      <c r="P32">
        <v>17.7</v>
      </c>
      <c r="Q32">
        <v>29.5</v>
      </c>
      <c r="R32">
        <v>21.1</v>
      </c>
      <c r="S32">
        <v>4.8</v>
      </c>
      <c r="T32" s="16">
        <v>4</v>
      </c>
      <c r="U32" s="23">
        <f t="shared" si="1"/>
        <v>849</v>
      </c>
      <c r="V32" s="5"/>
      <c r="W32" s="110" t="s">
        <v>698</v>
      </c>
      <c r="X32" s="110">
        <v>79752</v>
      </c>
      <c r="Y32" s="246">
        <f t="shared" si="0"/>
        <v>0</v>
      </c>
    </row>
    <row r="33" spans="1:25">
      <c r="A33" s="16">
        <v>4</v>
      </c>
      <c r="B33" t="s">
        <v>259</v>
      </c>
      <c r="C33" t="s">
        <v>13</v>
      </c>
      <c r="D33">
        <v>78903</v>
      </c>
      <c r="E33">
        <v>153050</v>
      </c>
      <c r="F33">
        <v>6.9343919999999999</v>
      </c>
      <c r="G33">
        <v>0</v>
      </c>
      <c r="H33">
        <v>87.221999999999994</v>
      </c>
      <c r="I33">
        <v>22.3</v>
      </c>
      <c r="J33">
        <v>74.3</v>
      </c>
      <c r="K33">
        <v>304.89999999999998</v>
      </c>
      <c r="L33">
        <v>1.0122</v>
      </c>
      <c r="M33">
        <v>83.17</v>
      </c>
      <c r="N33">
        <v>90.585999999999999</v>
      </c>
      <c r="O33">
        <v>86.698999999999998</v>
      </c>
      <c r="P33">
        <v>18.600000000000001</v>
      </c>
      <c r="Q33">
        <v>27.9</v>
      </c>
      <c r="R33">
        <v>23.4</v>
      </c>
      <c r="S33">
        <v>4.8</v>
      </c>
      <c r="T33" s="16">
        <v>3</v>
      </c>
      <c r="U33" s="23">
        <f t="shared" si="1"/>
        <v>1773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77130</v>
      </c>
      <c r="E34">
        <v>152797</v>
      </c>
      <c r="F34">
        <v>7.0532839999999997</v>
      </c>
      <c r="G34">
        <v>0</v>
      </c>
      <c r="H34">
        <v>90.536000000000001</v>
      </c>
      <c r="I34">
        <v>17.399999999999999</v>
      </c>
      <c r="J34">
        <v>7.3</v>
      </c>
      <c r="K34">
        <v>269.10000000000002</v>
      </c>
      <c r="L34">
        <v>1.0125</v>
      </c>
      <c r="M34">
        <v>86.227999999999994</v>
      </c>
      <c r="N34">
        <v>93.87</v>
      </c>
      <c r="O34">
        <v>88.147000000000006</v>
      </c>
      <c r="P34">
        <v>7.5</v>
      </c>
      <c r="Q34">
        <v>30</v>
      </c>
      <c r="R34">
        <v>22.8</v>
      </c>
      <c r="S34">
        <v>4.8</v>
      </c>
      <c r="T34" s="16">
        <v>2</v>
      </c>
      <c r="U34" s="23">
        <f t="shared" si="1"/>
        <v>177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76953</v>
      </c>
      <c r="E35">
        <v>152772</v>
      </c>
      <c r="F35">
        <v>7.4304509999999997</v>
      </c>
      <c r="G35">
        <v>0</v>
      </c>
      <c r="H35">
        <v>89.534000000000006</v>
      </c>
      <c r="I35">
        <v>15.8</v>
      </c>
      <c r="J35">
        <v>0</v>
      </c>
      <c r="K35">
        <v>0</v>
      </c>
      <c r="L35">
        <v>1.0141</v>
      </c>
      <c r="M35">
        <v>85.721999999999994</v>
      </c>
      <c r="N35">
        <v>92.176000000000002</v>
      </c>
      <c r="O35">
        <v>91.238</v>
      </c>
      <c r="P35">
        <v>9.8000000000000007</v>
      </c>
      <c r="Q35">
        <v>23.7</v>
      </c>
      <c r="R35">
        <v>16.899999999999999</v>
      </c>
      <c r="S35">
        <v>4.8099999999999996</v>
      </c>
      <c r="T35" s="16">
        <v>1</v>
      </c>
      <c r="U35" s="23">
        <f t="shared" si="1"/>
        <v>0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76953</v>
      </c>
      <c r="E36">
        <v>152772</v>
      </c>
      <c r="F36">
        <v>7.1931520000000004</v>
      </c>
      <c r="G36">
        <v>0</v>
      </c>
      <c r="H36">
        <v>85.99</v>
      </c>
      <c r="I36">
        <v>16.5</v>
      </c>
      <c r="J36">
        <v>0</v>
      </c>
      <c r="K36">
        <v>0</v>
      </c>
      <c r="L36">
        <v>1.014</v>
      </c>
      <c r="M36">
        <v>81.451999999999998</v>
      </c>
      <c r="N36">
        <v>89.472999999999999</v>
      </c>
      <c r="O36">
        <v>87.072000000000003</v>
      </c>
      <c r="P36">
        <v>5.9</v>
      </c>
      <c r="Q36">
        <v>27.9</v>
      </c>
      <c r="R36">
        <v>14.3</v>
      </c>
      <c r="S36">
        <v>4.8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331031</v>
      </c>
      <c r="T6" s="22">
        <v>30</v>
      </c>
      <c r="U6" s="23">
        <f>D6-D7</f>
        <v>7531</v>
      </c>
      <c r="V6" s="24">
        <v>1</v>
      </c>
      <c r="W6" s="111"/>
      <c r="X6" s="110"/>
      <c r="Y6" s="246">
        <f t="shared" ref="Y6:Y35" si="0">((X6*100)/D6)-100</f>
        <v>-100</v>
      </c>
    </row>
    <row r="7" spans="1:25">
      <c r="A7" s="16">
        <v>30</v>
      </c>
      <c r="D7">
        <v>323500</v>
      </c>
      <c r="T7" s="16">
        <v>29</v>
      </c>
      <c r="U7" s="23">
        <f t="shared" ref="U7:U16" si="1">D7-D8</f>
        <v>7955</v>
      </c>
      <c r="V7" s="4"/>
      <c r="W7" s="138"/>
      <c r="X7" s="139"/>
      <c r="Y7" s="246">
        <f t="shared" si="0"/>
        <v>-100</v>
      </c>
    </row>
    <row r="8" spans="1:25" s="25" customFormat="1">
      <c r="A8" s="21">
        <v>29</v>
      </c>
      <c r="B8"/>
      <c r="C8"/>
      <c r="D8">
        <v>315545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si="1"/>
        <v>7279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308266</v>
      </c>
      <c r="E9">
        <v>1736559</v>
      </c>
      <c r="F9">
        <v>6.1022730000000003</v>
      </c>
      <c r="G9">
        <v>0</v>
      </c>
      <c r="H9">
        <v>79.442999999999998</v>
      </c>
      <c r="I9">
        <v>20</v>
      </c>
      <c r="J9">
        <v>318.39999999999998</v>
      </c>
      <c r="K9">
        <v>529.20000000000005</v>
      </c>
      <c r="L9">
        <v>1.0095000000000001</v>
      </c>
      <c r="M9">
        <v>63.954000000000001</v>
      </c>
      <c r="N9">
        <v>90.433000000000007</v>
      </c>
      <c r="O9">
        <v>74.182000000000002</v>
      </c>
      <c r="P9">
        <v>15.9</v>
      </c>
      <c r="Q9">
        <v>23</v>
      </c>
      <c r="R9">
        <v>20.3</v>
      </c>
      <c r="S9">
        <v>4.9400000000000004</v>
      </c>
      <c r="T9" s="16">
        <v>27</v>
      </c>
      <c r="U9" s="23">
        <f t="shared" si="1"/>
        <v>7573</v>
      </c>
      <c r="V9" s="16"/>
      <c r="W9" s="105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300693</v>
      </c>
      <c r="E10">
        <v>1735382</v>
      </c>
      <c r="F10">
        <v>6.5793799999999996</v>
      </c>
      <c r="G10">
        <v>0</v>
      </c>
      <c r="H10">
        <v>86.245000000000005</v>
      </c>
      <c r="I10">
        <v>20.2</v>
      </c>
      <c r="J10">
        <v>311</v>
      </c>
      <c r="K10">
        <v>545.1</v>
      </c>
      <c r="L10">
        <v>1.0103</v>
      </c>
      <c r="M10">
        <v>79.941000000000003</v>
      </c>
      <c r="N10">
        <v>90.637</v>
      </c>
      <c r="O10">
        <v>81.034000000000006</v>
      </c>
      <c r="P10">
        <v>15.9</v>
      </c>
      <c r="Q10">
        <v>23.6</v>
      </c>
      <c r="R10">
        <v>21</v>
      </c>
      <c r="S10">
        <v>4.95</v>
      </c>
      <c r="T10" s="16">
        <v>26</v>
      </c>
      <c r="U10" s="23">
        <f t="shared" si="1"/>
        <v>7395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293298</v>
      </c>
      <c r="E11">
        <v>1734314</v>
      </c>
      <c r="F11">
        <v>6.7568710000000003</v>
      </c>
      <c r="G11">
        <v>0</v>
      </c>
      <c r="H11">
        <v>87.367000000000004</v>
      </c>
      <c r="I11">
        <v>20.6</v>
      </c>
      <c r="J11">
        <v>307.60000000000002</v>
      </c>
      <c r="K11">
        <v>540.20000000000005</v>
      </c>
      <c r="L11">
        <v>1.0105999999999999</v>
      </c>
      <c r="M11">
        <v>81.786000000000001</v>
      </c>
      <c r="N11">
        <v>92.635999999999996</v>
      </c>
      <c r="O11">
        <v>83.662000000000006</v>
      </c>
      <c r="P11">
        <v>15.7</v>
      </c>
      <c r="Q11">
        <v>24.3</v>
      </c>
      <c r="R11">
        <v>21.4</v>
      </c>
      <c r="S11">
        <v>4.95</v>
      </c>
      <c r="T11" s="16">
        <v>25</v>
      </c>
      <c r="U11" s="23">
        <f t="shared" si="1"/>
        <v>7329</v>
      </c>
      <c r="V11" s="16"/>
      <c r="W11" s="141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285969</v>
      </c>
      <c r="E12">
        <v>1733268</v>
      </c>
      <c r="F12">
        <v>6.8351139999999999</v>
      </c>
      <c r="G12">
        <v>0</v>
      </c>
      <c r="H12">
        <v>87.06</v>
      </c>
      <c r="I12">
        <v>21.1</v>
      </c>
      <c r="J12">
        <v>321.8</v>
      </c>
      <c r="K12">
        <v>523.1</v>
      </c>
      <c r="L12">
        <v>1.0106999999999999</v>
      </c>
      <c r="M12">
        <v>81.486999999999995</v>
      </c>
      <c r="N12">
        <v>92.688999999999993</v>
      </c>
      <c r="O12">
        <v>85.048000000000002</v>
      </c>
      <c r="P12">
        <v>18.100000000000001</v>
      </c>
      <c r="Q12">
        <v>22.8</v>
      </c>
      <c r="R12">
        <v>22.3</v>
      </c>
      <c r="S12">
        <v>4.96</v>
      </c>
      <c r="T12" s="16">
        <v>24</v>
      </c>
      <c r="U12" s="23">
        <f t="shared" si="1"/>
        <v>7676</v>
      </c>
      <c r="V12" s="16"/>
      <c r="W12" s="142"/>
      <c r="X12" s="123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278293</v>
      </c>
      <c r="E13">
        <v>1732167</v>
      </c>
      <c r="F13">
        <v>6.8680979999999998</v>
      </c>
      <c r="G13">
        <v>0</v>
      </c>
      <c r="H13">
        <v>88.816999999999993</v>
      </c>
      <c r="I13">
        <v>21.5</v>
      </c>
      <c r="J13">
        <v>324.5</v>
      </c>
      <c r="K13">
        <v>512.6</v>
      </c>
      <c r="L13">
        <v>1.0107999999999999</v>
      </c>
      <c r="M13">
        <v>83.206000000000003</v>
      </c>
      <c r="N13">
        <v>94.052000000000007</v>
      </c>
      <c r="O13">
        <v>85.281000000000006</v>
      </c>
      <c r="P13">
        <v>19.3</v>
      </c>
      <c r="Q13">
        <v>24.1</v>
      </c>
      <c r="R13">
        <v>21.6</v>
      </c>
      <c r="S13">
        <v>4.96</v>
      </c>
      <c r="T13" s="16">
        <v>23</v>
      </c>
      <c r="U13" s="23">
        <f t="shared" si="1"/>
        <v>7734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270559</v>
      </c>
      <c r="E14">
        <v>1731077</v>
      </c>
      <c r="F14">
        <v>7.0495580000000002</v>
      </c>
      <c r="G14">
        <v>0</v>
      </c>
      <c r="H14">
        <v>88.602999999999994</v>
      </c>
      <c r="I14">
        <v>21.6</v>
      </c>
      <c r="J14">
        <v>317.7</v>
      </c>
      <c r="K14">
        <v>480.5</v>
      </c>
      <c r="L14">
        <v>1.0109999999999999</v>
      </c>
      <c r="M14">
        <v>84.191999999999993</v>
      </c>
      <c r="N14">
        <v>93.497</v>
      </c>
      <c r="O14">
        <v>88.149000000000001</v>
      </c>
      <c r="P14">
        <v>19.2</v>
      </c>
      <c r="Q14">
        <v>24</v>
      </c>
      <c r="R14">
        <v>22.6</v>
      </c>
      <c r="S14">
        <v>4.97</v>
      </c>
      <c r="T14" s="16">
        <v>22</v>
      </c>
      <c r="U14" s="23">
        <f t="shared" si="1"/>
        <v>7569</v>
      </c>
      <c r="V14" s="16"/>
      <c r="W14" s="105"/>
      <c r="X14" s="102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262990</v>
      </c>
      <c r="E15">
        <v>1730006</v>
      </c>
      <c r="F15">
        <v>6.9142289999999997</v>
      </c>
      <c r="G15">
        <v>0</v>
      </c>
      <c r="H15">
        <v>86.460999999999999</v>
      </c>
      <c r="I15">
        <v>21.7</v>
      </c>
      <c r="J15">
        <v>314</v>
      </c>
      <c r="K15">
        <v>486.6</v>
      </c>
      <c r="L15">
        <v>1.0107999999999999</v>
      </c>
      <c r="M15">
        <v>80.894999999999996</v>
      </c>
      <c r="N15">
        <v>92.462000000000003</v>
      </c>
      <c r="O15">
        <v>86.171000000000006</v>
      </c>
      <c r="P15">
        <v>18.100000000000001</v>
      </c>
      <c r="Q15">
        <v>24.3</v>
      </c>
      <c r="R15">
        <v>22.3</v>
      </c>
      <c r="S15">
        <v>4.97</v>
      </c>
      <c r="T15" s="22">
        <v>21</v>
      </c>
      <c r="U15" s="23">
        <f t="shared" si="1"/>
        <v>7496</v>
      </c>
      <c r="V15" s="24">
        <v>22</v>
      </c>
      <c r="W15" s="110" t="s">
        <v>712</v>
      </c>
      <c r="X15" s="110">
        <v>263011</v>
      </c>
      <c r="Y15" s="246">
        <f t="shared" si="0"/>
        <v>7.9850944902801757E-3</v>
      </c>
    </row>
    <row r="16" spans="1:25">
      <c r="A16" s="16">
        <v>21</v>
      </c>
      <c r="B16" t="s">
        <v>276</v>
      </c>
      <c r="C16" t="s">
        <v>13</v>
      </c>
      <c r="D16">
        <v>255494</v>
      </c>
      <c r="E16">
        <v>1728922</v>
      </c>
      <c r="F16">
        <v>6.7317600000000004</v>
      </c>
      <c r="G16">
        <v>0</v>
      </c>
      <c r="H16">
        <v>86.2</v>
      </c>
      <c r="I16">
        <v>21.5</v>
      </c>
      <c r="J16">
        <v>338.5</v>
      </c>
      <c r="K16">
        <v>515</v>
      </c>
      <c r="L16">
        <v>1.0105</v>
      </c>
      <c r="M16">
        <v>80.468000000000004</v>
      </c>
      <c r="N16">
        <v>91.882999999999996</v>
      </c>
      <c r="O16">
        <v>83.650999999999996</v>
      </c>
      <c r="P16">
        <v>19.899999999999999</v>
      </c>
      <c r="Q16">
        <v>23.4</v>
      </c>
      <c r="R16">
        <v>22.4</v>
      </c>
      <c r="S16">
        <v>4.97</v>
      </c>
      <c r="T16" s="16">
        <v>20</v>
      </c>
      <c r="U16" s="23">
        <f t="shared" si="1"/>
        <v>8083</v>
      </c>
      <c r="V16" s="16"/>
      <c r="W16" s="105"/>
      <c r="X16" s="102"/>
      <c r="Y16" s="246">
        <f t="shared" si="0"/>
        <v>-100</v>
      </c>
    </row>
    <row r="17" spans="1:25">
      <c r="A17" s="16">
        <v>20</v>
      </c>
      <c r="B17" t="s">
        <v>277</v>
      </c>
      <c r="C17" t="s">
        <v>13</v>
      </c>
      <c r="D17">
        <v>247411</v>
      </c>
      <c r="E17">
        <v>1727751</v>
      </c>
      <c r="F17">
        <v>6.9545209999999997</v>
      </c>
      <c r="G17">
        <v>0</v>
      </c>
      <c r="H17">
        <v>86.650999999999996</v>
      </c>
      <c r="I17">
        <v>21.2</v>
      </c>
      <c r="J17">
        <v>288.60000000000002</v>
      </c>
      <c r="K17">
        <v>495.6</v>
      </c>
      <c r="L17">
        <v>1.0111000000000001</v>
      </c>
      <c r="M17">
        <v>81.353999999999999</v>
      </c>
      <c r="N17">
        <v>92.055999999999997</v>
      </c>
      <c r="O17">
        <v>86.165999999999997</v>
      </c>
      <c r="P17">
        <v>18.5</v>
      </c>
      <c r="Q17">
        <v>24.3</v>
      </c>
      <c r="R17">
        <v>20.7</v>
      </c>
      <c r="S17">
        <v>4.97</v>
      </c>
      <c r="T17" s="16">
        <v>19</v>
      </c>
      <c r="U17" s="23">
        <f t="shared" ref="U17:U35" si="2">D17-D18</f>
        <v>6863</v>
      </c>
      <c r="V17" s="16"/>
      <c r="W17" s="105"/>
      <c r="X17" s="102"/>
      <c r="Y17" s="246">
        <f t="shared" si="0"/>
        <v>-100</v>
      </c>
    </row>
    <row r="18" spans="1:25">
      <c r="A18" s="16">
        <v>19</v>
      </c>
      <c r="B18" t="s">
        <v>278</v>
      </c>
      <c r="C18" t="s">
        <v>13</v>
      </c>
      <c r="D18">
        <v>240548</v>
      </c>
      <c r="E18">
        <v>1726763</v>
      </c>
      <c r="F18">
        <v>7.1054899999999996</v>
      </c>
      <c r="G18">
        <v>0</v>
      </c>
      <c r="H18">
        <v>85.379000000000005</v>
      </c>
      <c r="I18">
        <v>20.9</v>
      </c>
      <c r="J18">
        <v>312.39999999999998</v>
      </c>
      <c r="K18">
        <v>525.4</v>
      </c>
      <c r="L18">
        <v>1.0114000000000001</v>
      </c>
      <c r="M18">
        <v>78.763000000000005</v>
      </c>
      <c r="N18">
        <v>91.117000000000004</v>
      </c>
      <c r="O18">
        <v>88.09</v>
      </c>
      <c r="P18">
        <v>18.3</v>
      </c>
      <c r="Q18">
        <v>23.8</v>
      </c>
      <c r="R18">
        <v>20.2</v>
      </c>
      <c r="S18">
        <v>4.96</v>
      </c>
      <c r="T18" s="16">
        <v>18</v>
      </c>
      <c r="U18" s="23">
        <f t="shared" si="2"/>
        <v>7414</v>
      </c>
      <c r="V18" s="16"/>
      <c r="W18" s="110" t="s">
        <v>699</v>
      </c>
      <c r="X18" s="110">
        <v>240562</v>
      </c>
      <c r="Y18" s="246">
        <f t="shared" si="0"/>
        <v>5.8200442323368407E-3</v>
      </c>
    </row>
    <row r="19" spans="1:25">
      <c r="A19" s="16">
        <v>18</v>
      </c>
      <c r="B19" t="s">
        <v>279</v>
      </c>
      <c r="C19" t="s">
        <v>13</v>
      </c>
      <c r="D19">
        <v>233134</v>
      </c>
      <c r="E19">
        <v>1725681</v>
      </c>
      <c r="F19">
        <v>6.7741689999999997</v>
      </c>
      <c r="G19">
        <v>0</v>
      </c>
      <c r="H19">
        <v>90.924999999999997</v>
      </c>
      <c r="I19">
        <v>21</v>
      </c>
      <c r="J19">
        <v>264.10000000000002</v>
      </c>
      <c r="K19">
        <v>472.8</v>
      </c>
      <c r="L19">
        <v>1.0106999999999999</v>
      </c>
      <c r="M19">
        <v>82.682000000000002</v>
      </c>
      <c r="N19">
        <v>97.048000000000002</v>
      </c>
      <c r="O19">
        <v>83.619</v>
      </c>
      <c r="P19">
        <v>16.7</v>
      </c>
      <c r="Q19">
        <v>24.5</v>
      </c>
      <c r="R19">
        <v>20.6</v>
      </c>
      <c r="S19">
        <v>4.97</v>
      </c>
      <c r="T19" s="16">
        <v>17</v>
      </c>
      <c r="U19" s="23">
        <f t="shared" si="2"/>
        <v>6293</v>
      </c>
      <c r="V19" s="16"/>
      <c r="W19" s="110" t="s">
        <v>700</v>
      </c>
      <c r="X19" s="110">
        <v>233148</v>
      </c>
      <c r="Y19" s="246">
        <f t="shared" si="0"/>
        <v>6.0051300968524401E-3</v>
      </c>
    </row>
    <row r="20" spans="1:25">
      <c r="A20" s="16">
        <v>17</v>
      </c>
      <c r="B20" t="s">
        <v>280</v>
      </c>
      <c r="C20" t="s">
        <v>13</v>
      </c>
      <c r="D20">
        <v>226841</v>
      </c>
      <c r="E20">
        <v>1724809</v>
      </c>
      <c r="F20">
        <v>7.5426270000000004</v>
      </c>
      <c r="G20">
        <v>0</v>
      </c>
      <c r="H20">
        <v>89.519000000000005</v>
      </c>
      <c r="I20">
        <v>21.7</v>
      </c>
      <c r="J20">
        <v>287.39999999999998</v>
      </c>
      <c r="K20">
        <v>526</v>
      </c>
      <c r="L20">
        <v>1.0121</v>
      </c>
      <c r="M20">
        <v>83.257000000000005</v>
      </c>
      <c r="N20">
        <v>96.74</v>
      </c>
      <c r="O20">
        <v>94.619</v>
      </c>
      <c r="P20">
        <v>18.5</v>
      </c>
      <c r="Q20">
        <v>24.1</v>
      </c>
      <c r="R20">
        <v>21.4</v>
      </c>
      <c r="S20">
        <v>4.97</v>
      </c>
      <c r="T20" s="16">
        <v>16</v>
      </c>
      <c r="U20" s="23">
        <f t="shared" si="2"/>
        <v>6778</v>
      </c>
      <c r="V20" s="16"/>
      <c r="W20" s="110" t="s">
        <v>528</v>
      </c>
      <c r="X20" s="110">
        <v>226841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220063</v>
      </c>
      <c r="E21">
        <v>1723853</v>
      </c>
      <c r="F21">
        <v>6.9235300000000004</v>
      </c>
      <c r="G21">
        <v>0</v>
      </c>
      <c r="H21">
        <v>86.741</v>
      </c>
      <c r="I21">
        <v>22.1</v>
      </c>
      <c r="J21">
        <v>332.9</v>
      </c>
      <c r="K21">
        <v>544.29999999999995</v>
      </c>
      <c r="L21">
        <v>1.0106999999999999</v>
      </c>
      <c r="M21">
        <v>82.043000000000006</v>
      </c>
      <c r="N21">
        <v>91.62</v>
      </c>
      <c r="O21">
        <v>86.539000000000001</v>
      </c>
      <c r="P21">
        <v>19.7</v>
      </c>
      <c r="Q21">
        <v>24.6</v>
      </c>
      <c r="R21">
        <v>23</v>
      </c>
      <c r="S21">
        <v>4.9800000000000004</v>
      </c>
      <c r="T21" s="16">
        <v>15</v>
      </c>
      <c r="U21" s="23">
        <f t="shared" si="2"/>
        <v>7930</v>
      </c>
      <c r="V21" s="16"/>
      <c r="W21" s="110" t="s">
        <v>701</v>
      </c>
      <c r="X21" s="110">
        <v>220079</v>
      </c>
      <c r="Y21" s="246">
        <f t="shared" si="0"/>
        <v>7.2706452243238573E-3</v>
      </c>
    </row>
    <row r="22" spans="1:25" s="25" customFormat="1">
      <c r="A22" s="21">
        <v>15</v>
      </c>
      <c r="B22" t="s">
        <v>248</v>
      </c>
      <c r="C22" t="s">
        <v>13</v>
      </c>
      <c r="D22">
        <v>212133</v>
      </c>
      <c r="E22">
        <v>1722710</v>
      </c>
      <c r="F22">
        <v>6.8208130000000002</v>
      </c>
      <c r="G22">
        <v>0</v>
      </c>
      <c r="H22">
        <v>82.376999999999995</v>
      </c>
      <c r="I22">
        <v>21.8</v>
      </c>
      <c r="J22">
        <v>342</v>
      </c>
      <c r="K22">
        <v>563.5</v>
      </c>
      <c r="L22">
        <v>1.0105999999999999</v>
      </c>
      <c r="M22">
        <v>76.721000000000004</v>
      </c>
      <c r="N22">
        <v>88.816999999999993</v>
      </c>
      <c r="O22">
        <v>84.995000000000005</v>
      </c>
      <c r="P22">
        <v>19.8</v>
      </c>
      <c r="Q22">
        <v>24.6</v>
      </c>
      <c r="R22">
        <v>22.7</v>
      </c>
      <c r="S22">
        <v>4.97</v>
      </c>
      <c r="T22" s="22">
        <v>14</v>
      </c>
      <c r="U22" s="23">
        <f t="shared" si="2"/>
        <v>8128</v>
      </c>
      <c r="V22" s="24">
        <v>15</v>
      </c>
      <c r="W22" s="110" t="s">
        <v>702</v>
      </c>
      <c r="X22" s="110">
        <v>212146</v>
      </c>
      <c r="Y22" s="246">
        <f t="shared" si="0"/>
        <v>6.1282308740260305E-3</v>
      </c>
    </row>
    <row r="23" spans="1:25">
      <c r="A23" s="16">
        <v>14</v>
      </c>
      <c r="B23" t="s">
        <v>249</v>
      </c>
      <c r="C23" t="s">
        <v>13</v>
      </c>
      <c r="D23">
        <v>204005</v>
      </c>
      <c r="E23">
        <v>1721482</v>
      </c>
      <c r="F23">
        <v>6.6020440000000002</v>
      </c>
      <c r="G23">
        <v>0</v>
      </c>
      <c r="H23">
        <v>83.423000000000002</v>
      </c>
      <c r="I23">
        <v>21.6</v>
      </c>
      <c r="J23">
        <v>321.60000000000002</v>
      </c>
      <c r="K23">
        <v>502.2</v>
      </c>
      <c r="L23">
        <v>1.0104</v>
      </c>
      <c r="M23">
        <v>77.974999999999994</v>
      </c>
      <c r="N23">
        <v>90.081999999999994</v>
      </c>
      <c r="O23">
        <v>81.194000000000003</v>
      </c>
      <c r="P23">
        <v>18.5</v>
      </c>
      <c r="Q23">
        <v>25</v>
      </c>
      <c r="R23">
        <v>20.5</v>
      </c>
      <c r="S23">
        <v>4.97</v>
      </c>
      <c r="T23" s="16">
        <v>13</v>
      </c>
      <c r="U23" s="23">
        <f t="shared" si="2"/>
        <v>7664</v>
      </c>
      <c r="V23" s="16"/>
      <c r="W23" s="110" t="s">
        <v>703</v>
      </c>
      <c r="X23" s="110">
        <v>204024</v>
      </c>
      <c r="Y23" s="246">
        <f t="shared" si="0"/>
        <v>9.3134972182014053E-3</v>
      </c>
    </row>
    <row r="24" spans="1:25">
      <c r="A24" s="16">
        <v>13</v>
      </c>
      <c r="B24" t="s">
        <v>250</v>
      </c>
      <c r="C24" t="s">
        <v>13</v>
      </c>
      <c r="D24">
        <v>196341</v>
      </c>
      <c r="E24">
        <v>1720338</v>
      </c>
      <c r="F24">
        <v>6.868455</v>
      </c>
      <c r="G24">
        <v>0</v>
      </c>
      <c r="H24">
        <v>83.81</v>
      </c>
      <c r="I24">
        <v>21.7</v>
      </c>
      <c r="J24">
        <v>313.7</v>
      </c>
      <c r="K24">
        <v>539.20000000000005</v>
      </c>
      <c r="L24">
        <v>1.0106999999999999</v>
      </c>
      <c r="M24">
        <v>78.289000000000001</v>
      </c>
      <c r="N24">
        <v>89.798000000000002</v>
      </c>
      <c r="O24">
        <v>85.677999999999997</v>
      </c>
      <c r="P24">
        <v>19.8</v>
      </c>
      <c r="Q24">
        <v>24.6</v>
      </c>
      <c r="R24">
        <v>22.8</v>
      </c>
      <c r="S24">
        <v>4.97</v>
      </c>
      <c r="T24" s="16">
        <v>12</v>
      </c>
      <c r="U24" s="23">
        <f t="shared" si="2"/>
        <v>7436</v>
      </c>
      <c r="V24" s="16"/>
      <c r="W24" s="110" t="s">
        <v>704</v>
      </c>
      <c r="X24" s="110">
        <v>196355</v>
      </c>
      <c r="Y24" s="246">
        <f t="shared" si="0"/>
        <v>7.1304516122410178E-3</v>
      </c>
    </row>
    <row r="25" spans="1:25">
      <c r="A25" s="16">
        <v>12</v>
      </c>
      <c r="B25" t="s">
        <v>251</v>
      </c>
      <c r="C25" t="s">
        <v>13</v>
      </c>
      <c r="D25">
        <v>188905</v>
      </c>
      <c r="E25">
        <v>1719231</v>
      </c>
      <c r="F25">
        <v>6.7084840000000003</v>
      </c>
      <c r="G25">
        <v>0</v>
      </c>
      <c r="H25">
        <v>83.19</v>
      </c>
      <c r="I25">
        <v>21.3</v>
      </c>
      <c r="J25">
        <v>318</v>
      </c>
      <c r="K25">
        <v>529.6</v>
      </c>
      <c r="L25">
        <v>1.0105</v>
      </c>
      <c r="M25">
        <v>78.412000000000006</v>
      </c>
      <c r="N25">
        <v>88.84</v>
      </c>
      <c r="O25">
        <v>83.188000000000002</v>
      </c>
      <c r="P25">
        <v>19.600000000000001</v>
      </c>
      <c r="Q25">
        <v>23</v>
      </c>
      <c r="R25">
        <v>22</v>
      </c>
      <c r="S25">
        <v>4.97</v>
      </c>
      <c r="T25" s="16">
        <v>11</v>
      </c>
      <c r="U25" s="23">
        <f t="shared" si="2"/>
        <v>7557</v>
      </c>
      <c r="V25" s="16"/>
      <c r="W25" s="110" t="s">
        <v>705</v>
      </c>
      <c r="X25" s="110">
        <v>188919</v>
      </c>
      <c r="Y25" s="246">
        <f t="shared" si="0"/>
        <v>7.411132579861146E-3</v>
      </c>
    </row>
    <row r="26" spans="1:25">
      <c r="A26" s="16">
        <v>11</v>
      </c>
      <c r="B26" t="s">
        <v>252</v>
      </c>
      <c r="C26" t="s">
        <v>13</v>
      </c>
      <c r="D26">
        <v>181348</v>
      </c>
      <c r="E26">
        <v>1718101</v>
      </c>
      <c r="F26">
        <v>6.7313700000000001</v>
      </c>
      <c r="G26">
        <v>0</v>
      </c>
      <c r="H26">
        <v>84.766999999999996</v>
      </c>
      <c r="I26">
        <v>22</v>
      </c>
      <c r="J26">
        <v>320.7</v>
      </c>
      <c r="K26">
        <v>510.5</v>
      </c>
      <c r="L26">
        <v>1.0105999999999999</v>
      </c>
      <c r="M26">
        <v>78.771000000000001</v>
      </c>
      <c r="N26">
        <v>90.218999999999994</v>
      </c>
      <c r="O26">
        <v>83.233999999999995</v>
      </c>
      <c r="P26">
        <v>20.100000000000001</v>
      </c>
      <c r="Q26">
        <v>24</v>
      </c>
      <c r="R26">
        <v>21.2</v>
      </c>
      <c r="S26">
        <v>4.9800000000000004</v>
      </c>
      <c r="T26" s="16">
        <v>10</v>
      </c>
      <c r="U26" s="23">
        <f t="shared" si="2"/>
        <v>7641</v>
      </c>
      <c r="V26" s="16"/>
      <c r="W26" s="110" t="s">
        <v>706</v>
      </c>
      <c r="X26" s="110">
        <v>181355</v>
      </c>
      <c r="Y26" s="246">
        <f t="shared" si="0"/>
        <v>3.8599819132230095E-3</v>
      </c>
    </row>
    <row r="27" spans="1:25">
      <c r="A27" s="16">
        <v>10</v>
      </c>
      <c r="B27" t="s">
        <v>253</v>
      </c>
      <c r="C27" t="s">
        <v>13</v>
      </c>
      <c r="D27">
        <v>173707</v>
      </c>
      <c r="E27">
        <v>1716976</v>
      </c>
      <c r="F27">
        <v>6.7922000000000002</v>
      </c>
      <c r="G27">
        <v>0</v>
      </c>
      <c r="H27">
        <v>87.075000000000003</v>
      </c>
      <c r="I27">
        <v>21</v>
      </c>
      <c r="J27">
        <v>316.39999999999998</v>
      </c>
      <c r="K27">
        <v>563.20000000000005</v>
      </c>
      <c r="L27">
        <v>1.0105999999999999</v>
      </c>
      <c r="M27">
        <v>79.903000000000006</v>
      </c>
      <c r="N27">
        <v>92.903000000000006</v>
      </c>
      <c r="O27">
        <v>84.367000000000004</v>
      </c>
      <c r="P27">
        <v>19</v>
      </c>
      <c r="Q27">
        <v>22.6</v>
      </c>
      <c r="R27">
        <v>22</v>
      </c>
      <c r="S27">
        <v>4.97</v>
      </c>
      <c r="T27" s="16">
        <v>9</v>
      </c>
      <c r="U27" s="23">
        <f t="shared" si="2"/>
        <v>7515</v>
      </c>
      <c r="V27" s="16"/>
      <c r="W27" s="110" t="s">
        <v>707</v>
      </c>
      <c r="X27" s="110">
        <v>173714</v>
      </c>
      <c r="Y27" s="246">
        <f t="shared" si="0"/>
        <v>4.0297742750681209E-3</v>
      </c>
    </row>
    <row r="28" spans="1:25">
      <c r="A28" s="16">
        <v>9</v>
      </c>
      <c r="B28" t="s">
        <v>254</v>
      </c>
      <c r="C28" t="s">
        <v>13</v>
      </c>
      <c r="D28">
        <v>166192</v>
      </c>
      <c r="E28">
        <v>1715898</v>
      </c>
      <c r="F28">
        <v>6.9214960000000003</v>
      </c>
      <c r="G28">
        <v>0</v>
      </c>
      <c r="H28">
        <v>86.254999999999995</v>
      </c>
      <c r="I28">
        <v>21.5</v>
      </c>
      <c r="J28">
        <v>336.8</v>
      </c>
      <c r="K28">
        <v>551.20000000000005</v>
      </c>
      <c r="L28">
        <v>1.0109999999999999</v>
      </c>
      <c r="M28">
        <v>80.451999999999998</v>
      </c>
      <c r="N28">
        <v>91.423000000000002</v>
      </c>
      <c r="O28">
        <v>85.819000000000003</v>
      </c>
      <c r="P28">
        <v>18.8</v>
      </c>
      <c r="Q28">
        <v>24.2</v>
      </c>
      <c r="R28">
        <v>21</v>
      </c>
      <c r="S28">
        <v>4.97</v>
      </c>
      <c r="T28" s="16">
        <v>8</v>
      </c>
      <c r="U28" s="23">
        <f t="shared" si="2"/>
        <v>8033</v>
      </c>
      <c r="V28" s="16"/>
      <c r="W28" s="110" t="s">
        <v>708</v>
      </c>
      <c r="X28" s="110">
        <v>166206</v>
      </c>
      <c r="Y28" s="246">
        <f t="shared" si="0"/>
        <v>8.423991527877206E-3</v>
      </c>
    </row>
    <row r="29" spans="1:25" s="25" customFormat="1">
      <c r="A29" s="21">
        <v>8</v>
      </c>
      <c r="B29" t="s">
        <v>255</v>
      </c>
      <c r="C29" t="s">
        <v>13</v>
      </c>
      <c r="D29">
        <v>158159</v>
      </c>
      <c r="E29">
        <v>1714736</v>
      </c>
      <c r="F29">
        <v>6.9532930000000004</v>
      </c>
      <c r="G29">
        <v>0</v>
      </c>
      <c r="H29">
        <v>83.831000000000003</v>
      </c>
      <c r="I29">
        <v>22.4</v>
      </c>
      <c r="J29">
        <v>326.3</v>
      </c>
      <c r="K29">
        <v>570.4</v>
      </c>
      <c r="L29">
        <v>1.0107999999999999</v>
      </c>
      <c r="M29">
        <v>78.256</v>
      </c>
      <c r="N29">
        <v>89.587999999999994</v>
      </c>
      <c r="O29">
        <v>86.8</v>
      </c>
      <c r="P29">
        <v>21.1</v>
      </c>
      <c r="Q29">
        <v>25.3</v>
      </c>
      <c r="R29">
        <v>22.6</v>
      </c>
      <c r="S29">
        <v>4.99</v>
      </c>
      <c r="T29" s="22">
        <v>7</v>
      </c>
      <c r="U29" s="23">
        <f t="shared" si="2"/>
        <v>7751</v>
      </c>
      <c r="V29" s="24">
        <v>8</v>
      </c>
      <c r="W29" s="110" t="s">
        <v>709</v>
      </c>
      <c r="X29" s="110">
        <v>158173</v>
      </c>
      <c r="Y29" s="246">
        <f t="shared" si="0"/>
        <v>8.8518516176776529E-3</v>
      </c>
    </row>
    <row r="30" spans="1:25">
      <c r="A30" s="16">
        <v>7</v>
      </c>
      <c r="B30" t="s">
        <v>256</v>
      </c>
      <c r="C30" t="s">
        <v>13</v>
      </c>
      <c r="D30">
        <v>150408</v>
      </c>
      <c r="E30">
        <v>1713582</v>
      </c>
      <c r="F30">
        <v>6.3467219999999998</v>
      </c>
      <c r="G30">
        <v>0</v>
      </c>
      <c r="H30">
        <v>83.492000000000004</v>
      </c>
      <c r="I30">
        <v>22.2</v>
      </c>
      <c r="J30">
        <v>283.89999999999998</v>
      </c>
      <c r="K30">
        <v>553.1</v>
      </c>
      <c r="L30">
        <v>1.0098</v>
      </c>
      <c r="M30">
        <v>74.960999999999999</v>
      </c>
      <c r="N30">
        <v>90.606999999999999</v>
      </c>
      <c r="O30">
        <v>78.039000000000001</v>
      </c>
      <c r="P30">
        <v>19.5</v>
      </c>
      <c r="Q30">
        <v>25.6</v>
      </c>
      <c r="R30">
        <v>21.8</v>
      </c>
      <c r="S30">
        <v>4.9800000000000004</v>
      </c>
      <c r="T30" s="16">
        <v>6</v>
      </c>
      <c r="U30" s="23">
        <f t="shared" si="2"/>
        <v>6734</v>
      </c>
      <c r="V30" s="5"/>
      <c r="W30" s="110" t="s">
        <v>710</v>
      </c>
      <c r="X30" s="110">
        <v>150421</v>
      </c>
      <c r="Y30" s="246">
        <f t="shared" si="0"/>
        <v>8.6431572788683297E-3</v>
      </c>
    </row>
    <row r="31" spans="1:25">
      <c r="A31" s="16">
        <v>6</v>
      </c>
      <c r="B31" t="s">
        <v>257</v>
      </c>
      <c r="C31" t="s">
        <v>13</v>
      </c>
      <c r="D31">
        <v>143674</v>
      </c>
      <c r="E31">
        <v>1712572</v>
      </c>
      <c r="F31">
        <v>6.6241000000000003</v>
      </c>
      <c r="G31">
        <v>0</v>
      </c>
      <c r="H31">
        <v>82.84</v>
      </c>
      <c r="I31">
        <v>22.3</v>
      </c>
      <c r="J31">
        <v>321.5</v>
      </c>
      <c r="K31">
        <v>522</v>
      </c>
      <c r="L31">
        <v>1.0102</v>
      </c>
      <c r="M31">
        <v>76.972999999999999</v>
      </c>
      <c r="N31">
        <v>88.064999999999998</v>
      </c>
      <c r="O31">
        <v>82.427000000000007</v>
      </c>
      <c r="P31">
        <v>19.3</v>
      </c>
      <c r="Q31">
        <v>24.4</v>
      </c>
      <c r="R31">
        <v>23.3</v>
      </c>
      <c r="S31">
        <v>4.99</v>
      </c>
      <c r="T31" s="16">
        <v>5</v>
      </c>
      <c r="U31" s="23">
        <f t="shared" si="2"/>
        <v>7624</v>
      </c>
      <c r="V31" s="5"/>
      <c r="W31" s="110" t="s">
        <v>711</v>
      </c>
      <c r="X31" s="110">
        <v>143681</v>
      </c>
      <c r="Y31" s="246">
        <f t="shared" si="0"/>
        <v>4.8721410972092372E-3</v>
      </c>
    </row>
    <row r="32" spans="1:25">
      <c r="A32" s="16">
        <v>5</v>
      </c>
      <c r="B32" t="s">
        <v>258</v>
      </c>
      <c r="C32" t="s">
        <v>13</v>
      </c>
      <c r="D32">
        <v>136050</v>
      </c>
      <c r="E32">
        <v>1711424</v>
      </c>
      <c r="F32">
        <v>6.533512</v>
      </c>
      <c r="G32">
        <v>0</v>
      </c>
      <c r="H32">
        <v>83.668999999999997</v>
      </c>
      <c r="I32">
        <v>22.3</v>
      </c>
      <c r="J32">
        <v>312.60000000000002</v>
      </c>
      <c r="K32">
        <v>539.9</v>
      </c>
      <c r="L32">
        <v>1.0101</v>
      </c>
      <c r="M32">
        <v>77.816999999999993</v>
      </c>
      <c r="N32">
        <v>90.006</v>
      </c>
      <c r="O32">
        <v>80.822000000000003</v>
      </c>
      <c r="P32">
        <v>19.3</v>
      </c>
      <c r="Q32">
        <v>25.3</v>
      </c>
      <c r="R32">
        <v>22.3</v>
      </c>
      <c r="S32">
        <v>4.99</v>
      </c>
      <c r="T32" s="16">
        <v>4</v>
      </c>
      <c r="U32" s="23">
        <f t="shared" si="2"/>
        <v>7410</v>
      </c>
      <c r="V32" s="5"/>
      <c r="W32" s="133"/>
      <c r="X32" s="128"/>
      <c r="Y32" s="246">
        <f t="shared" si="0"/>
        <v>-100</v>
      </c>
    </row>
    <row r="33" spans="1:25">
      <c r="A33" s="16">
        <v>4</v>
      </c>
      <c r="B33" t="s">
        <v>259</v>
      </c>
      <c r="C33" t="s">
        <v>13</v>
      </c>
      <c r="D33">
        <v>128640</v>
      </c>
      <c r="E33">
        <v>1710317</v>
      </c>
      <c r="F33">
        <v>6.7230040000000004</v>
      </c>
      <c r="G33">
        <v>0</v>
      </c>
      <c r="H33">
        <v>83.367000000000004</v>
      </c>
      <c r="I33">
        <v>22.2</v>
      </c>
      <c r="J33">
        <v>329.7</v>
      </c>
      <c r="K33">
        <v>538.1</v>
      </c>
      <c r="L33">
        <v>1.0104</v>
      </c>
      <c r="M33">
        <v>77.260999999999996</v>
      </c>
      <c r="N33">
        <v>89.727000000000004</v>
      </c>
      <c r="O33">
        <v>83.694999999999993</v>
      </c>
      <c r="P33">
        <v>19.3</v>
      </c>
      <c r="Q33">
        <v>25.3</v>
      </c>
      <c r="R33">
        <v>22.9</v>
      </c>
      <c r="S33">
        <v>4.99</v>
      </c>
      <c r="T33" s="16">
        <v>3</v>
      </c>
      <c r="U33" s="23">
        <f t="shared" si="2"/>
        <v>7855</v>
      </c>
      <c r="V33" s="5"/>
      <c r="W33" s="121"/>
      <c r="X33" s="110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120785</v>
      </c>
      <c r="E34">
        <v>1709141</v>
      </c>
      <c r="F34">
        <v>6.8869990000000003</v>
      </c>
      <c r="G34">
        <v>0</v>
      </c>
      <c r="H34">
        <v>86.972999999999999</v>
      </c>
      <c r="I34">
        <v>21.8</v>
      </c>
      <c r="J34">
        <v>306.2</v>
      </c>
      <c r="K34">
        <v>532</v>
      </c>
      <c r="L34">
        <v>1.0107999999999999</v>
      </c>
      <c r="M34">
        <v>80.042000000000002</v>
      </c>
      <c r="N34">
        <v>92.058999999999997</v>
      </c>
      <c r="O34">
        <v>85.522999999999996</v>
      </c>
      <c r="P34">
        <v>18.7</v>
      </c>
      <c r="Q34">
        <v>24.6</v>
      </c>
      <c r="R34">
        <v>21.5</v>
      </c>
      <c r="S34">
        <v>4.9800000000000004</v>
      </c>
      <c r="T34" s="16">
        <v>2</v>
      </c>
      <c r="U34" s="23">
        <f t="shared" si="2"/>
        <v>7266</v>
      </c>
      <c r="V34" s="5"/>
      <c r="W34" s="133"/>
      <c r="X34" s="128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113519</v>
      </c>
      <c r="E35">
        <v>1708093</v>
      </c>
      <c r="F35">
        <v>7.1817859999999998</v>
      </c>
      <c r="G35">
        <v>0</v>
      </c>
      <c r="H35">
        <v>85.588999999999999</v>
      </c>
      <c r="I35">
        <v>20.8</v>
      </c>
      <c r="J35">
        <v>329.1</v>
      </c>
      <c r="K35">
        <v>536.29999999999995</v>
      </c>
      <c r="L35">
        <v>1.0113000000000001</v>
      </c>
      <c r="M35">
        <v>79.298000000000002</v>
      </c>
      <c r="N35">
        <v>91.671999999999997</v>
      </c>
      <c r="O35">
        <v>89.753</v>
      </c>
      <c r="P35">
        <v>18</v>
      </c>
      <c r="Q35">
        <v>23.5</v>
      </c>
      <c r="R35">
        <v>21.9</v>
      </c>
      <c r="S35">
        <v>4.99</v>
      </c>
      <c r="T35" s="16">
        <v>1</v>
      </c>
      <c r="U35" s="23">
        <f t="shared" si="2"/>
        <v>7815</v>
      </c>
      <c r="V35" s="5"/>
      <c r="W35" s="110" t="s">
        <v>713</v>
      </c>
      <c r="X35" s="110">
        <v>113527</v>
      </c>
      <c r="Y35" s="246">
        <f t="shared" si="0"/>
        <v>7.0472784291553126E-3</v>
      </c>
    </row>
    <row r="36" spans="1:25">
      <c r="A36" s="16">
        <v>1</v>
      </c>
      <c r="B36" t="s">
        <v>220</v>
      </c>
      <c r="C36" t="s">
        <v>13</v>
      </c>
      <c r="D36">
        <v>105704</v>
      </c>
      <c r="E36">
        <v>1706955</v>
      </c>
      <c r="F36">
        <v>6.881367</v>
      </c>
      <c r="G36">
        <v>0</v>
      </c>
      <c r="H36">
        <v>82.477999999999994</v>
      </c>
      <c r="I36">
        <v>21.6</v>
      </c>
      <c r="J36">
        <v>312.5</v>
      </c>
      <c r="K36">
        <v>550.29999999999995</v>
      </c>
      <c r="L36">
        <v>1.0106999999999999</v>
      </c>
      <c r="M36">
        <v>74.603999999999999</v>
      </c>
      <c r="N36">
        <v>89.15</v>
      </c>
      <c r="O36">
        <v>85.843999999999994</v>
      </c>
      <c r="P36">
        <v>17.399999999999999</v>
      </c>
      <c r="Q36">
        <v>24.2</v>
      </c>
      <c r="R36">
        <v>22.7</v>
      </c>
      <c r="S36">
        <v>4.99</v>
      </c>
      <c r="T36" s="1"/>
      <c r="U36" s="26"/>
      <c r="V36" s="5"/>
      <c r="W36" s="110" t="s">
        <v>714</v>
      </c>
      <c r="X36" s="110">
        <v>105711</v>
      </c>
      <c r="Y36" s="246">
        <f t="shared" ref="Y36" si="3">((X36*100)/D36)-100</f>
        <v>6.6222659501988801E-3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132478</v>
      </c>
      <c r="T6" s="22">
        <v>30</v>
      </c>
      <c r="U6" s="23">
        <f>D6-D7</f>
        <v>264</v>
      </c>
      <c r="V6" s="24">
        <v>1</v>
      </c>
      <c r="W6" s="134"/>
      <c r="X6" s="134"/>
      <c r="Y6" s="246">
        <f t="shared" ref="Y6:Y35" si="0">((X6*100)/D6)-100</f>
        <v>-100</v>
      </c>
    </row>
    <row r="7" spans="1:25">
      <c r="A7" s="16">
        <v>30</v>
      </c>
      <c r="D7">
        <v>132214</v>
      </c>
      <c r="T7" s="16">
        <v>29</v>
      </c>
      <c r="U7" s="23">
        <f>D7-D8</f>
        <v>421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131793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1072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130721</v>
      </c>
      <c r="E9">
        <v>583762</v>
      </c>
      <c r="F9">
        <v>7.0440319999999996</v>
      </c>
      <c r="G9">
        <v>0</v>
      </c>
      <c r="H9">
        <v>84.132999999999996</v>
      </c>
      <c r="I9">
        <v>10.9</v>
      </c>
      <c r="J9">
        <v>45.4</v>
      </c>
      <c r="K9">
        <v>97.9</v>
      </c>
      <c r="L9">
        <v>1.0142</v>
      </c>
      <c r="M9">
        <v>65.956000000000003</v>
      </c>
      <c r="N9">
        <v>91.138999999999996</v>
      </c>
      <c r="O9">
        <v>83.57</v>
      </c>
      <c r="P9">
        <v>2.5</v>
      </c>
      <c r="Q9">
        <v>18.2</v>
      </c>
      <c r="R9">
        <v>10.1</v>
      </c>
      <c r="S9">
        <v>5.38</v>
      </c>
      <c r="T9" s="16">
        <v>27</v>
      </c>
      <c r="U9" s="23">
        <f t="shared" si="1"/>
        <v>1087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129634</v>
      </c>
      <c r="E10">
        <v>583608</v>
      </c>
      <c r="F10">
        <v>7.3534620000000004</v>
      </c>
      <c r="G10">
        <v>0</v>
      </c>
      <c r="H10">
        <v>90.162999999999997</v>
      </c>
      <c r="I10">
        <v>11.3</v>
      </c>
      <c r="J10">
        <v>45.8</v>
      </c>
      <c r="K10">
        <v>97.9</v>
      </c>
      <c r="L10">
        <v>1.0146999999999999</v>
      </c>
      <c r="M10">
        <v>87.436000000000007</v>
      </c>
      <c r="N10">
        <v>92.436000000000007</v>
      </c>
      <c r="O10">
        <v>88.198999999999998</v>
      </c>
      <c r="P10">
        <v>-0.2</v>
      </c>
      <c r="Q10">
        <v>21.2</v>
      </c>
      <c r="R10">
        <v>11.5</v>
      </c>
      <c r="S10">
        <v>5.39</v>
      </c>
      <c r="T10" s="16">
        <v>26</v>
      </c>
      <c r="U10" s="23">
        <f t="shared" si="1"/>
        <v>1098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128536</v>
      </c>
      <c r="E11">
        <v>583461</v>
      </c>
      <c r="F11">
        <v>7.4952019999999999</v>
      </c>
      <c r="G11">
        <v>0</v>
      </c>
      <c r="H11">
        <v>91.085999999999999</v>
      </c>
      <c r="I11">
        <v>12.4</v>
      </c>
      <c r="J11">
        <v>44.1</v>
      </c>
      <c r="K11">
        <v>99.2</v>
      </c>
      <c r="L11">
        <v>1.0147999999999999</v>
      </c>
      <c r="M11">
        <v>87.781000000000006</v>
      </c>
      <c r="N11">
        <v>93.79</v>
      </c>
      <c r="O11">
        <v>90.668000000000006</v>
      </c>
      <c r="P11">
        <v>1.8</v>
      </c>
      <c r="Q11">
        <v>20.7</v>
      </c>
      <c r="R11">
        <v>13</v>
      </c>
      <c r="S11">
        <v>5.41</v>
      </c>
      <c r="T11" s="16">
        <v>25</v>
      </c>
      <c r="U11" s="23">
        <f t="shared" si="1"/>
        <v>1057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127479</v>
      </c>
      <c r="E12">
        <v>583319</v>
      </c>
      <c r="F12">
        <v>7.4850159999999999</v>
      </c>
      <c r="G12">
        <v>0</v>
      </c>
      <c r="H12">
        <v>90.965999999999994</v>
      </c>
      <c r="I12">
        <v>14.2</v>
      </c>
      <c r="J12">
        <v>48.4</v>
      </c>
      <c r="K12">
        <v>96.7</v>
      </c>
      <c r="L12">
        <v>1.0144</v>
      </c>
      <c r="M12">
        <v>87.757000000000005</v>
      </c>
      <c r="N12">
        <v>93.447999999999993</v>
      </c>
      <c r="O12">
        <v>91.597999999999999</v>
      </c>
      <c r="P12">
        <v>9.4</v>
      </c>
      <c r="Q12">
        <v>19</v>
      </c>
      <c r="R12">
        <v>15.9</v>
      </c>
      <c r="S12">
        <v>5.41</v>
      </c>
      <c r="T12" s="16">
        <v>24</v>
      </c>
      <c r="U12" s="23">
        <f t="shared" si="1"/>
        <v>1160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126319</v>
      </c>
      <c r="E13">
        <v>583163</v>
      </c>
      <c r="F13">
        <v>7.3688380000000002</v>
      </c>
      <c r="G13">
        <v>0</v>
      </c>
      <c r="H13">
        <v>92.701999999999998</v>
      </c>
      <c r="I13">
        <v>17.899999999999999</v>
      </c>
      <c r="J13">
        <v>10.4</v>
      </c>
      <c r="K13">
        <v>98.3</v>
      </c>
      <c r="L13">
        <v>1.0143</v>
      </c>
      <c r="M13">
        <v>89.207999999999998</v>
      </c>
      <c r="N13">
        <v>94.896000000000001</v>
      </c>
      <c r="O13">
        <v>89.572000000000003</v>
      </c>
      <c r="P13">
        <v>9.6999999999999993</v>
      </c>
      <c r="Q13">
        <v>30.1</v>
      </c>
      <c r="R13">
        <v>14.6</v>
      </c>
      <c r="S13">
        <v>5.41</v>
      </c>
      <c r="T13" s="16">
        <v>23</v>
      </c>
      <c r="U13" s="23">
        <f t="shared" si="1"/>
        <v>250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126069</v>
      </c>
      <c r="E14">
        <v>583130</v>
      </c>
      <c r="F14">
        <v>7.4960259999999996</v>
      </c>
      <c r="G14">
        <v>0</v>
      </c>
      <c r="H14">
        <v>92.436000000000007</v>
      </c>
      <c r="I14">
        <v>17.8</v>
      </c>
      <c r="J14">
        <v>9.4</v>
      </c>
      <c r="K14">
        <v>60.4</v>
      </c>
      <c r="L14">
        <v>1.0145</v>
      </c>
      <c r="M14">
        <v>90.393000000000001</v>
      </c>
      <c r="N14">
        <v>94.319000000000003</v>
      </c>
      <c r="O14">
        <v>91.504000000000005</v>
      </c>
      <c r="P14">
        <v>9.6999999999999993</v>
      </c>
      <c r="Q14">
        <v>28.7</v>
      </c>
      <c r="R14">
        <v>15.2</v>
      </c>
      <c r="S14">
        <v>5.4</v>
      </c>
      <c r="T14" s="16">
        <v>22</v>
      </c>
      <c r="U14" s="23">
        <f t="shared" si="1"/>
        <v>223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125846</v>
      </c>
      <c r="E15">
        <v>583100</v>
      </c>
      <c r="F15">
        <v>7.4668450000000002</v>
      </c>
      <c r="G15">
        <v>0</v>
      </c>
      <c r="H15">
        <v>90.36</v>
      </c>
      <c r="I15">
        <v>15.9</v>
      </c>
      <c r="J15">
        <v>44.4</v>
      </c>
      <c r="K15">
        <v>96.1</v>
      </c>
      <c r="L15">
        <v>1.0143</v>
      </c>
      <c r="M15">
        <v>87.572000000000003</v>
      </c>
      <c r="N15">
        <v>93.308999999999997</v>
      </c>
      <c r="O15">
        <v>91.399000000000001</v>
      </c>
      <c r="P15">
        <v>11.6</v>
      </c>
      <c r="Q15">
        <v>21.7</v>
      </c>
      <c r="R15">
        <v>16</v>
      </c>
      <c r="S15">
        <v>5.42</v>
      </c>
      <c r="T15" s="22">
        <v>21</v>
      </c>
      <c r="U15" s="23">
        <f t="shared" si="1"/>
        <v>1063</v>
      </c>
      <c r="V15" s="24">
        <v>22</v>
      </c>
      <c r="W15" s="110" t="s">
        <v>730</v>
      </c>
      <c r="X15" s="110">
        <v>125846</v>
      </c>
      <c r="Y15" s="246">
        <f t="shared" si="0"/>
        <v>0</v>
      </c>
    </row>
    <row r="16" spans="1:25">
      <c r="A16" s="16">
        <v>21</v>
      </c>
      <c r="B16" t="s">
        <v>276</v>
      </c>
      <c r="C16" t="s">
        <v>13</v>
      </c>
      <c r="D16">
        <v>124783</v>
      </c>
      <c r="E16">
        <v>582955</v>
      </c>
      <c r="F16">
        <v>7.2927980000000003</v>
      </c>
      <c r="G16">
        <v>0</v>
      </c>
      <c r="H16">
        <v>90.510999999999996</v>
      </c>
      <c r="I16">
        <v>15.4</v>
      </c>
      <c r="J16">
        <v>49.5</v>
      </c>
      <c r="K16">
        <v>96.7</v>
      </c>
      <c r="L16">
        <v>1.014</v>
      </c>
      <c r="M16">
        <v>86.864999999999995</v>
      </c>
      <c r="N16">
        <v>92.882999999999996</v>
      </c>
      <c r="O16">
        <v>88.983000000000004</v>
      </c>
      <c r="P16">
        <v>11.2</v>
      </c>
      <c r="Q16">
        <v>20.100000000000001</v>
      </c>
      <c r="R16">
        <v>15.9</v>
      </c>
      <c r="S16">
        <v>5.42</v>
      </c>
      <c r="T16" s="16">
        <v>20</v>
      </c>
      <c r="U16" s="23">
        <f t="shared" si="1"/>
        <v>1186</v>
      </c>
      <c r="V16" s="16"/>
      <c r="W16" s="110" t="s">
        <v>731</v>
      </c>
      <c r="X16" s="110">
        <v>124783</v>
      </c>
      <c r="Y16" s="246">
        <f t="shared" si="0"/>
        <v>0</v>
      </c>
    </row>
    <row r="17" spans="1:25">
      <c r="A17" s="16">
        <v>20</v>
      </c>
      <c r="B17" t="s">
        <v>277</v>
      </c>
      <c r="C17" t="s">
        <v>13</v>
      </c>
      <c r="D17">
        <v>123597</v>
      </c>
      <c r="E17">
        <v>582795</v>
      </c>
      <c r="F17">
        <v>7.3893820000000003</v>
      </c>
      <c r="G17">
        <v>0</v>
      </c>
      <c r="H17">
        <v>90.128</v>
      </c>
      <c r="I17">
        <v>14.9</v>
      </c>
      <c r="J17">
        <v>44.8</v>
      </c>
      <c r="K17">
        <v>98.5</v>
      </c>
      <c r="L17">
        <v>1.0144</v>
      </c>
      <c r="M17">
        <v>87.688000000000002</v>
      </c>
      <c r="N17">
        <v>92.34</v>
      </c>
      <c r="O17">
        <v>89.611000000000004</v>
      </c>
      <c r="P17">
        <v>10.199999999999999</v>
      </c>
      <c r="Q17">
        <v>22.3</v>
      </c>
      <c r="R17">
        <v>14</v>
      </c>
      <c r="S17">
        <v>5.4</v>
      </c>
      <c r="T17" s="16">
        <v>19</v>
      </c>
      <c r="U17" s="23">
        <f t="shared" si="1"/>
        <v>1073</v>
      </c>
      <c r="V17" s="16"/>
      <c r="W17" s="110" t="s">
        <v>732</v>
      </c>
      <c r="X17" s="110">
        <v>123597</v>
      </c>
      <c r="Y17" s="246">
        <f t="shared" si="0"/>
        <v>0</v>
      </c>
    </row>
    <row r="18" spans="1:25">
      <c r="A18" s="16">
        <v>19</v>
      </c>
      <c r="B18" t="s">
        <v>278</v>
      </c>
      <c r="C18" t="s">
        <v>13</v>
      </c>
      <c r="D18">
        <v>122524</v>
      </c>
      <c r="E18">
        <v>582649</v>
      </c>
      <c r="F18">
        <v>7.4956680000000002</v>
      </c>
      <c r="G18">
        <v>0</v>
      </c>
      <c r="H18">
        <v>89.316999999999993</v>
      </c>
      <c r="I18">
        <v>14.2</v>
      </c>
      <c r="J18">
        <v>48.7</v>
      </c>
      <c r="K18">
        <v>98.5</v>
      </c>
      <c r="L18">
        <v>1.0148999999999999</v>
      </c>
      <c r="M18">
        <v>85.887</v>
      </c>
      <c r="N18">
        <v>92</v>
      </c>
      <c r="O18">
        <v>90.350999999999999</v>
      </c>
      <c r="P18">
        <v>7.6</v>
      </c>
      <c r="Q18">
        <v>20.8</v>
      </c>
      <c r="R18">
        <v>12.1</v>
      </c>
      <c r="S18">
        <v>5.39</v>
      </c>
      <c r="T18" s="16">
        <v>18</v>
      </c>
      <c r="U18" s="23">
        <f t="shared" si="1"/>
        <v>1166</v>
      </c>
      <c r="V18" s="16"/>
      <c r="W18" s="110" t="s">
        <v>733</v>
      </c>
      <c r="X18" s="110">
        <v>122524</v>
      </c>
      <c r="Y18" s="246">
        <f t="shared" si="0"/>
        <v>0</v>
      </c>
    </row>
    <row r="19" spans="1:25">
      <c r="A19" s="16">
        <v>18</v>
      </c>
      <c r="B19" t="s">
        <v>279</v>
      </c>
      <c r="C19" t="s">
        <v>13</v>
      </c>
      <c r="D19">
        <v>121358</v>
      </c>
      <c r="E19">
        <v>582490</v>
      </c>
      <c r="F19">
        <v>7.3086890000000002</v>
      </c>
      <c r="G19">
        <v>0</v>
      </c>
      <c r="H19">
        <v>93.989000000000004</v>
      </c>
      <c r="I19">
        <v>18.899999999999999</v>
      </c>
      <c r="J19">
        <v>8.6</v>
      </c>
      <c r="K19">
        <v>71.5</v>
      </c>
      <c r="L19">
        <v>1.0143</v>
      </c>
      <c r="M19">
        <v>87.057000000000002</v>
      </c>
      <c r="N19">
        <v>97.122</v>
      </c>
      <c r="O19">
        <v>88.497</v>
      </c>
      <c r="P19">
        <v>8.8000000000000007</v>
      </c>
      <c r="Q19">
        <v>31</v>
      </c>
      <c r="R19">
        <v>13.9</v>
      </c>
      <c r="S19">
        <v>5.4</v>
      </c>
      <c r="T19" s="16">
        <v>17</v>
      </c>
      <c r="U19" s="23">
        <f t="shared" si="1"/>
        <v>207</v>
      </c>
      <c r="V19" s="16"/>
      <c r="W19" s="110" t="s">
        <v>734</v>
      </c>
      <c r="X19" s="110">
        <v>121358</v>
      </c>
      <c r="Y19" s="246">
        <f t="shared" si="0"/>
        <v>0</v>
      </c>
    </row>
    <row r="20" spans="1:25">
      <c r="A20" s="16">
        <v>17</v>
      </c>
      <c r="B20" t="s">
        <v>280</v>
      </c>
      <c r="C20" t="s">
        <v>13</v>
      </c>
      <c r="D20">
        <v>121151</v>
      </c>
      <c r="E20">
        <v>582462</v>
      </c>
      <c r="F20">
        <v>7.7641790000000004</v>
      </c>
      <c r="G20">
        <v>0</v>
      </c>
      <c r="H20">
        <v>92.974000000000004</v>
      </c>
      <c r="I20">
        <v>18.7</v>
      </c>
      <c r="J20">
        <v>1.5</v>
      </c>
      <c r="K20">
        <v>5.3</v>
      </c>
      <c r="L20">
        <v>1.0152000000000001</v>
      </c>
      <c r="M20">
        <v>90.418000000000006</v>
      </c>
      <c r="N20">
        <v>96.805000000000007</v>
      </c>
      <c r="O20">
        <v>94.962999999999994</v>
      </c>
      <c r="P20">
        <v>8.4</v>
      </c>
      <c r="Q20">
        <v>30.4</v>
      </c>
      <c r="R20">
        <v>14.8</v>
      </c>
      <c r="S20">
        <v>5.42</v>
      </c>
      <c r="T20" s="16">
        <v>16</v>
      </c>
      <c r="U20" s="23">
        <f t="shared" si="1"/>
        <v>35</v>
      </c>
      <c r="V20" s="16"/>
      <c r="W20" s="110" t="s">
        <v>735</v>
      </c>
      <c r="X20" s="110">
        <v>121151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121116</v>
      </c>
      <c r="E21">
        <v>582458</v>
      </c>
      <c r="F21">
        <v>7.4725460000000004</v>
      </c>
      <c r="G21">
        <v>0</v>
      </c>
      <c r="H21">
        <v>90.98</v>
      </c>
      <c r="I21">
        <v>17.8</v>
      </c>
      <c r="J21">
        <v>9.5</v>
      </c>
      <c r="K21">
        <v>77</v>
      </c>
      <c r="L21">
        <v>1.0144</v>
      </c>
      <c r="M21">
        <v>88.046999999999997</v>
      </c>
      <c r="N21">
        <v>92.36</v>
      </c>
      <c r="O21">
        <v>91.242000000000004</v>
      </c>
      <c r="P21">
        <v>9</v>
      </c>
      <c r="Q21">
        <v>30.2</v>
      </c>
      <c r="R21">
        <v>15.4</v>
      </c>
      <c r="S21">
        <v>5.42</v>
      </c>
      <c r="T21" s="16">
        <v>15</v>
      </c>
      <c r="U21" s="23">
        <f t="shared" si="1"/>
        <v>226</v>
      </c>
      <c r="V21" s="16"/>
      <c r="W21" s="110" t="s">
        <v>458</v>
      </c>
      <c r="X21" s="110">
        <v>121116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120890</v>
      </c>
      <c r="E22">
        <v>582427</v>
      </c>
      <c r="F22">
        <v>7.2723100000000001</v>
      </c>
      <c r="G22">
        <v>0</v>
      </c>
      <c r="H22">
        <v>87.028000000000006</v>
      </c>
      <c r="I22">
        <v>14.9</v>
      </c>
      <c r="J22">
        <v>42.1</v>
      </c>
      <c r="K22">
        <v>96</v>
      </c>
      <c r="L22">
        <v>1.014</v>
      </c>
      <c r="M22">
        <v>83.674000000000007</v>
      </c>
      <c r="N22">
        <v>90.037000000000006</v>
      </c>
      <c r="O22">
        <v>88.492000000000004</v>
      </c>
      <c r="P22">
        <v>9.1</v>
      </c>
      <c r="Q22">
        <v>22.1</v>
      </c>
      <c r="R22">
        <v>15.3</v>
      </c>
      <c r="S22">
        <v>5.42</v>
      </c>
      <c r="T22" s="22">
        <v>14</v>
      </c>
      <c r="U22" s="23">
        <f t="shared" si="1"/>
        <v>1008</v>
      </c>
      <c r="V22" s="24">
        <v>15</v>
      </c>
      <c r="W22" s="110" t="s">
        <v>635</v>
      </c>
      <c r="X22" s="110">
        <v>120890</v>
      </c>
      <c r="Y22" s="246">
        <f t="shared" si="0"/>
        <v>0</v>
      </c>
    </row>
    <row r="23" spans="1:25">
      <c r="A23" s="16">
        <v>14</v>
      </c>
      <c r="B23" t="s">
        <v>249</v>
      </c>
      <c r="C23" t="s">
        <v>13</v>
      </c>
      <c r="D23">
        <v>119882</v>
      </c>
      <c r="E23">
        <v>582286</v>
      </c>
      <c r="F23">
        <v>7.1269790000000004</v>
      </c>
      <c r="G23">
        <v>0</v>
      </c>
      <c r="H23">
        <v>87.766999999999996</v>
      </c>
      <c r="I23">
        <v>14.6</v>
      </c>
      <c r="J23">
        <v>42.3</v>
      </c>
      <c r="K23">
        <v>95</v>
      </c>
      <c r="L23">
        <v>1.014</v>
      </c>
      <c r="M23">
        <v>84.867999999999995</v>
      </c>
      <c r="N23">
        <v>90.873999999999995</v>
      </c>
      <c r="O23">
        <v>85.710999999999999</v>
      </c>
      <c r="P23">
        <v>10.1</v>
      </c>
      <c r="Q23">
        <v>21.6</v>
      </c>
      <c r="R23">
        <v>13</v>
      </c>
      <c r="S23">
        <v>5.41</v>
      </c>
      <c r="T23" s="16">
        <v>13</v>
      </c>
      <c r="U23" s="23">
        <f t="shared" si="1"/>
        <v>1012</v>
      </c>
      <c r="V23" s="16"/>
      <c r="W23" s="110" t="s">
        <v>736</v>
      </c>
      <c r="X23" s="110">
        <v>119882</v>
      </c>
      <c r="Y23" s="246">
        <f t="shared" si="0"/>
        <v>0</v>
      </c>
    </row>
    <row r="24" spans="1:25">
      <c r="A24" s="16">
        <v>13</v>
      </c>
      <c r="B24" t="s">
        <v>250</v>
      </c>
      <c r="C24" t="s">
        <v>13</v>
      </c>
      <c r="D24">
        <v>118870</v>
      </c>
      <c r="E24">
        <v>582146</v>
      </c>
      <c r="F24">
        <v>7.2681449999999996</v>
      </c>
      <c r="G24">
        <v>0</v>
      </c>
      <c r="H24">
        <v>87.998000000000005</v>
      </c>
      <c r="I24">
        <v>15.1</v>
      </c>
      <c r="J24">
        <v>45.3</v>
      </c>
      <c r="K24">
        <v>95.4</v>
      </c>
      <c r="L24">
        <v>1.014</v>
      </c>
      <c r="M24">
        <v>85.358000000000004</v>
      </c>
      <c r="N24">
        <v>90.974000000000004</v>
      </c>
      <c r="O24">
        <v>88.545000000000002</v>
      </c>
      <c r="P24">
        <v>13</v>
      </c>
      <c r="Q24">
        <v>19.100000000000001</v>
      </c>
      <c r="R24">
        <v>15.6</v>
      </c>
      <c r="S24">
        <v>5.42</v>
      </c>
      <c r="T24" s="16">
        <v>12</v>
      </c>
      <c r="U24" s="23">
        <f t="shared" si="1"/>
        <v>1086</v>
      </c>
      <c r="V24" s="16"/>
      <c r="W24" s="110" t="s">
        <v>320</v>
      </c>
      <c r="X24" s="110">
        <v>118869</v>
      </c>
      <c r="Y24" s="246">
        <f t="shared" si="0"/>
        <v>-8.4125515269306561E-4</v>
      </c>
    </row>
    <row r="25" spans="1:25">
      <c r="A25" s="16">
        <v>12</v>
      </c>
      <c r="B25" t="s">
        <v>251</v>
      </c>
      <c r="C25" t="s">
        <v>13</v>
      </c>
      <c r="D25">
        <v>117784</v>
      </c>
      <c r="E25">
        <v>581996</v>
      </c>
      <c r="F25">
        <v>7.1093169999999999</v>
      </c>
      <c r="G25">
        <v>0</v>
      </c>
      <c r="H25">
        <v>87.478999999999999</v>
      </c>
      <c r="I25">
        <v>15</v>
      </c>
      <c r="J25">
        <v>41</v>
      </c>
      <c r="K25">
        <v>97.3</v>
      </c>
      <c r="L25">
        <v>1.0136000000000001</v>
      </c>
      <c r="M25">
        <v>85.741</v>
      </c>
      <c r="N25">
        <v>89.57</v>
      </c>
      <c r="O25">
        <v>86.445999999999998</v>
      </c>
      <c r="P25">
        <v>13.7</v>
      </c>
      <c r="Q25">
        <v>18.600000000000001</v>
      </c>
      <c r="R25">
        <v>15.8</v>
      </c>
      <c r="S25">
        <v>5.43</v>
      </c>
      <c r="T25" s="16">
        <v>11</v>
      </c>
      <c r="U25" s="23">
        <f>D25-D26</f>
        <v>982</v>
      </c>
      <c r="V25" s="16"/>
      <c r="W25" s="110" t="s">
        <v>737</v>
      </c>
      <c r="X25" s="110">
        <v>117784</v>
      </c>
      <c r="Y25" s="246">
        <f t="shared" si="0"/>
        <v>0</v>
      </c>
    </row>
    <row r="26" spans="1:25">
      <c r="A26" s="16">
        <v>11</v>
      </c>
      <c r="B26" t="s">
        <v>252</v>
      </c>
      <c r="C26" t="s">
        <v>13</v>
      </c>
      <c r="D26">
        <v>116802</v>
      </c>
      <c r="E26">
        <v>581860</v>
      </c>
      <c r="F26">
        <v>7.1728009999999998</v>
      </c>
      <c r="G26">
        <v>0</v>
      </c>
      <c r="H26">
        <v>89.055000000000007</v>
      </c>
      <c r="I26">
        <v>16.5</v>
      </c>
      <c r="J26">
        <v>41.5</v>
      </c>
      <c r="K26">
        <v>95.5</v>
      </c>
      <c r="L26">
        <v>1.0138</v>
      </c>
      <c r="M26">
        <v>86.05</v>
      </c>
      <c r="N26">
        <v>91.334999999999994</v>
      </c>
      <c r="O26">
        <v>87.031999999999996</v>
      </c>
      <c r="P26">
        <v>14.1</v>
      </c>
      <c r="Q26">
        <v>21.1</v>
      </c>
      <c r="R26">
        <v>15</v>
      </c>
      <c r="S26">
        <v>5.42</v>
      </c>
      <c r="T26" s="16">
        <v>10</v>
      </c>
      <c r="U26" s="23">
        <f>D26-D27</f>
        <v>992</v>
      </c>
      <c r="V26" s="16"/>
      <c r="W26" s="110" t="s">
        <v>738</v>
      </c>
      <c r="X26" s="110">
        <v>116802</v>
      </c>
      <c r="Y26" s="246">
        <f t="shared" si="0"/>
        <v>0</v>
      </c>
    </row>
    <row r="27" spans="1:25">
      <c r="A27" s="16">
        <v>10</v>
      </c>
      <c r="B27" t="s">
        <v>253</v>
      </c>
      <c r="C27" t="s">
        <v>13</v>
      </c>
      <c r="D27">
        <v>115810</v>
      </c>
      <c r="E27">
        <v>581723</v>
      </c>
      <c r="F27">
        <v>7.2740239999999998</v>
      </c>
      <c r="G27">
        <v>0</v>
      </c>
      <c r="H27">
        <v>91.204999999999998</v>
      </c>
      <c r="I27">
        <v>14.8</v>
      </c>
      <c r="J27">
        <v>9.8000000000000007</v>
      </c>
      <c r="K27">
        <v>96.9</v>
      </c>
      <c r="L27">
        <v>1.0141</v>
      </c>
      <c r="M27">
        <v>87.031000000000006</v>
      </c>
      <c r="N27">
        <v>93.474000000000004</v>
      </c>
      <c r="O27">
        <v>88.311000000000007</v>
      </c>
      <c r="P27">
        <v>5.9</v>
      </c>
      <c r="Q27">
        <v>25.6</v>
      </c>
      <c r="R27">
        <v>14.7</v>
      </c>
      <c r="S27">
        <v>5.42</v>
      </c>
      <c r="T27" s="16">
        <v>9</v>
      </c>
      <c r="U27" s="23">
        <f>D27-D28</f>
        <v>237</v>
      </c>
      <c r="V27" s="16"/>
      <c r="W27" s="110" t="s">
        <v>739</v>
      </c>
      <c r="X27" s="110">
        <v>115809</v>
      </c>
      <c r="Y27" s="246">
        <f t="shared" si="0"/>
        <v>-8.6348329159591231E-4</v>
      </c>
    </row>
    <row r="28" spans="1:25">
      <c r="A28" s="16">
        <v>9</v>
      </c>
      <c r="B28" t="s">
        <v>254</v>
      </c>
      <c r="C28" t="s">
        <v>13</v>
      </c>
      <c r="D28">
        <v>115573</v>
      </c>
      <c r="E28">
        <v>581691</v>
      </c>
      <c r="F28">
        <v>7.4769500000000004</v>
      </c>
      <c r="G28">
        <v>0</v>
      </c>
      <c r="H28">
        <v>90.730999999999995</v>
      </c>
      <c r="I28">
        <v>16.3</v>
      </c>
      <c r="J28">
        <v>10.3</v>
      </c>
      <c r="K28">
        <v>60.2</v>
      </c>
      <c r="L28">
        <v>1.0145999999999999</v>
      </c>
      <c r="M28">
        <v>87.757999999999996</v>
      </c>
      <c r="N28">
        <v>93.853999999999999</v>
      </c>
      <c r="O28">
        <v>90.85</v>
      </c>
      <c r="P28">
        <v>10.7</v>
      </c>
      <c r="Q28">
        <v>27.7</v>
      </c>
      <c r="R28">
        <v>14.1</v>
      </c>
      <c r="S28">
        <v>5.42</v>
      </c>
      <c r="T28" s="16">
        <v>8</v>
      </c>
      <c r="U28" s="23">
        <f t="shared" si="1"/>
        <v>245</v>
      </c>
      <c r="V28" s="16"/>
      <c r="W28" s="110" t="s">
        <v>740</v>
      </c>
      <c r="X28" s="110">
        <v>115573</v>
      </c>
      <c r="Y28" s="246">
        <f t="shared" si="0"/>
        <v>0</v>
      </c>
    </row>
    <row r="29" spans="1:25" s="25" customFormat="1">
      <c r="A29" s="21">
        <v>8</v>
      </c>
      <c r="B29" t="s">
        <v>255</v>
      </c>
      <c r="C29" t="s">
        <v>13</v>
      </c>
      <c r="D29">
        <v>115328</v>
      </c>
      <c r="E29">
        <v>581658</v>
      </c>
      <c r="F29">
        <v>7.3128599999999997</v>
      </c>
      <c r="G29">
        <v>0</v>
      </c>
      <c r="H29">
        <v>88.108999999999995</v>
      </c>
      <c r="I29">
        <v>17.2</v>
      </c>
      <c r="J29">
        <v>44.8</v>
      </c>
      <c r="K29">
        <v>95.4</v>
      </c>
      <c r="L29">
        <v>1.0139</v>
      </c>
      <c r="M29">
        <v>85.866</v>
      </c>
      <c r="N29">
        <v>90.953000000000003</v>
      </c>
      <c r="O29">
        <v>89.477000000000004</v>
      </c>
      <c r="P29">
        <v>14.3</v>
      </c>
      <c r="Q29">
        <v>22.9</v>
      </c>
      <c r="R29">
        <v>16.5</v>
      </c>
      <c r="S29">
        <v>5.43</v>
      </c>
      <c r="T29" s="22">
        <v>7</v>
      </c>
      <c r="U29" s="23">
        <f t="shared" si="1"/>
        <v>1073</v>
      </c>
      <c r="V29" s="24">
        <v>8</v>
      </c>
      <c r="W29" s="110" t="s">
        <v>741</v>
      </c>
      <c r="X29" s="110">
        <v>115328</v>
      </c>
      <c r="Y29" s="246">
        <f t="shared" si="0"/>
        <v>0</v>
      </c>
    </row>
    <row r="30" spans="1:25">
      <c r="A30" s="16">
        <v>7</v>
      </c>
      <c r="B30" t="s">
        <v>256</v>
      </c>
      <c r="C30" t="s">
        <v>13</v>
      </c>
      <c r="D30">
        <v>114255</v>
      </c>
      <c r="E30">
        <v>581508</v>
      </c>
      <c r="F30">
        <v>7.1202779999999999</v>
      </c>
      <c r="G30">
        <v>0</v>
      </c>
      <c r="H30">
        <v>87.16</v>
      </c>
      <c r="I30">
        <v>16.399999999999999</v>
      </c>
      <c r="J30">
        <v>43.1</v>
      </c>
      <c r="K30">
        <v>95.7</v>
      </c>
      <c r="L30">
        <v>1.0138</v>
      </c>
      <c r="M30">
        <v>82.433999999999997</v>
      </c>
      <c r="N30">
        <v>91.02</v>
      </c>
      <c r="O30">
        <v>86.058000000000007</v>
      </c>
      <c r="P30">
        <v>11.5</v>
      </c>
      <c r="Q30">
        <v>23.3</v>
      </c>
      <c r="R30">
        <v>14.2</v>
      </c>
      <c r="S30">
        <v>5.42</v>
      </c>
      <c r="T30" s="16">
        <v>6</v>
      </c>
      <c r="U30" s="23">
        <f t="shared" si="1"/>
        <v>1033</v>
      </c>
      <c r="V30" s="5"/>
      <c r="W30" s="110" t="s">
        <v>742</v>
      </c>
      <c r="X30" s="110">
        <v>114255</v>
      </c>
      <c r="Y30" s="246">
        <f t="shared" si="0"/>
        <v>0</v>
      </c>
    </row>
    <row r="31" spans="1:25">
      <c r="A31" s="16">
        <v>6</v>
      </c>
      <c r="B31" t="s">
        <v>257</v>
      </c>
      <c r="C31" t="s">
        <v>13</v>
      </c>
      <c r="D31">
        <v>113222</v>
      </c>
      <c r="E31">
        <v>581364</v>
      </c>
      <c r="F31">
        <v>7.1140670000000004</v>
      </c>
      <c r="G31">
        <v>0</v>
      </c>
      <c r="H31">
        <v>87.201999999999998</v>
      </c>
      <c r="I31">
        <v>16.600000000000001</v>
      </c>
      <c r="J31">
        <v>44.4</v>
      </c>
      <c r="K31">
        <v>96</v>
      </c>
      <c r="L31">
        <v>1.0135000000000001</v>
      </c>
      <c r="M31">
        <v>84.353999999999999</v>
      </c>
      <c r="N31">
        <v>90.405000000000001</v>
      </c>
      <c r="O31">
        <v>86.688000000000002</v>
      </c>
      <c r="P31">
        <v>10.9</v>
      </c>
      <c r="Q31">
        <v>22.6</v>
      </c>
      <c r="R31">
        <v>16.3</v>
      </c>
      <c r="S31">
        <v>5.43</v>
      </c>
      <c r="T31" s="16">
        <v>5</v>
      </c>
      <c r="U31" s="23">
        <f t="shared" si="1"/>
        <v>1063</v>
      </c>
      <c r="V31" s="5"/>
      <c r="W31" s="110" t="s">
        <v>743</v>
      </c>
      <c r="X31" s="110">
        <v>113222</v>
      </c>
      <c r="Y31" s="246">
        <f t="shared" si="0"/>
        <v>0</v>
      </c>
    </row>
    <row r="32" spans="1:25">
      <c r="A32" s="16">
        <v>5</v>
      </c>
      <c r="B32" t="s">
        <v>258</v>
      </c>
      <c r="C32" t="s">
        <v>13</v>
      </c>
      <c r="D32">
        <v>112159</v>
      </c>
      <c r="E32">
        <v>581215</v>
      </c>
      <c r="F32">
        <v>7.1764089999999996</v>
      </c>
      <c r="G32">
        <v>0</v>
      </c>
      <c r="H32">
        <v>87.894999999999996</v>
      </c>
      <c r="I32">
        <v>16.5</v>
      </c>
      <c r="J32">
        <v>42.6</v>
      </c>
      <c r="K32">
        <v>93.3</v>
      </c>
      <c r="L32">
        <v>1.0137</v>
      </c>
      <c r="M32">
        <v>85.590999999999994</v>
      </c>
      <c r="N32">
        <v>91.051000000000002</v>
      </c>
      <c r="O32">
        <v>87.375</v>
      </c>
      <c r="P32">
        <v>11.8</v>
      </c>
      <c r="Q32">
        <v>23.6</v>
      </c>
      <c r="R32">
        <v>15.8</v>
      </c>
      <c r="S32">
        <v>5.42</v>
      </c>
      <c r="T32" s="16">
        <v>4</v>
      </c>
      <c r="U32" s="23">
        <f t="shared" si="1"/>
        <v>1021</v>
      </c>
      <c r="V32" s="5"/>
      <c r="W32" s="110" t="s">
        <v>744</v>
      </c>
      <c r="X32" s="110">
        <v>112159</v>
      </c>
      <c r="Y32" s="246">
        <f t="shared" si="0"/>
        <v>0</v>
      </c>
    </row>
    <row r="33" spans="1:25">
      <c r="A33" s="16">
        <v>4</v>
      </c>
      <c r="B33" t="s">
        <v>259</v>
      </c>
      <c r="C33" t="s">
        <v>13</v>
      </c>
      <c r="D33">
        <v>111138</v>
      </c>
      <c r="E33">
        <v>581073</v>
      </c>
      <c r="F33">
        <v>7.1992950000000002</v>
      </c>
      <c r="G33">
        <v>0</v>
      </c>
      <c r="H33">
        <v>87.852000000000004</v>
      </c>
      <c r="I33">
        <v>15.6</v>
      </c>
      <c r="J33">
        <v>41.2</v>
      </c>
      <c r="K33">
        <v>95.8</v>
      </c>
      <c r="L33">
        <v>1.0138</v>
      </c>
      <c r="M33">
        <v>84.138999999999996</v>
      </c>
      <c r="N33">
        <v>91.021000000000001</v>
      </c>
      <c r="O33">
        <v>87.71</v>
      </c>
      <c r="P33">
        <v>8.6</v>
      </c>
      <c r="Q33">
        <v>23.5</v>
      </c>
      <c r="R33">
        <v>15.9</v>
      </c>
      <c r="S33">
        <v>5.42</v>
      </c>
      <c r="T33" s="16">
        <v>3</v>
      </c>
      <c r="U33" s="23">
        <f t="shared" si="1"/>
        <v>986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110152</v>
      </c>
      <c r="E34">
        <v>580937</v>
      </c>
      <c r="F34">
        <v>7.3423189999999998</v>
      </c>
      <c r="G34">
        <v>0</v>
      </c>
      <c r="H34">
        <v>90.936000000000007</v>
      </c>
      <c r="I34">
        <v>17.8</v>
      </c>
      <c r="J34">
        <v>10.1</v>
      </c>
      <c r="K34">
        <v>71.400000000000006</v>
      </c>
      <c r="L34">
        <v>1.0143</v>
      </c>
      <c r="M34">
        <v>86.555000000000007</v>
      </c>
      <c r="N34">
        <v>94.168000000000006</v>
      </c>
      <c r="O34">
        <v>89.11</v>
      </c>
      <c r="P34">
        <v>7.7</v>
      </c>
      <c r="Q34">
        <v>32.1</v>
      </c>
      <c r="R34">
        <v>14.4</v>
      </c>
      <c r="S34">
        <v>5.42</v>
      </c>
      <c r="T34" s="16">
        <v>2</v>
      </c>
      <c r="U34" s="23">
        <f t="shared" si="1"/>
        <v>242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109910</v>
      </c>
      <c r="E35">
        <v>580904</v>
      </c>
      <c r="F35">
        <v>7.4999279999999997</v>
      </c>
      <c r="G35">
        <v>0</v>
      </c>
      <c r="H35">
        <v>90.061000000000007</v>
      </c>
      <c r="I35">
        <v>15.3</v>
      </c>
      <c r="J35">
        <v>10.8</v>
      </c>
      <c r="K35">
        <v>57.9</v>
      </c>
      <c r="L35">
        <v>1.0144</v>
      </c>
      <c r="M35">
        <v>86.540999999999997</v>
      </c>
      <c r="N35">
        <v>92.460999999999999</v>
      </c>
      <c r="O35">
        <v>91.775999999999996</v>
      </c>
      <c r="P35">
        <v>10</v>
      </c>
      <c r="Q35">
        <v>25.4</v>
      </c>
      <c r="R35">
        <v>15.8</v>
      </c>
      <c r="S35">
        <v>5.43</v>
      </c>
      <c r="T35" s="16">
        <v>1</v>
      </c>
      <c r="U35" s="23">
        <f t="shared" si="1"/>
        <v>255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109655</v>
      </c>
      <c r="E36">
        <v>580869</v>
      </c>
      <c r="F36">
        <v>7.2457320000000003</v>
      </c>
      <c r="G36">
        <v>0</v>
      </c>
      <c r="H36">
        <v>86.811999999999998</v>
      </c>
      <c r="I36">
        <v>14.2</v>
      </c>
      <c r="J36">
        <v>40</v>
      </c>
      <c r="K36">
        <v>93.5</v>
      </c>
      <c r="L36">
        <v>1.0139</v>
      </c>
      <c r="M36">
        <v>82.320999999999998</v>
      </c>
      <c r="N36">
        <v>90.275999999999996</v>
      </c>
      <c r="O36">
        <v>88.147000000000006</v>
      </c>
      <c r="P36">
        <v>7.5</v>
      </c>
      <c r="Q36">
        <v>20.8</v>
      </c>
      <c r="R36">
        <v>15.3</v>
      </c>
      <c r="S36">
        <v>5.42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37:Y40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225996</v>
      </c>
      <c r="T6" s="22">
        <v>30</v>
      </c>
      <c r="U6" s="23">
        <f>D6-D7</f>
        <v>272</v>
      </c>
      <c r="V6" s="24">
        <v>1</v>
      </c>
      <c r="W6" s="123"/>
      <c r="X6" s="123"/>
      <c r="Y6" s="246">
        <f t="shared" ref="Y6:Y35" si="0">((X6*100)/D6)-100</f>
        <v>-100</v>
      </c>
    </row>
    <row r="7" spans="1:25">
      <c r="A7" s="16">
        <v>30</v>
      </c>
      <c r="D7">
        <v>225724</v>
      </c>
      <c r="T7" s="16">
        <v>29</v>
      </c>
      <c r="U7" s="23">
        <f>D7-D8</f>
        <v>2618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223106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2887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220219</v>
      </c>
      <c r="E9">
        <v>77203</v>
      </c>
      <c r="F9">
        <v>6.7939160000000003</v>
      </c>
      <c r="G9">
        <v>0</v>
      </c>
      <c r="H9">
        <v>84.707999999999998</v>
      </c>
      <c r="I9">
        <v>20.100000000000001</v>
      </c>
      <c r="J9">
        <v>120.7</v>
      </c>
      <c r="K9">
        <v>181.1</v>
      </c>
      <c r="T9" s="16">
        <v>27</v>
      </c>
      <c r="U9" s="23">
        <f t="shared" si="1"/>
        <v>2895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217324</v>
      </c>
      <c r="E10">
        <v>76781</v>
      </c>
      <c r="F10">
        <v>7.1572589999999998</v>
      </c>
      <c r="G10">
        <v>0</v>
      </c>
      <c r="H10">
        <v>90.822000000000003</v>
      </c>
      <c r="I10">
        <v>20.2</v>
      </c>
      <c r="J10">
        <v>118.7</v>
      </c>
      <c r="K10">
        <v>176.7</v>
      </c>
      <c r="T10" s="16">
        <v>26</v>
      </c>
      <c r="U10" s="23">
        <f t="shared" si="1"/>
        <v>2845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214479</v>
      </c>
      <c r="E11">
        <v>76392</v>
      </c>
      <c r="F11">
        <v>7.3230110000000002</v>
      </c>
      <c r="G11">
        <v>0</v>
      </c>
      <c r="H11">
        <v>91.771000000000001</v>
      </c>
      <c r="I11">
        <v>20.399999999999999</v>
      </c>
      <c r="J11">
        <v>118.7</v>
      </c>
      <c r="K11">
        <v>172.6</v>
      </c>
      <c r="T11" s="16">
        <v>25</v>
      </c>
      <c r="U11" s="23">
        <f t="shared" si="1"/>
        <v>2848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211631</v>
      </c>
      <c r="E12">
        <v>76006</v>
      </c>
      <c r="F12">
        <v>7.3346270000000002</v>
      </c>
      <c r="G12">
        <v>0</v>
      </c>
      <c r="H12">
        <v>91.649000000000001</v>
      </c>
      <c r="I12">
        <v>20.9</v>
      </c>
      <c r="J12">
        <v>115.8</v>
      </c>
      <c r="K12">
        <v>176.9</v>
      </c>
      <c r="T12" s="16">
        <v>24</v>
      </c>
      <c r="U12" s="23">
        <f t="shared" si="1"/>
        <v>2777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208854</v>
      </c>
      <c r="E13">
        <v>75628</v>
      </c>
      <c r="F13">
        <v>7.2309549999999998</v>
      </c>
      <c r="G13">
        <v>0</v>
      </c>
      <c r="H13">
        <v>93.510999999999996</v>
      </c>
      <c r="I13">
        <v>19</v>
      </c>
      <c r="J13">
        <v>11.1</v>
      </c>
      <c r="K13">
        <v>202.7</v>
      </c>
      <c r="T13" s="16">
        <v>23</v>
      </c>
      <c r="U13" s="23">
        <f t="shared" si="1"/>
        <v>265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208589</v>
      </c>
      <c r="E14">
        <v>75593</v>
      </c>
      <c r="F14">
        <v>7.4439019999999996</v>
      </c>
      <c r="G14">
        <v>0</v>
      </c>
      <c r="H14">
        <v>93.156000000000006</v>
      </c>
      <c r="I14">
        <v>21.5</v>
      </c>
      <c r="J14">
        <v>105.9</v>
      </c>
      <c r="K14">
        <v>170.9</v>
      </c>
      <c r="O14" s="125"/>
      <c r="T14" s="16">
        <v>22</v>
      </c>
      <c r="U14" s="23">
        <f t="shared" si="1"/>
        <v>2533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206056</v>
      </c>
      <c r="E15">
        <v>75252</v>
      </c>
      <c r="F15">
        <v>7.366987</v>
      </c>
      <c r="G15">
        <v>0</v>
      </c>
      <c r="H15">
        <v>91.016000000000005</v>
      </c>
      <c r="I15">
        <v>21.6</v>
      </c>
      <c r="J15">
        <v>111.8</v>
      </c>
      <c r="K15">
        <v>175.4</v>
      </c>
      <c r="L15"/>
      <c r="M15"/>
      <c r="N15"/>
      <c r="O15" s="125"/>
      <c r="P15"/>
      <c r="Q15"/>
      <c r="R15"/>
      <c r="S15"/>
      <c r="T15" s="22">
        <v>21</v>
      </c>
      <c r="U15" s="23">
        <f t="shared" si="1"/>
        <v>2678</v>
      </c>
      <c r="V15" s="24">
        <v>22</v>
      </c>
      <c r="W15" s="110" t="s">
        <v>745</v>
      </c>
      <c r="X15" s="110">
        <v>206061</v>
      </c>
      <c r="Y15" s="246">
        <f t="shared" si="0"/>
        <v>2.4265248281949425E-3</v>
      </c>
    </row>
    <row r="16" spans="1:25">
      <c r="A16" s="16">
        <v>21</v>
      </c>
      <c r="B16" t="s">
        <v>276</v>
      </c>
      <c r="C16" t="s">
        <v>13</v>
      </c>
      <c r="D16">
        <v>203378</v>
      </c>
      <c r="E16">
        <v>74885</v>
      </c>
      <c r="F16">
        <v>7.1684549999999998</v>
      </c>
      <c r="G16">
        <v>0</v>
      </c>
      <c r="H16">
        <v>91.212000000000003</v>
      </c>
      <c r="I16">
        <v>21.2</v>
      </c>
      <c r="J16">
        <v>106.5</v>
      </c>
      <c r="K16">
        <v>177.5</v>
      </c>
      <c r="O16" s="125"/>
      <c r="T16" s="16">
        <v>20</v>
      </c>
      <c r="U16" s="23">
        <f t="shared" si="1"/>
        <v>2549</v>
      </c>
      <c r="V16" s="16"/>
      <c r="W16" s="110" t="s">
        <v>746</v>
      </c>
      <c r="X16" s="110">
        <v>203382</v>
      </c>
      <c r="Y16" s="246">
        <f t="shared" si="0"/>
        <v>1.9667810677646003E-3</v>
      </c>
    </row>
    <row r="17" spans="1:25">
      <c r="A17" s="16">
        <v>20</v>
      </c>
      <c r="B17" t="s">
        <v>277</v>
      </c>
      <c r="C17" t="s">
        <v>13</v>
      </c>
      <c r="D17">
        <v>200829</v>
      </c>
      <c r="E17">
        <v>74535</v>
      </c>
      <c r="F17">
        <v>7.2630590000000002</v>
      </c>
      <c r="G17">
        <v>0</v>
      </c>
      <c r="H17">
        <v>90.81</v>
      </c>
      <c r="I17">
        <v>21.4</v>
      </c>
      <c r="J17">
        <v>114.6</v>
      </c>
      <c r="K17">
        <v>168.6</v>
      </c>
      <c r="O17" s="125"/>
      <c r="T17" s="16">
        <v>19</v>
      </c>
      <c r="U17" s="23">
        <f t="shared" si="1"/>
        <v>2747</v>
      </c>
      <c r="V17" s="16"/>
      <c r="W17" s="110" t="s">
        <v>747</v>
      </c>
      <c r="X17" s="110">
        <v>200834</v>
      </c>
      <c r="Y17" s="246">
        <f t="shared" si="0"/>
        <v>2.4896802752607528E-3</v>
      </c>
    </row>
    <row r="18" spans="1:25">
      <c r="A18" s="16">
        <v>19</v>
      </c>
      <c r="B18" t="s">
        <v>278</v>
      </c>
      <c r="C18" t="s">
        <v>13</v>
      </c>
      <c r="D18">
        <v>198082</v>
      </c>
      <c r="E18">
        <v>74158</v>
      </c>
      <c r="F18">
        <v>7.3371389999999996</v>
      </c>
      <c r="G18">
        <v>0</v>
      </c>
      <c r="H18">
        <v>89.965000000000003</v>
      </c>
      <c r="I18">
        <v>20.9</v>
      </c>
      <c r="J18">
        <v>113</v>
      </c>
      <c r="K18">
        <v>166.3</v>
      </c>
      <c r="O18" s="125"/>
      <c r="T18" s="16">
        <v>18</v>
      </c>
      <c r="U18" s="23">
        <f t="shared" si="1"/>
        <v>2708</v>
      </c>
      <c r="V18" s="16"/>
      <c r="W18" s="110" t="s">
        <v>748</v>
      </c>
      <c r="X18" s="110">
        <v>198086</v>
      </c>
      <c r="Y18" s="246">
        <f t="shared" si="0"/>
        <v>2.0193657172313806E-3</v>
      </c>
    </row>
    <row r="19" spans="1:25">
      <c r="A19" s="16">
        <v>18</v>
      </c>
      <c r="B19" t="s">
        <v>279</v>
      </c>
      <c r="C19" t="s">
        <v>13</v>
      </c>
      <c r="D19">
        <v>195374</v>
      </c>
      <c r="E19">
        <v>73784</v>
      </c>
      <c r="F19">
        <v>7.2135439999999997</v>
      </c>
      <c r="G19">
        <v>0</v>
      </c>
      <c r="H19">
        <v>94.891999999999996</v>
      </c>
      <c r="I19">
        <v>19</v>
      </c>
      <c r="J19">
        <v>11.7</v>
      </c>
      <c r="K19">
        <v>178.9</v>
      </c>
      <c r="O19" s="125"/>
      <c r="T19" s="16">
        <v>17</v>
      </c>
      <c r="U19" s="23">
        <f t="shared" si="1"/>
        <v>281</v>
      </c>
      <c r="V19" s="16"/>
      <c r="W19" s="110" t="s">
        <v>749</v>
      </c>
      <c r="X19" s="110">
        <v>195379</v>
      </c>
      <c r="Y19" s="246">
        <f t="shared" si="0"/>
        <v>2.55919416093775E-3</v>
      </c>
    </row>
    <row r="20" spans="1:25">
      <c r="A20" s="16">
        <v>17</v>
      </c>
      <c r="B20" t="s">
        <v>280</v>
      </c>
      <c r="C20" t="s">
        <v>13</v>
      </c>
      <c r="D20">
        <v>195093</v>
      </c>
      <c r="E20">
        <v>73746</v>
      </c>
      <c r="F20">
        <v>7.7801770000000001</v>
      </c>
      <c r="G20">
        <v>0</v>
      </c>
      <c r="H20">
        <v>93.820999999999998</v>
      </c>
      <c r="I20">
        <v>17.899999999999999</v>
      </c>
      <c r="J20">
        <v>11.6</v>
      </c>
      <c r="K20">
        <v>196.3</v>
      </c>
      <c r="O20" s="125"/>
      <c r="T20" s="16">
        <v>16</v>
      </c>
      <c r="U20" s="23">
        <f t="shared" si="1"/>
        <v>273</v>
      </c>
      <c r="V20" s="16"/>
      <c r="W20" s="110" t="s">
        <v>750</v>
      </c>
      <c r="X20" s="110">
        <v>195093</v>
      </c>
      <c r="Y20" s="246">
        <f t="shared" si="0"/>
        <v>0</v>
      </c>
    </row>
    <row r="21" spans="1:25">
      <c r="A21" s="16">
        <v>16</v>
      </c>
      <c r="B21" t="s">
        <v>281</v>
      </c>
      <c r="C21" t="s">
        <v>13</v>
      </c>
      <c r="D21">
        <v>194820</v>
      </c>
      <c r="E21">
        <v>73709</v>
      </c>
      <c r="F21">
        <v>7.393014</v>
      </c>
      <c r="G21">
        <v>0</v>
      </c>
      <c r="H21">
        <v>91.709000000000003</v>
      </c>
      <c r="I21">
        <v>21.9</v>
      </c>
      <c r="J21">
        <v>105.5</v>
      </c>
      <c r="K21">
        <v>161.6</v>
      </c>
      <c r="O21" s="125"/>
      <c r="T21" s="16">
        <v>15</v>
      </c>
      <c r="U21" s="23">
        <f t="shared" si="1"/>
        <v>2529</v>
      </c>
      <c r="V21" s="16"/>
      <c r="W21" s="110" t="s">
        <v>751</v>
      </c>
      <c r="X21" s="110">
        <v>194820</v>
      </c>
      <c r="Y21" s="246">
        <f t="shared" si="0"/>
        <v>0</v>
      </c>
    </row>
    <row r="22" spans="1:25" s="25" customFormat="1">
      <c r="A22" s="21">
        <v>15</v>
      </c>
      <c r="B22" t="s">
        <v>248</v>
      </c>
      <c r="C22" t="s">
        <v>13</v>
      </c>
      <c r="D22">
        <v>192291</v>
      </c>
      <c r="E22">
        <v>73364</v>
      </c>
      <c r="F22">
        <v>7.109267</v>
      </c>
      <c r="G22">
        <v>0</v>
      </c>
      <c r="H22">
        <v>87.655000000000001</v>
      </c>
      <c r="I22">
        <v>21.8</v>
      </c>
      <c r="J22">
        <v>116.2</v>
      </c>
      <c r="K22">
        <v>166.5</v>
      </c>
      <c r="L22"/>
      <c r="M22"/>
      <c r="N22"/>
      <c r="O22" s="125"/>
      <c r="P22"/>
      <c r="Q22"/>
      <c r="R22"/>
      <c r="S22"/>
      <c r="T22" s="22">
        <v>14</v>
      </c>
      <c r="U22" s="23">
        <f t="shared" si="1"/>
        <v>2786</v>
      </c>
      <c r="V22" s="24">
        <v>15</v>
      </c>
      <c r="W22" s="110" t="s">
        <v>752</v>
      </c>
      <c r="X22" s="110">
        <v>192297</v>
      </c>
      <c r="Y22" s="246">
        <f t="shared" si="0"/>
        <v>3.1202708395028367E-3</v>
      </c>
    </row>
    <row r="23" spans="1:25">
      <c r="A23" s="16">
        <v>14</v>
      </c>
      <c r="B23" t="s">
        <v>249</v>
      </c>
      <c r="C23" t="s">
        <v>13</v>
      </c>
      <c r="D23">
        <v>189505</v>
      </c>
      <c r="E23">
        <v>72968</v>
      </c>
      <c r="F23">
        <v>6.9563360000000003</v>
      </c>
      <c r="G23">
        <v>0</v>
      </c>
      <c r="H23">
        <v>88.400999999999996</v>
      </c>
      <c r="I23">
        <v>21.8</v>
      </c>
      <c r="J23">
        <v>118.2</v>
      </c>
      <c r="K23">
        <v>170.4</v>
      </c>
      <c r="O23" s="125"/>
      <c r="T23" s="16">
        <v>13</v>
      </c>
      <c r="U23" s="23">
        <f t="shared" si="1"/>
        <v>2836</v>
      </c>
      <c r="V23" s="16"/>
      <c r="W23" s="110" t="s">
        <v>753</v>
      </c>
      <c r="X23" s="110">
        <v>189512</v>
      </c>
      <c r="Y23" s="246">
        <f t="shared" si="0"/>
        <v>3.6938339357845962E-3</v>
      </c>
    </row>
    <row r="24" spans="1:25">
      <c r="A24" s="16">
        <v>13</v>
      </c>
      <c r="B24" t="s">
        <v>250</v>
      </c>
      <c r="C24" t="s">
        <v>13</v>
      </c>
      <c r="D24">
        <v>186669</v>
      </c>
      <c r="E24">
        <v>72568</v>
      </c>
      <c r="F24">
        <v>7.1351019999999998</v>
      </c>
      <c r="G24">
        <v>0</v>
      </c>
      <c r="H24">
        <v>88.665000000000006</v>
      </c>
      <c r="I24">
        <v>20.6</v>
      </c>
      <c r="J24">
        <v>96.4</v>
      </c>
      <c r="K24">
        <v>172.7</v>
      </c>
      <c r="O24" s="125"/>
      <c r="T24" s="16">
        <v>12</v>
      </c>
      <c r="U24" s="23">
        <f t="shared" si="1"/>
        <v>2310</v>
      </c>
      <c r="V24" s="16"/>
      <c r="W24" s="110" t="s">
        <v>754</v>
      </c>
      <c r="X24" s="110">
        <v>186675</v>
      </c>
      <c r="Y24" s="246">
        <f t="shared" si="0"/>
        <v>3.2142455362134115E-3</v>
      </c>
    </row>
    <row r="25" spans="1:25">
      <c r="A25" s="16">
        <v>12</v>
      </c>
      <c r="B25" t="s">
        <v>251</v>
      </c>
      <c r="C25" t="s">
        <v>13</v>
      </c>
      <c r="D25">
        <v>184359</v>
      </c>
      <c r="E25">
        <v>72243</v>
      </c>
      <c r="F25">
        <v>7.014653</v>
      </c>
      <c r="G25">
        <v>0</v>
      </c>
      <c r="H25">
        <v>88.1</v>
      </c>
      <c r="I25">
        <v>21.1</v>
      </c>
      <c r="J25">
        <v>111.2</v>
      </c>
      <c r="K25">
        <v>159.69999999999999</v>
      </c>
      <c r="O25" s="125"/>
      <c r="T25" s="16">
        <v>11</v>
      </c>
      <c r="U25" s="23">
        <f t="shared" si="1"/>
        <v>2667</v>
      </c>
      <c r="V25" s="16"/>
      <c r="W25" s="110" t="s">
        <v>755</v>
      </c>
      <c r="X25" s="110">
        <v>184365</v>
      </c>
      <c r="Y25" s="246">
        <f t="shared" si="0"/>
        <v>3.2545197142468396E-3</v>
      </c>
    </row>
    <row r="26" spans="1:25">
      <c r="A26" s="16">
        <v>11</v>
      </c>
      <c r="B26" t="s">
        <v>252</v>
      </c>
      <c r="C26" t="s">
        <v>13</v>
      </c>
      <c r="D26">
        <v>181692</v>
      </c>
      <c r="E26">
        <v>71867</v>
      </c>
      <c r="F26">
        <v>7.0532620000000001</v>
      </c>
      <c r="G26">
        <v>0</v>
      </c>
      <c r="H26">
        <v>89.741</v>
      </c>
      <c r="I26">
        <v>22</v>
      </c>
      <c r="J26">
        <v>105.7</v>
      </c>
      <c r="K26">
        <v>160</v>
      </c>
      <c r="O26" s="125"/>
      <c r="T26" s="16">
        <v>10</v>
      </c>
      <c r="U26" s="23">
        <f t="shared" si="1"/>
        <v>2533</v>
      </c>
      <c r="V26" s="16"/>
      <c r="W26" s="110" t="s">
        <v>756</v>
      </c>
      <c r="X26" s="110">
        <v>181696</v>
      </c>
      <c r="Y26" s="246">
        <f t="shared" si="0"/>
        <v>2.2015278603362276E-3</v>
      </c>
    </row>
    <row r="27" spans="1:25">
      <c r="A27" s="16">
        <v>10</v>
      </c>
      <c r="B27" t="s">
        <v>253</v>
      </c>
      <c r="C27" t="s">
        <v>13</v>
      </c>
      <c r="D27">
        <v>179159</v>
      </c>
      <c r="E27">
        <v>71515</v>
      </c>
      <c r="F27">
        <v>7.133972</v>
      </c>
      <c r="G27">
        <v>0</v>
      </c>
      <c r="H27">
        <v>91.989000000000004</v>
      </c>
      <c r="I27">
        <v>15</v>
      </c>
      <c r="J27">
        <v>31.5</v>
      </c>
      <c r="K27">
        <v>177.6</v>
      </c>
      <c r="O27" s="125"/>
      <c r="T27" s="16">
        <v>9</v>
      </c>
      <c r="U27" s="23">
        <f t="shared" si="1"/>
        <v>752</v>
      </c>
      <c r="V27" s="16"/>
      <c r="W27" s="110" t="s">
        <v>757</v>
      </c>
      <c r="X27" s="110">
        <v>179164</v>
      </c>
      <c r="Y27" s="246">
        <f t="shared" si="0"/>
        <v>2.7908170954304978E-3</v>
      </c>
    </row>
    <row r="28" spans="1:25">
      <c r="A28" s="16">
        <v>9</v>
      </c>
      <c r="B28" t="s">
        <v>254</v>
      </c>
      <c r="C28" t="s">
        <v>13</v>
      </c>
      <c r="D28">
        <v>178407</v>
      </c>
      <c r="E28">
        <v>71412</v>
      </c>
      <c r="F28">
        <v>7.4089460000000003</v>
      </c>
      <c r="G28">
        <v>0</v>
      </c>
      <c r="H28">
        <v>91.456000000000003</v>
      </c>
      <c r="I28">
        <v>20.9</v>
      </c>
      <c r="J28">
        <v>86.9</v>
      </c>
      <c r="K28">
        <v>132.80000000000001</v>
      </c>
      <c r="O28" s="125"/>
      <c r="T28" s="16">
        <v>8</v>
      </c>
      <c r="U28" s="23">
        <f t="shared" si="1"/>
        <v>2083</v>
      </c>
      <c r="V28" s="16"/>
      <c r="W28" s="110" t="s">
        <v>758</v>
      </c>
      <c r="X28" s="110">
        <v>178411</v>
      </c>
      <c r="Y28" s="246">
        <f t="shared" si="0"/>
        <v>2.2420644929894706E-3</v>
      </c>
    </row>
    <row r="29" spans="1:25" s="25" customFormat="1">
      <c r="A29" s="21">
        <v>8</v>
      </c>
      <c r="B29" t="s">
        <v>255</v>
      </c>
      <c r="C29" t="s">
        <v>13</v>
      </c>
      <c r="D29">
        <v>176324</v>
      </c>
      <c r="E29">
        <v>71129</v>
      </c>
      <c r="F29">
        <v>7.2122669999999998</v>
      </c>
      <c r="G29">
        <v>0</v>
      </c>
      <c r="H29">
        <v>88.801000000000002</v>
      </c>
      <c r="I29">
        <v>22.5</v>
      </c>
      <c r="J29">
        <v>86.4</v>
      </c>
      <c r="K29">
        <v>140.30000000000001</v>
      </c>
      <c r="L29"/>
      <c r="M29"/>
      <c r="N29"/>
      <c r="O29" s="125"/>
      <c r="P29"/>
      <c r="Q29"/>
      <c r="R29"/>
      <c r="S29"/>
      <c r="T29" s="22">
        <v>7</v>
      </c>
      <c r="U29" s="23">
        <f t="shared" si="1"/>
        <v>2069</v>
      </c>
      <c r="V29" s="24">
        <v>8</v>
      </c>
      <c r="W29" s="110" t="s">
        <v>759</v>
      </c>
      <c r="X29" s="110">
        <v>176328</v>
      </c>
      <c r="Y29" s="246">
        <f t="shared" si="0"/>
        <v>2.2685510764262062E-3</v>
      </c>
    </row>
    <row r="30" spans="1:25">
      <c r="A30" s="16">
        <v>7</v>
      </c>
      <c r="B30" t="s">
        <v>256</v>
      </c>
      <c r="C30" t="s">
        <v>13</v>
      </c>
      <c r="D30">
        <v>174255</v>
      </c>
      <c r="E30">
        <v>70837</v>
      </c>
      <c r="F30">
        <v>6.9461750000000002</v>
      </c>
      <c r="G30">
        <v>0</v>
      </c>
      <c r="H30">
        <v>87.820999999999998</v>
      </c>
      <c r="I30">
        <v>22.3</v>
      </c>
      <c r="J30">
        <v>88.4</v>
      </c>
      <c r="K30">
        <v>139.9</v>
      </c>
      <c r="O30" s="125"/>
      <c r="T30" s="16">
        <v>6</v>
      </c>
      <c r="U30" s="23">
        <f t="shared" si="1"/>
        <v>2119</v>
      </c>
      <c r="V30" s="5"/>
      <c r="W30" s="110" t="s">
        <v>760</v>
      </c>
      <c r="X30" s="110">
        <v>174259</v>
      </c>
      <c r="Y30" s="246">
        <f t="shared" si="0"/>
        <v>2.2954864996762581E-3</v>
      </c>
    </row>
    <row r="31" spans="1:25">
      <c r="A31" s="16">
        <v>6</v>
      </c>
      <c r="B31" t="s">
        <v>257</v>
      </c>
      <c r="C31" t="s">
        <v>13</v>
      </c>
      <c r="D31">
        <v>172136</v>
      </c>
      <c r="E31">
        <v>70536</v>
      </c>
      <c r="F31">
        <v>7.00305</v>
      </c>
      <c r="G31">
        <v>0</v>
      </c>
      <c r="H31">
        <v>87.861999999999995</v>
      </c>
      <c r="I31">
        <v>22.3</v>
      </c>
      <c r="J31">
        <v>87.3</v>
      </c>
      <c r="K31">
        <v>137.5</v>
      </c>
      <c r="O31" s="125"/>
      <c r="T31" s="16">
        <v>5</v>
      </c>
      <c r="U31" s="23">
        <f t="shared" si="1"/>
        <v>2094</v>
      </c>
      <c r="V31" s="5"/>
      <c r="W31" s="110" t="s">
        <v>761</v>
      </c>
      <c r="X31" s="110">
        <v>172138</v>
      </c>
      <c r="Y31" s="246">
        <f t="shared" si="0"/>
        <v>1.1618720081827405E-3</v>
      </c>
    </row>
    <row r="32" spans="1:25">
      <c r="A32" s="16">
        <v>5</v>
      </c>
      <c r="B32" t="s">
        <v>258</v>
      </c>
      <c r="C32" t="s">
        <v>13</v>
      </c>
      <c r="D32">
        <v>170042</v>
      </c>
      <c r="E32">
        <v>70239</v>
      </c>
      <c r="F32">
        <v>7.0898539999999999</v>
      </c>
      <c r="G32">
        <v>0</v>
      </c>
      <c r="H32">
        <v>88.575999999999993</v>
      </c>
      <c r="I32">
        <v>22.3</v>
      </c>
      <c r="J32">
        <v>88.8</v>
      </c>
      <c r="K32">
        <v>141.69999999999999</v>
      </c>
      <c r="O32" s="125"/>
      <c r="T32" s="16">
        <v>4</v>
      </c>
      <c r="U32" s="23">
        <f t="shared" si="1"/>
        <v>2127</v>
      </c>
      <c r="V32" s="5"/>
      <c r="W32" s="110" t="s">
        <v>762</v>
      </c>
      <c r="X32" s="110">
        <v>170045</v>
      </c>
      <c r="Y32" s="246">
        <f t="shared" si="0"/>
        <v>1.7642700038749126E-3</v>
      </c>
    </row>
    <row r="33" spans="1:25">
      <c r="A33" s="16">
        <v>4</v>
      </c>
      <c r="B33" t="s">
        <v>259</v>
      </c>
      <c r="C33" t="s">
        <v>13</v>
      </c>
      <c r="D33">
        <v>167915</v>
      </c>
      <c r="E33">
        <v>69939</v>
      </c>
      <c r="F33">
        <v>7.0836839999999999</v>
      </c>
      <c r="G33">
        <v>0</v>
      </c>
      <c r="H33">
        <v>88.555999999999997</v>
      </c>
      <c r="I33">
        <v>21.9</v>
      </c>
      <c r="J33">
        <v>91.7</v>
      </c>
      <c r="K33">
        <v>149.30000000000001</v>
      </c>
      <c r="O33" s="125"/>
      <c r="T33" s="16">
        <v>3</v>
      </c>
      <c r="U33" s="23">
        <f t="shared" si="1"/>
        <v>2198</v>
      </c>
      <c r="V33" s="5"/>
      <c r="W33" s="245"/>
      <c r="X33" s="136"/>
      <c r="Y33" s="246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165717</v>
      </c>
      <c r="E34">
        <v>69630</v>
      </c>
      <c r="F34">
        <v>7.2292040000000002</v>
      </c>
      <c r="G34">
        <v>0</v>
      </c>
      <c r="H34">
        <v>91.775000000000006</v>
      </c>
      <c r="I34">
        <v>17.7</v>
      </c>
      <c r="J34">
        <v>7.9</v>
      </c>
      <c r="K34">
        <v>170.6</v>
      </c>
      <c r="O34" s="125"/>
      <c r="T34" s="16">
        <v>2</v>
      </c>
      <c r="U34" s="23">
        <f t="shared" si="1"/>
        <v>191</v>
      </c>
      <c r="V34" s="5"/>
      <c r="W34" s="103"/>
      <c r="X34" s="102"/>
      <c r="Y34" s="246">
        <f t="shared" si="0"/>
        <v>-100</v>
      </c>
    </row>
    <row r="35" spans="1:25">
      <c r="A35" s="16">
        <v>2</v>
      </c>
      <c r="B35" t="s">
        <v>261</v>
      </c>
      <c r="C35" t="s">
        <v>13</v>
      </c>
      <c r="D35">
        <v>165526</v>
      </c>
      <c r="E35">
        <v>69603</v>
      </c>
      <c r="F35">
        <v>7.5678380000000001</v>
      </c>
      <c r="G35">
        <v>0</v>
      </c>
      <c r="H35">
        <v>90.79</v>
      </c>
      <c r="I35">
        <v>19.899999999999999</v>
      </c>
      <c r="J35">
        <v>91.7</v>
      </c>
      <c r="K35">
        <v>200</v>
      </c>
      <c r="O35" s="125"/>
      <c r="T35" s="16">
        <v>1</v>
      </c>
      <c r="U35" s="23">
        <f t="shared" si="1"/>
        <v>2192</v>
      </c>
      <c r="V35" s="5"/>
      <c r="W35" s="103"/>
      <c r="X35" s="102"/>
      <c r="Y35" s="246">
        <f t="shared" si="0"/>
        <v>-100</v>
      </c>
    </row>
    <row r="36" spans="1:25">
      <c r="A36" s="16">
        <v>1</v>
      </c>
      <c r="B36" t="s">
        <v>220</v>
      </c>
      <c r="C36" t="s">
        <v>13</v>
      </c>
      <c r="D36">
        <v>163334</v>
      </c>
      <c r="E36">
        <v>69302</v>
      </c>
      <c r="F36">
        <v>7.109362</v>
      </c>
      <c r="G36">
        <v>0</v>
      </c>
      <c r="H36">
        <v>87.436999999999998</v>
      </c>
      <c r="I36">
        <v>21.5</v>
      </c>
      <c r="J36">
        <v>113.7</v>
      </c>
      <c r="K36">
        <v>167.3</v>
      </c>
      <c r="T36" s="1"/>
      <c r="U36" s="26"/>
      <c r="V36" s="5"/>
      <c r="W36" s="103"/>
      <c r="X36" s="102"/>
      <c r="Y36" s="246">
        <f t="shared" ref="Y36" si="2"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7"/>
  <sheetViews>
    <sheetView view="pageBreakPreview" zoomScale="80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1.42578125" defaultRowHeight="15"/>
  <cols>
    <col min="1" max="1" width="5.7109375" customWidth="1"/>
    <col min="3" max="4" width="11.5703125" bestFit="1" customWidth="1"/>
    <col min="5" max="5" width="13" bestFit="1" customWidth="1"/>
    <col min="6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21.28515625" customWidth="1"/>
    <col min="17" max="17" width="10.5703125" customWidth="1"/>
    <col min="18" max="18" width="13" bestFit="1" customWidth="1"/>
    <col min="20" max="20" width="17.140625" bestFit="1" customWidth="1"/>
  </cols>
  <sheetData>
    <row r="1" spans="1:18" ht="15.75">
      <c r="A1" s="33" t="s">
        <v>52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262" t="s">
        <v>128</v>
      </c>
      <c r="Q1" s="262" t="s">
        <v>129</v>
      </c>
      <c r="R1" s="265" t="s">
        <v>130</v>
      </c>
    </row>
    <row r="2" spans="1:18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20</v>
      </c>
      <c r="N2" s="36">
        <f>SUM(N8:N37)</f>
        <v>3128154.4510000008</v>
      </c>
      <c r="O2" s="8" t="s">
        <v>7</v>
      </c>
      <c r="P2" s="263"/>
      <c r="Q2" s="263"/>
      <c r="R2" s="266"/>
    </row>
    <row r="3" spans="1:18" ht="15" customHeight="1">
      <c r="A3" s="4"/>
      <c r="B3" s="4"/>
      <c r="C3" s="4"/>
      <c r="D3" s="4"/>
      <c r="E3" s="4"/>
      <c r="F3" s="4"/>
      <c r="G3" s="37"/>
      <c r="H3" s="37"/>
      <c r="I3" s="38" t="s">
        <v>22</v>
      </c>
      <c r="J3" s="37"/>
      <c r="K3" s="4"/>
      <c r="L3" s="4"/>
      <c r="M3" s="4"/>
      <c r="N3" s="4"/>
      <c r="O3" s="1"/>
      <c r="P3" s="263"/>
      <c r="Q3" s="263"/>
      <c r="R3" s="266"/>
    </row>
    <row r="4" spans="1:18" ht="16.5" customHeight="1">
      <c r="A4" s="4"/>
      <c r="B4" s="4" t="s">
        <v>53</v>
      </c>
      <c r="C4" s="4"/>
      <c r="D4" s="4"/>
      <c r="E4" s="4"/>
      <c r="F4" s="4"/>
      <c r="G4" s="37"/>
      <c r="H4" s="37"/>
      <c r="I4" s="39" t="s">
        <v>54</v>
      </c>
      <c r="J4" s="37"/>
      <c r="K4" s="4"/>
      <c r="L4" s="9"/>
      <c r="M4" s="7" t="s">
        <v>17</v>
      </c>
      <c r="N4" s="40">
        <f>MAX(N8:N37)</f>
        <v>130903.51899999999</v>
      </c>
      <c r="O4" s="8" t="s">
        <v>7</v>
      </c>
      <c r="P4" s="263"/>
      <c r="Q4" s="263"/>
      <c r="R4" s="266"/>
    </row>
    <row r="5" spans="1:18">
      <c r="A5" s="4"/>
      <c r="B5" s="4" t="s">
        <v>55</v>
      </c>
      <c r="C5" s="4"/>
      <c r="D5" s="4"/>
      <c r="E5" s="41" t="s">
        <v>56</v>
      </c>
      <c r="F5" s="41" t="s">
        <v>50</v>
      </c>
      <c r="G5" s="4"/>
      <c r="H5" s="4"/>
      <c r="I5" s="39" t="s">
        <v>57</v>
      </c>
      <c r="J5" s="41" t="s">
        <v>58</v>
      </c>
      <c r="K5" s="4"/>
      <c r="L5" s="4"/>
      <c r="M5" s="4"/>
      <c r="N5" s="4"/>
      <c r="O5" s="4"/>
      <c r="P5" s="264"/>
      <c r="Q5" s="264"/>
      <c r="R5" s="267"/>
    </row>
    <row r="6" spans="1:18">
      <c r="A6" s="4"/>
      <c r="B6" s="11" t="s">
        <v>59</v>
      </c>
      <c r="C6" s="11" t="s">
        <v>60</v>
      </c>
      <c r="D6" s="11" t="s">
        <v>60</v>
      </c>
      <c r="E6" s="11" t="s">
        <v>60</v>
      </c>
      <c r="F6" s="11" t="s">
        <v>60</v>
      </c>
      <c r="G6" s="11" t="s">
        <v>60</v>
      </c>
      <c r="H6" s="11" t="s">
        <v>60</v>
      </c>
      <c r="I6" s="39" t="s">
        <v>60</v>
      </c>
      <c r="J6" s="11" t="s">
        <v>60</v>
      </c>
      <c r="K6" s="11" t="s">
        <v>61</v>
      </c>
      <c r="L6" s="11" t="s">
        <v>62</v>
      </c>
      <c r="M6" s="4"/>
      <c r="N6" s="4"/>
      <c r="O6" s="4"/>
      <c r="P6" s="99"/>
      <c r="Q6" s="99"/>
      <c r="R6" s="107"/>
    </row>
    <row r="7" spans="1:18">
      <c r="A7" s="19" t="s">
        <v>48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2" t="s">
        <v>70</v>
      </c>
      <c r="J7" s="4" t="s">
        <v>71</v>
      </c>
      <c r="K7" s="4" t="s">
        <v>72</v>
      </c>
      <c r="L7" s="4" t="s">
        <v>63</v>
      </c>
      <c r="M7" s="41" t="s">
        <v>48</v>
      </c>
      <c r="N7" s="20" t="s">
        <v>73</v>
      </c>
      <c r="O7" s="41"/>
      <c r="P7" s="99"/>
      <c r="Q7" s="99"/>
      <c r="R7" s="107"/>
    </row>
    <row r="8" spans="1:18">
      <c r="A8" s="21">
        <v>30</v>
      </c>
      <c r="B8" t="s">
        <v>763</v>
      </c>
      <c r="C8">
        <v>1439.9995120000001</v>
      </c>
      <c r="D8">
        <v>1.378028</v>
      </c>
      <c r="E8">
        <v>5498.1577150000003</v>
      </c>
      <c r="F8">
        <v>21.933886000000001</v>
      </c>
      <c r="G8">
        <v>63.047519999999999</v>
      </c>
      <c r="H8">
        <v>1.40167</v>
      </c>
      <c r="I8">
        <v>88.397469000000001</v>
      </c>
      <c r="J8">
        <v>3173.6459960000002</v>
      </c>
      <c r="K8">
        <v>12.267536</v>
      </c>
      <c r="L8" t="s">
        <v>763</v>
      </c>
      <c r="M8" s="11">
        <v>30</v>
      </c>
      <c r="N8" s="43">
        <f>I8*1000</f>
        <v>88397.468999999997</v>
      </c>
      <c r="O8" s="11"/>
      <c r="P8" s="102"/>
      <c r="Q8" s="102"/>
      <c r="R8" s="107"/>
    </row>
    <row r="9" spans="1:18">
      <c r="A9" s="11">
        <v>29</v>
      </c>
      <c r="B9" t="s">
        <v>764</v>
      </c>
      <c r="C9">
        <v>1440.0004879999999</v>
      </c>
      <c r="D9">
        <v>1.3618220000000001</v>
      </c>
      <c r="E9">
        <v>5660.0571289999998</v>
      </c>
      <c r="F9">
        <v>21.874061999999999</v>
      </c>
      <c r="G9">
        <v>65.098938000000004</v>
      </c>
      <c r="H9">
        <v>1.3859859999999999</v>
      </c>
      <c r="I9">
        <v>90.167702000000006</v>
      </c>
      <c r="J9">
        <v>3237.2009280000002</v>
      </c>
      <c r="K9">
        <v>12.237914</v>
      </c>
      <c r="L9" t="s">
        <v>764</v>
      </c>
      <c r="M9" s="11">
        <v>29</v>
      </c>
      <c r="N9" s="43">
        <f>I9*1000</f>
        <v>90167.702000000005</v>
      </c>
      <c r="O9" s="11"/>
      <c r="P9" s="123"/>
      <c r="Q9" s="123"/>
      <c r="R9" s="107"/>
    </row>
    <row r="10" spans="1:18">
      <c r="A10" s="21">
        <v>28</v>
      </c>
      <c r="B10" t="s">
        <v>765</v>
      </c>
      <c r="C10">
        <v>1439.9995120000001</v>
      </c>
      <c r="D10">
        <v>1.8035079999999999</v>
      </c>
      <c r="E10">
        <v>5666.1928710000002</v>
      </c>
      <c r="F10">
        <v>21.888650999999999</v>
      </c>
      <c r="G10">
        <v>65.166083999999998</v>
      </c>
      <c r="H10">
        <v>1.823966</v>
      </c>
      <c r="I10">
        <v>118.831017</v>
      </c>
      <c r="J10">
        <v>4266.2714839999999</v>
      </c>
      <c r="K10">
        <v>12.140354</v>
      </c>
      <c r="L10" t="s">
        <v>765</v>
      </c>
      <c r="M10" s="11">
        <v>28</v>
      </c>
      <c r="N10" s="43">
        <f>I10*1000</f>
        <v>118831.01700000001</v>
      </c>
      <c r="O10" s="11"/>
      <c r="P10" s="102"/>
      <c r="Q10" s="102"/>
      <c r="R10" s="107"/>
    </row>
    <row r="11" spans="1:18">
      <c r="A11" s="11">
        <v>27</v>
      </c>
      <c r="B11" t="s">
        <v>766</v>
      </c>
      <c r="C11">
        <v>1437.339966</v>
      </c>
      <c r="D11">
        <v>1.984381</v>
      </c>
      <c r="E11">
        <v>5692.3432620000003</v>
      </c>
      <c r="F11">
        <v>21.915993</v>
      </c>
      <c r="G11">
        <v>65.485862999999995</v>
      </c>
      <c r="H11">
        <v>2.0028820000000001</v>
      </c>
      <c r="I11">
        <v>130.90351899999999</v>
      </c>
      <c r="J11">
        <v>4699.6982420000004</v>
      </c>
      <c r="K11">
        <v>11.940735</v>
      </c>
      <c r="L11" t="s">
        <v>766</v>
      </c>
      <c r="M11" s="11">
        <v>27</v>
      </c>
      <c r="N11" s="43">
        <f>I11*1000</f>
        <v>130903.51899999999</v>
      </c>
      <c r="O11" s="11"/>
      <c r="P11" s="102"/>
      <c r="Q11" s="102"/>
      <c r="R11" s="107"/>
    </row>
    <row r="12" spans="1:18">
      <c r="A12" s="11">
        <v>26</v>
      </c>
      <c r="B12" t="s">
        <v>767</v>
      </c>
      <c r="C12">
        <v>1440</v>
      </c>
      <c r="D12">
        <v>1.832238</v>
      </c>
      <c r="E12">
        <v>5720.1503910000001</v>
      </c>
      <c r="F12">
        <v>21.892140999999999</v>
      </c>
      <c r="G12">
        <v>65.843795999999998</v>
      </c>
      <c r="H12">
        <v>1.85199</v>
      </c>
      <c r="I12">
        <v>122.01973700000001</v>
      </c>
      <c r="J12">
        <v>4380.7529299999997</v>
      </c>
      <c r="K12">
        <v>12.282061000000001</v>
      </c>
      <c r="L12" t="s">
        <v>767</v>
      </c>
      <c r="M12" s="11">
        <v>26</v>
      </c>
      <c r="N12" s="43">
        <f t="shared" ref="N12:N21" si="0">I12*1000</f>
        <v>122019.73700000001</v>
      </c>
      <c r="O12" s="11"/>
      <c r="P12" s="102"/>
      <c r="Q12" s="102"/>
      <c r="R12" s="107"/>
    </row>
    <row r="13" spans="1:18">
      <c r="A13" s="11">
        <v>25</v>
      </c>
      <c r="B13" t="s">
        <v>768</v>
      </c>
      <c r="C13">
        <v>1440</v>
      </c>
      <c r="D13">
        <v>1.7278519999999999</v>
      </c>
      <c r="E13">
        <v>5725.1508789999998</v>
      </c>
      <c r="F13">
        <v>21.952152000000002</v>
      </c>
      <c r="G13">
        <v>65.886375000000001</v>
      </c>
      <c r="H13">
        <v>1.7477750000000001</v>
      </c>
      <c r="I13">
        <v>115.126274</v>
      </c>
      <c r="J13">
        <v>4133.263672</v>
      </c>
      <c r="K13">
        <v>12.269769</v>
      </c>
      <c r="L13" t="s">
        <v>768</v>
      </c>
      <c r="M13" s="11">
        <v>25</v>
      </c>
      <c r="N13" s="43">
        <f t="shared" si="0"/>
        <v>115126.27399999999</v>
      </c>
      <c r="O13" s="11"/>
      <c r="P13" s="102"/>
      <c r="Q13" s="102"/>
      <c r="R13" s="107"/>
    </row>
    <row r="14" spans="1:18">
      <c r="A14" s="11">
        <v>24</v>
      </c>
      <c r="B14" t="s">
        <v>769</v>
      </c>
      <c r="C14">
        <v>1439.9995120000001</v>
      </c>
      <c r="D14">
        <v>1.750564</v>
      </c>
      <c r="E14">
        <v>5732.3813479999999</v>
      </c>
      <c r="F14">
        <v>22.144462999999998</v>
      </c>
      <c r="G14">
        <v>65.913223000000002</v>
      </c>
      <c r="H14">
        <v>1.770621</v>
      </c>
      <c r="I14">
        <v>116.696426</v>
      </c>
      <c r="J14">
        <v>4189.6352539999998</v>
      </c>
      <c r="K14">
        <v>12.257186000000001</v>
      </c>
      <c r="L14" t="s">
        <v>769</v>
      </c>
      <c r="M14" s="11">
        <v>24</v>
      </c>
      <c r="N14" s="43">
        <f t="shared" si="0"/>
        <v>116696.42600000001</v>
      </c>
      <c r="O14" s="11"/>
      <c r="P14" s="140"/>
      <c r="Q14" s="140"/>
      <c r="R14" s="107"/>
    </row>
    <row r="15" spans="1:18">
      <c r="A15" s="11">
        <v>23</v>
      </c>
      <c r="B15" t="s">
        <v>770</v>
      </c>
      <c r="C15">
        <v>1439.9677730000001</v>
      </c>
      <c r="D15">
        <v>1.375453</v>
      </c>
      <c r="E15">
        <v>5558.064453</v>
      </c>
      <c r="F15">
        <v>22.168427999999999</v>
      </c>
      <c r="G15">
        <v>63.718060000000001</v>
      </c>
      <c r="H15">
        <v>1.403033</v>
      </c>
      <c r="I15">
        <v>89.505493000000001</v>
      </c>
      <c r="J15">
        <v>3213.4260250000002</v>
      </c>
      <c r="K15">
        <v>12.279702</v>
      </c>
      <c r="L15" t="s">
        <v>770</v>
      </c>
      <c r="M15" s="11">
        <v>23</v>
      </c>
      <c r="N15" s="43">
        <f t="shared" si="0"/>
        <v>89505.493000000002</v>
      </c>
      <c r="O15" s="11"/>
      <c r="P15" s="102"/>
      <c r="Q15" s="102"/>
      <c r="R15" s="107"/>
    </row>
    <row r="16" spans="1:18">
      <c r="A16" s="11">
        <v>22</v>
      </c>
      <c r="B16" t="s">
        <v>771</v>
      </c>
      <c r="C16">
        <v>1440</v>
      </c>
      <c r="D16">
        <v>1.4250179999999999</v>
      </c>
      <c r="E16">
        <v>5683.7275390000004</v>
      </c>
      <c r="F16">
        <v>22.302098999999998</v>
      </c>
      <c r="G16">
        <v>65.250525999999994</v>
      </c>
      <c r="H16">
        <v>1.4425939999999999</v>
      </c>
      <c r="I16">
        <v>94.083313000000004</v>
      </c>
      <c r="J16">
        <v>3377.7790530000002</v>
      </c>
      <c r="K16">
        <v>12.23654</v>
      </c>
      <c r="L16" t="s">
        <v>771</v>
      </c>
      <c r="M16" s="11">
        <v>22</v>
      </c>
      <c r="N16" s="43">
        <f t="shared" si="0"/>
        <v>94083.313000000009</v>
      </c>
      <c r="O16" s="11"/>
      <c r="P16" s="136"/>
      <c r="Q16" s="136"/>
      <c r="R16" s="107"/>
    </row>
    <row r="17" spans="1:22">
      <c r="A17" s="21">
        <v>21</v>
      </c>
      <c r="B17" t="s">
        <v>289</v>
      </c>
      <c r="C17">
        <v>1439.9995120000001</v>
      </c>
      <c r="D17">
        <v>1.9172199999999999</v>
      </c>
      <c r="E17">
        <v>5373.810547</v>
      </c>
      <c r="F17">
        <v>22.26144</v>
      </c>
      <c r="G17">
        <v>61.389426999999998</v>
      </c>
      <c r="H17">
        <v>1.9373229999999999</v>
      </c>
      <c r="I17">
        <v>118.861397</v>
      </c>
      <c r="J17">
        <v>4267.3618159999996</v>
      </c>
      <c r="K17">
        <v>12.386812000000001</v>
      </c>
      <c r="L17" t="s">
        <v>289</v>
      </c>
      <c r="M17" s="11">
        <v>21</v>
      </c>
      <c r="N17" s="43">
        <f>I17*1000</f>
        <v>118861.397</v>
      </c>
      <c r="O17" s="11"/>
      <c r="P17" s="102"/>
      <c r="Q17" s="102"/>
      <c r="R17" s="107"/>
    </row>
    <row r="18" spans="1:22">
      <c r="A18" s="11">
        <v>20</v>
      </c>
      <c r="B18" t="s">
        <v>290</v>
      </c>
      <c r="C18">
        <v>1440.0004879999999</v>
      </c>
      <c r="D18">
        <v>1.9057090000000001</v>
      </c>
      <c r="E18">
        <v>5304.3139650000003</v>
      </c>
      <c r="F18">
        <v>22.276257999999999</v>
      </c>
      <c r="G18">
        <v>60.519283000000001</v>
      </c>
      <c r="H18">
        <v>1.9271529999999999</v>
      </c>
      <c r="I18">
        <v>116.623177</v>
      </c>
      <c r="J18">
        <v>4187.0053710000002</v>
      </c>
      <c r="K18">
        <v>11.884838999999999</v>
      </c>
      <c r="L18" t="s">
        <v>290</v>
      </c>
      <c r="M18" s="11">
        <v>20</v>
      </c>
      <c r="N18" s="43">
        <f t="shared" si="0"/>
        <v>116623.177</v>
      </c>
      <c r="O18" s="11"/>
      <c r="P18" s="123"/>
      <c r="Q18" s="123"/>
      <c r="R18" s="107"/>
    </row>
    <row r="19" spans="1:22">
      <c r="A19" s="11">
        <v>19</v>
      </c>
      <c r="B19" t="s">
        <v>291</v>
      </c>
      <c r="C19">
        <v>1399.9857179999999</v>
      </c>
      <c r="D19">
        <v>1.9728840000000001</v>
      </c>
      <c r="E19">
        <v>5187.8349609999996</v>
      </c>
      <c r="F19">
        <v>22.199776</v>
      </c>
      <c r="G19">
        <v>59.100512999999999</v>
      </c>
      <c r="H19">
        <v>1.9930779999999999</v>
      </c>
      <c r="I19">
        <v>114.65387</v>
      </c>
      <c r="J19">
        <v>4116.3032229999999</v>
      </c>
      <c r="K19">
        <v>12.192632</v>
      </c>
      <c r="L19" t="s">
        <v>291</v>
      </c>
      <c r="M19" s="11">
        <v>19</v>
      </c>
      <c r="N19" s="43">
        <f t="shared" si="0"/>
        <v>114653.87</v>
      </c>
      <c r="O19" s="11"/>
      <c r="P19" s="102"/>
      <c r="Q19" s="102"/>
      <c r="R19" s="107"/>
    </row>
    <row r="20" spans="1:22">
      <c r="A20" s="11">
        <v>18</v>
      </c>
      <c r="B20" t="s">
        <v>292</v>
      </c>
      <c r="C20">
        <v>1439.9998780000001</v>
      </c>
      <c r="D20">
        <v>2.0727120000000001</v>
      </c>
      <c r="E20">
        <v>5327.1572269999997</v>
      </c>
      <c r="F20">
        <v>22.252435999999999</v>
      </c>
      <c r="G20">
        <v>60.831608000000003</v>
      </c>
      <c r="H20">
        <v>2.0921669999999999</v>
      </c>
      <c r="I20">
        <v>126.954742</v>
      </c>
      <c r="J20">
        <v>4557.9291990000002</v>
      </c>
      <c r="K20">
        <v>12.169416999999999</v>
      </c>
      <c r="L20" t="s">
        <v>292</v>
      </c>
      <c r="M20" s="11">
        <v>18</v>
      </c>
      <c r="N20" s="43">
        <f t="shared" si="0"/>
        <v>126954.742</v>
      </c>
      <c r="O20" s="11"/>
      <c r="P20" s="102"/>
      <c r="Q20" s="102"/>
      <c r="R20" s="107"/>
    </row>
    <row r="21" spans="1:22">
      <c r="A21" s="11">
        <v>17</v>
      </c>
      <c r="B21" t="s">
        <v>293</v>
      </c>
      <c r="C21" s="237">
        <v>901.84436000000005</v>
      </c>
      <c r="D21">
        <v>1.0408930000000001</v>
      </c>
      <c r="E21">
        <v>5192.5732420000004</v>
      </c>
      <c r="F21">
        <v>21.885650999999999</v>
      </c>
      <c r="G21">
        <v>59.261330000000001</v>
      </c>
      <c r="H21">
        <v>1.09188</v>
      </c>
      <c r="I21">
        <v>40.151775000000001</v>
      </c>
      <c r="J21">
        <v>1441.529053</v>
      </c>
      <c r="K21">
        <v>12.197158999999999</v>
      </c>
      <c r="L21" t="s">
        <v>293</v>
      </c>
      <c r="M21" s="11">
        <v>17</v>
      </c>
      <c r="N21" s="43">
        <f t="shared" si="0"/>
        <v>40151.775000000001</v>
      </c>
      <c r="O21" s="11"/>
      <c r="P21" s="102"/>
      <c r="Q21" s="102"/>
      <c r="R21" s="107"/>
    </row>
    <row r="22" spans="1:22">
      <c r="A22" s="11">
        <v>16</v>
      </c>
      <c r="B22" t="s">
        <v>294</v>
      </c>
      <c r="C22" s="237">
        <v>1284.552856</v>
      </c>
      <c r="D22">
        <v>1.0452440000000001</v>
      </c>
      <c r="E22">
        <v>4989.2373049999997</v>
      </c>
      <c r="F22">
        <v>22.119177000000001</v>
      </c>
      <c r="G22">
        <v>56.710490999999998</v>
      </c>
      <c r="H22">
        <v>1.0817369999999999</v>
      </c>
      <c r="I22">
        <v>54.191769000000001</v>
      </c>
      <c r="J22">
        <v>1945.5928960000001</v>
      </c>
      <c r="K22">
        <v>12.308195</v>
      </c>
      <c r="L22" t="s">
        <v>294</v>
      </c>
      <c r="M22" s="11">
        <v>16</v>
      </c>
      <c r="N22" s="43">
        <f>I22*1000</f>
        <v>54191.769</v>
      </c>
      <c r="O22" s="11"/>
      <c r="P22" s="102"/>
      <c r="Q22" s="102"/>
      <c r="R22" s="107"/>
      <c r="T22" s="118"/>
      <c r="U22" s="118"/>
      <c r="V22" s="118"/>
    </row>
    <row r="23" spans="1:22">
      <c r="A23" s="11">
        <v>15</v>
      </c>
      <c r="B23" t="s">
        <v>295</v>
      </c>
      <c r="C23">
        <v>1440</v>
      </c>
      <c r="D23">
        <v>1.298694</v>
      </c>
      <c r="E23">
        <v>5486.3461909999996</v>
      </c>
      <c r="F23">
        <v>22.193956</v>
      </c>
      <c r="G23">
        <v>62.902355</v>
      </c>
      <c r="H23">
        <v>1.3278319999999999</v>
      </c>
      <c r="I23">
        <v>83.152168000000003</v>
      </c>
      <c r="J23">
        <v>2985.3291020000001</v>
      </c>
      <c r="K23">
        <v>12.291071000000001</v>
      </c>
      <c r="L23" t="s">
        <v>295</v>
      </c>
      <c r="M23" s="11">
        <v>15</v>
      </c>
      <c r="N23" s="43">
        <f t="shared" ref="N23:N36" si="1">I23*1000</f>
        <v>83152.168000000005</v>
      </c>
      <c r="O23" s="11"/>
      <c r="P23" s="102"/>
      <c r="Q23" s="102"/>
      <c r="R23" s="107"/>
      <c r="T23" s="119"/>
      <c r="U23" s="119"/>
      <c r="V23" s="118"/>
    </row>
    <row r="24" spans="1:22">
      <c r="A24" s="21">
        <v>14</v>
      </c>
      <c r="B24" t="s">
        <v>234</v>
      </c>
      <c r="C24">
        <v>1440</v>
      </c>
      <c r="D24">
        <v>1.6662129999999999</v>
      </c>
      <c r="E24">
        <v>5704.0258789999998</v>
      </c>
      <c r="F24">
        <v>22.501732000000001</v>
      </c>
      <c r="G24">
        <v>65.439850000000007</v>
      </c>
      <c r="H24">
        <v>1.686639</v>
      </c>
      <c r="I24">
        <v>110.246323</v>
      </c>
      <c r="J24">
        <v>3958.0634770000001</v>
      </c>
      <c r="K24">
        <v>12.238503</v>
      </c>
      <c r="L24" t="s">
        <v>234</v>
      </c>
      <c r="M24" s="11">
        <v>14</v>
      </c>
      <c r="N24" s="43">
        <f t="shared" si="1"/>
        <v>110246.323</v>
      </c>
      <c r="O24" s="11"/>
      <c r="P24" s="135"/>
      <c r="Q24" s="135"/>
      <c r="R24" s="107"/>
      <c r="T24" s="119"/>
      <c r="U24" s="119"/>
      <c r="V24" s="118"/>
    </row>
    <row r="25" spans="1:22">
      <c r="A25" s="11">
        <v>13</v>
      </c>
      <c r="B25" t="s">
        <v>235</v>
      </c>
      <c r="C25">
        <v>1440</v>
      </c>
      <c r="D25">
        <v>1.839385</v>
      </c>
      <c r="E25">
        <v>5695.4931640000004</v>
      </c>
      <c r="F25">
        <v>22.510311000000002</v>
      </c>
      <c r="G25">
        <v>65.327606000000003</v>
      </c>
      <c r="H25">
        <v>1.859019</v>
      </c>
      <c r="I25">
        <v>121.438301</v>
      </c>
      <c r="J25">
        <v>4359.8779299999997</v>
      </c>
      <c r="K25">
        <v>12.273706000000001</v>
      </c>
      <c r="L25" t="s">
        <v>235</v>
      </c>
      <c r="M25" s="11">
        <v>13</v>
      </c>
      <c r="N25" s="43">
        <f t="shared" si="1"/>
        <v>121438.30099999999</v>
      </c>
      <c r="O25" s="11"/>
      <c r="P25" s="130"/>
      <c r="Q25" s="130"/>
      <c r="R25" s="107"/>
      <c r="T25" s="119"/>
      <c r="U25" s="119"/>
      <c r="V25" s="118"/>
    </row>
    <row r="26" spans="1:22">
      <c r="A26" s="11">
        <v>12</v>
      </c>
      <c r="B26" t="s">
        <v>236</v>
      </c>
      <c r="C26">
        <v>1440</v>
      </c>
      <c r="D26">
        <v>1.7613810000000001</v>
      </c>
      <c r="E26">
        <v>5725.7592770000001</v>
      </c>
      <c r="F26">
        <v>22.558983000000001</v>
      </c>
      <c r="G26">
        <v>65.692504999999997</v>
      </c>
      <c r="H26">
        <v>1.7822169999999999</v>
      </c>
      <c r="I26">
        <v>117.07049600000001</v>
      </c>
      <c r="J26">
        <v>4203.0649409999996</v>
      </c>
      <c r="K26">
        <v>12.300039999999999</v>
      </c>
      <c r="L26" t="s">
        <v>236</v>
      </c>
      <c r="M26" s="11">
        <v>12</v>
      </c>
      <c r="N26" s="43">
        <f t="shared" si="1"/>
        <v>117070.496</v>
      </c>
      <c r="O26" s="11"/>
      <c r="P26" s="130"/>
      <c r="Q26" s="130"/>
      <c r="R26" s="107"/>
      <c r="T26" s="119"/>
      <c r="U26" s="119"/>
      <c r="V26" s="118"/>
    </row>
    <row r="27" spans="1:22">
      <c r="A27" s="11">
        <v>11</v>
      </c>
      <c r="B27" t="s">
        <v>237</v>
      </c>
      <c r="C27">
        <v>1391.9866939999999</v>
      </c>
      <c r="D27">
        <v>1.902109</v>
      </c>
      <c r="E27">
        <v>5710.1025390000004</v>
      </c>
      <c r="F27">
        <v>22.524754000000001</v>
      </c>
      <c r="G27">
        <v>65.506659999999997</v>
      </c>
      <c r="H27">
        <v>1.920239</v>
      </c>
      <c r="I27">
        <v>121.627296</v>
      </c>
      <c r="J27">
        <v>4366.6630859999996</v>
      </c>
      <c r="K27">
        <v>12.275613999999999</v>
      </c>
      <c r="L27" t="s">
        <v>237</v>
      </c>
      <c r="M27" s="11">
        <v>11</v>
      </c>
      <c r="N27" s="43">
        <f t="shared" si="1"/>
        <v>121627.296</v>
      </c>
      <c r="O27" s="11"/>
      <c r="P27" s="130"/>
      <c r="Q27" s="130"/>
      <c r="R27" s="107"/>
      <c r="T27" s="119"/>
      <c r="U27" s="119"/>
      <c r="V27" s="118"/>
    </row>
    <row r="28" spans="1:22">
      <c r="A28" s="11">
        <v>10</v>
      </c>
      <c r="B28" t="s">
        <v>238</v>
      </c>
      <c r="C28">
        <v>1440</v>
      </c>
      <c r="D28">
        <v>1.7640359999999999</v>
      </c>
      <c r="E28">
        <v>5650.0810549999997</v>
      </c>
      <c r="F28">
        <v>22.662247000000001</v>
      </c>
      <c r="G28">
        <v>64.713042999999999</v>
      </c>
      <c r="H28">
        <v>1.785201</v>
      </c>
      <c r="I28">
        <v>115.422417</v>
      </c>
      <c r="J28">
        <v>4143.8955079999996</v>
      </c>
      <c r="K28">
        <v>12.130043000000001</v>
      </c>
      <c r="L28" t="s">
        <v>238</v>
      </c>
      <c r="M28" s="11">
        <v>10</v>
      </c>
      <c r="N28" s="43">
        <f t="shared" si="1"/>
        <v>115422.417</v>
      </c>
      <c r="O28" s="11"/>
      <c r="P28" s="131"/>
      <c r="Q28" s="130"/>
      <c r="R28" s="107"/>
      <c r="T28" s="119"/>
      <c r="U28" s="119"/>
      <c r="V28" s="118"/>
    </row>
    <row r="29" spans="1:22">
      <c r="A29" s="11">
        <v>9</v>
      </c>
      <c r="B29" t="s">
        <v>239</v>
      </c>
      <c r="C29">
        <v>1440</v>
      </c>
      <c r="D29">
        <v>1.383008</v>
      </c>
      <c r="E29">
        <v>5390.9077150000003</v>
      </c>
      <c r="F29">
        <v>22.197603000000001</v>
      </c>
      <c r="G29">
        <v>61.632759</v>
      </c>
      <c r="H29">
        <v>1.412075</v>
      </c>
      <c r="I29">
        <v>87.212020999999993</v>
      </c>
      <c r="J29">
        <v>3131.0859380000002</v>
      </c>
      <c r="K29">
        <v>12.148697</v>
      </c>
      <c r="L29" t="s">
        <v>239</v>
      </c>
      <c r="M29" s="11">
        <v>9</v>
      </c>
      <c r="N29" s="43">
        <f t="shared" si="1"/>
        <v>87212.020999999993</v>
      </c>
      <c r="O29" s="11"/>
      <c r="P29" s="131"/>
      <c r="Q29" s="130"/>
      <c r="R29" s="107"/>
      <c r="T29" s="119"/>
      <c r="U29" s="119"/>
      <c r="V29" s="118"/>
    </row>
    <row r="30" spans="1:22">
      <c r="A30" s="11">
        <v>8</v>
      </c>
      <c r="B30" t="s">
        <v>240</v>
      </c>
      <c r="C30">
        <v>1440</v>
      </c>
      <c r="D30">
        <v>1.5216730000000001</v>
      </c>
      <c r="E30">
        <v>5672.0698240000002</v>
      </c>
      <c r="F30">
        <v>22.454208000000001</v>
      </c>
      <c r="G30">
        <v>65.057456999999999</v>
      </c>
      <c r="H30">
        <v>1.5442910000000001</v>
      </c>
      <c r="I30">
        <v>100.52042400000001</v>
      </c>
      <c r="J30">
        <v>3608.8842770000001</v>
      </c>
      <c r="K30">
        <v>12.189861000000001</v>
      </c>
      <c r="L30" t="s">
        <v>240</v>
      </c>
      <c r="M30" s="11">
        <v>8</v>
      </c>
      <c r="N30" s="43">
        <f t="shared" si="1"/>
        <v>100520.424</v>
      </c>
      <c r="O30" s="11"/>
      <c r="P30" s="131"/>
      <c r="Q30" s="130"/>
      <c r="R30" s="107"/>
      <c r="T30" s="119"/>
      <c r="U30" s="119"/>
      <c r="V30" s="118"/>
    </row>
    <row r="31" spans="1:22">
      <c r="A31" s="21">
        <v>7</v>
      </c>
      <c r="B31" t="s">
        <v>241</v>
      </c>
      <c r="C31">
        <v>1439.999634</v>
      </c>
      <c r="D31">
        <v>1.7225010000000001</v>
      </c>
      <c r="E31">
        <v>5694.1835940000001</v>
      </c>
      <c r="F31">
        <v>22.715681</v>
      </c>
      <c r="G31">
        <v>65.245209000000003</v>
      </c>
      <c r="H31">
        <v>1.7417130000000001</v>
      </c>
      <c r="I31">
        <v>113.65110799999999</v>
      </c>
      <c r="J31">
        <v>4080.3020019999999</v>
      </c>
      <c r="K31">
        <v>12.145327999999999</v>
      </c>
      <c r="L31" t="s">
        <v>241</v>
      </c>
      <c r="M31" s="11">
        <v>7</v>
      </c>
      <c r="N31" s="43">
        <f t="shared" si="1"/>
        <v>113651.10799999999</v>
      </c>
      <c r="O31" s="11"/>
      <c r="P31" s="131"/>
      <c r="Q31" s="130"/>
      <c r="R31" s="107"/>
      <c r="T31" s="119"/>
      <c r="U31" s="119"/>
      <c r="V31" s="118"/>
    </row>
    <row r="32" spans="1:22">
      <c r="A32" s="11">
        <v>6</v>
      </c>
      <c r="B32" t="s">
        <v>242</v>
      </c>
      <c r="C32">
        <v>1436.7426760000001</v>
      </c>
      <c r="D32">
        <v>1.8308549999999999</v>
      </c>
      <c r="E32">
        <v>5703.345703</v>
      </c>
      <c r="F32">
        <v>22.689878</v>
      </c>
      <c r="G32">
        <v>65.367942999999997</v>
      </c>
      <c r="H32">
        <v>1.84978</v>
      </c>
      <c r="I32">
        <v>120.79175600000001</v>
      </c>
      <c r="J32">
        <v>4336.6655270000001</v>
      </c>
      <c r="K32">
        <v>12.596257</v>
      </c>
      <c r="L32" t="s">
        <v>242</v>
      </c>
      <c r="M32" s="11">
        <v>6</v>
      </c>
      <c r="N32" s="43">
        <f t="shared" si="1"/>
        <v>120791.75600000001</v>
      </c>
      <c r="O32" s="11"/>
      <c r="P32" s="131"/>
      <c r="Q32" s="130"/>
      <c r="R32" s="107"/>
      <c r="T32" s="119"/>
      <c r="U32" s="119"/>
      <c r="V32" s="118"/>
    </row>
    <row r="33" spans="1:22">
      <c r="A33" s="11">
        <v>5</v>
      </c>
      <c r="B33" t="s">
        <v>243</v>
      </c>
      <c r="C33">
        <v>1439.895996</v>
      </c>
      <c r="D33">
        <v>1.8570439999999999</v>
      </c>
      <c r="E33">
        <v>5710.3286129999997</v>
      </c>
      <c r="F33">
        <v>22.697410999999999</v>
      </c>
      <c r="G33">
        <v>65.451828000000006</v>
      </c>
      <c r="H33">
        <v>1.8756759999999999</v>
      </c>
      <c r="I33">
        <v>122.81768</v>
      </c>
      <c r="J33">
        <v>4409.4003910000001</v>
      </c>
      <c r="K33">
        <v>12.901916</v>
      </c>
      <c r="L33" t="s">
        <v>243</v>
      </c>
      <c r="M33" s="11">
        <v>5</v>
      </c>
      <c r="N33" s="43">
        <f t="shared" si="1"/>
        <v>122817.68</v>
      </c>
      <c r="O33" s="11"/>
      <c r="P33" s="131"/>
      <c r="Q33" s="130"/>
      <c r="R33" s="107"/>
      <c r="T33" s="119"/>
      <c r="U33" s="119"/>
      <c r="V33" s="118"/>
    </row>
    <row r="34" spans="1:22">
      <c r="A34" s="11">
        <v>4</v>
      </c>
      <c r="B34" t="s">
        <v>244</v>
      </c>
      <c r="C34">
        <v>1428.119385</v>
      </c>
      <c r="D34">
        <v>1.7168190000000001</v>
      </c>
      <c r="E34">
        <v>5703.5107420000004</v>
      </c>
      <c r="F34">
        <v>22.736913999999999</v>
      </c>
      <c r="G34">
        <v>65.354263000000003</v>
      </c>
      <c r="H34">
        <v>1.7372030000000001</v>
      </c>
      <c r="I34">
        <v>112.590614</v>
      </c>
      <c r="J34">
        <v>4042.2282709999999</v>
      </c>
      <c r="K34">
        <v>12.807755</v>
      </c>
      <c r="L34" t="s">
        <v>244</v>
      </c>
      <c r="M34" s="11">
        <v>4</v>
      </c>
      <c r="N34" s="43">
        <f t="shared" si="1"/>
        <v>112590.614</v>
      </c>
      <c r="O34" s="11"/>
      <c r="P34" s="131"/>
      <c r="Q34" s="130"/>
      <c r="R34" s="107"/>
      <c r="T34" s="119"/>
      <c r="U34" s="119"/>
      <c r="V34" s="118"/>
    </row>
    <row r="35" spans="1:22">
      <c r="A35" s="11">
        <v>3</v>
      </c>
      <c r="B35" t="s">
        <v>245</v>
      </c>
      <c r="C35">
        <v>1439.999634</v>
      </c>
      <c r="D35">
        <v>1.633238</v>
      </c>
      <c r="E35">
        <v>5637.1328130000002</v>
      </c>
      <c r="F35">
        <v>22.675526000000001</v>
      </c>
      <c r="G35">
        <v>64.548232999999996</v>
      </c>
      <c r="H35">
        <v>1.6517170000000001</v>
      </c>
      <c r="I35">
        <v>106.603386</v>
      </c>
      <c r="J35">
        <v>3827.2746579999998</v>
      </c>
      <c r="K35">
        <v>12.849892000000001</v>
      </c>
      <c r="L35" t="s">
        <v>245</v>
      </c>
      <c r="M35" s="11">
        <v>3</v>
      </c>
      <c r="N35" s="43">
        <f t="shared" si="1"/>
        <v>106603.386</v>
      </c>
      <c r="O35" s="11"/>
      <c r="P35" s="131"/>
      <c r="Q35" s="130"/>
      <c r="R35" s="107"/>
      <c r="T35" s="119"/>
      <c r="U35" s="119"/>
      <c r="V35" s="118"/>
    </row>
    <row r="36" spans="1:22">
      <c r="A36" s="11">
        <v>2</v>
      </c>
      <c r="B36" t="s">
        <v>246</v>
      </c>
      <c r="C36">
        <v>1429.7152100000001</v>
      </c>
      <c r="D36">
        <v>1.013585</v>
      </c>
      <c r="E36">
        <v>5445.9716799999997</v>
      </c>
      <c r="F36">
        <v>22.376647999999999</v>
      </c>
      <c r="G36">
        <v>62.247562000000002</v>
      </c>
      <c r="H36">
        <v>1.0462849999999999</v>
      </c>
      <c r="I36">
        <v>64.577186999999995</v>
      </c>
      <c r="J36">
        <v>2318.4501949999999</v>
      </c>
      <c r="K36">
        <v>12.847077000000001</v>
      </c>
      <c r="L36" t="s">
        <v>246</v>
      </c>
      <c r="M36" s="11">
        <v>2</v>
      </c>
      <c r="N36" s="43">
        <f t="shared" si="1"/>
        <v>64577.186999999998</v>
      </c>
      <c r="O36" s="11"/>
      <c r="P36" s="131"/>
      <c r="Q36" s="130"/>
      <c r="R36" s="107"/>
      <c r="T36" s="120"/>
      <c r="U36" s="119"/>
      <c r="V36" s="118"/>
    </row>
    <row r="37" spans="1:22">
      <c r="A37" s="11">
        <v>1</v>
      </c>
      <c r="B37" t="s">
        <v>247</v>
      </c>
      <c r="C37">
        <v>1439.9670410000001</v>
      </c>
      <c r="D37">
        <v>1.4583250000000001</v>
      </c>
      <c r="E37">
        <v>5486.3076170000004</v>
      </c>
      <c r="F37">
        <v>22.377355999999999</v>
      </c>
      <c r="G37">
        <v>62.750725000000003</v>
      </c>
      <c r="H37">
        <v>1.486194</v>
      </c>
      <c r="I37">
        <v>93.265593999999993</v>
      </c>
      <c r="J37">
        <v>3348.4213869999999</v>
      </c>
      <c r="K37">
        <v>12.903828000000001</v>
      </c>
      <c r="L37" t="s">
        <v>247</v>
      </c>
      <c r="M37" s="11">
        <v>1</v>
      </c>
      <c r="N37" s="43">
        <f>I37*1000</f>
        <v>93265.593999999997</v>
      </c>
      <c r="O37" s="11"/>
      <c r="P37" s="131"/>
      <c r="Q37" s="130"/>
      <c r="R37" s="107"/>
      <c r="T37" s="120"/>
      <c r="U37" s="119"/>
      <c r="V37" s="118"/>
    </row>
    <row r="38" spans="1:22">
      <c r="A38" s="44"/>
      <c r="B38" s="44"/>
      <c r="C38" s="44"/>
      <c r="D38" s="44"/>
      <c r="E38" s="44"/>
      <c r="F38" s="44"/>
      <c r="G38" s="44"/>
      <c r="H38" s="44"/>
      <c r="I38" s="45"/>
      <c r="J38" s="44"/>
      <c r="K38" s="44"/>
      <c r="L38" s="44"/>
      <c r="M38" s="44"/>
      <c r="N38" s="44"/>
      <c r="O38" s="44"/>
      <c r="P38" s="131"/>
      <c r="Q38" s="130"/>
      <c r="R38" s="129"/>
      <c r="T38" s="120"/>
      <c r="U38" s="119"/>
      <c r="V38" s="118"/>
    </row>
    <row r="39" spans="1:22" ht="15" customHeight="1">
      <c r="A39" s="44"/>
      <c r="B39" s="270" t="s">
        <v>74</v>
      </c>
      <c r="C39" s="270"/>
      <c r="D39" s="271"/>
      <c r="E39" s="46">
        <v>5</v>
      </c>
      <c r="F39" s="47"/>
      <c r="G39" s="47"/>
      <c r="H39" s="47"/>
      <c r="I39" s="45" t="s">
        <v>75</v>
      </c>
      <c r="J39" s="44"/>
      <c r="K39" s="44"/>
      <c r="L39" s="44"/>
      <c r="M39" s="44"/>
      <c r="N39" s="44"/>
      <c r="O39" s="44"/>
      <c r="P39" s="112"/>
      <c r="Q39" s="113"/>
      <c r="R39" s="114"/>
      <c r="T39" s="120"/>
      <c r="U39" s="119"/>
      <c r="V39" s="118"/>
    </row>
    <row r="40" spans="1:22" ht="15" customHeight="1">
      <c r="A40" s="44"/>
      <c r="B40" s="270" t="s">
        <v>76</v>
      </c>
      <c r="C40" s="270"/>
      <c r="D40" s="271"/>
      <c r="E40" s="46">
        <v>0</v>
      </c>
      <c r="F40" s="47"/>
      <c r="G40" s="47"/>
      <c r="H40" s="45"/>
      <c r="I40" s="45" t="s">
        <v>23</v>
      </c>
      <c r="J40" s="48"/>
      <c r="K40" s="49"/>
      <c r="L40" s="49"/>
      <c r="M40" s="44"/>
      <c r="N40" s="44"/>
      <c r="O40" s="44"/>
      <c r="P40" s="115"/>
      <c r="Q40" s="116"/>
      <c r="R40" s="117"/>
      <c r="T40" s="120"/>
      <c r="U40" s="119"/>
      <c r="V40" s="118"/>
    </row>
    <row r="41" spans="1:22" ht="15" customHeight="1">
      <c r="A41" s="44"/>
      <c r="B41" s="270" t="s">
        <v>77</v>
      </c>
      <c r="C41" s="270"/>
      <c r="D41" s="271"/>
      <c r="E41" s="46">
        <f>SUM(E39:E40)</f>
        <v>5</v>
      </c>
      <c r="F41" s="47"/>
      <c r="G41" s="47"/>
      <c r="H41" s="50"/>
      <c r="I41" s="45" t="s">
        <v>78</v>
      </c>
      <c r="J41" s="48" t="s">
        <v>14</v>
      </c>
      <c r="K41" s="49"/>
      <c r="L41" s="49"/>
      <c r="M41" s="44"/>
      <c r="N41" s="44"/>
      <c r="O41" s="44"/>
      <c r="T41" s="120"/>
      <c r="U41" s="119"/>
      <c r="V41" s="118"/>
    </row>
    <row r="42" spans="1:22" ht="15" customHeight="1">
      <c r="A42" s="44"/>
      <c r="B42" s="268" t="s">
        <v>79</v>
      </c>
      <c r="C42" s="268"/>
      <c r="D42" s="269"/>
      <c r="E42" s="46">
        <v>5</v>
      </c>
      <c r="F42" s="47"/>
      <c r="G42" s="47"/>
      <c r="H42" s="50"/>
      <c r="I42" s="45" t="s">
        <v>15</v>
      </c>
      <c r="J42" s="48" t="s">
        <v>16</v>
      </c>
      <c r="K42" s="44"/>
      <c r="L42" s="45" t="s">
        <v>18</v>
      </c>
      <c r="M42" s="44"/>
      <c r="N42" s="51">
        <v>310</v>
      </c>
      <c r="O42" s="44"/>
      <c r="T42" s="120"/>
      <c r="U42" s="119"/>
      <c r="V42" s="118"/>
    </row>
    <row r="43" spans="1:22" ht="15" customHeight="1">
      <c r="A43" s="44"/>
      <c r="B43" s="268" t="s">
        <v>80</v>
      </c>
      <c r="C43" s="268"/>
      <c r="D43" s="269"/>
      <c r="E43" s="46">
        <f>E41-E42</f>
        <v>0</v>
      </c>
      <c r="F43" s="47"/>
      <c r="G43" s="47"/>
      <c r="H43" s="47"/>
      <c r="I43" s="45" t="s">
        <v>81</v>
      </c>
      <c r="J43" s="48" t="s">
        <v>19</v>
      </c>
      <c r="K43" s="44"/>
      <c r="L43" s="44"/>
      <c r="M43" s="44"/>
      <c r="N43" s="44"/>
      <c r="O43" s="44"/>
      <c r="T43" s="118"/>
      <c r="U43" s="118"/>
      <c r="V43" s="118"/>
    </row>
    <row r="44" spans="1:22" ht="15" customHeight="1">
      <c r="A44" s="44"/>
      <c r="B44" s="268" t="s">
        <v>82</v>
      </c>
      <c r="C44" s="268"/>
      <c r="D44" s="269"/>
      <c r="E44" s="52" t="e">
        <f>SUM(#REF!)/1000</f>
        <v>#REF!</v>
      </c>
      <c r="F44" s="53" t="s">
        <v>83</v>
      </c>
      <c r="G44" s="47"/>
      <c r="H44" s="54"/>
      <c r="I44" s="45" t="s">
        <v>84</v>
      </c>
      <c r="J44" s="48" t="s">
        <v>19</v>
      </c>
      <c r="K44" s="48"/>
      <c r="L44" s="48"/>
      <c r="M44" s="48"/>
      <c r="N44" s="48"/>
      <c r="O44" s="48"/>
    </row>
    <row r="45" spans="1:22" ht="15" customHeight="1">
      <c r="A45" s="44"/>
      <c r="B45" s="268" t="s">
        <v>85</v>
      </c>
      <c r="C45" s="268"/>
      <c r="D45" s="269"/>
      <c r="E45" s="52" t="e">
        <f>E43/E44</f>
        <v>#REF!</v>
      </c>
      <c r="F45" s="53" t="s">
        <v>86</v>
      </c>
      <c r="G45" s="54"/>
      <c r="H45" s="54"/>
      <c r="I45" s="45" t="s">
        <v>87</v>
      </c>
      <c r="J45" s="48"/>
      <c r="K45" s="48"/>
      <c r="L45" s="48"/>
      <c r="M45" s="48"/>
      <c r="N45" s="48"/>
      <c r="O45" s="48"/>
    </row>
    <row r="46" spans="1:22" ht="15.75" customHeight="1">
      <c r="A46" s="44"/>
      <c r="B46" s="268" t="s">
        <v>88</v>
      </c>
      <c r="C46" s="268"/>
      <c r="D46" s="269"/>
      <c r="E46" s="52">
        <v>0.05</v>
      </c>
      <c r="F46" s="53" t="s">
        <v>86</v>
      </c>
      <c r="G46" s="54"/>
      <c r="H46" s="54"/>
      <c r="I46" s="45" t="s">
        <v>21</v>
      </c>
      <c r="J46" s="3"/>
      <c r="K46" s="54"/>
      <c r="L46" s="54"/>
      <c r="M46" s="54"/>
      <c r="N46" s="54"/>
      <c r="O46" s="54"/>
    </row>
    <row r="47" spans="1:2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</sheetData>
  <mergeCells count="11">
    <mergeCell ref="P1:P5"/>
    <mergeCell ref="Q1:Q5"/>
    <mergeCell ref="R1:R5"/>
    <mergeCell ref="B45:D45"/>
    <mergeCell ref="B46:D46"/>
    <mergeCell ref="B39:D39"/>
    <mergeCell ref="B40:D40"/>
    <mergeCell ref="B41:D41"/>
    <mergeCell ref="B42:D42"/>
    <mergeCell ref="B43:D43"/>
    <mergeCell ref="B44:D44"/>
  </mergeCells>
  <pageMargins left="0.7" right="0.7" top="0.75" bottom="0.75" header="0.3" footer="0.3"/>
  <pageSetup scale="4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9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D6">
        <v>413</v>
      </c>
      <c r="T6" s="22">
        <v>30</v>
      </c>
      <c r="U6" s="23">
        <f>D6-D7</f>
        <v>1</v>
      </c>
      <c r="V6" s="24">
        <v>1</v>
      </c>
      <c r="W6" s="123"/>
      <c r="X6" s="123"/>
      <c r="Y6" s="107">
        <f t="shared" ref="Y6:Y35" si="0">((X6*100)/D6)-100</f>
        <v>-100</v>
      </c>
    </row>
    <row r="7" spans="1:25">
      <c r="A7" s="16">
        <v>30</v>
      </c>
      <c r="D7">
        <v>412</v>
      </c>
      <c r="T7" s="16">
        <v>29</v>
      </c>
      <c r="U7" s="23">
        <f>D7-D8</f>
        <v>0</v>
      </c>
      <c r="V7" s="4"/>
      <c r="W7" s="102"/>
      <c r="X7" s="102"/>
      <c r="Y7" s="246">
        <f t="shared" si="0"/>
        <v>-100</v>
      </c>
    </row>
    <row r="8" spans="1:25" s="25" customFormat="1">
      <c r="A8" s="21">
        <v>29</v>
      </c>
      <c r="B8"/>
      <c r="C8"/>
      <c r="D8">
        <v>412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17</v>
      </c>
      <c r="V8" s="24">
        <v>29</v>
      </c>
      <c r="W8" s="102"/>
      <c r="X8" s="102"/>
      <c r="Y8" s="246">
        <f t="shared" si="0"/>
        <v>-100</v>
      </c>
    </row>
    <row r="9" spans="1:25">
      <c r="A9" s="16">
        <v>28</v>
      </c>
      <c r="B9" t="s">
        <v>779</v>
      </c>
      <c r="C9" t="s">
        <v>13</v>
      </c>
      <c r="D9">
        <v>395</v>
      </c>
      <c r="E9">
        <v>61</v>
      </c>
      <c r="F9">
        <v>7.040197</v>
      </c>
      <c r="G9">
        <v>0</v>
      </c>
      <c r="H9">
        <v>83.539000000000001</v>
      </c>
      <c r="I9">
        <v>10.7</v>
      </c>
      <c r="J9">
        <v>1.4</v>
      </c>
      <c r="K9">
        <v>26.5</v>
      </c>
      <c r="L9">
        <v>1.0145999999999999</v>
      </c>
      <c r="M9">
        <v>65.138000000000005</v>
      </c>
      <c r="N9">
        <v>91.001999999999995</v>
      </c>
      <c r="O9">
        <v>82.628</v>
      </c>
      <c r="P9">
        <v>1.7</v>
      </c>
      <c r="Q9">
        <v>22.9</v>
      </c>
      <c r="R9">
        <v>7.5</v>
      </c>
      <c r="S9">
        <v>5.94</v>
      </c>
      <c r="T9" s="16">
        <v>27</v>
      </c>
      <c r="U9" s="23">
        <f t="shared" si="1"/>
        <v>30</v>
      </c>
      <c r="V9" s="16"/>
      <c r="W9" s="102"/>
      <c r="X9" s="102"/>
      <c r="Y9" s="246">
        <f t="shared" si="0"/>
        <v>-100</v>
      </c>
    </row>
    <row r="10" spans="1:25">
      <c r="A10" s="16">
        <v>27</v>
      </c>
      <c r="B10" t="s">
        <v>780</v>
      </c>
      <c r="C10" t="s">
        <v>13</v>
      </c>
      <c r="D10">
        <v>365</v>
      </c>
      <c r="E10">
        <v>56</v>
      </c>
      <c r="F10">
        <v>7.381958</v>
      </c>
      <c r="G10">
        <v>0</v>
      </c>
      <c r="H10">
        <v>89.683999999999997</v>
      </c>
      <c r="I10">
        <v>11</v>
      </c>
      <c r="J10">
        <v>0.4</v>
      </c>
      <c r="K10">
        <v>26.1</v>
      </c>
      <c r="L10">
        <v>1.0153000000000001</v>
      </c>
      <c r="M10">
        <v>86.605000000000004</v>
      </c>
      <c r="N10">
        <v>92.373000000000005</v>
      </c>
      <c r="O10">
        <v>87.352000000000004</v>
      </c>
      <c r="P10">
        <v>0.2</v>
      </c>
      <c r="Q10">
        <v>24.5</v>
      </c>
      <c r="R10">
        <v>8.1</v>
      </c>
      <c r="S10">
        <v>5.94</v>
      </c>
      <c r="T10" s="16">
        <v>26</v>
      </c>
      <c r="U10" s="23">
        <f t="shared" si="1"/>
        <v>7</v>
      </c>
      <c r="V10" s="16"/>
      <c r="W10" s="102"/>
      <c r="X10" s="102"/>
      <c r="Y10" s="246">
        <f t="shared" si="0"/>
        <v>-100</v>
      </c>
    </row>
    <row r="11" spans="1:25">
      <c r="A11" s="16">
        <v>26</v>
      </c>
      <c r="B11" t="s">
        <v>781</v>
      </c>
      <c r="C11" t="s">
        <v>13</v>
      </c>
      <c r="D11">
        <v>358</v>
      </c>
      <c r="E11">
        <v>55</v>
      </c>
      <c r="F11">
        <v>7.5500970000000001</v>
      </c>
      <c r="G11">
        <v>0</v>
      </c>
      <c r="H11">
        <v>90.734999999999999</v>
      </c>
      <c r="I11">
        <v>12.9</v>
      </c>
      <c r="J11">
        <v>0</v>
      </c>
      <c r="K11">
        <v>0</v>
      </c>
      <c r="L11">
        <v>1.0154000000000001</v>
      </c>
      <c r="M11">
        <v>87.194999999999993</v>
      </c>
      <c r="N11">
        <v>93.655000000000001</v>
      </c>
      <c r="O11">
        <v>90.292000000000002</v>
      </c>
      <c r="P11">
        <v>1.6</v>
      </c>
      <c r="Q11">
        <v>28.5</v>
      </c>
      <c r="R11">
        <v>10</v>
      </c>
      <c r="S11">
        <v>5.95</v>
      </c>
      <c r="T11" s="16">
        <v>25</v>
      </c>
      <c r="U11" s="23">
        <f t="shared" si="1"/>
        <v>0</v>
      </c>
      <c r="V11" s="16"/>
      <c r="W11" s="136"/>
      <c r="X11" s="136"/>
      <c r="Y11" s="246">
        <f t="shared" si="0"/>
        <v>-100</v>
      </c>
    </row>
    <row r="12" spans="1:25">
      <c r="A12" s="16">
        <v>25</v>
      </c>
      <c r="B12" t="s">
        <v>782</v>
      </c>
      <c r="C12" t="s">
        <v>13</v>
      </c>
      <c r="D12">
        <v>358</v>
      </c>
      <c r="E12">
        <v>55</v>
      </c>
      <c r="F12">
        <v>7.4565219999999997</v>
      </c>
      <c r="G12">
        <v>0</v>
      </c>
      <c r="H12">
        <v>90.646000000000001</v>
      </c>
      <c r="I12">
        <v>15.4</v>
      </c>
      <c r="J12">
        <v>0</v>
      </c>
      <c r="K12">
        <v>0</v>
      </c>
      <c r="L12">
        <v>1.0143</v>
      </c>
      <c r="M12">
        <v>87.102999999999994</v>
      </c>
      <c r="N12">
        <v>93.325999999999993</v>
      </c>
      <c r="O12">
        <v>91.251000000000005</v>
      </c>
      <c r="P12">
        <v>8.6</v>
      </c>
      <c r="Q12">
        <v>24</v>
      </c>
      <c r="R12">
        <v>16</v>
      </c>
      <c r="S12">
        <v>5.97</v>
      </c>
      <c r="T12" s="16">
        <v>24</v>
      </c>
      <c r="U12" s="23">
        <f t="shared" si="1"/>
        <v>0</v>
      </c>
      <c r="V12" s="16"/>
      <c r="W12" s="102"/>
      <c r="X12" s="102"/>
      <c r="Y12" s="246">
        <f t="shared" si="0"/>
        <v>-100</v>
      </c>
    </row>
    <row r="13" spans="1:25">
      <c r="A13" s="16">
        <v>24</v>
      </c>
      <c r="B13" t="s">
        <v>783</v>
      </c>
      <c r="C13" t="s">
        <v>13</v>
      </c>
      <c r="D13">
        <v>358</v>
      </c>
      <c r="E13">
        <v>55</v>
      </c>
      <c r="F13">
        <v>7.3732879999999996</v>
      </c>
      <c r="G13">
        <v>0</v>
      </c>
      <c r="H13">
        <v>92.46</v>
      </c>
      <c r="I13">
        <v>16.899999999999999</v>
      </c>
      <c r="J13">
        <v>0</v>
      </c>
      <c r="K13">
        <v>0</v>
      </c>
      <c r="L13">
        <v>1.0145</v>
      </c>
      <c r="M13">
        <v>88.703999999999994</v>
      </c>
      <c r="N13">
        <v>94.852000000000004</v>
      </c>
      <c r="O13">
        <v>89.155000000000001</v>
      </c>
      <c r="P13">
        <v>10</v>
      </c>
      <c r="Q13">
        <v>30.5</v>
      </c>
      <c r="R13">
        <v>13.3</v>
      </c>
      <c r="S13">
        <v>5.97</v>
      </c>
      <c r="T13" s="16">
        <v>23</v>
      </c>
      <c r="U13" s="23">
        <f t="shared" si="1"/>
        <v>0</v>
      </c>
      <c r="V13" s="16"/>
      <c r="W13" s="102"/>
      <c r="X13" s="102"/>
      <c r="Y13" s="246">
        <f t="shared" si="0"/>
        <v>-100</v>
      </c>
    </row>
    <row r="14" spans="1:25">
      <c r="A14" s="16">
        <v>23</v>
      </c>
      <c r="B14" t="s">
        <v>784</v>
      </c>
      <c r="C14" t="s">
        <v>13</v>
      </c>
      <c r="D14">
        <v>358</v>
      </c>
      <c r="E14">
        <v>55</v>
      </c>
      <c r="F14">
        <v>7.444045</v>
      </c>
      <c r="G14">
        <v>0</v>
      </c>
      <c r="H14">
        <v>92.135999999999996</v>
      </c>
      <c r="I14">
        <v>18.100000000000001</v>
      </c>
      <c r="J14">
        <v>0</v>
      </c>
      <c r="K14">
        <v>0</v>
      </c>
      <c r="L14">
        <v>1.0142</v>
      </c>
      <c r="M14">
        <v>89.915000000000006</v>
      </c>
      <c r="N14">
        <v>94.141000000000005</v>
      </c>
      <c r="O14">
        <v>91.379000000000005</v>
      </c>
      <c r="P14">
        <v>10.6</v>
      </c>
      <c r="Q14">
        <v>28.7</v>
      </c>
      <c r="R14">
        <v>16.8</v>
      </c>
      <c r="S14">
        <v>5.98</v>
      </c>
      <c r="T14" s="16">
        <v>22</v>
      </c>
      <c r="U14" s="23">
        <f t="shared" si="1"/>
        <v>0</v>
      </c>
      <c r="V14" s="16"/>
      <c r="W14" s="123"/>
      <c r="X14" s="123"/>
      <c r="Y14" s="246">
        <f t="shared" si="0"/>
        <v>-100</v>
      </c>
    </row>
    <row r="15" spans="1:25" s="25" customFormat="1">
      <c r="A15" s="21">
        <v>22</v>
      </c>
      <c r="B15" t="s">
        <v>282</v>
      </c>
      <c r="C15" t="s">
        <v>13</v>
      </c>
      <c r="D15">
        <v>358</v>
      </c>
      <c r="E15">
        <v>55</v>
      </c>
      <c r="F15">
        <v>7.4074099999999996</v>
      </c>
      <c r="G15">
        <v>0</v>
      </c>
      <c r="H15">
        <v>89.828999999999994</v>
      </c>
      <c r="I15">
        <v>18</v>
      </c>
      <c r="J15">
        <v>0</v>
      </c>
      <c r="K15">
        <v>0</v>
      </c>
      <c r="L15">
        <v>1.0141</v>
      </c>
      <c r="M15">
        <v>87</v>
      </c>
      <c r="N15">
        <v>93.144000000000005</v>
      </c>
      <c r="O15">
        <v>90.775000000000006</v>
      </c>
      <c r="P15">
        <v>10.9</v>
      </c>
      <c r="Q15">
        <v>29.3</v>
      </c>
      <c r="R15">
        <v>16.5</v>
      </c>
      <c r="S15">
        <v>5.98</v>
      </c>
      <c r="T15" s="22">
        <v>21</v>
      </c>
      <c r="U15" s="23">
        <f t="shared" si="1"/>
        <v>0</v>
      </c>
      <c r="V15" s="24">
        <v>22</v>
      </c>
      <c r="W15" s="110" t="s">
        <v>715</v>
      </c>
      <c r="X15" s="110">
        <v>358</v>
      </c>
      <c r="Y15" s="246">
        <f t="shared" si="0"/>
        <v>0</v>
      </c>
    </row>
    <row r="16" spans="1:25">
      <c r="A16" s="16">
        <v>21</v>
      </c>
      <c r="B16" t="s">
        <v>283</v>
      </c>
      <c r="C16" t="s">
        <v>13</v>
      </c>
      <c r="D16">
        <v>358</v>
      </c>
      <c r="E16">
        <v>55</v>
      </c>
      <c r="F16">
        <v>7.2298520000000002</v>
      </c>
      <c r="G16">
        <v>0</v>
      </c>
      <c r="H16">
        <v>90.200999999999993</v>
      </c>
      <c r="I16">
        <v>16.8</v>
      </c>
      <c r="J16">
        <v>1</v>
      </c>
      <c r="K16">
        <v>26.2</v>
      </c>
      <c r="L16">
        <v>1.0137</v>
      </c>
      <c r="M16">
        <v>86.406000000000006</v>
      </c>
      <c r="N16">
        <v>92.775999999999996</v>
      </c>
      <c r="O16">
        <v>88.408000000000001</v>
      </c>
      <c r="P16">
        <v>11.2</v>
      </c>
      <c r="Q16">
        <v>24.3</v>
      </c>
      <c r="R16">
        <v>16.600000000000001</v>
      </c>
      <c r="S16">
        <v>5.98</v>
      </c>
      <c r="T16" s="16">
        <v>20</v>
      </c>
      <c r="U16" s="23">
        <f t="shared" si="1"/>
        <v>19</v>
      </c>
      <c r="V16" s="16"/>
      <c r="W16" s="110" t="s">
        <v>716</v>
      </c>
      <c r="X16" s="110">
        <v>358</v>
      </c>
      <c r="Y16" s="246">
        <f t="shared" si="0"/>
        <v>0</v>
      </c>
    </row>
    <row r="17" spans="1:25">
      <c r="A17" s="16">
        <v>20</v>
      </c>
      <c r="B17" t="s">
        <v>284</v>
      </c>
      <c r="C17" t="s">
        <v>13</v>
      </c>
      <c r="D17">
        <v>339</v>
      </c>
      <c r="E17">
        <v>53</v>
      </c>
      <c r="F17">
        <v>7.3886500000000002</v>
      </c>
      <c r="G17">
        <v>0</v>
      </c>
      <c r="H17">
        <v>89.795000000000002</v>
      </c>
      <c r="I17">
        <v>16.2</v>
      </c>
      <c r="J17">
        <v>0.4</v>
      </c>
      <c r="K17">
        <v>26.2</v>
      </c>
      <c r="L17">
        <v>1.0145999999999999</v>
      </c>
      <c r="M17">
        <v>87.126999999999995</v>
      </c>
      <c r="N17">
        <v>92.186000000000007</v>
      </c>
      <c r="O17">
        <v>89.099000000000004</v>
      </c>
      <c r="P17">
        <v>9.8000000000000007</v>
      </c>
      <c r="Q17">
        <v>28.4</v>
      </c>
      <c r="R17">
        <v>12.6</v>
      </c>
      <c r="S17">
        <v>5.97</v>
      </c>
      <c r="T17" s="16">
        <v>19</v>
      </c>
      <c r="U17" s="23">
        <f t="shared" si="1"/>
        <v>8</v>
      </c>
      <c r="V17" s="16"/>
      <c r="W17" s="110" t="s">
        <v>717</v>
      </c>
      <c r="X17" s="110">
        <v>339</v>
      </c>
      <c r="Y17" s="246">
        <f t="shared" si="0"/>
        <v>0</v>
      </c>
    </row>
    <row r="18" spans="1:25">
      <c r="A18" s="16">
        <v>19</v>
      </c>
      <c r="B18" t="s">
        <v>285</v>
      </c>
      <c r="C18" t="s">
        <v>13</v>
      </c>
      <c r="D18">
        <v>331</v>
      </c>
      <c r="E18">
        <v>51</v>
      </c>
      <c r="F18">
        <v>7.5436019999999999</v>
      </c>
      <c r="G18">
        <v>0</v>
      </c>
      <c r="H18">
        <v>88.841999999999999</v>
      </c>
      <c r="I18">
        <v>15</v>
      </c>
      <c r="J18">
        <v>1</v>
      </c>
      <c r="K18">
        <v>26.4</v>
      </c>
      <c r="L18">
        <v>1.0154000000000001</v>
      </c>
      <c r="M18">
        <v>85.099000000000004</v>
      </c>
      <c r="N18">
        <v>91.924000000000007</v>
      </c>
      <c r="O18">
        <v>90.123999999999995</v>
      </c>
      <c r="P18">
        <v>6.8</v>
      </c>
      <c r="Q18">
        <v>27.1</v>
      </c>
      <c r="R18">
        <v>9.8000000000000007</v>
      </c>
      <c r="S18">
        <v>5.96</v>
      </c>
      <c r="T18" s="16">
        <v>18</v>
      </c>
      <c r="U18" s="23">
        <f t="shared" si="1"/>
        <v>21</v>
      </c>
      <c r="V18" s="16"/>
      <c r="W18" s="110" t="s">
        <v>718</v>
      </c>
      <c r="X18" s="110">
        <v>331</v>
      </c>
      <c r="Y18" s="246">
        <f t="shared" si="0"/>
        <v>0</v>
      </c>
    </row>
    <row r="19" spans="1:25">
      <c r="A19" s="16">
        <v>18</v>
      </c>
      <c r="B19" t="s">
        <v>286</v>
      </c>
      <c r="C19" t="s">
        <v>13</v>
      </c>
      <c r="D19">
        <v>310</v>
      </c>
      <c r="E19">
        <v>49</v>
      </c>
      <c r="F19">
        <v>7.3654039999999998</v>
      </c>
      <c r="G19">
        <v>0</v>
      </c>
      <c r="H19">
        <v>94.007999999999996</v>
      </c>
      <c r="I19">
        <v>17.2</v>
      </c>
      <c r="J19">
        <v>0</v>
      </c>
      <c r="K19">
        <v>0</v>
      </c>
      <c r="L19">
        <v>1.0147999999999999</v>
      </c>
      <c r="M19">
        <v>86.558999999999997</v>
      </c>
      <c r="N19">
        <v>97.222999999999999</v>
      </c>
      <c r="O19">
        <v>88.287000000000006</v>
      </c>
      <c r="P19">
        <v>8.3000000000000007</v>
      </c>
      <c r="Q19">
        <v>31</v>
      </c>
      <c r="R19">
        <v>11.3</v>
      </c>
      <c r="S19">
        <v>5.98</v>
      </c>
      <c r="T19" s="16">
        <v>17</v>
      </c>
      <c r="U19" s="23">
        <f t="shared" si="1"/>
        <v>0</v>
      </c>
      <c r="V19" s="16"/>
      <c r="W19" s="110" t="s">
        <v>719</v>
      </c>
      <c r="X19" s="110">
        <v>310</v>
      </c>
      <c r="Y19" s="246">
        <f t="shared" si="0"/>
        <v>0</v>
      </c>
    </row>
    <row r="20" spans="1:25">
      <c r="A20" s="16">
        <v>17</v>
      </c>
      <c r="B20" t="s">
        <v>287</v>
      </c>
      <c r="C20" t="s">
        <v>13</v>
      </c>
      <c r="D20">
        <v>310</v>
      </c>
      <c r="E20">
        <v>49</v>
      </c>
      <c r="F20">
        <v>7.7142530000000002</v>
      </c>
      <c r="G20">
        <v>0</v>
      </c>
      <c r="H20">
        <v>92.884</v>
      </c>
      <c r="I20">
        <v>17.8</v>
      </c>
      <c r="J20">
        <v>0</v>
      </c>
      <c r="K20">
        <v>0</v>
      </c>
      <c r="L20">
        <v>1.0147999999999999</v>
      </c>
      <c r="M20">
        <v>90.182000000000002</v>
      </c>
      <c r="N20">
        <v>96.88</v>
      </c>
      <c r="O20">
        <v>94.972999999999999</v>
      </c>
      <c r="P20">
        <v>8.9</v>
      </c>
      <c r="Q20">
        <v>29.5</v>
      </c>
      <c r="R20">
        <v>16.5</v>
      </c>
      <c r="S20">
        <v>5.99</v>
      </c>
      <c r="T20" s="16">
        <v>16</v>
      </c>
      <c r="U20" s="23">
        <f t="shared" si="1"/>
        <v>0</v>
      </c>
      <c r="V20" s="16"/>
      <c r="W20" s="110" t="s">
        <v>720</v>
      </c>
      <c r="X20" s="110">
        <v>310</v>
      </c>
      <c r="Y20" s="246">
        <f t="shared" si="0"/>
        <v>0</v>
      </c>
    </row>
    <row r="21" spans="1:25">
      <c r="A21" s="16">
        <v>16</v>
      </c>
      <c r="B21" t="s">
        <v>288</v>
      </c>
      <c r="C21" t="s">
        <v>13</v>
      </c>
      <c r="D21">
        <v>310</v>
      </c>
      <c r="E21">
        <v>49</v>
      </c>
      <c r="F21">
        <v>7.4483569999999997</v>
      </c>
      <c r="G21">
        <v>0</v>
      </c>
      <c r="H21">
        <v>90.83</v>
      </c>
      <c r="I21">
        <v>17.5</v>
      </c>
      <c r="J21">
        <v>0</v>
      </c>
      <c r="K21">
        <v>0</v>
      </c>
      <c r="L21">
        <v>1.0142</v>
      </c>
      <c r="M21">
        <v>87.457999999999998</v>
      </c>
      <c r="N21">
        <v>92.423000000000002</v>
      </c>
      <c r="O21">
        <v>91.438000000000002</v>
      </c>
      <c r="P21">
        <v>9.1</v>
      </c>
      <c r="Q21">
        <v>31.1</v>
      </c>
      <c r="R21">
        <v>16.8</v>
      </c>
      <c r="S21">
        <v>6</v>
      </c>
      <c r="T21" s="16">
        <v>15</v>
      </c>
      <c r="U21" s="23">
        <f t="shared" si="1"/>
        <v>0</v>
      </c>
      <c r="V21" s="16"/>
      <c r="W21" s="110" t="s">
        <v>721</v>
      </c>
      <c r="X21" s="110">
        <v>310</v>
      </c>
      <c r="Y21" s="246">
        <f t="shared" si="0"/>
        <v>0</v>
      </c>
    </row>
    <row r="22" spans="1:25" s="25" customFormat="1">
      <c r="A22" s="21">
        <v>15</v>
      </c>
      <c r="B22" t="s">
        <v>262</v>
      </c>
      <c r="C22" t="s">
        <v>13</v>
      </c>
      <c r="D22">
        <v>310</v>
      </c>
      <c r="E22">
        <v>49</v>
      </c>
      <c r="F22">
        <v>7.214016</v>
      </c>
      <c r="G22">
        <v>0</v>
      </c>
      <c r="H22">
        <v>86.570999999999998</v>
      </c>
      <c r="I22">
        <v>16.3</v>
      </c>
      <c r="J22">
        <v>1.1000000000000001</v>
      </c>
      <c r="K22">
        <v>10.8</v>
      </c>
      <c r="L22">
        <v>1.0138</v>
      </c>
      <c r="M22">
        <v>83.218000000000004</v>
      </c>
      <c r="N22">
        <v>89.578999999999994</v>
      </c>
      <c r="O22">
        <v>87.786000000000001</v>
      </c>
      <c r="P22">
        <v>8.8000000000000007</v>
      </c>
      <c r="Q22">
        <v>28.6</v>
      </c>
      <c r="R22">
        <v>15.5</v>
      </c>
      <c r="S22">
        <v>6</v>
      </c>
      <c r="T22" s="22">
        <v>14</v>
      </c>
      <c r="U22" s="23">
        <f t="shared" si="1"/>
        <v>25</v>
      </c>
      <c r="V22" s="24">
        <v>15</v>
      </c>
      <c r="W22" s="110" t="s">
        <v>390</v>
      </c>
      <c r="X22" s="110">
        <v>310</v>
      </c>
      <c r="Y22" s="246">
        <f t="shared" si="0"/>
        <v>0</v>
      </c>
    </row>
    <row r="23" spans="1:25">
      <c r="A23" s="16">
        <v>14</v>
      </c>
      <c r="B23" t="s">
        <v>263</v>
      </c>
      <c r="C23" t="s">
        <v>13</v>
      </c>
      <c r="D23">
        <v>285</v>
      </c>
      <c r="E23">
        <v>45</v>
      </c>
      <c r="F23">
        <v>7.06928</v>
      </c>
      <c r="G23">
        <v>0</v>
      </c>
      <c r="H23">
        <v>87.331000000000003</v>
      </c>
      <c r="I23">
        <v>16.5</v>
      </c>
      <c r="J23">
        <v>2.6</v>
      </c>
      <c r="K23">
        <v>25.9</v>
      </c>
      <c r="L23">
        <v>1.0139</v>
      </c>
      <c r="M23">
        <v>84.153999999999996</v>
      </c>
      <c r="N23">
        <v>90.751000000000005</v>
      </c>
      <c r="O23">
        <v>84.924999999999997</v>
      </c>
      <c r="P23">
        <v>9.8000000000000007</v>
      </c>
      <c r="Q23">
        <v>27.8</v>
      </c>
      <c r="R23">
        <v>13</v>
      </c>
      <c r="S23">
        <v>5.98</v>
      </c>
      <c r="T23" s="16">
        <v>13</v>
      </c>
      <c r="U23" s="23">
        <f t="shared" si="1"/>
        <v>60</v>
      </c>
      <c r="V23" s="16"/>
      <c r="W23" s="110" t="s">
        <v>722</v>
      </c>
      <c r="X23" s="110">
        <v>285</v>
      </c>
      <c r="Y23" s="246">
        <f t="shared" si="0"/>
        <v>0</v>
      </c>
    </row>
    <row r="24" spans="1:25">
      <c r="A24" s="16">
        <v>13</v>
      </c>
      <c r="B24" t="s">
        <v>264</v>
      </c>
      <c r="C24" t="s">
        <v>13</v>
      </c>
      <c r="D24">
        <v>225</v>
      </c>
      <c r="E24">
        <v>37</v>
      </c>
      <c r="F24">
        <v>7.2298470000000004</v>
      </c>
      <c r="G24">
        <v>0</v>
      </c>
      <c r="H24">
        <v>87.641000000000005</v>
      </c>
      <c r="I24">
        <v>17</v>
      </c>
      <c r="J24">
        <v>2.5</v>
      </c>
      <c r="K24">
        <v>25.8</v>
      </c>
      <c r="L24">
        <v>1.0138</v>
      </c>
      <c r="M24">
        <v>84.753</v>
      </c>
      <c r="N24">
        <v>90.869</v>
      </c>
      <c r="O24">
        <v>88.322000000000003</v>
      </c>
      <c r="P24">
        <v>12.4</v>
      </c>
      <c r="Q24">
        <v>26.2</v>
      </c>
      <c r="R24">
        <v>16.399999999999999</v>
      </c>
      <c r="S24">
        <v>6</v>
      </c>
      <c r="T24" s="16">
        <v>12</v>
      </c>
      <c r="U24" s="23">
        <f t="shared" si="1"/>
        <v>57</v>
      </c>
      <c r="V24" s="16"/>
      <c r="W24" s="110" t="s">
        <v>723</v>
      </c>
      <c r="X24" s="110">
        <v>225</v>
      </c>
      <c r="Y24" s="246">
        <f t="shared" si="0"/>
        <v>0</v>
      </c>
    </row>
    <row r="25" spans="1:25">
      <c r="A25" s="16">
        <v>12</v>
      </c>
      <c r="B25" t="s">
        <v>265</v>
      </c>
      <c r="C25" t="s">
        <v>13</v>
      </c>
      <c r="D25">
        <v>168</v>
      </c>
      <c r="E25">
        <v>29</v>
      </c>
      <c r="F25">
        <v>7.0452459999999997</v>
      </c>
      <c r="G25">
        <v>0</v>
      </c>
      <c r="H25">
        <v>86.977000000000004</v>
      </c>
      <c r="I25">
        <v>16.100000000000001</v>
      </c>
      <c r="J25">
        <v>1.1000000000000001</v>
      </c>
      <c r="K25">
        <v>26.1</v>
      </c>
      <c r="L25">
        <v>1.0133000000000001</v>
      </c>
      <c r="M25">
        <v>85.081999999999994</v>
      </c>
      <c r="N25">
        <v>89.408000000000001</v>
      </c>
      <c r="O25">
        <v>85.885999999999996</v>
      </c>
      <c r="P25">
        <v>13.8</v>
      </c>
      <c r="Q25">
        <v>22.3</v>
      </c>
      <c r="R25">
        <v>16.600000000000001</v>
      </c>
      <c r="S25">
        <v>6</v>
      </c>
      <c r="T25" s="16">
        <v>11</v>
      </c>
      <c r="U25" s="23">
        <f t="shared" si="1"/>
        <v>24</v>
      </c>
      <c r="V25" s="16"/>
      <c r="W25" s="110" t="s">
        <v>724</v>
      </c>
      <c r="X25" s="110">
        <v>168</v>
      </c>
      <c r="Y25" s="246">
        <f t="shared" si="0"/>
        <v>0</v>
      </c>
    </row>
    <row r="26" spans="1:25">
      <c r="A26" s="16">
        <v>11</v>
      </c>
      <c r="B26" t="s">
        <v>252</v>
      </c>
      <c r="C26" t="s">
        <v>13</v>
      </c>
      <c r="D26">
        <v>144</v>
      </c>
      <c r="E26">
        <v>25</v>
      </c>
      <c r="F26">
        <v>7.1278889999999997</v>
      </c>
      <c r="G26">
        <v>0</v>
      </c>
      <c r="H26">
        <v>88.724000000000004</v>
      </c>
      <c r="I26">
        <v>18.7</v>
      </c>
      <c r="J26">
        <v>0.5</v>
      </c>
      <c r="K26">
        <v>16.3</v>
      </c>
      <c r="L26">
        <v>1.0137</v>
      </c>
      <c r="M26">
        <v>85.489000000000004</v>
      </c>
      <c r="N26">
        <v>91.21</v>
      </c>
      <c r="O26">
        <v>86.475999999999999</v>
      </c>
      <c r="P26">
        <v>14.1</v>
      </c>
      <c r="Q26">
        <v>26.7</v>
      </c>
      <c r="R26">
        <v>15.1</v>
      </c>
      <c r="S26">
        <v>6</v>
      </c>
      <c r="T26" s="16">
        <v>10</v>
      </c>
      <c r="U26" s="23">
        <f t="shared" si="1"/>
        <v>10</v>
      </c>
      <c r="V26" s="16"/>
      <c r="W26" s="110" t="s">
        <v>725</v>
      </c>
      <c r="X26" s="110">
        <v>144</v>
      </c>
      <c r="Y26" s="246">
        <f t="shared" si="0"/>
        <v>0</v>
      </c>
    </row>
    <row r="27" spans="1:25">
      <c r="A27" s="16">
        <v>10</v>
      </c>
      <c r="B27" t="s">
        <v>131</v>
      </c>
      <c r="C27" t="s">
        <v>13</v>
      </c>
      <c r="D27">
        <v>134</v>
      </c>
      <c r="E27">
        <v>24</v>
      </c>
      <c r="F27">
        <v>7.2531410000000003</v>
      </c>
      <c r="G27">
        <v>0</v>
      </c>
      <c r="H27">
        <v>90.981999999999999</v>
      </c>
      <c r="I27">
        <v>12.9</v>
      </c>
      <c r="J27">
        <v>1.6</v>
      </c>
      <c r="K27">
        <v>26.3</v>
      </c>
      <c r="L27">
        <v>1.0141</v>
      </c>
      <c r="M27">
        <v>86.265000000000001</v>
      </c>
      <c r="N27">
        <v>93.513999999999996</v>
      </c>
      <c r="O27">
        <v>87.933999999999997</v>
      </c>
      <c r="P27">
        <v>6.1</v>
      </c>
      <c r="Q27">
        <v>21.9</v>
      </c>
      <c r="R27">
        <v>14.5</v>
      </c>
      <c r="S27">
        <v>5.99</v>
      </c>
      <c r="T27" s="16">
        <v>9</v>
      </c>
      <c r="U27" s="23">
        <f t="shared" si="1"/>
        <v>35</v>
      </c>
      <c r="V27" s="16"/>
      <c r="W27" s="110" t="s">
        <v>726</v>
      </c>
      <c r="X27" s="110">
        <v>134</v>
      </c>
      <c r="Y27" s="246">
        <f t="shared" si="0"/>
        <v>0</v>
      </c>
    </row>
    <row r="28" spans="1:25">
      <c r="A28" s="16">
        <v>9</v>
      </c>
      <c r="B28" t="s">
        <v>266</v>
      </c>
      <c r="C28" t="s">
        <v>13</v>
      </c>
      <c r="D28">
        <v>99</v>
      </c>
      <c r="E28">
        <v>19</v>
      </c>
      <c r="F28">
        <v>7.5104689999999996</v>
      </c>
      <c r="G28">
        <v>0</v>
      </c>
      <c r="H28">
        <v>90.475999999999999</v>
      </c>
      <c r="I28">
        <v>15.9</v>
      </c>
      <c r="J28">
        <v>0</v>
      </c>
      <c r="K28">
        <v>0</v>
      </c>
      <c r="L28">
        <v>1.0146999999999999</v>
      </c>
      <c r="M28">
        <v>87.230999999999995</v>
      </c>
      <c r="N28">
        <v>93.921000000000006</v>
      </c>
      <c r="O28">
        <v>91.188999999999993</v>
      </c>
      <c r="P28">
        <v>10.3</v>
      </c>
      <c r="Q28">
        <v>26.2</v>
      </c>
      <c r="R28">
        <v>13.8</v>
      </c>
      <c r="S28">
        <v>6</v>
      </c>
      <c r="T28" s="16">
        <v>8</v>
      </c>
      <c r="U28" s="23">
        <f t="shared" si="1"/>
        <v>0</v>
      </c>
      <c r="V28" s="16"/>
      <c r="W28" s="110" t="s">
        <v>727</v>
      </c>
      <c r="X28" s="110">
        <v>99</v>
      </c>
      <c r="Y28" s="246">
        <f t="shared" si="0"/>
        <v>0</v>
      </c>
    </row>
    <row r="29" spans="1:25" s="25" customFormat="1">
      <c r="A29" s="21">
        <v>8</v>
      </c>
      <c r="B29" t="s">
        <v>267</v>
      </c>
      <c r="C29" t="s">
        <v>13</v>
      </c>
      <c r="D29">
        <v>99</v>
      </c>
      <c r="E29">
        <v>19</v>
      </c>
      <c r="F29">
        <v>7.2178940000000003</v>
      </c>
      <c r="G29">
        <v>0</v>
      </c>
      <c r="H29">
        <v>87.587999999999994</v>
      </c>
      <c r="I29">
        <v>19.399999999999999</v>
      </c>
      <c r="J29">
        <v>1.4</v>
      </c>
      <c r="K29">
        <v>25.9</v>
      </c>
      <c r="L29">
        <v>1.0134000000000001</v>
      </c>
      <c r="M29">
        <v>84.373999999999995</v>
      </c>
      <c r="N29">
        <v>90.858999999999995</v>
      </c>
      <c r="O29">
        <v>88.876999999999995</v>
      </c>
      <c r="P29">
        <v>12.2</v>
      </c>
      <c r="Q29">
        <v>27.3</v>
      </c>
      <c r="R29">
        <v>18.399999999999999</v>
      </c>
      <c r="S29">
        <v>6</v>
      </c>
      <c r="T29" s="22">
        <v>7</v>
      </c>
      <c r="U29" s="23">
        <f t="shared" si="1"/>
        <v>29</v>
      </c>
      <c r="V29" s="24">
        <v>8</v>
      </c>
      <c r="W29" s="110" t="s">
        <v>728</v>
      </c>
      <c r="X29" s="110">
        <v>99</v>
      </c>
      <c r="Y29" s="246">
        <f t="shared" si="0"/>
        <v>0</v>
      </c>
    </row>
    <row r="30" spans="1:25">
      <c r="A30" s="16">
        <v>7</v>
      </c>
      <c r="B30" t="s">
        <v>268</v>
      </c>
      <c r="C30" t="s">
        <v>13</v>
      </c>
      <c r="D30">
        <v>70</v>
      </c>
      <c r="E30">
        <v>15</v>
      </c>
      <c r="F30">
        <v>7.108473</v>
      </c>
      <c r="G30">
        <v>0</v>
      </c>
      <c r="H30">
        <v>86.716999999999999</v>
      </c>
      <c r="I30">
        <v>18.3</v>
      </c>
      <c r="J30">
        <v>3.1</v>
      </c>
      <c r="K30">
        <v>25.1</v>
      </c>
      <c r="L30">
        <v>1.0141</v>
      </c>
      <c r="M30">
        <v>81.93</v>
      </c>
      <c r="N30">
        <v>90.929000000000002</v>
      </c>
      <c r="O30">
        <v>85.186000000000007</v>
      </c>
      <c r="P30">
        <v>11</v>
      </c>
      <c r="Q30">
        <v>27.5</v>
      </c>
      <c r="R30">
        <v>12.2</v>
      </c>
      <c r="S30">
        <v>5.99</v>
      </c>
      <c r="T30" s="16">
        <v>6</v>
      </c>
      <c r="U30" s="23">
        <f t="shared" si="1"/>
        <v>70</v>
      </c>
      <c r="V30" s="5"/>
      <c r="W30" s="110" t="s">
        <v>729</v>
      </c>
      <c r="X30" s="110">
        <v>82</v>
      </c>
      <c r="Y30" s="246">
        <f t="shared" si="0"/>
        <v>17.142857142857139</v>
      </c>
    </row>
    <row r="31" spans="1:25">
      <c r="A31" s="16">
        <v>6</v>
      </c>
      <c r="B31" t="s">
        <v>269</v>
      </c>
      <c r="C31" t="s">
        <v>13</v>
      </c>
      <c r="D31">
        <v>0</v>
      </c>
      <c r="E31">
        <v>5</v>
      </c>
      <c r="F31">
        <v>7.106439</v>
      </c>
      <c r="G31">
        <v>0</v>
      </c>
      <c r="H31">
        <v>86.762</v>
      </c>
      <c r="I31">
        <v>19.7</v>
      </c>
      <c r="J31">
        <v>0</v>
      </c>
      <c r="K31">
        <v>0</v>
      </c>
      <c r="L31">
        <v>1.014</v>
      </c>
      <c r="M31">
        <v>83.753</v>
      </c>
      <c r="N31">
        <v>90.218999999999994</v>
      </c>
      <c r="O31">
        <v>85.341999999999999</v>
      </c>
      <c r="P31">
        <v>11</v>
      </c>
      <c r="Q31">
        <v>30.4</v>
      </c>
      <c r="R31">
        <v>12.7</v>
      </c>
      <c r="S31">
        <v>6</v>
      </c>
      <c r="T31" s="16">
        <v>5</v>
      </c>
      <c r="U31" s="23">
        <f t="shared" si="1"/>
        <v>0</v>
      </c>
      <c r="V31" s="5"/>
      <c r="W31" s="245"/>
      <c r="X31" s="136"/>
      <c r="Y31" s="246" t="e">
        <f t="shared" si="0"/>
        <v>#DIV/0!</v>
      </c>
    </row>
    <row r="32" spans="1:25">
      <c r="A32" s="16">
        <v>5</v>
      </c>
      <c r="B32" t="s">
        <v>270</v>
      </c>
      <c r="C32" t="s">
        <v>13</v>
      </c>
      <c r="D32">
        <v>0</v>
      </c>
      <c r="E32">
        <v>5</v>
      </c>
      <c r="F32">
        <v>7.243887</v>
      </c>
      <c r="G32">
        <v>0</v>
      </c>
      <c r="H32">
        <v>87.543000000000006</v>
      </c>
      <c r="I32">
        <v>18.7</v>
      </c>
      <c r="J32">
        <v>0</v>
      </c>
      <c r="K32">
        <v>0</v>
      </c>
      <c r="L32">
        <v>1.0143</v>
      </c>
      <c r="M32">
        <v>84.921999999999997</v>
      </c>
      <c r="N32">
        <v>90.894000000000005</v>
      </c>
      <c r="O32">
        <v>87.198999999999998</v>
      </c>
      <c r="P32">
        <v>10.4</v>
      </c>
      <c r="Q32">
        <v>31</v>
      </c>
      <c r="R32">
        <v>12.8</v>
      </c>
      <c r="S32">
        <v>6.01</v>
      </c>
      <c r="T32" s="16">
        <v>4</v>
      </c>
      <c r="U32" s="23">
        <f t="shared" si="1"/>
        <v>0</v>
      </c>
      <c r="V32" s="5"/>
      <c r="W32" s="103"/>
      <c r="X32" s="102"/>
      <c r="Y32" s="246" t="e">
        <f t="shared" si="0"/>
        <v>#DIV/0!</v>
      </c>
    </row>
    <row r="33" spans="1:25">
      <c r="A33" s="16">
        <v>4</v>
      </c>
      <c r="B33" t="s">
        <v>271</v>
      </c>
      <c r="C33" t="s">
        <v>13</v>
      </c>
      <c r="D33">
        <v>0</v>
      </c>
      <c r="E33">
        <v>5</v>
      </c>
      <c r="F33">
        <v>7.301946</v>
      </c>
      <c r="G33">
        <v>0</v>
      </c>
      <c r="H33">
        <v>87.656999999999996</v>
      </c>
      <c r="I33">
        <v>16.600000000000001</v>
      </c>
      <c r="J33">
        <v>0</v>
      </c>
      <c r="K33">
        <v>0</v>
      </c>
      <c r="L33">
        <v>1.0146999999999999</v>
      </c>
      <c r="M33">
        <v>83.616</v>
      </c>
      <c r="N33">
        <v>90.905000000000001</v>
      </c>
      <c r="O33">
        <v>87.123999999999995</v>
      </c>
      <c r="P33">
        <v>8.1999999999999993</v>
      </c>
      <c r="Q33">
        <v>29.7</v>
      </c>
      <c r="R33">
        <v>10.4</v>
      </c>
      <c r="S33">
        <v>5.99</v>
      </c>
      <c r="T33" s="16">
        <v>3</v>
      </c>
      <c r="U33" s="23">
        <f t="shared" si="1"/>
        <v>0</v>
      </c>
      <c r="V33" s="5"/>
      <c r="W33" s="103"/>
      <c r="X33" s="102"/>
      <c r="Y33" s="246" t="e">
        <f t="shared" si="0"/>
        <v>#DIV/0!</v>
      </c>
    </row>
    <row r="34" spans="1:25">
      <c r="A34" s="16">
        <v>3</v>
      </c>
      <c r="B34" t="s">
        <v>272</v>
      </c>
      <c r="C34" t="s">
        <v>13</v>
      </c>
      <c r="D34">
        <v>0</v>
      </c>
      <c r="E34">
        <v>5</v>
      </c>
      <c r="F34">
        <v>7.4787790000000003</v>
      </c>
      <c r="G34">
        <v>0</v>
      </c>
      <c r="H34">
        <v>90.998000000000005</v>
      </c>
      <c r="I34">
        <v>16</v>
      </c>
      <c r="J34">
        <v>0</v>
      </c>
      <c r="K34">
        <v>0</v>
      </c>
      <c r="L34">
        <v>1.0153000000000001</v>
      </c>
      <c r="M34">
        <v>86.567999999999998</v>
      </c>
      <c r="N34">
        <v>94.227000000000004</v>
      </c>
      <c r="O34">
        <v>89.173000000000002</v>
      </c>
      <c r="P34">
        <v>7.2</v>
      </c>
      <c r="Q34">
        <v>28.2</v>
      </c>
      <c r="R34">
        <v>9.6</v>
      </c>
      <c r="S34">
        <v>6</v>
      </c>
      <c r="T34" s="16">
        <v>2</v>
      </c>
      <c r="U34" s="23">
        <f t="shared" si="1"/>
        <v>0</v>
      </c>
      <c r="V34" s="5"/>
      <c r="W34" s="103"/>
      <c r="X34" s="102"/>
      <c r="Y34" s="246" t="e">
        <f t="shared" si="0"/>
        <v>#DIV/0!</v>
      </c>
    </row>
    <row r="35" spans="1:25">
      <c r="A35" s="16">
        <v>2</v>
      </c>
      <c r="B35" t="s">
        <v>273</v>
      </c>
      <c r="C35" t="s">
        <v>13</v>
      </c>
      <c r="D35">
        <v>0</v>
      </c>
      <c r="E35">
        <v>5</v>
      </c>
      <c r="F35">
        <v>7.6627219999999996</v>
      </c>
      <c r="G35">
        <v>0</v>
      </c>
      <c r="H35">
        <v>89.697999999999993</v>
      </c>
      <c r="I35">
        <v>13.9</v>
      </c>
      <c r="J35">
        <v>0</v>
      </c>
      <c r="K35">
        <v>0</v>
      </c>
      <c r="L35">
        <v>1.0154000000000001</v>
      </c>
      <c r="M35">
        <v>85.789000000000001</v>
      </c>
      <c r="N35">
        <v>92.525999999999996</v>
      </c>
      <c r="O35">
        <v>92.415999999999997</v>
      </c>
      <c r="P35">
        <v>9.4</v>
      </c>
      <c r="Q35">
        <v>20.6</v>
      </c>
      <c r="R35">
        <v>11.7</v>
      </c>
      <c r="S35">
        <v>6</v>
      </c>
      <c r="T35" s="16">
        <v>1</v>
      </c>
      <c r="U35" s="23">
        <f t="shared" si="1"/>
        <v>0</v>
      </c>
      <c r="V35" s="5"/>
      <c r="W35" s="103"/>
      <c r="X35" s="102"/>
      <c r="Y35" s="246" t="e">
        <f t="shared" si="0"/>
        <v>#DIV/0!</v>
      </c>
    </row>
    <row r="36" spans="1:25">
      <c r="A36" s="16">
        <v>1</v>
      </c>
      <c r="B36" t="s">
        <v>225</v>
      </c>
      <c r="C36" t="s">
        <v>13</v>
      </c>
      <c r="D36">
        <v>0</v>
      </c>
      <c r="E36">
        <v>5</v>
      </c>
      <c r="F36">
        <v>7.2287980000000003</v>
      </c>
      <c r="G36">
        <v>0</v>
      </c>
      <c r="H36">
        <v>73.328000000000003</v>
      </c>
      <c r="I36">
        <v>14.9</v>
      </c>
      <c r="J36">
        <v>0</v>
      </c>
      <c r="K36">
        <v>0</v>
      </c>
      <c r="L36">
        <v>1.0146999999999999</v>
      </c>
      <c r="M36">
        <v>34.695</v>
      </c>
      <c r="N36">
        <v>89.796999999999997</v>
      </c>
      <c r="O36">
        <v>85.789000000000001</v>
      </c>
      <c r="P36">
        <v>6.6</v>
      </c>
      <c r="Q36">
        <v>26.1</v>
      </c>
      <c r="R36">
        <v>9.4</v>
      </c>
      <c r="S36">
        <v>6.01</v>
      </c>
      <c r="T36" s="1"/>
      <c r="U36" s="26"/>
      <c r="V36" s="5"/>
      <c r="W36" s="103"/>
      <c r="X36" s="102"/>
      <c r="Y36" s="246" t="e">
        <f t="shared" ref="Y36" si="2">((X36*100)/D36)-100</f>
        <v>#DIV/0!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1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view="pageBreakPreview" zoomScale="80" zoomScaleNormal="100" zoomScaleSheetLayoutView="8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C43" sqref="C43"/>
    </sheetView>
  </sheetViews>
  <sheetFormatPr baseColWidth="10" defaultColWidth="11.42578125" defaultRowHeight="12.75"/>
  <cols>
    <col min="1" max="2" width="12.7109375" style="153" customWidth="1"/>
    <col min="3" max="3" width="21.28515625" style="153" customWidth="1"/>
    <col min="4" max="4" width="21.85546875" style="153" customWidth="1"/>
    <col min="5" max="7" width="12.7109375" style="153" customWidth="1"/>
    <col min="8" max="8" width="14.7109375" style="153" customWidth="1"/>
    <col min="9" max="9" width="13.42578125" style="153" customWidth="1"/>
    <col min="10" max="10" width="10" style="153" bestFit="1" customWidth="1"/>
    <col min="11" max="11" width="17.5703125" style="207" bestFit="1" customWidth="1"/>
    <col min="12" max="12" width="15.5703125" style="207" bestFit="1" customWidth="1"/>
    <col min="13" max="13" width="9" style="207" customWidth="1"/>
    <col min="14" max="14" width="7.28515625" style="207" bestFit="1" customWidth="1"/>
    <col min="15" max="15" width="11.42578125" style="207"/>
    <col min="16" max="16" width="10" style="153" customWidth="1"/>
    <col min="17" max="17" width="12.28515625" style="153" customWidth="1"/>
    <col min="18" max="256" width="11.42578125" style="153"/>
    <col min="257" max="258" width="12.7109375" style="153" customWidth="1"/>
    <col min="259" max="259" width="21.28515625" style="153" customWidth="1"/>
    <col min="260" max="260" width="21.85546875" style="153" customWidth="1"/>
    <col min="261" max="263" width="12.7109375" style="153" customWidth="1"/>
    <col min="264" max="264" width="14.7109375" style="153" customWidth="1"/>
    <col min="265" max="265" width="13.42578125" style="153" customWidth="1"/>
    <col min="266" max="266" width="10" style="153" bestFit="1" customWidth="1"/>
    <col min="267" max="267" width="17.5703125" style="153" bestFit="1" customWidth="1"/>
    <col min="268" max="268" width="15.5703125" style="153" bestFit="1" customWidth="1"/>
    <col min="269" max="269" width="9" style="153" customWidth="1"/>
    <col min="270" max="270" width="7.28515625" style="153" bestFit="1" customWidth="1"/>
    <col min="271" max="271" width="11.42578125" style="153"/>
    <col min="272" max="272" width="10" style="153" customWidth="1"/>
    <col min="273" max="273" width="12.28515625" style="153" customWidth="1"/>
    <col min="274" max="512" width="11.42578125" style="153"/>
    <col min="513" max="514" width="12.7109375" style="153" customWidth="1"/>
    <col min="515" max="515" width="21.28515625" style="153" customWidth="1"/>
    <col min="516" max="516" width="21.85546875" style="153" customWidth="1"/>
    <col min="517" max="519" width="12.7109375" style="153" customWidth="1"/>
    <col min="520" max="520" width="14.7109375" style="153" customWidth="1"/>
    <col min="521" max="521" width="13.42578125" style="153" customWidth="1"/>
    <col min="522" max="522" width="10" style="153" bestFit="1" customWidth="1"/>
    <col min="523" max="523" width="17.5703125" style="153" bestFit="1" customWidth="1"/>
    <col min="524" max="524" width="15.5703125" style="153" bestFit="1" customWidth="1"/>
    <col min="525" max="525" width="9" style="153" customWidth="1"/>
    <col min="526" max="526" width="7.28515625" style="153" bestFit="1" customWidth="1"/>
    <col min="527" max="527" width="11.42578125" style="153"/>
    <col min="528" max="528" width="10" style="153" customWidth="1"/>
    <col min="529" max="529" width="12.28515625" style="153" customWidth="1"/>
    <col min="530" max="768" width="11.42578125" style="153"/>
    <col min="769" max="770" width="12.7109375" style="153" customWidth="1"/>
    <col min="771" max="771" width="21.28515625" style="153" customWidth="1"/>
    <col min="772" max="772" width="21.85546875" style="153" customWidth="1"/>
    <col min="773" max="775" width="12.7109375" style="153" customWidth="1"/>
    <col min="776" max="776" width="14.7109375" style="153" customWidth="1"/>
    <col min="777" max="777" width="13.42578125" style="153" customWidth="1"/>
    <col min="778" max="778" width="10" style="153" bestFit="1" customWidth="1"/>
    <col min="779" max="779" width="17.5703125" style="153" bestFit="1" customWidth="1"/>
    <col min="780" max="780" width="15.5703125" style="153" bestFit="1" customWidth="1"/>
    <col min="781" max="781" width="9" style="153" customWidth="1"/>
    <col min="782" max="782" width="7.28515625" style="153" bestFit="1" customWidth="1"/>
    <col min="783" max="783" width="11.42578125" style="153"/>
    <col min="784" max="784" width="10" style="153" customWidth="1"/>
    <col min="785" max="785" width="12.28515625" style="153" customWidth="1"/>
    <col min="786" max="1024" width="11.42578125" style="153"/>
    <col min="1025" max="1026" width="12.7109375" style="153" customWidth="1"/>
    <col min="1027" max="1027" width="21.28515625" style="153" customWidth="1"/>
    <col min="1028" max="1028" width="21.85546875" style="153" customWidth="1"/>
    <col min="1029" max="1031" width="12.7109375" style="153" customWidth="1"/>
    <col min="1032" max="1032" width="14.7109375" style="153" customWidth="1"/>
    <col min="1033" max="1033" width="13.42578125" style="153" customWidth="1"/>
    <col min="1034" max="1034" width="10" style="153" bestFit="1" customWidth="1"/>
    <col min="1035" max="1035" width="17.5703125" style="153" bestFit="1" customWidth="1"/>
    <col min="1036" max="1036" width="15.5703125" style="153" bestFit="1" customWidth="1"/>
    <col min="1037" max="1037" width="9" style="153" customWidth="1"/>
    <col min="1038" max="1038" width="7.28515625" style="153" bestFit="1" customWidth="1"/>
    <col min="1039" max="1039" width="11.42578125" style="153"/>
    <col min="1040" max="1040" width="10" style="153" customWidth="1"/>
    <col min="1041" max="1041" width="12.28515625" style="153" customWidth="1"/>
    <col min="1042" max="1280" width="11.42578125" style="153"/>
    <col min="1281" max="1282" width="12.7109375" style="153" customWidth="1"/>
    <col min="1283" max="1283" width="21.28515625" style="153" customWidth="1"/>
    <col min="1284" max="1284" width="21.85546875" style="153" customWidth="1"/>
    <col min="1285" max="1287" width="12.7109375" style="153" customWidth="1"/>
    <col min="1288" max="1288" width="14.7109375" style="153" customWidth="1"/>
    <col min="1289" max="1289" width="13.42578125" style="153" customWidth="1"/>
    <col min="1290" max="1290" width="10" style="153" bestFit="1" customWidth="1"/>
    <col min="1291" max="1291" width="17.5703125" style="153" bestFit="1" customWidth="1"/>
    <col min="1292" max="1292" width="15.5703125" style="153" bestFit="1" customWidth="1"/>
    <col min="1293" max="1293" width="9" style="153" customWidth="1"/>
    <col min="1294" max="1294" width="7.28515625" style="153" bestFit="1" customWidth="1"/>
    <col min="1295" max="1295" width="11.42578125" style="153"/>
    <col min="1296" max="1296" width="10" style="153" customWidth="1"/>
    <col min="1297" max="1297" width="12.28515625" style="153" customWidth="1"/>
    <col min="1298" max="1536" width="11.42578125" style="153"/>
    <col min="1537" max="1538" width="12.7109375" style="153" customWidth="1"/>
    <col min="1539" max="1539" width="21.28515625" style="153" customWidth="1"/>
    <col min="1540" max="1540" width="21.85546875" style="153" customWidth="1"/>
    <col min="1541" max="1543" width="12.7109375" style="153" customWidth="1"/>
    <col min="1544" max="1544" width="14.7109375" style="153" customWidth="1"/>
    <col min="1545" max="1545" width="13.42578125" style="153" customWidth="1"/>
    <col min="1546" max="1546" width="10" style="153" bestFit="1" customWidth="1"/>
    <col min="1547" max="1547" width="17.5703125" style="153" bestFit="1" customWidth="1"/>
    <col min="1548" max="1548" width="15.5703125" style="153" bestFit="1" customWidth="1"/>
    <col min="1549" max="1549" width="9" style="153" customWidth="1"/>
    <col min="1550" max="1550" width="7.28515625" style="153" bestFit="1" customWidth="1"/>
    <col min="1551" max="1551" width="11.42578125" style="153"/>
    <col min="1552" max="1552" width="10" style="153" customWidth="1"/>
    <col min="1553" max="1553" width="12.28515625" style="153" customWidth="1"/>
    <col min="1554" max="1792" width="11.42578125" style="153"/>
    <col min="1793" max="1794" width="12.7109375" style="153" customWidth="1"/>
    <col min="1795" max="1795" width="21.28515625" style="153" customWidth="1"/>
    <col min="1796" max="1796" width="21.85546875" style="153" customWidth="1"/>
    <col min="1797" max="1799" width="12.7109375" style="153" customWidth="1"/>
    <col min="1800" max="1800" width="14.7109375" style="153" customWidth="1"/>
    <col min="1801" max="1801" width="13.42578125" style="153" customWidth="1"/>
    <col min="1802" max="1802" width="10" style="153" bestFit="1" customWidth="1"/>
    <col min="1803" max="1803" width="17.5703125" style="153" bestFit="1" customWidth="1"/>
    <col min="1804" max="1804" width="15.5703125" style="153" bestFit="1" customWidth="1"/>
    <col min="1805" max="1805" width="9" style="153" customWidth="1"/>
    <col min="1806" max="1806" width="7.28515625" style="153" bestFit="1" customWidth="1"/>
    <col min="1807" max="1807" width="11.42578125" style="153"/>
    <col min="1808" max="1808" width="10" style="153" customWidth="1"/>
    <col min="1809" max="1809" width="12.28515625" style="153" customWidth="1"/>
    <col min="1810" max="2048" width="11.42578125" style="153"/>
    <col min="2049" max="2050" width="12.7109375" style="153" customWidth="1"/>
    <col min="2051" max="2051" width="21.28515625" style="153" customWidth="1"/>
    <col min="2052" max="2052" width="21.85546875" style="153" customWidth="1"/>
    <col min="2053" max="2055" width="12.7109375" style="153" customWidth="1"/>
    <col min="2056" max="2056" width="14.7109375" style="153" customWidth="1"/>
    <col min="2057" max="2057" width="13.42578125" style="153" customWidth="1"/>
    <col min="2058" max="2058" width="10" style="153" bestFit="1" customWidth="1"/>
    <col min="2059" max="2059" width="17.5703125" style="153" bestFit="1" customWidth="1"/>
    <col min="2060" max="2060" width="15.5703125" style="153" bestFit="1" customWidth="1"/>
    <col min="2061" max="2061" width="9" style="153" customWidth="1"/>
    <col min="2062" max="2062" width="7.28515625" style="153" bestFit="1" customWidth="1"/>
    <col min="2063" max="2063" width="11.42578125" style="153"/>
    <col min="2064" max="2064" width="10" style="153" customWidth="1"/>
    <col min="2065" max="2065" width="12.28515625" style="153" customWidth="1"/>
    <col min="2066" max="2304" width="11.42578125" style="153"/>
    <col min="2305" max="2306" width="12.7109375" style="153" customWidth="1"/>
    <col min="2307" max="2307" width="21.28515625" style="153" customWidth="1"/>
    <col min="2308" max="2308" width="21.85546875" style="153" customWidth="1"/>
    <col min="2309" max="2311" width="12.7109375" style="153" customWidth="1"/>
    <col min="2312" max="2312" width="14.7109375" style="153" customWidth="1"/>
    <col min="2313" max="2313" width="13.42578125" style="153" customWidth="1"/>
    <col min="2314" max="2314" width="10" style="153" bestFit="1" customWidth="1"/>
    <col min="2315" max="2315" width="17.5703125" style="153" bestFit="1" customWidth="1"/>
    <col min="2316" max="2316" width="15.5703125" style="153" bestFit="1" customWidth="1"/>
    <col min="2317" max="2317" width="9" style="153" customWidth="1"/>
    <col min="2318" max="2318" width="7.28515625" style="153" bestFit="1" customWidth="1"/>
    <col min="2319" max="2319" width="11.42578125" style="153"/>
    <col min="2320" max="2320" width="10" style="153" customWidth="1"/>
    <col min="2321" max="2321" width="12.28515625" style="153" customWidth="1"/>
    <col min="2322" max="2560" width="11.42578125" style="153"/>
    <col min="2561" max="2562" width="12.7109375" style="153" customWidth="1"/>
    <col min="2563" max="2563" width="21.28515625" style="153" customWidth="1"/>
    <col min="2564" max="2564" width="21.85546875" style="153" customWidth="1"/>
    <col min="2565" max="2567" width="12.7109375" style="153" customWidth="1"/>
    <col min="2568" max="2568" width="14.7109375" style="153" customWidth="1"/>
    <col min="2569" max="2569" width="13.42578125" style="153" customWidth="1"/>
    <col min="2570" max="2570" width="10" style="153" bestFit="1" customWidth="1"/>
    <col min="2571" max="2571" width="17.5703125" style="153" bestFit="1" customWidth="1"/>
    <col min="2572" max="2572" width="15.5703125" style="153" bestFit="1" customWidth="1"/>
    <col min="2573" max="2573" width="9" style="153" customWidth="1"/>
    <col min="2574" max="2574" width="7.28515625" style="153" bestFit="1" customWidth="1"/>
    <col min="2575" max="2575" width="11.42578125" style="153"/>
    <col min="2576" max="2576" width="10" style="153" customWidth="1"/>
    <col min="2577" max="2577" width="12.28515625" style="153" customWidth="1"/>
    <col min="2578" max="2816" width="11.42578125" style="153"/>
    <col min="2817" max="2818" width="12.7109375" style="153" customWidth="1"/>
    <col min="2819" max="2819" width="21.28515625" style="153" customWidth="1"/>
    <col min="2820" max="2820" width="21.85546875" style="153" customWidth="1"/>
    <col min="2821" max="2823" width="12.7109375" style="153" customWidth="1"/>
    <col min="2824" max="2824" width="14.7109375" style="153" customWidth="1"/>
    <col min="2825" max="2825" width="13.42578125" style="153" customWidth="1"/>
    <col min="2826" max="2826" width="10" style="153" bestFit="1" customWidth="1"/>
    <col min="2827" max="2827" width="17.5703125" style="153" bestFit="1" customWidth="1"/>
    <col min="2828" max="2828" width="15.5703125" style="153" bestFit="1" customWidth="1"/>
    <col min="2829" max="2829" width="9" style="153" customWidth="1"/>
    <col min="2830" max="2830" width="7.28515625" style="153" bestFit="1" customWidth="1"/>
    <col min="2831" max="2831" width="11.42578125" style="153"/>
    <col min="2832" max="2832" width="10" style="153" customWidth="1"/>
    <col min="2833" max="2833" width="12.28515625" style="153" customWidth="1"/>
    <col min="2834" max="3072" width="11.42578125" style="153"/>
    <col min="3073" max="3074" width="12.7109375" style="153" customWidth="1"/>
    <col min="3075" max="3075" width="21.28515625" style="153" customWidth="1"/>
    <col min="3076" max="3076" width="21.85546875" style="153" customWidth="1"/>
    <col min="3077" max="3079" width="12.7109375" style="153" customWidth="1"/>
    <col min="3080" max="3080" width="14.7109375" style="153" customWidth="1"/>
    <col min="3081" max="3081" width="13.42578125" style="153" customWidth="1"/>
    <col min="3082" max="3082" width="10" style="153" bestFit="1" customWidth="1"/>
    <col min="3083" max="3083" width="17.5703125" style="153" bestFit="1" customWidth="1"/>
    <col min="3084" max="3084" width="15.5703125" style="153" bestFit="1" customWidth="1"/>
    <col min="3085" max="3085" width="9" style="153" customWidth="1"/>
    <col min="3086" max="3086" width="7.28515625" style="153" bestFit="1" customWidth="1"/>
    <col min="3087" max="3087" width="11.42578125" style="153"/>
    <col min="3088" max="3088" width="10" style="153" customWidth="1"/>
    <col min="3089" max="3089" width="12.28515625" style="153" customWidth="1"/>
    <col min="3090" max="3328" width="11.42578125" style="153"/>
    <col min="3329" max="3330" width="12.7109375" style="153" customWidth="1"/>
    <col min="3331" max="3331" width="21.28515625" style="153" customWidth="1"/>
    <col min="3332" max="3332" width="21.85546875" style="153" customWidth="1"/>
    <col min="3333" max="3335" width="12.7109375" style="153" customWidth="1"/>
    <col min="3336" max="3336" width="14.7109375" style="153" customWidth="1"/>
    <col min="3337" max="3337" width="13.42578125" style="153" customWidth="1"/>
    <col min="3338" max="3338" width="10" style="153" bestFit="1" customWidth="1"/>
    <col min="3339" max="3339" width="17.5703125" style="153" bestFit="1" customWidth="1"/>
    <col min="3340" max="3340" width="15.5703125" style="153" bestFit="1" customWidth="1"/>
    <col min="3341" max="3341" width="9" style="153" customWidth="1"/>
    <col min="3342" max="3342" width="7.28515625" style="153" bestFit="1" customWidth="1"/>
    <col min="3343" max="3343" width="11.42578125" style="153"/>
    <col min="3344" max="3344" width="10" style="153" customWidth="1"/>
    <col min="3345" max="3345" width="12.28515625" style="153" customWidth="1"/>
    <col min="3346" max="3584" width="11.42578125" style="153"/>
    <col min="3585" max="3586" width="12.7109375" style="153" customWidth="1"/>
    <col min="3587" max="3587" width="21.28515625" style="153" customWidth="1"/>
    <col min="3588" max="3588" width="21.85546875" style="153" customWidth="1"/>
    <col min="3589" max="3591" width="12.7109375" style="153" customWidth="1"/>
    <col min="3592" max="3592" width="14.7109375" style="153" customWidth="1"/>
    <col min="3593" max="3593" width="13.42578125" style="153" customWidth="1"/>
    <col min="3594" max="3594" width="10" style="153" bestFit="1" customWidth="1"/>
    <col min="3595" max="3595" width="17.5703125" style="153" bestFit="1" customWidth="1"/>
    <col min="3596" max="3596" width="15.5703125" style="153" bestFit="1" customWidth="1"/>
    <col min="3597" max="3597" width="9" style="153" customWidth="1"/>
    <col min="3598" max="3598" width="7.28515625" style="153" bestFit="1" customWidth="1"/>
    <col min="3599" max="3599" width="11.42578125" style="153"/>
    <col min="3600" max="3600" width="10" style="153" customWidth="1"/>
    <col min="3601" max="3601" width="12.28515625" style="153" customWidth="1"/>
    <col min="3602" max="3840" width="11.42578125" style="153"/>
    <col min="3841" max="3842" width="12.7109375" style="153" customWidth="1"/>
    <col min="3843" max="3843" width="21.28515625" style="153" customWidth="1"/>
    <col min="3844" max="3844" width="21.85546875" style="153" customWidth="1"/>
    <col min="3845" max="3847" width="12.7109375" style="153" customWidth="1"/>
    <col min="3848" max="3848" width="14.7109375" style="153" customWidth="1"/>
    <col min="3849" max="3849" width="13.42578125" style="153" customWidth="1"/>
    <col min="3850" max="3850" width="10" style="153" bestFit="1" customWidth="1"/>
    <col min="3851" max="3851" width="17.5703125" style="153" bestFit="1" customWidth="1"/>
    <col min="3852" max="3852" width="15.5703125" style="153" bestFit="1" customWidth="1"/>
    <col min="3853" max="3853" width="9" style="153" customWidth="1"/>
    <col min="3854" max="3854" width="7.28515625" style="153" bestFit="1" customWidth="1"/>
    <col min="3855" max="3855" width="11.42578125" style="153"/>
    <col min="3856" max="3856" width="10" style="153" customWidth="1"/>
    <col min="3857" max="3857" width="12.28515625" style="153" customWidth="1"/>
    <col min="3858" max="4096" width="11.42578125" style="153"/>
    <col min="4097" max="4098" width="12.7109375" style="153" customWidth="1"/>
    <col min="4099" max="4099" width="21.28515625" style="153" customWidth="1"/>
    <col min="4100" max="4100" width="21.85546875" style="153" customWidth="1"/>
    <col min="4101" max="4103" width="12.7109375" style="153" customWidth="1"/>
    <col min="4104" max="4104" width="14.7109375" style="153" customWidth="1"/>
    <col min="4105" max="4105" width="13.42578125" style="153" customWidth="1"/>
    <col min="4106" max="4106" width="10" style="153" bestFit="1" customWidth="1"/>
    <col min="4107" max="4107" width="17.5703125" style="153" bestFit="1" customWidth="1"/>
    <col min="4108" max="4108" width="15.5703125" style="153" bestFit="1" customWidth="1"/>
    <col min="4109" max="4109" width="9" style="153" customWidth="1"/>
    <col min="4110" max="4110" width="7.28515625" style="153" bestFit="1" customWidth="1"/>
    <col min="4111" max="4111" width="11.42578125" style="153"/>
    <col min="4112" max="4112" width="10" style="153" customWidth="1"/>
    <col min="4113" max="4113" width="12.28515625" style="153" customWidth="1"/>
    <col min="4114" max="4352" width="11.42578125" style="153"/>
    <col min="4353" max="4354" width="12.7109375" style="153" customWidth="1"/>
    <col min="4355" max="4355" width="21.28515625" style="153" customWidth="1"/>
    <col min="4356" max="4356" width="21.85546875" style="153" customWidth="1"/>
    <col min="4357" max="4359" width="12.7109375" style="153" customWidth="1"/>
    <col min="4360" max="4360" width="14.7109375" style="153" customWidth="1"/>
    <col min="4361" max="4361" width="13.42578125" style="153" customWidth="1"/>
    <col min="4362" max="4362" width="10" style="153" bestFit="1" customWidth="1"/>
    <col min="4363" max="4363" width="17.5703125" style="153" bestFit="1" customWidth="1"/>
    <col min="4364" max="4364" width="15.5703125" style="153" bestFit="1" customWidth="1"/>
    <col min="4365" max="4365" width="9" style="153" customWidth="1"/>
    <col min="4366" max="4366" width="7.28515625" style="153" bestFit="1" customWidth="1"/>
    <col min="4367" max="4367" width="11.42578125" style="153"/>
    <col min="4368" max="4368" width="10" style="153" customWidth="1"/>
    <col min="4369" max="4369" width="12.28515625" style="153" customWidth="1"/>
    <col min="4370" max="4608" width="11.42578125" style="153"/>
    <col min="4609" max="4610" width="12.7109375" style="153" customWidth="1"/>
    <col min="4611" max="4611" width="21.28515625" style="153" customWidth="1"/>
    <col min="4612" max="4612" width="21.85546875" style="153" customWidth="1"/>
    <col min="4613" max="4615" width="12.7109375" style="153" customWidth="1"/>
    <col min="4616" max="4616" width="14.7109375" style="153" customWidth="1"/>
    <col min="4617" max="4617" width="13.42578125" style="153" customWidth="1"/>
    <col min="4618" max="4618" width="10" style="153" bestFit="1" customWidth="1"/>
    <col min="4619" max="4619" width="17.5703125" style="153" bestFit="1" customWidth="1"/>
    <col min="4620" max="4620" width="15.5703125" style="153" bestFit="1" customWidth="1"/>
    <col min="4621" max="4621" width="9" style="153" customWidth="1"/>
    <col min="4622" max="4622" width="7.28515625" style="153" bestFit="1" customWidth="1"/>
    <col min="4623" max="4623" width="11.42578125" style="153"/>
    <col min="4624" max="4624" width="10" style="153" customWidth="1"/>
    <col min="4625" max="4625" width="12.28515625" style="153" customWidth="1"/>
    <col min="4626" max="4864" width="11.42578125" style="153"/>
    <col min="4865" max="4866" width="12.7109375" style="153" customWidth="1"/>
    <col min="4867" max="4867" width="21.28515625" style="153" customWidth="1"/>
    <col min="4868" max="4868" width="21.85546875" style="153" customWidth="1"/>
    <col min="4869" max="4871" width="12.7109375" style="153" customWidth="1"/>
    <col min="4872" max="4872" width="14.7109375" style="153" customWidth="1"/>
    <col min="4873" max="4873" width="13.42578125" style="153" customWidth="1"/>
    <col min="4874" max="4874" width="10" style="153" bestFit="1" customWidth="1"/>
    <col min="4875" max="4875" width="17.5703125" style="153" bestFit="1" customWidth="1"/>
    <col min="4876" max="4876" width="15.5703125" style="153" bestFit="1" customWidth="1"/>
    <col min="4877" max="4877" width="9" style="153" customWidth="1"/>
    <col min="4878" max="4878" width="7.28515625" style="153" bestFit="1" customWidth="1"/>
    <col min="4879" max="4879" width="11.42578125" style="153"/>
    <col min="4880" max="4880" width="10" style="153" customWidth="1"/>
    <col min="4881" max="4881" width="12.28515625" style="153" customWidth="1"/>
    <col min="4882" max="5120" width="11.42578125" style="153"/>
    <col min="5121" max="5122" width="12.7109375" style="153" customWidth="1"/>
    <col min="5123" max="5123" width="21.28515625" style="153" customWidth="1"/>
    <col min="5124" max="5124" width="21.85546875" style="153" customWidth="1"/>
    <col min="5125" max="5127" width="12.7109375" style="153" customWidth="1"/>
    <col min="5128" max="5128" width="14.7109375" style="153" customWidth="1"/>
    <col min="5129" max="5129" width="13.42578125" style="153" customWidth="1"/>
    <col min="5130" max="5130" width="10" style="153" bestFit="1" customWidth="1"/>
    <col min="5131" max="5131" width="17.5703125" style="153" bestFit="1" customWidth="1"/>
    <col min="5132" max="5132" width="15.5703125" style="153" bestFit="1" customWidth="1"/>
    <col min="5133" max="5133" width="9" style="153" customWidth="1"/>
    <col min="5134" max="5134" width="7.28515625" style="153" bestFit="1" customWidth="1"/>
    <col min="5135" max="5135" width="11.42578125" style="153"/>
    <col min="5136" max="5136" width="10" style="153" customWidth="1"/>
    <col min="5137" max="5137" width="12.28515625" style="153" customWidth="1"/>
    <col min="5138" max="5376" width="11.42578125" style="153"/>
    <col min="5377" max="5378" width="12.7109375" style="153" customWidth="1"/>
    <col min="5379" max="5379" width="21.28515625" style="153" customWidth="1"/>
    <col min="5380" max="5380" width="21.85546875" style="153" customWidth="1"/>
    <col min="5381" max="5383" width="12.7109375" style="153" customWidth="1"/>
    <col min="5384" max="5384" width="14.7109375" style="153" customWidth="1"/>
    <col min="5385" max="5385" width="13.42578125" style="153" customWidth="1"/>
    <col min="5386" max="5386" width="10" style="153" bestFit="1" customWidth="1"/>
    <col min="5387" max="5387" width="17.5703125" style="153" bestFit="1" customWidth="1"/>
    <col min="5388" max="5388" width="15.5703125" style="153" bestFit="1" customWidth="1"/>
    <col min="5389" max="5389" width="9" style="153" customWidth="1"/>
    <col min="5390" max="5390" width="7.28515625" style="153" bestFit="1" customWidth="1"/>
    <col min="5391" max="5391" width="11.42578125" style="153"/>
    <col min="5392" max="5392" width="10" style="153" customWidth="1"/>
    <col min="5393" max="5393" width="12.28515625" style="153" customWidth="1"/>
    <col min="5394" max="5632" width="11.42578125" style="153"/>
    <col min="5633" max="5634" width="12.7109375" style="153" customWidth="1"/>
    <col min="5635" max="5635" width="21.28515625" style="153" customWidth="1"/>
    <col min="5636" max="5636" width="21.85546875" style="153" customWidth="1"/>
    <col min="5637" max="5639" width="12.7109375" style="153" customWidth="1"/>
    <col min="5640" max="5640" width="14.7109375" style="153" customWidth="1"/>
    <col min="5641" max="5641" width="13.42578125" style="153" customWidth="1"/>
    <col min="5642" max="5642" width="10" style="153" bestFit="1" customWidth="1"/>
    <col min="5643" max="5643" width="17.5703125" style="153" bestFit="1" customWidth="1"/>
    <col min="5644" max="5644" width="15.5703125" style="153" bestFit="1" customWidth="1"/>
    <col min="5645" max="5645" width="9" style="153" customWidth="1"/>
    <col min="5646" max="5646" width="7.28515625" style="153" bestFit="1" customWidth="1"/>
    <col min="5647" max="5647" width="11.42578125" style="153"/>
    <col min="5648" max="5648" width="10" style="153" customWidth="1"/>
    <col min="5649" max="5649" width="12.28515625" style="153" customWidth="1"/>
    <col min="5650" max="5888" width="11.42578125" style="153"/>
    <col min="5889" max="5890" width="12.7109375" style="153" customWidth="1"/>
    <col min="5891" max="5891" width="21.28515625" style="153" customWidth="1"/>
    <col min="5892" max="5892" width="21.85546875" style="153" customWidth="1"/>
    <col min="5893" max="5895" width="12.7109375" style="153" customWidth="1"/>
    <col min="5896" max="5896" width="14.7109375" style="153" customWidth="1"/>
    <col min="5897" max="5897" width="13.42578125" style="153" customWidth="1"/>
    <col min="5898" max="5898" width="10" style="153" bestFit="1" customWidth="1"/>
    <col min="5899" max="5899" width="17.5703125" style="153" bestFit="1" customWidth="1"/>
    <col min="5900" max="5900" width="15.5703125" style="153" bestFit="1" customWidth="1"/>
    <col min="5901" max="5901" width="9" style="153" customWidth="1"/>
    <col min="5902" max="5902" width="7.28515625" style="153" bestFit="1" customWidth="1"/>
    <col min="5903" max="5903" width="11.42578125" style="153"/>
    <col min="5904" max="5904" width="10" style="153" customWidth="1"/>
    <col min="5905" max="5905" width="12.28515625" style="153" customWidth="1"/>
    <col min="5906" max="6144" width="11.42578125" style="153"/>
    <col min="6145" max="6146" width="12.7109375" style="153" customWidth="1"/>
    <col min="6147" max="6147" width="21.28515625" style="153" customWidth="1"/>
    <col min="6148" max="6148" width="21.85546875" style="153" customWidth="1"/>
    <col min="6149" max="6151" width="12.7109375" style="153" customWidth="1"/>
    <col min="6152" max="6152" width="14.7109375" style="153" customWidth="1"/>
    <col min="6153" max="6153" width="13.42578125" style="153" customWidth="1"/>
    <col min="6154" max="6154" width="10" style="153" bestFit="1" customWidth="1"/>
    <col min="6155" max="6155" width="17.5703125" style="153" bestFit="1" customWidth="1"/>
    <col min="6156" max="6156" width="15.5703125" style="153" bestFit="1" customWidth="1"/>
    <col min="6157" max="6157" width="9" style="153" customWidth="1"/>
    <col min="6158" max="6158" width="7.28515625" style="153" bestFit="1" customWidth="1"/>
    <col min="6159" max="6159" width="11.42578125" style="153"/>
    <col min="6160" max="6160" width="10" style="153" customWidth="1"/>
    <col min="6161" max="6161" width="12.28515625" style="153" customWidth="1"/>
    <col min="6162" max="6400" width="11.42578125" style="153"/>
    <col min="6401" max="6402" width="12.7109375" style="153" customWidth="1"/>
    <col min="6403" max="6403" width="21.28515625" style="153" customWidth="1"/>
    <col min="6404" max="6404" width="21.85546875" style="153" customWidth="1"/>
    <col min="6405" max="6407" width="12.7109375" style="153" customWidth="1"/>
    <col min="6408" max="6408" width="14.7109375" style="153" customWidth="1"/>
    <col min="6409" max="6409" width="13.42578125" style="153" customWidth="1"/>
    <col min="6410" max="6410" width="10" style="153" bestFit="1" customWidth="1"/>
    <col min="6411" max="6411" width="17.5703125" style="153" bestFit="1" customWidth="1"/>
    <col min="6412" max="6412" width="15.5703125" style="153" bestFit="1" customWidth="1"/>
    <col min="6413" max="6413" width="9" style="153" customWidth="1"/>
    <col min="6414" max="6414" width="7.28515625" style="153" bestFit="1" customWidth="1"/>
    <col min="6415" max="6415" width="11.42578125" style="153"/>
    <col min="6416" max="6416" width="10" style="153" customWidth="1"/>
    <col min="6417" max="6417" width="12.28515625" style="153" customWidth="1"/>
    <col min="6418" max="6656" width="11.42578125" style="153"/>
    <col min="6657" max="6658" width="12.7109375" style="153" customWidth="1"/>
    <col min="6659" max="6659" width="21.28515625" style="153" customWidth="1"/>
    <col min="6660" max="6660" width="21.85546875" style="153" customWidth="1"/>
    <col min="6661" max="6663" width="12.7109375" style="153" customWidth="1"/>
    <col min="6664" max="6664" width="14.7109375" style="153" customWidth="1"/>
    <col min="6665" max="6665" width="13.42578125" style="153" customWidth="1"/>
    <col min="6666" max="6666" width="10" style="153" bestFit="1" customWidth="1"/>
    <col min="6667" max="6667" width="17.5703125" style="153" bestFit="1" customWidth="1"/>
    <col min="6668" max="6668" width="15.5703125" style="153" bestFit="1" customWidth="1"/>
    <col min="6669" max="6669" width="9" style="153" customWidth="1"/>
    <col min="6670" max="6670" width="7.28515625" style="153" bestFit="1" customWidth="1"/>
    <col min="6671" max="6671" width="11.42578125" style="153"/>
    <col min="6672" max="6672" width="10" style="153" customWidth="1"/>
    <col min="6673" max="6673" width="12.28515625" style="153" customWidth="1"/>
    <col min="6674" max="6912" width="11.42578125" style="153"/>
    <col min="6913" max="6914" width="12.7109375" style="153" customWidth="1"/>
    <col min="6915" max="6915" width="21.28515625" style="153" customWidth="1"/>
    <col min="6916" max="6916" width="21.85546875" style="153" customWidth="1"/>
    <col min="6917" max="6919" width="12.7109375" style="153" customWidth="1"/>
    <col min="6920" max="6920" width="14.7109375" style="153" customWidth="1"/>
    <col min="6921" max="6921" width="13.42578125" style="153" customWidth="1"/>
    <col min="6922" max="6922" width="10" style="153" bestFit="1" customWidth="1"/>
    <col min="6923" max="6923" width="17.5703125" style="153" bestFit="1" customWidth="1"/>
    <col min="6924" max="6924" width="15.5703125" style="153" bestFit="1" customWidth="1"/>
    <col min="6925" max="6925" width="9" style="153" customWidth="1"/>
    <col min="6926" max="6926" width="7.28515625" style="153" bestFit="1" customWidth="1"/>
    <col min="6927" max="6927" width="11.42578125" style="153"/>
    <col min="6928" max="6928" width="10" style="153" customWidth="1"/>
    <col min="6929" max="6929" width="12.28515625" style="153" customWidth="1"/>
    <col min="6930" max="7168" width="11.42578125" style="153"/>
    <col min="7169" max="7170" width="12.7109375" style="153" customWidth="1"/>
    <col min="7171" max="7171" width="21.28515625" style="153" customWidth="1"/>
    <col min="7172" max="7172" width="21.85546875" style="153" customWidth="1"/>
    <col min="7173" max="7175" width="12.7109375" style="153" customWidth="1"/>
    <col min="7176" max="7176" width="14.7109375" style="153" customWidth="1"/>
    <col min="7177" max="7177" width="13.42578125" style="153" customWidth="1"/>
    <col min="7178" max="7178" width="10" style="153" bestFit="1" customWidth="1"/>
    <col min="7179" max="7179" width="17.5703125" style="153" bestFit="1" customWidth="1"/>
    <col min="7180" max="7180" width="15.5703125" style="153" bestFit="1" customWidth="1"/>
    <col min="7181" max="7181" width="9" style="153" customWidth="1"/>
    <col min="7182" max="7182" width="7.28515625" style="153" bestFit="1" customWidth="1"/>
    <col min="7183" max="7183" width="11.42578125" style="153"/>
    <col min="7184" max="7184" width="10" style="153" customWidth="1"/>
    <col min="7185" max="7185" width="12.28515625" style="153" customWidth="1"/>
    <col min="7186" max="7424" width="11.42578125" style="153"/>
    <col min="7425" max="7426" width="12.7109375" style="153" customWidth="1"/>
    <col min="7427" max="7427" width="21.28515625" style="153" customWidth="1"/>
    <col min="7428" max="7428" width="21.85546875" style="153" customWidth="1"/>
    <col min="7429" max="7431" width="12.7109375" style="153" customWidth="1"/>
    <col min="7432" max="7432" width="14.7109375" style="153" customWidth="1"/>
    <col min="7433" max="7433" width="13.42578125" style="153" customWidth="1"/>
    <col min="7434" max="7434" width="10" style="153" bestFit="1" customWidth="1"/>
    <col min="7435" max="7435" width="17.5703125" style="153" bestFit="1" customWidth="1"/>
    <col min="7436" max="7436" width="15.5703125" style="153" bestFit="1" customWidth="1"/>
    <col min="7437" max="7437" width="9" style="153" customWidth="1"/>
    <col min="7438" max="7438" width="7.28515625" style="153" bestFit="1" customWidth="1"/>
    <col min="7439" max="7439" width="11.42578125" style="153"/>
    <col min="7440" max="7440" width="10" style="153" customWidth="1"/>
    <col min="7441" max="7441" width="12.28515625" style="153" customWidth="1"/>
    <col min="7442" max="7680" width="11.42578125" style="153"/>
    <col min="7681" max="7682" width="12.7109375" style="153" customWidth="1"/>
    <col min="7683" max="7683" width="21.28515625" style="153" customWidth="1"/>
    <col min="7684" max="7684" width="21.85546875" style="153" customWidth="1"/>
    <col min="7685" max="7687" width="12.7109375" style="153" customWidth="1"/>
    <col min="7688" max="7688" width="14.7109375" style="153" customWidth="1"/>
    <col min="7689" max="7689" width="13.42578125" style="153" customWidth="1"/>
    <col min="7690" max="7690" width="10" style="153" bestFit="1" customWidth="1"/>
    <col min="7691" max="7691" width="17.5703125" style="153" bestFit="1" customWidth="1"/>
    <col min="7692" max="7692" width="15.5703125" style="153" bestFit="1" customWidth="1"/>
    <col min="7693" max="7693" width="9" style="153" customWidth="1"/>
    <col min="7694" max="7694" width="7.28515625" style="153" bestFit="1" customWidth="1"/>
    <col min="7695" max="7695" width="11.42578125" style="153"/>
    <col min="7696" max="7696" width="10" style="153" customWidth="1"/>
    <col min="7697" max="7697" width="12.28515625" style="153" customWidth="1"/>
    <col min="7698" max="7936" width="11.42578125" style="153"/>
    <col min="7937" max="7938" width="12.7109375" style="153" customWidth="1"/>
    <col min="7939" max="7939" width="21.28515625" style="153" customWidth="1"/>
    <col min="7940" max="7940" width="21.85546875" style="153" customWidth="1"/>
    <col min="7941" max="7943" width="12.7109375" style="153" customWidth="1"/>
    <col min="7944" max="7944" width="14.7109375" style="153" customWidth="1"/>
    <col min="7945" max="7945" width="13.42578125" style="153" customWidth="1"/>
    <col min="7946" max="7946" width="10" style="153" bestFit="1" customWidth="1"/>
    <col min="7947" max="7947" width="17.5703125" style="153" bestFit="1" customWidth="1"/>
    <col min="7948" max="7948" width="15.5703125" style="153" bestFit="1" customWidth="1"/>
    <col min="7949" max="7949" width="9" style="153" customWidth="1"/>
    <col min="7950" max="7950" width="7.28515625" style="153" bestFit="1" customWidth="1"/>
    <col min="7951" max="7951" width="11.42578125" style="153"/>
    <col min="7952" max="7952" width="10" style="153" customWidth="1"/>
    <col min="7953" max="7953" width="12.28515625" style="153" customWidth="1"/>
    <col min="7954" max="8192" width="11.42578125" style="153"/>
    <col min="8193" max="8194" width="12.7109375" style="153" customWidth="1"/>
    <col min="8195" max="8195" width="21.28515625" style="153" customWidth="1"/>
    <col min="8196" max="8196" width="21.85546875" style="153" customWidth="1"/>
    <col min="8197" max="8199" width="12.7109375" style="153" customWidth="1"/>
    <col min="8200" max="8200" width="14.7109375" style="153" customWidth="1"/>
    <col min="8201" max="8201" width="13.42578125" style="153" customWidth="1"/>
    <col min="8202" max="8202" width="10" style="153" bestFit="1" customWidth="1"/>
    <col min="8203" max="8203" width="17.5703125" style="153" bestFit="1" customWidth="1"/>
    <col min="8204" max="8204" width="15.5703125" style="153" bestFit="1" customWidth="1"/>
    <col min="8205" max="8205" width="9" style="153" customWidth="1"/>
    <col min="8206" max="8206" width="7.28515625" style="153" bestFit="1" customWidth="1"/>
    <col min="8207" max="8207" width="11.42578125" style="153"/>
    <col min="8208" max="8208" width="10" style="153" customWidth="1"/>
    <col min="8209" max="8209" width="12.28515625" style="153" customWidth="1"/>
    <col min="8210" max="8448" width="11.42578125" style="153"/>
    <col min="8449" max="8450" width="12.7109375" style="153" customWidth="1"/>
    <col min="8451" max="8451" width="21.28515625" style="153" customWidth="1"/>
    <col min="8452" max="8452" width="21.85546875" style="153" customWidth="1"/>
    <col min="8453" max="8455" width="12.7109375" style="153" customWidth="1"/>
    <col min="8456" max="8456" width="14.7109375" style="153" customWidth="1"/>
    <col min="8457" max="8457" width="13.42578125" style="153" customWidth="1"/>
    <col min="8458" max="8458" width="10" style="153" bestFit="1" customWidth="1"/>
    <col min="8459" max="8459" width="17.5703125" style="153" bestFit="1" customWidth="1"/>
    <col min="8460" max="8460" width="15.5703125" style="153" bestFit="1" customWidth="1"/>
    <col min="8461" max="8461" width="9" style="153" customWidth="1"/>
    <col min="8462" max="8462" width="7.28515625" style="153" bestFit="1" customWidth="1"/>
    <col min="8463" max="8463" width="11.42578125" style="153"/>
    <col min="8464" max="8464" width="10" style="153" customWidth="1"/>
    <col min="8465" max="8465" width="12.28515625" style="153" customWidth="1"/>
    <col min="8466" max="8704" width="11.42578125" style="153"/>
    <col min="8705" max="8706" width="12.7109375" style="153" customWidth="1"/>
    <col min="8707" max="8707" width="21.28515625" style="153" customWidth="1"/>
    <col min="8708" max="8708" width="21.85546875" style="153" customWidth="1"/>
    <col min="8709" max="8711" width="12.7109375" style="153" customWidth="1"/>
    <col min="8712" max="8712" width="14.7109375" style="153" customWidth="1"/>
    <col min="8713" max="8713" width="13.42578125" style="153" customWidth="1"/>
    <col min="8714" max="8714" width="10" style="153" bestFit="1" customWidth="1"/>
    <col min="8715" max="8715" width="17.5703125" style="153" bestFit="1" customWidth="1"/>
    <col min="8716" max="8716" width="15.5703125" style="153" bestFit="1" customWidth="1"/>
    <col min="8717" max="8717" width="9" style="153" customWidth="1"/>
    <col min="8718" max="8718" width="7.28515625" style="153" bestFit="1" customWidth="1"/>
    <col min="8719" max="8719" width="11.42578125" style="153"/>
    <col min="8720" max="8720" width="10" style="153" customWidth="1"/>
    <col min="8721" max="8721" width="12.28515625" style="153" customWidth="1"/>
    <col min="8722" max="8960" width="11.42578125" style="153"/>
    <col min="8961" max="8962" width="12.7109375" style="153" customWidth="1"/>
    <col min="8963" max="8963" width="21.28515625" style="153" customWidth="1"/>
    <col min="8964" max="8964" width="21.85546875" style="153" customWidth="1"/>
    <col min="8965" max="8967" width="12.7109375" style="153" customWidth="1"/>
    <col min="8968" max="8968" width="14.7109375" style="153" customWidth="1"/>
    <col min="8969" max="8969" width="13.42578125" style="153" customWidth="1"/>
    <col min="8970" max="8970" width="10" style="153" bestFit="1" customWidth="1"/>
    <col min="8971" max="8971" width="17.5703125" style="153" bestFit="1" customWidth="1"/>
    <col min="8972" max="8972" width="15.5703125" style="153" bestFit="1" customWidth="1"/>
    <col min="8973" max="8973" width="9" style="153" customWidth="1"/>
    <col min="8974" max="8974" width="7.28515625" style="153" bestFit="1" customWidth="1"/>
    <col min="8975" max="8975" width="11.42578125" style="153"/>
    <col min="8976" max="8976" width="10" style="153" customWidth="1"/>
    <col min="8977" max="8977" width="12.28515625" style="153" customWidth="1"/>
    <col min="8978" max="9216" width="11.42578125" style="153"/>
    <col min="9217" max="9218" width="12.7109375" style="153" customWidth="1"/>
    <col min="9219" max="9219" width="21.28515625" style="153" customWidth="1"/>
    <col min="9220" max="9220" width="21.85546875" style="153" customWidth="1"/>
    <col min="9221" max="9223" width="12.7109375" style="153" customWidth="1"/>
    <col min="9224" max="9224" width="14.7109375" style="153" customWidth="1"/>
    <col min="9225" max="9225" width="13.42578125" style="153" customWidth="1"/>
    <col min="9226" max="9226" width="10" style="153" bestFit="1" customWidth="1"/>
    <col min="9227" max="9227" width="17.5703125" style="153" bestFit="1" customWidth="1"/>
    <col min="9228" max="9228" width="15.5703125" style="153" bestFit="1" customWidth="1"/>
    <col min="9229" max="9229" width="9" style="153" customWidth="1"/>
    <col min="9230" max="9230" width="7.28515625" style="153" bestFit="1" customWidth="1"/>
    <col min="9231" max="9231" width="11.42578125" style="153"/>
    <col min="9232" max="9232" width="10" style="153" customWidth="1"/>
    <col min="9233" max="9233" width="12.28515625" style="153" customWidth="1"/>
    <col min="9234" max="9472" width="11.42578125" style="153"/>
    <col min="9473" max="9474" width="12.7109375" style="153" customWidth="1"/>
    <col min="9475" max="9475" width="21.28515625" style="153" customWidth="1"/>
    <col min="9476" max="9476" width="21.85546875" style="153" customWidth="1"/>
    <col min="9477" max="9479" width="12.7109375" style="153" customWidth="1"/>
    <col min="9480" max="9480" width="14.7109375" style="153" customWidth="1"/>
    <col min="9481" max="9481" width="13.42578125" style="153" customWidth="1"/>
    <col min="9482" max="9482" width="10" style="153" bestFit="1" customWidth="1"/>
    <col min="9483" max="9483" width="17.5703125" style="153" bestFit="1" customWidth="1"/>
    <col min="9484" max="9484" width="15.5703125" style="153" bestFit="1" customWidth="1"/>
    <col min="9485" max="9485" width="9" style="153" customWidth="1"/>
    <col min="9486" max="9486" width="7.28515625" style="153" bestFit="1" customWidth="1"/>
    <col min="9487" max="9487" width="11.42578125" style="153"/>
    <col min="9488" max="9488" width="10" style="153" customWidth="1"/>
    <col min="9489" max="9489" width="12.28515625" style="153" customWidth="1"/>
    <col min="9490" max="9728" width="11.42578125" style="153"/>
    <col min="9729" max="9730" width="12.7109375" style="153" customWidth="1"/>
    <col min="9731" max="9731" width="21.28515625" style="153" customWidth="1"/>
    <col min="9732" max="9732" width="21.85546875" style="153" customWidth="1"/>
    <col min="9733" max="9735" width="12.7109375" style="153" customWidth="1"/>
    <col min="9736" max="9736" width="14.7109375" style="153" customWidth="1"/>
    <col min="9737" max="9737" width="13.42578125" style="153" customWidth="1"/>
    <col min="9738" max="9738" width="10" style="153" bestFit="1" customWidth="1"/>
    <col min="9739" max="9739" width="17.5703125" style="153" bestFit="1" customWidth="1"/>
    <col min="9740" max="9740" width="15.5703125" style="153" bestFit="1" customWidth="1"/>
    <col min="9741" max="9741" width="9" style="153" customWidth="1"/>
    <col min="9742" max="9742" width="7.28515625" style="153" bestFit="1" customWidth="1"/>
    <col min="9743" max="9743" width="11.42578125" style="153"/>
    <col min="9744" max="9744" width="10" style="153" customWidth="1"/>
    <col min="9745" max="9745" width="12.28515625" style="153" customWidth="1"/>
    <col min="9746" max="9984" width="11.42578125" style="153"/>
    <col min="9985" max="9986" width="12.7109375" style="153" customWidth="1"/>
    <col min="9987" max="9987" width="21.28515625" style="153" customWidth="1"/>
    <col min="9988" max="9988" width="21.85546875" style="153" customWidth="1"/>
    <col min="9989" max="9991" width="12.7109375" style="153" customWidth="1"/>
    <col min="9992" max="9992" width="14.7109375" style="153" customWidth="1"/>
    <col min="9993" max="9993" width="13.42578125" style="153" customWidth="1"/>
    <col min="9994" max="9994" width="10" style="153" bestFit="1" customWidth="1"/>
    <col min="9995" max="9995" width="17.5703125" style="153" bestFit="1" customWidth="1"/>
    <col min="9996" max="9996" width="15.5703125" style="153" bestFit="1" customWidth="1"/>
    <col min="9997" max="9997" width="9" style="153" customWidth="1"/>
    <col min="9998" max="9998" width="7.28515625" style="153" bestFit="1" customWidth="1"/>
    <col min="9999" max="9999" width="11.42578125" style="153"/>
    <col min="10000" max="10000" width="10" style="153" customWidth="1"/>
    <col min="10001" max="10001" width="12.28515625" style="153" customWidth="1"/>
    <col min="10002" max="10240" width="11.42578125" style="153"/>
    <col min="10241" max="10242" width="12.7109375" style="153" customWidth="1"/>
    <col min="10243" max="10243" width="21.28515625" style="153" customWidth="1"/>
    <col min="10244" max="10244" width="21.85546875" style="153" customWidth="1"/>
    <col min="10245" max="10247" width="12.7109375" style="153" customWidth="1"/>
    <col min="10248" max="10248" width="14.7109375" style="153" customWidth="1"/>
    <col min="10249" max="10249" width="13.42578125" style="153" customWidth="1"/>
    <col min="10250" max="10250" width="10" style="153" bestFit="1" customWidth="1"/>
    <col min="10251" max="10251" width="17.5703125" style="153" bestFit="1" customWidth="1"/>
    <col min="10252" max="10252" width="15.5703125" style="153" bestFit="1" customWidth="1"/>
    <col min="10253" max="10253" width="9" style="153" customWidth="1"/>
    <col min="10254" max="10254" width="7.28515625" style="153" bestFit="1" customWidth="1"/>
    <col min="10255" max="10255" width="11.42578125" style="153"/>
    <col min="10256" max="10256" width="10" style="153" customWidth="1"/>
    <col min="10257" max="10257" width="12.28515625" style="153" customWidth="1"/>
    <col min="10258" max="10496" width="11.42578125" style="153"/>
    <col min="10497" max="10498" width="12.7109375" style="153" customWidth="1"/>
    <col min="10499" max="10499" width="21.28515625" style="153" customWidth="1"/>
    <col min="10500" max="10500" width="21.85546875" style="153" customWidth="1"/>
    <col min="10501" max="10503" width="12.7109375" style="153" customWidth="1"/>
    <col min="10504" max="10504" width="14.7109375" style="153" customWidth="1"/>
    <col min="10505" max="10505" width="13.42578125" style="153" customWidth="1"/>
    <col min="10506" max="10506" width="10" style="153" bestFit="1" customWidth="1"/>
    <col min="10507" max="10507" width="17.5703125" style="153" bestFit="1" customWidth="1"/>
    <col min="10508" max="10508" width="15.5703125" style="153" bestFit="1" customWidth="1"/>
    <col min="10509" max="10509" width="9" style="153" customWidth="1"/>
    <col min="10510" max="10510" width="7.28515625" style="153" bestFit="1" customWidth="1"/>
    <col min="10511" max="10511" width="11.42578125" style="153"/>
    <col min="10512" max="10512" width="10" style="153" customWidth="1"/>
    <col min="10513" max="10513" width="12.28515625" style="153" customWidth="1"/>
    <col min="10514" max="10752" width="11.42578125" style="153"/>
    <col min="10753" max="10754" width="12.7109375" style="153" customWidth="1"/>
    <col min="10755" max="10755" width="21.28515625" style="153" customWidth="1"/>
    <col min="10756" max="10756" width="21.85546875" style="153" customWidth="1"/>
    <col min="10757" max="10759" width="12.7109375" style="153" customWidth="1"/>
    <col min="10760" max="10760" width="14.7109375" style="153" customWidth="1"/>
    <col min="10761" max="10761" width="13.42578125" style="153" customWidth="1"/>
    <col min="10762" max="10762" width="10" style="153" bestFit="1" customWidth="1"/>
    <col min="10763" max="10763" width="17.5703125" style="153" bestFit="1" customWidth="1"/>
    <col min="10764" max="10764" width="15.5703125" style="153" bestFit="1" customWidth="1"/>
    <col min="10765" max="10765" width="9" style="153" customWidth="1"/>
    <col min="10766" max="10766" width="7.28515625" style="153" bestFit="1" customWidth="1"/>
    <col min="10767" max="10767" width="11.42578125" style="153"/>
    <col min="10768" max="10768" width="10" style="153" customWidth="1"/>
    <col min="10769" max="10769" width="12.28515625" style="153" customWidth="1"/>
    <col min="10770" max="11008" width="11.42578125" style="153"/>
    <col min="11009" max="11010" width="12.7109375" style="153" customWidth="1"/>
    <col min="11011" max="11011" width="21.28515625" style="153" customWidth="1"/>
    <col min="11012" max="11012" width="21.85546875" style="153" customWidth="1"/>
    <col min="11013" max="11015" width="12.7109375" style="153" customWidth="1"/>
    <col min="11016" max="11016" width="14.7109375" style="153" customWidth="1"/>
    <col min="11017" max="11017" width="13.42578125" style="153" customWidth="1"/>
    <col min="11018" max="11018" width="10" style="153" bestFit="1" customWidth="1"/>
    <col min="11019" max="11019" width="17.5703125" style="153" bestFit="1" customWidth="1"/>
    <col min="11020" max="11020" width="15.5703125" style="153" bestFit="1" customWidth="1"/>
    <col min="11021" max="11021" width="9" style="153" customWidth="1"/>
    <col min="11022" max="11022" width="7.28515625" style="153" bestFit="1" customWidth="1"/>
    <col min="11023" max="11023" width="11.42578125" style="153"/>
    <col min="11024" max="11024" width="10" style="153" customWidth="1"/>
    <col min="11025" max="11025" width="12.28515625" style="153" customWidth="1"/>
    <col min="11026" max="11264" width="11.42578125" style="153"/>
    <col min="11265" max="11266" width="12.7109375" style="153" customWidth="1"/>
    <col min="11267" max="11267" width="21.28515625" style="153" customWidth="1"/>
    <col min="11268" max="11268" width="21.85546875" style="153" customWidth="1"/>
    <col min="11269" max="11271" width="12.7109375" style="153" customWidth="1"/>
    <col min="11272" max="11272" width="14.7109375" style="153" customWidth="1"/>
    <col min="11273" max="11273" width="13.42578125" style="153" customWidth="1"/>
    <col min="11274" max="11274" width="10" style="153" bestFit="1" customWidth="1"/>
    <col min="11275" max="11275" width="17.5703125" style="153" bestFit="1" customWidth="1"/>
    <col min="11276" max="11276" width="15.5703125" style="153" bestFit="1" customWidth="1"/>
    <col min="11277" max="11277" width="9" style="153" customWidth="1"/>
    <col min="11278" max="11278" width="7.28515625" style="153" bestFit="1" customWidth="1"/>
    <col min="11279" max="11279" width="11.42578125" style="153"/>
    <col min="11280" max="11280" width="10" style="153" customWidth="1"/>
    <col min="11281" max="11281" width="12.28515625" style="153" customWidth="1"/>
    <col min="11282" max="11520" width="11.42578125" style="153"/>
    <col min="11521" max="11522" width="12.7109375" style="153" customWidth="1"/>
    <col min="11523" max="11523" width="21.28515625" style="153" customWidth="1"/>
    <col min="11524" max="11524" width="21.85546875" style="153" customWidth="1"/>
    <col min="11525" max="11527" width="12.7109375" style="153" customWidth="1"/>
    <col min="11528" max="11528" width="14.7109375" style="153" customWidth="1"/>
    <col min="11529" max="11529" width="13.42578125" style="153" customWidth="1"/>
    <col min="11530" max="11530" width="10" style="153" bestFit="1" customWidth="1"/>
    <col min="11531" max="11531" width="17.5703125" style="153" bestFit="1" customWidth="1"/>
    <col min="11532" max="11532" width="15.5703125" style="153" bestFit="1" customWidth="1"/>
    <col min="11533" max="11533" width="9" style="153" customWidth="1"/>
    <col min="11534" max="11534" width="7.28515625" style="153" bestFit="1" customWidth="1"/>
    <col min="11535" max="11535" width="11.42578125" style="153"/>
    <col min="11536" max="11536" width="10" style="153" customWidth="1"/>
    <col min="11537" max="11537" width="12.28515625" style="153" customWidth="1"/>
    <col min="11538" max="11776" width="11.42578125" style="153"/>
    <col min="11777" max="11778" width="12.7109375" style="153" customWidth="1"/>
    <col min="11779" max="11779" width="21.28515625" style="153" customWidth="1"/>
    <col min="11780" max="11780" width="21.85546875" style="153" customWidth="1"/>
    <col min="11781" max="11783" width="12.7109375" style="153" customWidth="1"/>
    <col min="11784" max="11784" width="14.7109375" style="153" customWidth="1"/>
    <col min="11785" max="11785" width="13.42578125" style="153" customWidth="1"/>
    <col min="11786" max="11786" width="10" style="153" bestFit="1" customWidth="1"/>
    <col min="11787" max="11787" width="17.5703125" style="153" bestFit="1" customWidth="1"/>
    <col min="11788" max="11788" width="15.5703125" style="153" bestFit="1" customWidth="1"/>
    <col min="11789" max="11789" width="9" style="153" customWidth="1"/>
    <col min="11790" max="11790" width="7.28515625" style="153" bestFit="1" customWidth="1"/>
    <col min="11791" max="11791" width="11.42578125" style="153"/>
    <col min="11792" max="11792" width="10" style="153" customWidth="1"/>
    <col min="11793" max="11793" width="12.28515625" style="153" customWidth="1"/>
    <col min="11794" max="12032" width="11.42578125" style="153"/>
    <col min="12033" max="12034" width="12.7109375" style="153" customWidth="1"/>
    <col min="12035" max="12035" width="21.28515625" style="153" customWidth="1"/>
    <col min="12036" max="12036" width="21.85546875" style="153" customWidth="1"/>
    <col min="12037" max="12039" width="12.7109375" style="153" customWidth="1"/>
    <col min="12040" max="12040" width="14.7109375" style="153" customWidth="1"/>
    <col min="12041" max="12041" width="13.42578125" style="153" customWidth="1"/>
    <col min="12042" max="12042" width="10" style="153" bestFit="1" customWidth="1"/>
    <col min="12043" max="12043" width="17.5703125" style="153" bestFit="1" customWidth="1"/>
    <col min="12044" max="12044" width="15.5703125" style="153" bestFit="1" customWidth="1"/>
    <col min="12045" max="12045" width="9" style="153" customWidth="1"/>
    <col min="12046" max="12046" width="7.28515625" style="153" bestFit="1" customWidth="1"/>
    <col min="12047" max="12047" width="11.42578125" style="153"/>
    <col min="12048" max="12048" width="10" style="153" customWidth="1"/>
    <col min="12049" max="12049" width="12.28515625" style="153" customWidth="1"/>
    <col min="12050" max="12288" width="11.42578125" style="153"/>
    <col min="12289" max="12290" width="12.7109375" style="153" customWidth="1"/>
    <col min="12291" max="12291" width="21.28515625" style="153" customWidth="1"/>
    <col min="12292" max="12292" width="21.85546875" style="153" customWidth="1"/>
    <col min="12293" max="12295" width="12.7109375" style="153" customWidth="1"/>
    <col min="12296" max="12296" width="14.7109375" style="153" customWidth="1"/>
    <col min="12297" max="12297" width="13.42578125" style="153" customWidth="1"/>
    <col min="12298" max="12298" width="10" style="153" bestFit="1" customWidth="1"/>
    <col min="12299" max="12299" width="17.5703125" style="153" bestFit="1" customWidth="1"/>
    <col min="12300" max="12300" width="15.5703125" style="153" bestFit="1" customWidth="1"/>
    <col min="12301" max="12301" width="9" style="153" customWidth="1"/>
    <col min="12302" max="12302" width="7.28515625" style="153" bestFit="1" customWidth="1"/>
    <col min="12303" max="12303" width="11.42578125" style="153"/>
    <col min="12304" max="12304" width="10" style="153" customWidth="1"/>
    <col min="12305" max="12305" width="12.28515625" style="153" customWidth="1"/>
    <col min="12306" max="12544" width="11.42578125" style="153"/>
    <col min="12545" max="12546" width="12.7109375" style="153" customWidth="1"/>
    <col min="12547" max="12547" width="21.28515625" style="153" customWidth="1"/>
    <col min="12548" max="12548" width="21.85546875" style="153" customWidth="1"/>
    <col min="12549" max="12551" width="12.7109375" style="153" customWidth="1"/>
    <col min="12552" max="12552" width="14.7109375" style="153" customWidth="1"/>
    <col min="12553" max="12553" width="13.42578125" style="153" customWidth="1"/>
    <col min="12554" max="12554" width="10" style="153" bestFit="1" customWidth="1"/>
    <col min="12555" max="12555" width="17.5703125" style="153" bestFit="1" customWidth="1"/>
    <col min="12556" max="12556" width="15.5703125" style="153" bestFit="1" customWidth="1"/>
    <col min="12557" max="12557" width="9" style="153" customWidth="1"/>
    <col min="12558" max="12558" width="7.28515625" style="153" bestFit="1" customWidth="1"/>
    <col min="12559" max="12559" width="11.42578125" style="153"/>
    <col min="12560" max="12560" width="10" style="153" customWidth="1"/>
    <col min="12561" max="12561" width="12.28515625" style="153" customWidth="1"/>
    <col min="12562" max="12800" width="11.42578125" style="153"/>
    <col min="12801" max="12802" width="12.7109375" style="153" customWidth="1"/>
    <col min="12803" max="12803" width="21.28515625" style="153" customWidth="1"/>
    <col min="12804" max="12804" width="21.85546875" style="153" customWidth="1"/>
    <col min="12805" max="12807" width="12.7109375" style="153" customWidth="1"/>
    <col min="12808" max="12808" width="14.7109375" style="153" customWidth="1"/>
    <col min="12809" max="12809" width="13.42578125" style="153" customWidth="1"/>
    <col min="12810" max="12810" width="10" style="153" bestFit="1" customWidth="1"/>
    <col min="12811" max="12811" width="17.5703125" style="153" bestFit="1" customWidth="1"/>
    <col min="12812" max="12812" width="15.5703125" style="153" bestFit="1" customWidth="1"/>
    <col min="12813" max="12813" width="9" style="153" customWidth="1"/>
    <col min="12814" max="12814" width="7.28515625" style="153" bestFit="1" customWidth="1"/>
    <col min="12815" max="12815" width="11.42578125" style="153"/>
    <col min="12816" max="12816" width="10" style="153" customWidth="1"/>
    <col min="12817" max="12817" width="12.28515625" style="153" customWidth="1"/>
    <col min="12818" max="13056" width="11.42578125" style="153"/>
    <col min="13057" max="13058" width="12.7109375" style="153" customWidth="1"/>
    <col min="13059" max="13059" width="21.28515625" style="153" customWidth="1"/>
    <col min="13060" max="13060" width="21.85546875" style="153" customWidth="1"/>
    <col min="13061" max="13063" width="12.7109375" style="153" customWidth="1"/>
    <col min="13064" max="13064" width="14.7109375" style="153" customWidth="1"/>
    <col min="13065" max="13065" width="13.42578125" style="153" customWidth="1"/>
    <col min="13066" max="13066" width="10" style="153" bestFit="1" customWidth="1"/>
    <col min="13067" max="13067" width="17.5703125" style="153" bestFit="1" customWidth="1"/>
    <col min="13068" max="13068" width="15.5703125" style="153" bestFit="1" customWidth="1"/>
    <col min="13069" max="13069" width="9" style="153" customWidth="1"/>
    <col min="13070" max="13070" width="7.28515625" style="153" bestFit="1" customWidth="1"/>
    <col min="13071" max="13071" width="11.42578125" style="153"/>
    <col min="13072" max="13072" width="10" style="153" customWidth="1"/>
    <col min="13073" max="13073" width="12.28515625" style="153" customWidth="1"/>
    <col min="13074" max="13312" width="11.42578125" style="153"/>
    <col min="13313" max="13314" width="12.7109375" style="153" customWidth="1"/>
    <col min="13315" max="13315" width="21.28515625" style="153" customWidth="1"/>
    <col min="13316" max="13316" width="21.85546875" style="153" customWidth="1"/>
    <col min="13317" max="13319" width="12.7109375" style="153" customWidth="1"/>
    <col min="13320" max="13320" width="14.7109375" style="153" customWidth="1"/>
    <col min="13321" max="13321" width="13.42578125" style="153" customWidth="1"/>
    <col min="13322" max="13322" width="10" style="153" bestFit="1" customWidth="1"/>
    <col min="13323" max="13323" width="17.5703125" style="153" bestFit="1" customWidth="1"/>
    <col min="13324" max="13324" width="15.5703125" style="153" bestFit="1" customWidth="1"/>
    <col min="13325" max="13325" width="9" style="153" customWidth="1"/>
    <col min="13326" max="13326" width="7.28515625" style="153" bestFit="1" customWidth="1"/>
    <col min="13327" max="13327" width="11.42578125" style="153"/>
    <col min="13328" max="13328" width="10" style="153" customWidth="1"/>
    <col min="13329" max="13329" width="12.28515625" style="153" customWidth="1"/>
    <col min="13330" max="13568" width="11.42578125" style="153"/>
    <col min="13569" max="13570" width="12.7109375" style="153" customWidth="1"/>
    <col min="13571" max="13571" width="21.28515625" style="153" customWidth="1"/>
    <col min="13572" max="13572" width="21.85546875" style="153" customWidth="1"/>
    <col min="13573" max="13575" width="12.7109375" style="153" customWidth="1"/>
    <col min="13576" max="13576" width="14.7109375" style="153" customWidth="1"/>
    <col min="13577" max="13577" width="13.42578125" style="153" customWidth="1"/>
    <col min="13578" max="13578" width="10" style="153" bestFit="1" customWidth="1"/>
    <col min="13579" max="13579" width="17.5703125" style="153" bestFit="1" customWidth="1"/>
    <col min="13580" max="13580" width="15.5703125" style="153" bestFit="1" customWidth="1"/>
    <col min="13581" max="13581" width="9" style="153" customWidth="1"/>
    <col min="13582" max="13582" width="7.28515625" style="153" bestFit="1" customWidth="1"/>
    <col min="13583" max="13583" width="11.42578125" style="153"/>
    <col min="13584" max="13584" width="10" style="153" customWidth="1"/>
    <col min="13585" max="13585" width="12.28515625" style="153" customWidth="1"/>
    <col min="13586" max="13824" width="11.42578125" style="153"/>
    <col min="13825" max="13826" width="12.7109375" style="153" customWidth="1"/>
    <col min="13827" max="13827" width="21.28515625" style="153" customWidth="1"/>
    <col min="13828" max="13828" width="21.85546875" style="153" customWidth="1"/>
    <col min="13829" max="13831" width="12.7109375" style="153" customWidth="1"/>
    <col min="13832" max="13832" width="14.7109375" style="153" customWidth="1"/>
    <col min="13833" max="13833" width="13.42578125" style="153" customWidth="1"/>
    <col min="13834" max="13834" width="10" style="153" bestFit="1" customWidth="1"/>
    <col min="13835" max="13835" width="17.5703125" style="153" bestFit="1" customWidth="1"/>
    <col min="13836" max="13836" width="15.5703125" style="153" bestFit="1" customWidth="1"/>
    <col min="13837" max="13837" width="9" style="153" customWidth="1"/>
    <col min="13838" max="13838" width="7.28515625" style="153" bestFit="1" customWidth="1"/>
    <col min="13839" max="13839" width="11.42578125" style="153"/>
    <col min="13840" max="13840" width="10" style="153" customWidth="1"/>
    <col min="13841" max="13841" width="12.28515625" style="153" customWidth="1"/>
    <col min="13842" max="14080" width="11.42578125" style="153"/>
    <col min="14081" max="14082" width="12.7109375" style="153" customWidth="1"/>
    <col min="14083" max="14083" width="21.28515625" style="153" customWidth="1"/>
    <col min="14084" max="14084" width="21.85546875" style="153" customWidth="1"/>
    <col min="14085" max="14087" width="12.7109375" style="153" customWidth="1"/>
    <col min="14088" max="14088" width="14.7109375" style="153" customWidth="1"/>
    <col min="14089" max="14089" width="13.42578125" style="153" customWidth="1"/>
    <col min="14090" max="14090" width="10" style="153" bestFit="1" customWidth="1"/>
    <col min="14091" max="14091" width="17.5703125" style="153" bestFit="1" customWidth="1"/>
    <col min="14092" max="14092" width="15.5703125" style="153" bestFit="1" customWidth="1"/>
    <col min="14093" max="14093" width="9" style="153" customWidth="1"/>
    <col min="14094" max="14094" width="7.28515625" style="153" bestFit="1" customWidth="1"/>
    <col min="14095" max="14095" width="11.42578125" style="153"/>
    <col min="14096" max="14096" width="10" style="153" customWidth="1"/>
    <col min="14097" max="14097" width="12.28515625" style="153" customWidth="1"/>
    <col min="14098" max="14336" width="11.42578125" style="153"/>
    <col min="14337" max="14338" width="12.7109375" style="153" customWidth="1"/>
    <col min="14339" max="14339" width="21.28515625" style="153" customWidth="1"/>
    <col min="14340" max="14340" width="21.85546875" style="153" customWidth="1"/>
    <col min="14341" max="14343" width="12.7109375" style="153" customWidth="1"/>
    <col min="14344" max="14344" width="14.7109375" style="153" customWidth="1"/>
    <col min="14345" max="14345" width="13.42578125" style="153" customWidth="1"/>
    <col min="14346" max="14346" width="10" style="153" bestFit="1" customWidth="1"/>
    <col min="14347" max="14347" width="17.5703125" style="153" bestFit="1" customWidth="1"/>
    <col min="14348" max="14348" width="15.5703125" style="153" bestFit="1" customWidth="1"/>
    <col min="14349" max="14349" width="9" style="153" customWidth="1"/>
    <col min="14350" max="14350" width="7.28515625" style="153" bestFit="1" customWidth="1"/>
    <col min="14351" max="14351" width="11.42578125" style="153"/>
    <col min="14352" max="14352" width="10" style="153" customWidth="1"/>
    <col min="14353" max="14353" width="12.28515625" style="153" customWidth="1"/>
    <col min="14354" max="14592" width="11.42578125" style="153"/>
    <col min="14593" max="14594" width="12.7109375" style="153" customWidth="1"/>
    <col min="14595" max="14595" width="21.28515625" style="153" customWidth="1"/>
    <col min="14596" max="14596" width="21.85546875" style="153" customWidth="1"/>
    <col min="14597" max="14599" width="12.7109375" style="153" customWidth="1"/>
    <col min="14600" max="14600" width="14.7109375" style="153" customWidth="1"/>
    <col min="14601" max="14601" width="13.42578125" style="153" customWidth="1"/>
    <col min="14602" max="14602" width="10" style="153" bestFit="1" customWidth="1"/>
    <col min="14603" max="14603" width="17.5703125" style="153" bestFit="1" customWidth="1"/>
    <col min="14604" max="14604" width="15.5703125" style="153" bestFit="1" customWidth="1"/>
    <col min="14605" max="14605" width="9" style="153" customWidth="1"/>
    <col min="14606" max="14606" width="7.28515625" style="153" bestFit="1" customWidth="1"/>
    <col min="14607" max="14607" width="11.42578125" style="153"/>
    <col min="14608" max="14608" width="10" style="153" customWidth="1"/>
    <col min="14609" max="14609" width="12.28515625" style="153" customWidth="1"/>
    <col min="14610" max="14848" width="11.42578125" style="153"/>
    <col min="14849" max="14850" width="12.7109375" style="153" customWidth="1"/>
    <col min="14851" max="14851" width="21.28515625" style="153" customWidth="1"/>
    <col min="14852" max="14852" width="21.85546875" style="153" customWidth="1"/>
    <col min="14853" max="14855" width="12.7109375" style="153" customWidth="1"/>
    <col min="14856" max="14856" width="14.7109375" style="153" customWidth="1"/>
    <col min="14857" max="14857" width="13.42578125" style="153" customWidth="1"/>
    <col min="14858" max="14858" width="10" style="153" bestFit="1" customWidth="1"/>
    <col min="14859" max="14859" width="17.5703125" style="153" bestFit="1" customWidth="1"/>
    <col min="14860" max="14860" width="15.5703125" style="153" bestFit="1" customWidth="1"/>
    <col min="14861" max="14861" width="9" style="153" customWidth="1"/>
    <col min="14862" max="14862" width="7.28515625" style="153" bestFit="1" customWidth="1"/>
    <col min="14863" max="14863" width="11.42578125" style="153"/>
    <col min="14864" max="14864" width="10" style="153" customWidth="1"/>
    <col min="14865" max="14865" width="12.28515625" style="153" customWidth="1"/>
    <col min="14866" max="15104" width="11.42578125" style="153"/>
    <col min="15105" max="15106" width="12.7109375" style="153" customWidth="1"/>
    <col min="15107" max="15107" width="21.28515625" style="153" customWidth="1"/>
    <col min="15108" max="15108" width="21.85546875" style="153" customWidth="1"/>
    <col min="15109" max="15111" width="12.7109375" style="153" customWidth="1"/>
    <col min="15112" max="15112" width="14.7109375" style="153" customWidth="1"/>
    <col min="15113" max="15113" width="13.42578125" style="153" customWidth="1"/>
    <col min="15114" max="15114" width="10" style="153" bestFit="1" customWidth="1"/>
    <col min="15115" max="15115" width="17.5703125" style="153" bestFit="1" customWidth="1"/>
    <col min="15116" max="15116" width="15.5703125" style="153" bestFit="1" customWidth="1"/>
    <col min="15117" max="15117" width="9" style="153" customWidth="1"/>
    <col min="15118" max="15118" width="7.28515625" style="153" bestFit="1" customWidth="1"/>
    <col min="15119" max="15119" width="11.42578125" style="153"/>
    <col min="15120" max="15120" width="10" style="153" customWidth="1"/>
    <col min="15121" max="15121" width="12.28515625" style="153" customWidth="1"/>
    <col min="15122" max="15360" width="11.42578125" style="153"/>
    <col min="15361" max="15362" width="12.7109375" style="153" customWidth="1"/>
    <col min="15363" max="15363" width="21.28515625" style="153" customWidth="1"/>
    <col min="15364" max="15364" width="21.85546875" style="153" customWidth="1"/>
    <col min="15365" max="15367" width="12.7109375" style="153" customWidth="1"/>
    <col min="15368" max="15368" width="14.7109375" style="153" customWidth="1"/>
    <col min="15369" max="15369" width="13.42578125" style="153" customWidth="1"/>
    <col min="15370" max="15370" width="10" style="153" bestFit="1" customWidth="1"/>
    <col min="15371" max="15371" width="17.5703125" style="153" bestFit="1" customWidth="1"/>
    <col min="15372" max="15372" width="15.5703125" style="153" bestFit="1" customWidth="1"/>
    <col min="15373" max="15373" width="9" style="153" customWidth="1"/>
    <col min="15374" max="15374" width="7.28515625" style="153" bestFit="1" customWidth="1"/>
    <col min="15375" max="15375" width="11.42578125" style="153"/>
    <col min="15376" max="15376" width="10" style="153" customWidth="1"/>
    <col min="15377" max="15377" width="12.28515625" style="153" customWidth="1"/>
    <col min="15378" max="15616" width="11.42578125" style="153"/>
    <col min="15617" max="15618" width="12.7109375" style="153" customWidth="1"/>
    <col min="15619" max="15619" width="21.28515625" style="153" customWidth="1"/>
    <col min="15620" max="15620" width="21.85546875" style="153" customWidth="1"/>
    <col min="15621" max="15623" width="12.7109375" style="153" customWidth="1"/>
    <col min="15624" max="15624" width="14.7109375" style="153" customWidth="1"/>
    <col min="15625" max="15625" width="13.42578125" style="153" customWidth="1"/>
    <col min="15626" max="15626" width="10" style="153" bestFit="1" customWidth="1"/>
    <col min="15627" max="15627" width="17.5703125" style="153" bestFit="1" customWidth="1"/>
    <col min="15628" max="15628" width="15.5703125" style="153" bestFit="1" customWidth="1"/>
    <col min="15629" max="15629" width="9" style="153" customWidth="1"/>
    <col min="15630" max="15630" width="7.28515625" style="153" bestFit="1" customWidth="1"/>
    <col min="15631" max="15631" width="11.42578125" style="153"/>
    <col min="15632" max="15632" width="10" style="153" customWidth="1"/>
    <col min="15633" max="15633" width="12.28515625" style="153" customWidth="1"/>
    <col min="15634" max="15872" width="11.42578125" style="153"/>
    <col min="15873" max="15874" width="12.7109375" style="153" customWidth="1"/>
    <col min="15875" max="15875" width="21.28515625" style="153" customWidth="1"/>
    <col min="15876" max="15876" width="21.85546875" style="153" customWidth="1"/>
    <col min="15877" max="15879" width="12.7109375" style="153" customWidth="1"/>
    <col min="15880" max="15880" width="14.7109375" style="153" customWidth="1"/>
    <col min="15881" max="15881" width="13.42578125" style="153" customWidth="1"/>
    <col min="15882" max="15882" width="10" style="153" bestFit="1" customWidth="1"/>
    <col min="15883" max="15883" width="17.5703125" style="153" bestFit="1" customWidth="1"/>
    <col min="15884" max="15884" width="15.5703125" style="153" bestFit="1" customWidth="1"/>
    <col min="15885" max="15885" width="9" style="153" customWidth="1"/>
    <col min="15886" max="15886" width="7.28515625" style="153" bestFit="1" customWidth="1"/>
    <col min="15887" max="15887" width="11.42578125" style="153"/>
    <col min="15888" max="15888" width="10" style="153" customWidth="1"/>
    <col min="15889" max="15889" width="12.28515625" style="153" customWidth="1"/>
    <col min="15890" max="16128" width="11.42578125" style="153"/>
    <col min="16129" max="16130" width="12.7109375" style="153" customWidth="1"/>
    <col min="16131" max="16131" width="21.28515625" style="153" customWidth="1"/>
    <col min="16132" max="16132" width="21.85546875" style="153" customWidth="1"/>
    <col min="16133" max="16135" width="12.7109375" style="153" customWidth="1"/>
    <col min="16136" max="16136" width="14.7109375" style="153" customWidth="1"/>
    <col min="16137" max="16137" width="13.42578125" style="153" customWidth="1"/>
    <col min="16138" max="16138" width="10" style="153" bestFit="1" customWidth="1"/>
    <col min="16139" max="16139" width="17.5703125" style="153" bestFit="1" customWidth="1"/>
    <col min="16140" max="16140" width="15.5703125" style="153" bestFit="1" customWidth="1"/>
    <col min="16141" max="16141" width="9" style="153" customWidth="1"/>
    <col min="16142" max="16142" width="7.28515625" style="153" bestFit="1" customWidth="1"/>
    <col min="16143" max="16143" width="11.42578125" style="153"/>
    <col min="16144" max="16144" width="10" style="153" customWidth="1"/>
    <col min="16145" max="16145" width="12.28515625" style="153" customWidth="1"/>
    <col min="16146" max="16384" width="11.42578125" style="153"/>
  </cols>
  <sheetData>
    <row r="1" spans="1:16" s="125" customFormat="1" ht="15">
      <c r="A1" s="143"/>
      <c r="B1" s="144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s="147" customFormat="1" ht="15.75">
      <c r="A2" s="274" t="s">
        <v>167</v>
      </c>
      <c r="B2" s="274"/>
      <c r="C2" s="274"/>
      <c r="D2" s="274"/>
      <c r="E2" s="274"/>
      <c r="F2" s="274"/>
      <c r="G2" s="274"/>
      <c r="H2" s="274"/>
      <c r="I2" s="274"/>
      <c r="J2" s="145"/>
      <c r="K2" s="146"/>
      <c r="L2" s="146"/>
      <c r="M2" s="146"/>
      <c r="N2" s="146"/>
      <c r="O2" s="146"/>
    </row>
    <row r="3" spans="1:16" s="150" customFormat="1">
      <c r="A3" s="275" t="s">
        <v>168</v>
      </c>
      <c r="B3" s="275"/>
      <c r="C3" s="275"/>
      <c r="D3" s="275"/>
      <c r="E3" s="275"/>
      <c r="F3" s="275"/>
      <c r="G3" s="275"/>
      <c r="H3" s="275"/>
      <c r="I3" s="275"/>
      <c r="J3" s="148"/>
      <c r="K3" s="149"/>
      <c r="L3" s="149"/>
      <c r="M3" s="149"/>
      <c r="N3" s="149"/>
      <c r="O3" s="149"/>
    </row>
    <row r="4" spans="1:16" s="150" customFormat="1">
      <c r="A4" s="275" t="s">
        <v>169</v>
      </c>
      <c r="B4" s="275"/>
      <c r="C4" s="275"/>
      <c r="D4" s="275"/>
      <c r="E4" s="275"/>
      <c r="F4" s="275"/>
      <c r="G4" s="275"/>
      <c r="H4" s="275"/>
      <c r="I4" s="275"/>
      <c r="J4" s="148"/>
      <c r="K4" s="149"/>
      <c r="L4" s="149"/>
      <c r="M4" s="149"/>
      <c r="N4" s="149"/>
      <c r="O4" s="149"/>
    </row>
    <row r="5" spans="1:16" s="150" customFormat="1">
      <c r="A5" s="149"/>
      <c r="B5" s="149"/>
      <c r="C5" s="149"/>
      <c r="D5" s="149"/>
      <c r="E5" s="149"/>
      <c r="F5" s="149"/>
      <c r="G5" s="149"/>
      <c r="H5" s="149"/>
      <c r="I5" s="149"/>
      <c r="K5" s="151"/>
      <c r="L5" s="151"/>
      <c r="M5" s="151"/>
      <c r="N5" s="151"/>
      <c r="O5" s="151"/>
    </row>
    <row r="6" spans="1:16" ht="15.75">
      <c r="A6" s="276" t="s">
        <v>170</v>
      </c>
      <c r="B6" s="276"/>
      <c r="C6" s="276"/>
      <c r="D6" s="276"/>
      <c r="E6" s="276"/>
      <c r="F6" s="276"/>
      <c r="G6" s="276"/>
      <c r="H6" s="276"/>
      <c r="I6" s="276"/>
      <c r="J6" s="152"/>
      <c r="K6" s="152"/>
      <c r="L6" s="152"/>
      <c r="M6" s="152"/>
      <c r="N6" s="152"/>
      <c r="O6" s="152"/>
    </row>
    <row r="7" spans="1:16" s="154" customFormat="1" ht="17.100000000000001" customHeight="1" thickBot="1">
      <c r="A7" s="153"/>
      <c r="B7" s="153"/>
      <c r="C7" s="153"/>
      <c r="E7" s="155"/>
      <c r="F7" s="155"/>
      <c r="G7" s="155"/>
      <c r="K7" s="155"/>
      <c r="L7" s="155"/>
      <c r="M7" s="155"/>
      <c r="N7" s="155"/>
      <c r="O7" s="155"/>
    </row>
    <row r="8" spans="1:16" s="162" customFormat="1" ht="18.95" customHeight="1">
      <c r="A8" s="156" t="s">
        <v>171</v>
      </c>
      <c r="B8" s="157" t="s">
        <v>172</v>
      </c>
      <c r="C8" s="157"/>
      <c r="D8" s="157"/>
      <c r="E8" s="158" t="s">
        <v>173</v>
      </c>
      <c r="F8" s="277" t="s">
        <v>214</v>
      </c>
      <c r="G8" s="277"/>
      <c r="H8" s="278"/>
      <c r="I8" s="159">
        <v>9000</v>
      </c>
      <c r="J8" s="160" t="s">
        <v>175</v>
      </c>
      <c r="K8" s="161"/>
      <c r="L8" s="161"/>
      <c r="M8" s="161"/>
      <c r="N8" s="161"/>
      <c r="O8" s="161"/>
    </row>
    <row r="9" spans="1:16" s="162" customFormat="1" ht="18.95" customHeight="1" thickBot="1">
      <c r="A9" s="163" t="s">
        <v>176</v>
      </c>
      <c r="B9" s="164" t="s">
        <v>177</v>
      </c>
      <c r="C9" s="164"/>
      <c r="D9" s="164"/>
      <c r="E9" s="165" t="s">
        <v>178</v>
      </c>
      <c r="F9" s="272">
        <f>A15</f>
        <v>41944</v>
      </c>
      <c r="G9" s="272"/>
      <c r="H9" s="273"/>
      <c r="I9" s="166"/>
      <c r="J9" s="167" t="s">
        <v>179</v>
      </c>
      <c r="K9" s="161"/>
      <c r="L9" s="161"/>
      <c r="M9" s="161"/>
      <c r="N9" s="161"/>
      <c r="O9" s="161"/>
    </row>
    <row r="10" spans="1:16" s="162" customFormat="1" ht="12.75" customHeight="1" thickBot="1">
      <c r="A10" s="168"/>
      <c r="B10" s="169"/>
      <c r="C10" s="170"/>
      <c r="K10" s="171"/>
      <c r="L10" s="171"/>
      <c r="M10" s="161"/>
      <c r="N10" s="171"/>
      <c r="O10" s="171"/>
      <c r="P10" s="172"/>
    </row>
    <row r="11" spans="1:16" s="162" customFormat="1" ht="12.75" customHeight="1" thickBot="1">
      <c r="A11" s="281" t="s">
        <v>180</v>
      </c>
      <c r="B11" s="283" t="s">
        <v>181</v>
      </c>
      <c r="C11" s="284"/>
      <c r="D11" s="284"/>
      <c r="E11" s="284"/>
      <c r="F11" s="284"/>
      <c r="G11" s="284"/>
      <c r="H11" s="284"/>
      <c r="I11" s="284"/>
      <c r="J11" s="285"/>
      <c r="K11" s="161"/>
      <c r="L11" s="161"/>
      <c r="M11" s="161"/>
      <c r="N11" s="161"/>
      <c r="O11" s="161"/>
    </row>
    <row r="12" spans="1:16" s="162" customFormat="1" ht="12.75" customHeight="1" thickBot="1">
      <c r="A12" s="282"/>
      <c r="B12" s="279" t="s">
        <v>182</v>
      </c>
      <c r="C12" s="286" t="s">
        <v>183</v>
      </c>
      <c r="D12" s="287"/>
      <c r="E12" s="287"/>
      <c r="F12" s="288"/>
      <c r="G12" s="286" t="s">
        <v>184</v>
      </c>
      <c r="H12" s="288"/>
      <c r="I12" s="173" t="s">
        <v>185</v>
      </c>
      <c r="J12" s="289" t="s">
        <v>186</v>
      </c>
      <c r="K12" s="161"/>
      <c r="L12" s="161"/>
      <c r="M12" s="161"/>
      <c r="N12" s="161"/>
      <c r="O12" s="161"/>
    </row>
    <row r="13" spans="1:16" s="162" customFormat="1" ht="12.75" customHeight="1">
      <c r="A13" s="282"/>
      <c r="B13" s="282"/>
      <c r="C13" s="292" t="s">
        <v>187</v>
      </c>
      <c r="D13" s="292" t="s">
        <v>188</v>
      </c>
      <c r="E13" s="294" t="s">
        <v>189</v>
      </c>
      <c r="F13" s="296" t="s">
        <v>190</v>
      </c>
      <c r="G13" s="174" t="s">
        <v>191</v>
      </c>
      <c r="H13" s="175" t="s">
        <v>192</v>
      </c>
      <c r="I13" s="279" t="s">
        <v>193</v>
      </c>
      <c r="J13" s="290"/>
      <c r="K13" s="161"/>
      <c r="L13" s="161"/>
      <c r="M13" s="161"/>
      <c r="N13" s="161"/>
      <c r="O13" s="161"/>
    </row>
    <row r="14" spans="1:16" s="162" customFormat="1" ht="27.75" customHeight="1" thickBot="1">
      <c r="A14" s="280"/>
      <c r="B14" s="280"/>
      <c r="C14" s="293"/>
      <c r="D14" s="293"/>
      <c r="E14" s="295"/>
      <c r="F14" s="297"/>
      <c r="G14" s="176" t="s">
        <v>194</v>
      </c>
      <c r="H14" s="177" t="s">
        <v>195</v>
      </c>
      <c r="I14" s="280"/>
      <c r="J14" s="291"/>
      <c r="K14" s="161" t="s">
        <v>215</v>
      </c>
      <c r="L14" s="161" t="s">
        <v>197</v>
      </c>
      <c r="M14" s="161" t="s">
        <v>198</v>
      </c>
      <c r="N14" s="161"/>
      <c r="O14" s="161"/>
    </row>
    <row r="15" spans="1:16" s="162" customFormat="1" ht="15.95" customHeight="1" thickTop="1">
      <c r="A15" s="218">
        <v>41944</v>
      </c>
      <c r="B15" s="208">
        <v>0.375</v>
      </c>
      <c r="C15" s="228">
        <v>7209</v>
      </c>
      <c r="D15" s="187"/>
      <c r="E15" s="182">
        <f>($C$21-$C$15)*$M$15/7</f>
        <v>2.9658369809107321</v>
      </c>
      <c r="F15" s="183"/>
      <c r="G15" s="184"/>
      <c r="H15" s="185">
        <v>5.5</v>
      </c>
      <c r="I15" s="183"/>
      <c r="J15" s="186"/>
      <c r="K15" s="161">
        <f>(H15+11.87)/14.2234</f>
        <v>1.2212269921397132</v>
      </c>
      <c r="L15" s="161">
        <v>1</v>
      </c>
      <c r="M15" s="161">
        <f>L15*K15</f>
        <v>1.2212269921397132</v>
      </c>
      <c r="N15" s="161"/>
      <c r="O15" s="161"/>
    </row>
    <row r="16" spans="1:16" s="162" customFormat="1" ht="15.95" customHeight="1">
      <c r="A16" s="178">
        <f>A15+1</f>
        <v>41945</v>
      </c>
      <c r="B16" s="208">
        <v>0.375</v>
      </c>
      <c r="C16" s="180"/>
      <c r="D16" s="187"/>
      <c r="E16" s="182">
        <f t="shared" ref="E16:E21" si="0">($C$21-$C$15)*$M$15/7</f>
        <v>2.9658369809107321</v>
      </c>
      <c r="F16" s="183"/>
      <c r="G16" s="184"/>
      <c r="H16" s="185"/>
      <c r="I16" s="183"/>
      <c r="J16" s="186"/>
      <c r="K16" s="161"/>
      <c r="L16" s="161"/>
      <c r="M16" s="161"/>
      <c r="N16" s="161"/>
      <c r="O16" s="161"/>
    </row>
    <row r="17" spans="1:15" s="162" customFormat="1" ht="15.95" customHeight="1">
      <c r="A17" s="178">
        <f t="shared" ref="A17:A43" si="1">A16+1</f>
        <v>41946</v>
      </c>
      <c r="B17" s="208">
        <v>0.375</v>
      </c>
      <c r="C17" s="180"/>
      <c r="D17" s="187"/>
      <c r="E17" s="182">
        <f t="shared" si="0"/>
        <v>2.9658369809107321</v>
      </c>
      <c r="F17" s="183"/>
      <c r="G17" s="184"/>
      <c r="H17" s="185"/>
      <c r="I17" s="183"/>
      <c r="J17" s="186"/>
      <c r="K17" s="161"/>
      <c r="L17" s="161"/>
      <c r="M17" s="161"/>
      <c r="N17" s="161"/>
      <c r="O17" s="161"/>
    </row>
    <row r="18" spans="1:15" s="162" customFormat="1" ht="15.95" customHeight="1">
      <c r="A18" s="178">
        <f t="shared" si="1"/>
        <v>41947</v>
      </c>
      <c r="B18" s="208">
        <v>0.375</v>
      </c>
      <c r="C18" s="180"/>
      <c r="D18" s="187"/>
      <c r="E18" s="182">
        <f t="shared" si="0"/>
        <v>2.9658369809107321</v>
      </c>
      <c r="F18" s="183"/>
      <c r="G18" s="184"/>
      <c r="H18" s="185"/>
      <c r="I18" s="183"/>
      <c r="J18" s="186"/>
      <c r="K18" s="161"/>
      <c r="L18" s="161"/>
      <c r="M18" s="161"/>
      <c r="N18" s="161"/>
      <c r="O18" s="161"/>
    </row>
    <row r="19" spans="1:15" s="162" customFormat="1" ht="15.95" customHeight="1">
      <c r="A19" s="178">
        <f t="shared" si="1"/>
        <v>41948</v>
      </c>
      <c r="B19" s="208">
        <v>0.375</v>
      </c>
      <c r="C19" s="180"/>
      <c r="D19" s="187"/>
      <c r="E19" s="182">
        <f t="shared" si="0"/>
        <v>2.9658369809107321</v>
      </c>
      <c r="F19" s="183"/>
      <c r="G19" s="184"/>
      <c r="H19" s="185"/>
      <c r="I19" s="183"/>
      <c r="J19" s="186"/>
      <c r="K19" s="161"/>
      <c r="L19" s="161"/>
      <c r="M19" s="161"/>
      <c r="N19" s="161"/>
      <c r="O19" s="161"/>
    </row>
    <row r="20" spans="1:15" s="162" customFormat="1" ht="15.95" customHeight="1">
      <c r="A20" s="178">
        <f t="shared" si="1"/>
        <v>41949</v>
      </c>
      <c r="B20" s="208">
        <v>0.375</v>
      </c>
      <c r="C20" s="180"/>
      <c r="D20" s="187"/>
      <c r="E20" s="182">
        <f t="shared" si="0"/>
        <v>2.9658369809107321</v>
      </c>
      <c r="F20" s="183"/>
      <c r="G20" s="184"/>
      <c r="H20" s="185"/>
      <c r="I20" s="183"/>
      <c r="J20" s="186"/>
      <c r="K20" s="161"/>
      <c r="L20" s="161"/>
      <c r="M20" s="161"/>
      <c r="N20" s="161"/>
      <c r="O20" s="161"/>
    </row>
    <row r="21" spans="1:15" s="162" customFormat="1" ht="15.95" customHeight="1">
      <c r="A21" s="178">
        <f t="shared" si="1"/>
        <v>41950</v>
      </c>
      <c r="B21" s="208">
        <v>0.375</v>
      </c>
      <c r="C21" s="228">
        <v>7226</v>
      </c>
      <c r="D21" s="181"/>
      <c r="E21" s="182">
        <f t="shared" si="0"/>
        <v>2.9658369809107321</v>
      </c>
      <c r="F21" s="183"/>
      <c r="G21" s="184"/>
      <c r="H21" s="185">
        <v>5.5</v>
      </c>
      <c r="I21" s="183"/>
      <c r="J21" s="186"/>
      <c r="K21" s="161"/>
      <c r="L21" s="161"/>
      <c r="M21" s="161"/>
      <c r="N21" s="161"/>
      <c r="O21" s="161"/>
    </row>
    <row r="22" spans="1:15" s="162" customFormat="1" ht="15.95" customHeight="1">
      <c r="A22" s="178">
        <f t="shared" si="1"/>
        <v>41951</v>
      </c>
      <c r="B22" s="208">
        <v>0.375</v>
      </c>
      <c r="C22" s="180"/>
      <c r="D22" s="181"/>
      <c r="E22" s="182">
        <f>($C$28-$C$21)*$M$15/7</f>
        <v>1.7446099887710189</v>
      </c>
      <c r="F22" s="183"/>
      <c r="G22" s="184"/>
      <c r="H22" s="185"/>
      <c r="I22" s="183"/>
      <c r="J22" s="186"/>
      <c r="K22" s="188"/>
      <c r="L22" s="161"/>
      <c r="M22" s="161"/>
      <c r="N22" s="161"/>
      <c r="O22" s="161"/>
    </row>
    <row r="23" spans="1:15" s="162" customFormat="1" ht="15.95" customHeight="1">
      <c r="A23" s="178">
        <f t="shared" si="1"/>
        <v>41952</v>
      </c>
      <c r="B23" s="208">
        <v>0.375</v>
      </c>
      <c r="C23" s="180"/>
      <c r="D23" s="181"/>
      <c r="E23" s="182">
        <f t="shared" ref="E23:E28" si="2">($C$28-$C$21)*$M$15/7</f>
        <v>1.7446099887710189</v>
      </c>
      <c r="F23" s="183"/>
      <c r="G23" s="184"/>
      <c r="H23" s="185"/>
      <c r="I23" s="183"/>
      <c r="J23" s="186"/>
      <c r="K23" s="188"/>
      <c r="L23" s="161"/>
      <c r="M23" s="161"/>
      <c r="N23" s="161"/>
      <c r="O23" s="161"/>
    </row>
    <row r="24" spans="1:15" s="162" customFormat="1" ht="15.95" customHeight="1">
      <c r="A24" s="178">
        <f t="shared" si="1"/>
        <v>41953</v>
      </c>
      <c r="B24" s="208">
        <v>0.375</v>
      </c>
      <c r="C24" s="180"/>
      <c r="D24" s="181"/>
      <c r="E24" s="182">
        <f t="shared" si="2"/>
        <v>1.7446099887710189</v>
      </c>
      <c r="F24" s="183"/>
      <c r="G24" s="184"/>
      <c r="H24" s="185"/>
      <c r="I24" s="183"/>
      <c r="J24" s="186"/>
      <c r="K24" s="188"/>
      <c r="L24" s="161"/>
      <c r="M24" s="161"/>
      <c r="N24" s="161"/>
      <c r="O24" s="161"/>
    </row>
    <row r="25" spans="1:15" s="162" customFormat="1" ht="15.95" customHeight="1">
      <c r="A25" s="178">
        <f t="shared" si="1"/>
        <v>41954</v>
      </c>
      <c r="B25" s="208">
        <v>0.375</v>
      </c>
      <c r="C25" s="180"/>
      <c r="D25" s="187"/>
      <c r="E25" s="182">
        <f t="shared" si="2"/>
        <v>1.7446099887710189</v>
      </c>
      <c r="F25" s="183"/>
      <c r="G25" s="184"/>
      <c r="H25" s="185"/>
      <c r="I25" s="183"/>
      <c r="J25" s="186"/>
      <c r="K25" s="188"/>
      <c r="L25" s="161"/>
      <c r="M25" s="161"/>
      <c r="N25" s="161"/>
      <c r="O25" s="161"/>
    </row>
    <row r="26" spans="1:15" s="162" customFormat="1" ht="15.95" customHeight="1">
      <c r="A26" s="178">
        <f t="shared" si="1"/>
        <v>41955</v>
      </c>
      <c r="B26" s="208">
        <v>0.375</v>
      </c>
      <c r="C26" s="180"/>
      <c r="D26" s="181"/>
      <c r="E26" s="182">
        <f t="shared" si="2"/>
        <v>1.7446099887710189</v>
      </c>
      <c r="F26" s="183"/>
      <c r="G26" s="184"/>
      <c r="H26" s="185"/>
      <c r="I26" s="183"/>
      <c r="J26" s="186"/>
      <c r="K26" s="188"/>
      <c r="L26" s="161"/>
      <c r="M26" s="161"/>
      <c r="N26" s="161"/>
      <c r="O26" s="161"/>
    </row>
    <row r="27" spans="1:15" s="162" customFormat="1" ht="15.95" customHeight="1">
      <c r="A27" s="178">
        <f t="shared" si="1"/>
        <v>41956</v>
      </c>
      <c r="B27" s="208">
        <v>0.375</v>
      </c>
      <c r="C27" s="180"/>
      <c r="D27" s="187"/>
      <c r="E27" s="182">
        <f t="shared" si="2"/>
        <v>1.7446099887710189</v>
      </c>
      <c r="F27" s="209"/>
      <c r="G27" s="184"/>
      <c r="H27" s="185"/>
      <c r="I27" s="183"/>
      <c r="J27" s="186"/>
      <c r="K27" s="188"/>
      <c r="L27" s="161"/>
      <c r="M27" s="161"/>
      <c r="N27" s="161"/>
      <c r="O27" s="161"/>
    </row>
    <row r="28" spans="1:15" s="162" customFormat="1" ht="15.95" customHeight="1">
      <c r="A28" s="178">
        <f t="shared" si="1"/>
        <v>41957</v>
      </c>
      <c r="B28" s="208">
        <v>0.375</v>
      </c>
      <c r="C28" s="228">
        <v>7236</v>
      </c>
      <c r="D28" s="181"/>
      <c r="E28" s="182">
        <f t="shared" si="2"/>
        <v>1.7446099887710189</v>
      </c>
      <c r="F28" s="183"/>
      <c r="G28" s="184"/>
      <c r="H28" s="185">
        <v>5.5</v>
      </c>
      <c r="I28" s="183"/>
      <c r="J28" s="186"/>
      <c r="K28" s="188"/>
      <c r="L28" s="161"/>
      <c r="M28" s="161"/>
      <c r="N28" s="161"/>
      <c r="O28" s="161"/>
    </row>
    <row r="29" spans="1:15" s="162" customFormat="1" ht="15.95" customHeight="1">
      <c r="A29" s="178">
        <f t="shared" si="1"/>
        <v>41958</v>
      </c>
      <c r="B29" s="208">
        <v>0.375</v>
      </c>
      <c r="C29" s="180"/>
      <c r="D29" s="181"/>
      <c r="E29" s="182">
        <f>($C$35-$C$28)*$M$15/7</f>
        <v>1.7446099887710189</v>
      </c>
      <c r="F29" s="183"/>
      <c r="G29" s="184"/>
      <c r="H29" s="185"/>
      <c r="I29" s="183"/>
      <c r="J29" s="186"/>
      <c r="K29" s="188"/>
      <c r="L29" s="161"/>
      <c r="M29" s="161"/>
      <c r="N29" s="161"/>
      <c r="O29" s="161"/>
    </row>
    <row r="30" spans="1:15" s="162" customFormat="1" ht="15.95" customHeight="1">
      <c r="A30" s="178">
        <f t="shared" si="1"/>
        <v>41959</v>
      </c>
      <c r="B30" s="208">
        <v>0.375</v>
      </c>
      <c r="C30" s="180"/>
      <c r="D30" s="181"/>
      <c r="E30" s="182">
        <f t="shared" ref="E30:E35" si="3">($C$35-$C$28)*$M$15/7</f>
        <v>1.7446099887710189</v>
      </c>
      <c r="F30" s="183"/>
      <c r="G30" s="184"/>
      <c r="H30" s="185"/>
      <c r="I30" s="183"/>
      <c r="J30" s="186"/>
      <c r="K30" s="188"/>
      <c r="L30" s="161"/>
      <c r="M30" s="161"/>
      <c r="N30" s="161"/>
      <c r="O30" s="161"/>
    </row>
    <row r="31" spans="1:15" s="162" customFormat="1" ht="15.95" customHeight="1">
      <c r="A31" s="178">
        <f t="shared" si="1"/>
        <v>41960</v>
      </c>
      <c r="B31" s="208">
        <v>0.375</v>
      </c>
      <c r="C31" s="180"/>
      <c r="D31" s="181"/>
      <c r="E31" s="182">
        <f t="shared" si="3"/>
        <v>1.7446099887710189</v>
      </c>
      <c r="F31" s="183"/>
      <c r="G31" s="184"/>
      <c r="H31" s="185"/>
      <c r="I31" s="183"/>
      <c r="J31" s="186"/>
      <c r="K31" s="188"/>
      <c r="L31" s="161"/>
      <c r="M31" s="161"/>
      <c r="N31" s="161"/>
      <c r="O31" s="161"/>
    </row>
    <row r="32" spans="1:15" s="162" customFormat="1" ht="15.95" customHeight="1">
      <c r="A32" s="178">
        <f t="shared" si="1"/>
        <v>41961</v>
      </c>
      <c r="B32" s="208">
        <v>0.375</v>
      </c>
      <c r="C32" s="180"/>
      <c r="D32" s="181"/>
      <c r="E32" s="182">
        <f t="shared" si="3"/>
        <v>1.7446099887710189</v>
      </c>
      <c r="F32" s="183"/>
      <c r="G32" s="184"/>
      <c r="H32" s="185"/>
      <c r="I32" s="183"/>
      <c r="J32" s="186"/>
      <c r="K32" s="188"/>
      <c r="L32" s="161"/>
      <c r="M32" s="161"/>
      <c r="N32" s="161"/>
      <c r="O32" s="161"/>
    </row>
    <row r="33" spans="1:15" s="162" customFormat="1" ht="15.95" customHeight="1">
      <c r="A33" s="178">
        <f t="shared" si="1"/>
        <v>41962</v>
      </c>
      <c r="B33" s="208">
        <v>0.375</v>
      </c>
      <c r="C33" s="180"/>
      <c r="D33" s="181"/>
      <c r="E33" s="182">
        <f t="shared" si="3"/>
        <v>1.7446099887710189</v>
      </c>
      <c r="F33" s="183"/>
      <c r="G33" s="184"/>
      <c r="H33" s="185"/>
      <c r="I33" s="183"/>
      <c r="J33" s="186"/>
      <c r="K33" s="188"/>
      <c r="L33" s="161"/>
      <c r="M33" s="161"/>
      <c r="N33" s="161"/>
      <c r="O33" s="161"/>
    </row>
    <row r="34" spans="1:15" s="162" customFormat="1" ht="15.95" customHeight="1">
      <c r="A34" s="178">
        <f t="shared" si="1"/>
        <v>41963</v>
      </c>
      <c r="B34" s="208">
        <v>0.375</v>
      </c>
      <c r="C34" s="180"/>
      <c r="D34" s="181"/>
      <c r="E34" s="182">
        <f t="shared" si="3"/>
        <v>1.7446099887710189</v>
      </c>
      <c r="F34" s="183"/>
      <c r="G34" s="184"/>
      <c r="H34" s="185"/>
      <c r="I34" s="183"/>
      <c r="J34" s="186"/>
      <c r="K34" s="188"/>
      <c r="L34" s="161"/>
      <c r="M34" s="161"/>
      <c r="N34" s="161"/>
      <c r="O34" s="161"/>
    </row>
    <row r="35" spans="1:15" s="162" customFormat="1" ht="15.95" customHeight="1">
      <c r="A35" s="178">
        <f t="shared" si="1"/>
        <v>41964</v>
      </c>
      <c r="B35" s="208">
        <v>0.375</v>
      </c>
      <c r="C35" s="228">
        <v>7246</v>
      </c>
      <c r="D35" s="181"/>
      <c r="E35" s="182">
        <f t="shared" si="3"/>
        <v>1.7446099887710189</v>
      </c>
      <c r="F35" s="183"/>
      <c r="G35" s="184"/>
      <c r="H35" s="185">
        <v>5.5</v>
      </c>
      <c r="I35" s="183"/>
      <c r="J35" s="186"/>
      <c r="K35" s="188"/>
      <c r="L35" s="161"/>
      <c r="M35" s="161"/>
      <c r="N35" s="161"/>
      <c r="O35" s="161"/>
    </row>
    <row r="36" spans="1:15" s="162" customFormat="1" ht="15.95" customHeight="1">
      <c r="A36" s="178">
        <f t="shared" si="1"/>
        <v>41965</v>
      </c>
      <c r="B36" s="208">
        <v>0.375</v>
      </c>
      <c r="C36" s="180"/>
      <c r="D36" s="181"/>
      <c r="E36" s="182">
        <f>($C$42-$C$35)*$M$15/7</f>
        <v>2.4424539842794268</v>
      </c>
      <c r="F36" s="183"/>
      <c r="G36" s="184"/>
      <c r="H36" s="185"/>
      <c r="I36" s="183"/>
      <c r="J36" s="186"/>
      <c r="K36" s="188"/>
      <c r="L36" s="161"/>
      <c r="M36" s="161"/>
      <c r="N36" s="161"/>
      <c r="O36" s="161"/>
    </row>
    <row r="37" spans="1:15" s="162" customFormat="1" ht="15.95" customHeight="1">
      <c r="A37" s="178">
        <f t="shared" si="1"/>
        <v>41966</v>
      </c>
      <c r="B37" s="208">
        <v>0.375</v>
      </c>
      <c r="C37" s="180"/>
      <c r="D37" s="181"/>
      <c r="E37" s="182">
        <f t="shared" ref="E37:E42" si="4">($C$42-$C$35)*$M$15/7</f>
        <v>2.4424539842794268</v>
      </c>
      <c r="F37" s="183"/>
      <c r="G37" s="184"/>
      <c r="H37" s="185"/>
      <c r="I37" s="183"/>
      <c r="J37" s="186"/>
      <c r="K37" s="188"/>
      <c r="L37" s="161"/>
      <c r="M37" s="161"/>
      <c r="N37" s="161"/>
      <c r="O37" s="161"/>
    </row>
    <row r="38" spans="1:15" s="162" customFormat="1" ht="15.95" customHeight="1">
      <c r="A38" s="178">
        <f t="shared" si="1"/>
        <v>41967</v>
      </c>
      <c r="B38" s="208">
        <v>0.375</v>
      </c>
      <c r="C38" s="180"/>
      <c r="D38" s="181"/>
      <c r="E38" s="182">
        <f t="shared" si="4"/>
        <v>2.4424539842794268</v>
      </c>
      <c r="F38" s="183"/>
      <c r="G38" s="184"/>
      <c r="H38" s="185"/>
      <c r="I38" s="183"/>
      <c r="J38" s="186"/>
      <c r="K38" s="188"/>
      <c r="L38" s="161"/>
      <c r="M38" s="161"/>
      <c r="N38" s="161"/>
      <c r="O38" s="161"/>
    </row>
    <row r="39" spans="1:15" s="162" customFormat="1" ht="15.95" customHeight="1">
      <c r="A39" s="178">
        <f t="shared" si="1"/>
        <v>41968</v>
      </c>
      <c r="B39" s="208">
        <v>0.375</v>
      </c>
      <c r="C39" s="180"/>
      <c r="D39" s="181"/>
      <c r="E39" s="182">
        <f t="shared" si="4"/>
        <v>2.4424539842794268</v>
      </c>
      <c r="F39" s="183"/>
      <c r="G39" s="184"/>
      <c r="H39" s="185"/>
      <c r="I39" s="183"/>
      <c r="J39" s="186"/>
      <c r="K39" s="188"/>
      <c r="L39" s="161"/>
      <c r="M39" s="161"/>
      <c r="N39" s="161"/>
      <c r="O39" s="161"/>
    </row>
    <row r="40" spans="1:15" s="162" customFormat="1" ht="15.95" customHeight="1">
      <c r="A40" s="178">
        <f t="shared" si="1"/>
        <v>41969</v>
      </c>
      <c r="B40" s="208">
        <v>0.375</v>
      </c>
      <c r="C40" s="180"/>
      <c r="D40" s="181"/>
      <c r="E40" s="182">
        <f t="shared" si="4"/>
        <v>2.4424539842794268</v>
      </c>
      <c r="F40" s="183"/>
      <c r="G40" s="184"/>
      <c r="H40" s="185"/>
      <c r="I40" s="183"/>
      <c r="J40" s="186"/>
      <c r="K40" s="188"/>
      <c r="L40" s="161"/>
      <c r="M40" s="161"/>
      <c r="N40" s="161"/>
      <c r="O40" s="161"/>
    </row>
    <row r="41" spans="1:15" s="162" customFormat="1" ht="15.95" customHeight="1">
      <c r="A41" s="178">
        <f t="shared" si="1"/>
        <v>41970</v>
      </c>
      <c r="B41" s="208">
        <v>0.375</v>
      </c>
      <c r="C41" s="180"/>
      <c r="D41" s="181"/>
      <c r="E41" s="182">
        <f t="shared" si="4"/>
        <v>2.4424539842794268</v>
      </c>
      <c r="F41" s="183"/>
      <c r="G41" s="184"/>
      <c r="H41" s="185"/>
      <c r="I41" s="183"/>
      <c r="J41" s="186"/>
      <c r="K41" s="188"/>
      <c r="L41" s="161"/>
      <c r="M41" s="161"/>
      <c r="N41" s="161"/>
      <c r="O41" s="161"/>
    </row>
    <row r="42" spans="1:15" s="162" customFormat="1" ht="15.95" customHeight="1">
      <c r="A42" s="178">
        <f t="shared" si="1"/>
        <v>41971</v>
      </c>
      <c r="B42" s="208">
        <v>0.375</v>
      </c>
      <c r="C42" s="228">
        <v>7260</v>
      </c>
      <c r="D42" s="181"/>
      <c r="E42" s="182">
        <f t="shared" si="4"/>
        <v>2.4424539842794268</v>
      </c>
      <c r="F42" s="183"/>
      <c r="G42" s="184"/>
      <c r="H42" s="185">
        <v>5.5</v>
      </c>
      <c r="I42" s="183"/>
      <c r="J42" s="186"/>
      <c r="K42" s="188"/>
      <c r="L42" s="161"/>
      <c r="M42" s="161"/>
      <c r="N42" s="161"/>
      <c r="O42" s="161"/>
    </row>
    <row r="43" spans="1:15" s="162" customFormat="1" ht="15.95" customHeight="1">
      <c r="A43" s="178">
        <f t="shared" si="1"/>
        <v>41972</v>
      </c>
      <c r="B43" s="208">
        <v>0.375</v>
      </c>
      <c r="C43" s="180"/>
      <c r="D43" s="181"/>
      <c r="E43" s="182">
        <f>($C$44-$C$42)*$M$15/2</f>
        <v>1.2212269921397132</v>
      </c>
      <c r="F43" s="183"/>
      <c r="G43" s="184"/>
      <c r="H43" s="185"/>
      <c r="I43" s="183"/>
      <c r="J43" s="186"/>
      <c r="K43" s="188"/>
      <c r="L43" s="161"/>
      <c r="M43" s="161"/>
      <c r="N43" s="161"/>
      <c r="O43" s="161"/>
    </row>
    <row r="44" spans="1:15" s="162" customFormat="1" ht="15.95" customHeight="1">
      <c r="A44" s="178">
        <f>A43+1</f>
        <v>41973</v>
      </c>
      <c r="B44" s="208">
        <v>0.375</v>
      </c>
      <c r="C44" s="228">
        <v>7262</v>
      </c>
      <c r="D44" s="181"/>
      <c r="E44" s="182">
        <f>($C$44-$C$42)*$M$15/2</f>
        <v>1.2212269921397132</v>
      </c>
      <c r="F44" s="183"/>
      <c r="G44" s="184"/>
      <c r="H44" s="185">
        <v>5.5</v>
      </c>
      <c r="I44" s="183"/>
      <c r="J44" s="186"/>
      <c r="K44" s="188"/>
      <c r="L44" s="161"/>
      <c r="M44" s="161"/>
      <c r="N44" s="161"/>
      <c r="O44" s="161"/>
    </row>
    <row r="45" spans="1:15" s="162" customFormat="1" ht="15.95" customHeight="1">
      <c r="A45" s="178"/>
      <c r="B45" s="208"/>
      <c r="C45" s="180"/>
      <c r="D45" s="181"/>
      <c r="E45" s="182"/>
      <c r="F45" s="183"/>
      <c r="G45" s="184"/>
      <c r="H45" s="185"/>
      <c r="I45" s="183"/>
      <c r="J45" s="186"/>
      <c r="K45" s="188"/>
      <c r="L45" s="161"/>
      <c r="M45" s="161"/>
      <c r="N45" s="161"/>
      <c r="O45" s="161"/>
    </row>
    <row r="46" spans="1:15" s="162" customFormat="1" ht="15.95" customHeight="1">
      <c r="A46" s="178"/>
      <c r="B46" s="208"/>
      <c r="C46" s="210"/>
      <c r="D46" s="181"/>
      <c r="E46" s="182"/>
      <c r="F46" s="183"/>
      <c r="G46" s="184"/>
      <c r="H46" s="185"/>
      <c r="I46" s="183"/>
      <c r="J46" s="186"/>
      <c r="K46" s="188"/>
      <c r="L46" s="161"/>
      <c r="M46" s="161"/>
      <c r="N46" s="161"/>
      <c r="O46" s="161"/>
    </row>
    <row r="47" spans="1:15" s="162" customFormat="1" ht="15.95" customHeight="1">
      <c r="A47" s="178"/>
      <c r="B47" s="211"/>
      <c r="C47" s="190"/>
      <c r="D47" s="181"/>
      <c r="E47" s="182"/>
      <c r="F47" s="183"/>
      <c r="G47" s="184"/>
      <c r="H47" s="185"/>
      <c r="I47" s="183"/>
      <c r="J47" s="186"/>
      <c r="K47" s="188"/>
      <c r="L47" s="161"/>
      <c r="M47" s="161"/>
      <c r="N47" s="161"/>
      <c r="O47" s="161"/>
    </row>
    <row r="48" spans="1:15" s="162" customFormat="1" ht="15.95" customHeight="1">
      <c r="A48" s="178"/>
      <c r="B48" s="179"/>
      <c r="C48" s="180"/>
      <c r="D48" s="187"/>
      <c r="E48" s="182"/>
      <c r="F48" s="183"/>
      <c r="G48" s="184"/>
      <c r="H48" s="185"/>
      <c r="I48" s="183"/>
      <c r="J48" s="186"/>
      <c r="K48" s="188"/>
      <c r="L48" s="161"/>
      <c r="M48" s="161"/>
      <c r="N48" s="161"/>
      <c r="O48" s="161"/>
    </row>
    <row r="49" spans="1:15" s="162" customFormat="1" ht="15.95" customHeight="1">
      <c r="A49" s="178"/>
      <c r="B49" s="179"/>
      <c r="C49" s="180"/>
      <c r="D49" s="187"/>
      <c r="E49" s="182"/>
      <c r="F49" s="183"/>
      <c r="G49" s="184"/>
      <c r="H49" s="185"/>
      <c r="I49" s="183"/>
      <c r="J49" s="186"/>
      <c r="K49" s="161"/>
      <c r="L49" s="161"/>
      <c r="M49" s="161"/>
      <c r="N49" s="161"/>
      <c r="O49" s="161"/>
    </row>
    <row r="50" spans="1:15" s="162" customFormat="1" ht="15.95" customHeight="1">
      <c r="A50" s="178"/>
      <c r="B50" s="208"/>
      <c r="C50" s="180"/>
      <c r="D50" s="187"/>
      <c r="E50" s="182"/>
      <c r="F50" s="183"/>
      <c r="G50" s="184"/>
      <c r="H50" s="185"/>
      <c r="I50" s="183"/>
      <c r="J50" s="186"/>
      <c r="K50" s="161"/>
      <c r="L50" s="161"/>
      <c r="M50" s="161"/>
      <c r="N50" s="161"/>
      <c r="O50" s="161"/>
    </row>
    <row r="51" spans="1:15" s="162" customFormat="1">
      <c r="A51" s="178"/>
      <c r="B51" s="208"/>
      <c r="C51" s="180"/>
      <c r="D51" s="187"/>
      <c r="E51" s="182"/>
      <c r="F51" s="183"/>
      <c r="G51" s="184"/>
      <c r="H51" s="185"/>
      <c r="I51" s="183"/>
      <c r="J51" s="186"/>
      <c r="K51" s="161"/>
      <c r="L51" s="161"/>
      <c r="M51" s="161"/>
      <c r="N51" s="161"/>
      <c r="O51" s="161"/>
    </row>
    <row r="52" spans="1:15" s="192" customFormat="1" ht="15.95" customHeight="1">
      <c r="A52" s="191"/>
      <c r="B52" s="191"/>
      <c r="C52" s="191"/>
      <c r="D52" s="191"/>
      <c r="E52" s="191"/>
      <c r="F52" s="191"/>
      <c r="G52" s="191"/>
      <c r="H52" s="191"/>
      <c r="I52" s="191"/>
      <c r="K52" s="193"/>
      <c r="L52" s="193"/>
      <c r="M52" s="193"/>
      <c r="N52" s="193"/>
      <c r="O52" s="193"/>
    </row>
    <row r="53" spans="1:15" s="192" customFormat="1" ht="15">
      <c r="A53" s="197" t="s">
        <v>200</v>
      </c>
      <c r="B53"/>
      <c r="C53"/>
      <c r="D53"/>
      <c r="E53"/>
      <c r="F53" s="198" t="s">
        <v>201</v>
      </c>
      <c r="G53"/>
      <c r="K53" s="193"/>
      <c r="L53" s="193"/>
      <c r="M53" s="193"/>
      <c r="N53" s="193"/>
      <c r="O53" s="193"/>
    </row>
    <row r="54" spans="1:15" s="192" customFormat="1" ht="15">
      <c r="A54" s="197" t="s">
        <v>202</v>
      </c>
      <c r="B54"/>
      <c r="C54"/>
      <c r="D54"/>
      <c r="E54"/>
      <c r="F54" s="198" t="s">
        <v>203</v>
      </c>
      <c r="G54"/>
      <c r="K54" s="193"/>
      <c r="L54" s="193"/>
      <c r="M54" s="193"/>
      <c r="N54" s="193"/>
      <c r="O54" s="193"/>
    </row>
    <row r="55" spans="1:15" s="192" customFormat="1" ht="15">
      <c r="A55" s="197" t="s">
        <v>204</v>
      </c>
      <c r="B55"/>
      <c r="C55"/>
      <c r="D55"/>
      <c r="E55"/>
      <c r="F55" s="198" t="s">
        <v>205</v>
      </c>
      <c r="G55"/>
      <c r="K55" s="193"/>
      <c r="L55" s="193"/>
      <c r="M55" s="193"/>
      <c r="N55" s="193"/>
      <c r="O55" s="193"/>
    </row>
    <row r="56" spans="1:15" s="192" customFormat="1" ht="15">
      <c r="A56" s="197" t="s">
        <v>206</v>
      </c>
      <c r="B56"/>
      <c r="C56"/>
      <c r="D56"/>
      <c r="E56"/>
      <c r="F56" s="198" t="s">
        <v>207</v>
      </c>
      <c r="G56"/>
      <c r="K56" s="193"/>
      <c r="L56" s="193"/>
      <c r="M56" s="193"/>
      <c r="N56" s="193"/>
      <c r="O56" s="193"/>
    </row>
    <row r="57" spans="1:15" s="192" customFormat="1" ht="15">
      <c r="A57" s="197" t="s">
        <v>208</v>
      </c>
      <c r="B57"/>
      <c r="C57"/>
      <c r="D57"/>
      <c r="E57"/>
      <c r="F57" s="198" t="s">
        <v>209</v>
      </c>
      <c r="G57"/>
      <c r="K57" s="193"/>
      <c r="L57" s="193"/>
      <c r="M57" s="193"/>
      <c r="N57" s="193"/>
      <c r="O57" s="193"/>
    </row>
    <row r="58" spans="1:15" s="192" customFormat="1" ht="15.75" thickBot="1">
      <c r="B58"/>
      <c r="C58"/>
      <c r="D58"/>
      <c r="E58"/>
      <c r="F58"/>
      <c r="G58"/>
      <c r="H58"/>
      <c r="K58" s="193"/>
      <c r="L58" s="193"/>
      <c r="M58" s="193"/>
      <c r="N58" s="193"/>
      <c r="O58" s="193"/>
    </row>
    <row r="59" spans="1:15" s="192" customFormat="1" ht="15">
      <c r="A59" s="199" t="s">
        <v>210</v>
      </c>
      <c r="B59" s="200"/>
      <c r="C59" s="201" t="s">
        <v>211</v>
      </c>
      <c r="D59" s="200"/>
      <c r="E59" s="200"/>
      <c r="F59" s="200"/>
      <c r="G59" s="200"/>
      <c r="H59" s="202"/>
      <c r="K59" s="193"/>
      <c r="L59" s="193"/>
      <c r="M59" s="193"/>
      <c r="N59" s="193"/>
      <c r="O59" s="193"/>
    </row>
    <row r="60" spans="1:15" s="192" customFormat="1" ht="15">
      <c r="A60" s="203"/>
      <c r="B60" s="204" t="s">
        <v>212</v>
      </c>
      <c r="C60" s="205" t="s">
        <v>213</v>
      </c>
      <c r="D60" s="204"/>
      <c r="E60" s="204"/>
      <c r="F60" s="204"/>
      <c r="G60" s="204"/>
      <c r="H60" s="206"/>
      <c r="K60" s="193"/>
      <c r="L60" s="193"/>
      <c r="M60" s="193"/>
      <c r="N60" s="193"/>
      <c r="O60" s="193"/>
    </row>
    <row r="61" spans="1:15" s="192" customFormat="1">
      <c r="K61" s="193"/>
      <c r="L61" s="193"/>
      <c r="M61" s="193"/>
      <c r="N61" s="193"/>
      <c r="O61" s="193"/>
    </row>
    <row r="62" spans="1:15" s="192" customFormat="1">
      <c r="K62" s="193"/>
      <c r="L62" s="193"/>
      <c r="M62" s="193"/>
      <c r="N62" s="193"/>
      <c r="O62" s="193"/>
    </row>
    <row r="63" spans="1:15" s="192" customFormat="1">
      <c r="K63" s="193"/>
      <c r="L63" s="193"/>
      <c r="M63" s="193"/>
      <c r="N63" s="193"/>
      <c r="O63" s="193"/>
    </row>
    <row r="64" spans="1:15" s="192" customFormat="1">
      <c r="K64" s="193"/>
      <c r="L64" s="193"/>
      <c r="M64" s="193"/>
      <c r="N64" s="193"/>
      <c r="O64" s="193"/>
    </row>
    <row r="65" spans="11:15" s="192" customFormat="1">
      <c r="K65" s="193"/>
      <c r="L65" s="193"/>
      <c r="M65" s="193"/>
      <c r="N65" s="193"/>
      <c r="O65" s="193"/>
    </row>
    <row r="66" spans="11:15" s="192" customFormat="1">
      <c r="K66" s="193"/>
      <c r="L66" s="193"/>
      <c r="M66" s="193"/>
      <c r="N66" s="193"/>
      <c r="O66" s="193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6866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686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4" activePane="bottomRight" state="frozen"/>
      <selection pane="topRight" activeCell="B1" sqref="B1"/>
      <selection pane="bottomLeft" activeCell="A15" sqref="A15"/>
      <selection pane="bottomRight" activeCell="L43" sqref="L43"/>
    </sheetView>
  </sheetViews>
  <sheetFormatPr baseColWidth="10" defaultColWidth="11.42578125" defaultRowHeight="12.75"/>
  <cols>
    <col min="1" max="2" width="12.7109375" style="153" customWidth="1"/>
    <col min="3" max="3" width="21.28515625" style="153" customWidth="1"/>
    <col min="4" max="4" width="21.85546875" style="153" customWidth="1"/>
    <col min="5" max="7" width="12.7109375" style="153" customWidth="1"/>
    <col min="8" max="8" width="14.7109375" style="153" customWidth="1"/>
    <col min="9" max="9" width="13.42578125" style="153" customWidth="1"/>
    <col min="10" max="10" width="10" style="153" bestFit="1" customWidth="1"/>
    <col min="11" max="11" width="17.5703125" style="207" bestFit="1" customWidth="1"/>
    <col min="12" max="12" width="15.5703125" style="207" bestFit="1" customWidth="1"/>
    <col min="13" max="13" width="9" style="207" customWidth="1"/>
    <col min="14" max="14" width="7.28515625" style="207" bestFit="1" customWidth="1"/>
    <col min="15" max="15" width="11.42578125" style="207"/>
    <col min="16" max="16" width="10" style="153" customWidth="1"/>
    <col min="17" max="17" width="12.28515625" style="153" customWidth="1"/>
    <col min="18" max="256" width="11.42578125" style="153"/>
    <col min="257" max="258" width="12.7109375" style="153" customWidth="1"/>
    <col min="259" max="259" width="21.28515625" style="153" customWidth="1"/>
    <col min="260" max="260" width="21.85546875" style="153" customWidth="1"/>
    <col min="261" max="263" width="12.7109375" style="153" customWidth="1"/>
    <col min="264" max="264" width="14.7109375" style="153" customWidth="1"/>
    <col min="265" max="265" width="13.42578125" style="153" customWidth="1"/>
    <col min="266" max="266" width="10" style="153" bestFit="1" customWidth="1"/>
    <col min="267" max="267" width="17.5703125" style="153" bestFit="1" customWidth="1"/>
    <col min="268" max="268" width="15.5703125" style="153" bestFit="1" customWidth="1"/>
    <col min="269" max="269" width="9" style="153" customWidth="1"/>
    <col min="270" max="270" width="7.28515625" style="153" bestFit="1" customWidth="1"/>
    <col min="271" max="271" width="11.42578125" style="153"/>
    <col min="272" max="272" width="10" style="153" customWidth="1"/>
    <col min="273" max="273" width="12.28515625" style="153" customWidth="1"/>
    <col min="274" max="512" width="11.42578125" style="153"/>
    <col min="513" max="514" width="12.7109375" style="153" customWidth="1"/>
    <col min="515" max="515" width="21.28515625" style="153" customWidth="1"/>
    <col min="516" max="516" width="21.85546875" style="153" customWidth="1"/>
    <col min="517" max="519" width="12.7109375" style="153" customWidth="1"/>
    <col min="520" max="520" width="14.7109375" style="153" customWidth="1"/>
    <col min="521" max="521" width="13.42578125" style="153" customWidth="1"/>
    <col min="522" max="522" width="10" style="153" bestFit="1" customWidth="1"/>
    <col min="523" max="523" width="17.5703125" style="153" bestFit="1" customWidth="1"/>
    <col min="524" max="524" width="15.5703125" style="153" bestFit="1" customWidth="1"/>
    <col min="525" max="525" width="9" style="153" customWidth="1"/>
    <col min="526" max="526" width="7.28515625" style="153" bestFit="1" customWidth="1"/>
    <col min="527" max="527" width="11.42578125" style="153"/>
    <col min="528" max="528" width="10" style="153" customWidth="1"/>
    <col min="529" max="529" width="12.28515625" style="153" customWidth="1"/>
    <col min="530" max="768" width="11.42578125" style="153"/>
    <col min="769" max="770" width="12.7109375" style="153" customWidth="1"/>
    <col min="771" max="771" width="21.28515625" style="153" customWidth="1"/>
    <col min="772" max="772" width="21.85546875" style="153" customWidth="1"/>
    <col min="773" max="775" width="12.7109375" style="153" customWidth="1"/>
    <col min="776" max="776" width="14.7109375" style="153" customWidth="1"/>
    <col min="777" max="777" width="13.42578125" style="153" customWidth="1"/>
    <col min="778" max="778" width="10" style="153" bestFit="1" customWidth="1"/>
    <col min="779" max="779" width="17.5703125" style="153" bestFit="1" customWidth="1"/>
    <col min="780" max="780" width="15.5703125" style="153" bestFit="1" customWidth="1"/>
    <col min="781" max="781" width="9" style="153" customWidth="1"/>
    <col min="782" max="782" width="7.28515625" style="153" bestFit="1" customWidth="1"/>
    <col min="783" max="783" width="11.42578125" style="153"/>
    <col min="784" max="784" width="10" style="153" customWidth="1"/>
    <col min="785" max="785" width="12.28515625" style="153" customWidth="1"/>
    <col min="786" max="1024" width="11.42578125" style="153"/>
    <col min="1025" max="1026" width="12.7109375" style="153" customWidth="1"/>
    <col min="1027" max="1027" width="21.28515625" style="153" customWidth="1"/>
    <col min="1028" max="1028" width="21.85546875" style="153" customWidth="1"/>
    <col min="1029" max="1031" width="12.7109375" style="153" customWidth="1"/>
    <col min="1032" max="1032" width="14.7109375" style="153" customWidth="1"/>
    <col min="1033" max="1033" width="13.42578125" style="153" customWidth="1"/>
    <col min="1034" max="1034" width="10" style="153" bestFit="1" customWidth="1"/>
    <col min="1035" max="1035" width="17.5703125" style="153" bestFit="1" customWidth="1"/>
    <col min="1036" max="1036" width="15.5703125" style="153" bestFit="1" customWidth="1"/>
    <col min="1037" max="1037" width="9" style="153" customWidth="1"/>
    <col min="1038" max="1038" width="7.28515625" style="153" bestFit="1" customWidth="1"/>
    <col min="1039" max="1039" width="11.42578125" style="153"/>
    <col min="1040" max="1040" width="10" style="153" customWidth="1"/>
    <col min="1041" max="1041" width="12.28515625" style="153" customWidth="1"/>
    <col min="1042" max="1280" width="11.42578125" style="153"/>
    <col min="1281" max="1282" width="12.7109375" style="153" customWidth="1"/>
    <col min="1283" max="1283" width="21.28515625" style="153" customWidth="1"/>
    <col min="1284" max="1284" width="21.85546875" style="153" customWidth="1"/>
    <col min="1285" max="1287" width="12.7109375" style="153" customWidth="1"/>
    <col min="1288" max="1288" width="14.7109375" style="153" customWidth="1"/>
    <col min="1289" max="1289" width="13.42578125" style="153" customWidth="1"/>
    <col min="1290" max="1290" width="10" style="153" bestFit="1" customWidth="1"/>
    <col min="1291" max="1291" width="17.5703125" style="153" bestFit="1" customWidth="1"/>
    <col min="1292" max="1292" width="15.5703125" style="153" bestFit="1" customWidth="1"/>
    <col min="1293" max="1293" width="9" style="153" customWidth="1"/>
    <col min="1294" max="1294" width="7.28515625" style="153" bestFit="1" customWidth="1"/>
    <col min="1295" max="1295" width="11.42578125" style="153"/>
    <col min="1296" max="1296" width="10" style="153" customWidth="1"/>
    <col min="1297" max="1297" width="12.28515625" style="153" customWidth="1"/>
    <col min="1298" max="1536" width="11.42578125" style="153"/>
    <col min="1537" max="1538" width="12.7109375" style="153" customWidth="1"/>
    <col min="1539" max="1539" width="21.28515625" style="153" customWidth="1"/>
    <col min="1540" max="1540" width="21.85546875" style="153" customWidth="1"/>
    <col min="1541" max="1543" width="12.7109375" style="153" customWidth="1"/>
    <col min="1544" max="1544" width="14.7109375" style="153" customWidth="1"/>
    <col min="1545" max="1545" width="13.42578125" style="153" customWidth="1"/>
    <col min="1546" max="1546" width="10" style="153" bestFit="1" customWidth="1"/>
    <col min="1547" max="1547" width="17.5703125" style="153" bestFit="1" customWidth="1"/>
    <col min="1548" max="1548" width="15.5703125" style="153" bestFit="1" customWidth="1"/>
    <col min="1549" max="1549" width="9" style="153" customWidth="1"/>
    <col min="1550" max="1550" width="7.28515625" style="153" bestFit="1" customWidth="1"/>
    <col min="1551" max="1551" width="11.42578125" style="153"/>
    <col min="1552" max="1552" width="10" style="153" customWidth="1"/>
    <col min="1553" max="1553" width="12.28515625" style="153" customWidth="1"/>
    <col min="1554" max="1792" width="11.42578125" style="153"/>
    <col min="1793" max="1794" width="12.7109375" style="153" customWidth="1"/>
    <col min="1795" max="1795" width="21.28515625" style="153" customWidth="1"/>
    <col min="1796" max="1796" width="21.85546875" style="153" customWidth="1"/>
    <col min="1797" max="1799" width="12.7109375" style="153" customWidth="1"/>
    <col min="1800" max="1800" width="14.7109375" style="153" customWidth="1"/>
    <col min="1801" max="1801" width="13.42578125" style="153" customWidth="1"/>
    <col min="1802" max="1802" width="10" style="153" bestFit="1" customWidth="1"/>
    <col min="1803" max="1803" width="17.5703125" style="153" bestFit="1" customWidth="1"/>
    <col min="1804" max="1804" width="15.5703125" style="153" bestFit="1" customWidth="1"/>
    <col min="1805" max="1805" width="9" style="153" customWidth="1"/>
    <col min="1806" max="1806" width="7.28515625" style="153" bestFit="1" customWidth="1"/>
    <col min="1807" max="1807" width="11.42578125" style="153"/>
    <col min="1808" max="1808" width="10" style="153" customWidth="1"/>
    <col min="1809" max="1809" width="12.28515625" style="153" customWidth="1"/>
    <col min="1810" max="2048" width="11.42578125" style="153"/>
    <col min="2049" max="2050" width="12.7109375" style="153" customWidth="1"/>
    <col min="2051" max="2051" width="21.28515625" style="153" customWidth="1"/>
    <col min="2052" max="2052" width="21.85546875" style="153" customWidth="1"/>
    <col min="2053" max="2055" width="12.7109375" style="153" customWidth="1"/>
    <col min="2056" max="2056" width="14.7109375" style="153" customWidth="1"/>
    <col min="2057" max="2057" width="13.42578125" style="153" customWidth="1"/>
    <col min="2058" max="2058" width="10" style="153" bestFit="1" customWidth="1"/>
    <col min="2059" max="2059" width="17.5703125" style="153" bestFit="1" customWidth="1"/>
    <col min="2060" max="2060" width="15.5703125" style="153" bestFit="1" customWidth="1"/>
    <col min="2061" max="2061" width="9" style="153" customWidth="1"/>
    <col min="2062" max="2062" width="7.28515625" style="153" bestFit="1" customWidth="1"/>
    <col min="2063" max="2063" width="11.42578125" style="153"/>
    <col min="2064" max="2064" width="10" style="153" customWidth="1"/>
    <col min="2065" max="2065" width="12.28515625" style="153" customWidth="1"/>
    <col min="2066" max="2304" width="11.42578125" style="153"/>
    <col min="2305" max="2306" width="12.7109375" style="153" customWidth="1"/>
    <col min="2307" max="2307" width="21.28515625" style="153" customWidth="1"/>
    <col min="2308" max="2308" width="21.85546875" style="153" customWidth="1"/>
    <col min="2309" max="2311" width="12.7109375" style="153" customWidth="1"/>
    <col min="2312" max="2312" width="14.7109375" style="153" customWidth="1"/>
    <col min="2313" max="2313" width="13.42578125" style="153" customWidth="1"/>
    <col min="2314" max="2314" width="10" style="153" bestFit="1" customWidth="1"/>
    <col min="2315" max="2315" width="17.5703125" style="153" bestFit="1" customWidth="1"/>
    <col min="2316" max="2316" width="15.5703125" style="153" bestFit="1" customWidth="1"/>
    <col min="2317" max="2317" width="9" style="153" customWidth="1"/>
    <col min="2318" max="2318" width="7.28515625" style="153" bestFit="1" customWidth="1"/>
    <col min="2319" max="2319" width="11.42578125" style="153"/>
    <col min="2320" max="2320" width="10" style="153" customWidth="1"/>
    <col min="2321" max="2321" width="12.28515625" style="153" customWidth="1"/>
    <col min="2322" max="2560" width="11.42578125" style="153"/>
    <col min="2561" max="2562" width="12.7109375" style="153" customWidth="1"/>
    <col min="2563" max="2563" width="21.28515625" style="153" customWidth="1"/>
    <col min="2564" max="2564" width="21.85546875" style="153" customWidth="1"/>
    <col min="2565" max="2567" width="12.7109375" style="153" customWidth="1"/>
    <col min="2568" max="2568" width="14.7109375" style="153" customWidth="1"/>
    <col min="2569" max="2569" width="13.42578125" style="153" customWidth="1"/>
    <col min="2570" max="2570" width="10" style="153" bestFit="1" customWidth="1"/>
    <col min="2571" max="2571" width="17.5703125" style="153" bestFit="1" customWidth="1"/>
    <col min="2572" max="2572" width="15.5703125" style="153" bestFit="1" customWidth="1"/>
    <col min="2573" max="2573" width="9" style="153" customWidth="1"/>
    <col min="2574" max="2574" width="7.28515625" style="153" bestFit="1" customWidth="1"/>
    <col min="2575" max="2575" width="11.42578125" style="153"/>
    <col min="2576" max="2576" width="10" style="153" customWidth="1"/>
    <col min="2577" max="2577" width="12.28515625" style="153" customWidth="1"/>
    <col min="2578" max="2816" width="11.42578125" style="153"/>
    <col min="2817" max="2818" width="12.7109375" style="153" customWidth="1"/>
    <col min="2819" max="2819" width="21.28515625" style="153" customWidth="1"/>
    <col min="2820" max="2820" width="21.85546875" style="153" customWidth="1"/>
    <col min="2821" max="2823" width="12.7109375" style="153" customWidth="1"/>
    <col min="2824" max="2824" width="14.7109375" style="153" customWidth="1"/>
    <col min="2825" max="2825" width="13.42578125" style="153" customWidth="1"/>
    <col min="2826" max="2826" width="10" style="153" bestFit="1" customWidth="1"/>
    <col min="2827" max="2827" width="17.5703125" style="153" bestFit="1" customWidth="1"/>
    <col min="2828" max="2828" width="15.5703125" style="153" bestFit="1" customWidth="1"/>
    <col min="2829" max="2829" width="9" style="153" customWidth="1"/>
    <col min="2830" max="2830" width="7.28515625" style="153" bestFit="1" customWidth="1"/>
    <col min="2831" max="2831" width="11.42578125" style="153"/>
    <col min="2832" max="2832" width="10" style="153" customWidth="1"/>
    <col min="2833" max="2833" width="12.28515625" style="153" customWidth="1"/>
    <col min="2834" max="3072" width="11.42578125" style="153"/>
    <col min="3073" max="3074" width="12.7109375" style="153" customWidth="1"/>
    <col min="3075" max="3075" width="21.28515625" style="153" customWidth="1"/>
    <col min="3076" max="3076" width="21.85546875" style="153" customWidth="1"/>
    <col min="3077" max="3079" width="12.7109375" style="153" customWidth="1"/>
    <col min="3080" max="3080" width="14.7109375" style="153" customWidth="1"/>
    <col min="3081" max="3081" width="13.42578125" style="153" customWidth="1"/>
    <col min="3082" max="3082" width="10" style="153" bestFit="1" customWidth="1"/>
    <col min="3083" max="3083" width="17.5703125" style="153" bestFit="1" customWidth="1"/>
    <col min="3084" max="3084" width="15.5703125" style="153" bestFit="1" customWidth="1"/>
    <col min="3085" max="3085" width="9" style="153" customWidth="1"/>
    <col min="3086" max="3086" width="7.28515625" style="153" bestFit="1" customWidth="1"/>
    <col min="3087" max="3087" width="11.42578125" style="153"/>
    <col min="3088" max="3088" width="10" style="153" customWidth="1"/>
    <col min="3089" max="3089" width="12.28515625" style="153" customWidth="1"/>
    <col min="3090" max="3328" width="11.42578125" style="153"/>
    <col min="3329" max="3330" width="12.7109375" style="153" customWidth="1"/>
    <col min="3331" max="3331" width="21.28515625" style="153" customWidth="1"/>
    <col min="3332" max="3332" width="21.85546875" style="153" customWidth="1"/>
    <col min="3333" max="3335" width="12.7109375" style="153" customWidth="1"/>
    <col min="3336" max="3336" width="14.7109375" style="153" customWidth="1"/>
    <col min="3337" max="3337" width="13.42578125" style="153" customWidth="1"/>
    <col min="3338" max="3338" width="10" style="153" bestFit="1" customWidth="1"/>
    <col min="3339" max="3339" width="17.5703125" style="153" bestFit="1" customWidth="1"/>
    <col min="3340" max="3340" width="15.5703125" style="153" bestFit="1" customWidth="1"/>
    <col min="3341" max="3341" width="9" style="153" customWidth="1"/>
    <col min="3342" max="3342" width="7.28515625" style="153" bestFit="1" customWidth="1"/>
    <col min="3343" max="3343" width="11.42578125" style="153"/>
    <col min="3344" max="3344" width="10" style="153" customWidth="1"/>
    <col min="3345" max="3345" width="12.28515625" style="153" customWidth="1"/>
    <col min="3346" max="3584" width="11.42578125" style="153"/>
    <col min="3585" max="3586" width="12.7109375" style="153" customWidth="1"/>
    <col min="3587" max="3587" width="21.28515625" style="153" customWidth="1"/>
    <col min="3588" max="3588" width="21.85546875" style="153" customWidth="1"/>
    <col min="3589" max="3591" width="12.7109375" style="153" customWidth="1"/>
    <col min="3592" max="3592" width="14.7109375" style="153" customWidth="1"/>
    <col min="3593" max="3593" width="13.42578125" style="153" customWidth="1"/>
    <col min="3594" max="3594" width="10" style="153" bestFit="1" customWidth="1"/>
    <col min="3595" max="3595" width="17.5703125" style="153" bestFit="1" customWidth="1"/>
    <col min="3596" max="3596" width="15.5703125" style="153" bestFit="1" customWidth="1"/>
    <col min="3597" max="3597" width="9" style="153" customWidth="1"/>
    <col min="3598" max="3598" width="7.28515625" style="153" bestFit="1" customWidth="1"/>
    <col min="3599" max="3599" width="11.42578125" style="153"/>
    <col min="3600" max="3600" width="10" style="153" customWidth="1"/>
    <col min="3601" max="3601" width="12.28515625" style="153" customWidth="1"/>
    <col min="3602" max="3840" width="11.42578125" style="153"/>
    <col min="3841" max="3842" width="12.7109375" style="153" customWidth="1"/>
    <col min="3843" max="3843" width="21.28515625" style="153" customWidth="1"/>
    <col min="3844" max="3844" width="21.85546875" style="153" customWidth="1"/>
    <col min="3845" max="3847" width="12.7109375" style="153" customWidth="1"/>
    <col min="3848" max="3848" width="14.7109375" style="153" customWidth="1"/>
    <col min="3849" max="3849" width="13.42578125" style="153" customWidth="1"/>
    <col min="3850" max="3850" width="10" style="153" bestFit="1" customWidth="1"/>
    <col min="3851" max="3851" width="17.5703125" style="153" bestFit="1" customWidth="1"/>
    <col min="3852" max="3852" width="15.5703125" style="153" bestFit="1" customWidth="1"/>
    <col min="3853" max="3853" width="9" style="153" customWidth="1"/>
    <col min="3854" max="3854" width="7.28515625" style="153" bestFit="1" customWidth="1"/>
    <col min="3855" max="3855" width="11.42578125" style="153"/>
    <col min="3856" max="3856" width="10" style="153" customWidth="1"/>
    <col min="3857" max="3857" width="12.28515625" style="153" customWidth="1"/>
    <col min="3858" max="4096" width="11.42578125" style="153"/>
    <col min="4097" max="4098" width="12.7109375" style="153" customWidth="1"/>
    <col min="4099" max="4099" width="21.28515625" style="153" customWidth="1"/>
    <col min="4100" max="4100" width="21.85546875" style="153" customWidth="1"/>
    <col min="4101" max="4103" width="12.7109375" style="153" customWidth="1"/>
    <col min="4104" max="4104" width="14.7109375" style="153" customWidth="1"/>
    <col min="4105" max="4105" width="13.42578125" style="153" customWidth="1"/>
    <col min="4106" max="4106" width="10" style="153" bestFit="1" customWidth="1"/>
    <col min="4107" max="4107" width="17.5703125" style="153" bestFit="1" customWidth="1"/>
    <col min="4108" max="4108" width="15.5703125" style="153" bestFit="1" customWidth="1"/>
    <col min="4109" max="4109" width="9" style="153" customWidth="1"/>
    <col min="4110" max="4110" width="7.28515625" style="153" bestFit="1" customWidth="1"/>
    <col min="4111" max="4111" width="11.42578125" style="153"/>
    <col min="4112" max="4112" width="10" style="153" customWidth="1"/>
    <col min="4113" max="4113" width="12.28515625" style="153" customWidth="1"/>
    <col min="4114" max="4352" width="11.42578125" style="153"/>
    <col min="4353" max="4354" width="12.7109375" style="153" customWidth="1"/>
    <col min="4355" max="4355" width="21.28515625" style="153" customWidth="1"/>
    <col min="4356" max="4356" width="21.85546875" style="153" customWidth="1"/>
    <col min="4357" max="4359" width="12.7109375" style="153" customWidth="1"/>
    <col min="4360" max="4360" width="14.7109375" style="153" customWidth="1"/>
    <col min="4361" max="4361" width="13.42578125" style="153" customWidth="1"/>
    <col min="4362" max="4362" width="10" style="153" bestFit="1" customWidth="1"/>
    <col min="4363" max="4363" width="17.5703125" style="153" bestFit="1" customWidth="1"/>
    <col min="4364" max="4364" width="15.5703125" style="153" bestFit="1" customWidth="1"/>
    <col min="4365" max="4365" width="9" style="153" customWidth="1"/>
    <col min="4366" max="4366" width="7.28515625" style="153" bestFit="1" customWidth="1"/>
    <col min="4367" max="4367" width="11.42578125" style="153"/>
    <col min="4368" max="4368" width="10" style="153" customWidth="1"/>
    <col min="4369" max="4369" width="12.28515625" style="153" customWidth="1"/>
    <col min="4370" max="4608" width="11.42578125" style="153"/>
    <col min="4609" max="4610" width="12.7109375" style="153" customWidth="1"/>
    <col min="4611" max="4611" width="21.28515625" style="153" customWidth="1"/>
    <col min="4612" max="4612" width="21.85546875" style="153" customWidth="1"/>
    <col min="4613" max="4615" width="12.7109375" style="153" customWidth="1"/>
    <col min="4616" max="4616" width="14.7109375" style="153" customWidth="1"/>
    <col min="4617" max="4617" width="13.42578125" style="153" customWidth="1"/>
    <col min="4618" max="4618" width="10" style="153" bestFit="1" customWidth="1"/>
    <col min="4619" max="4619" width="17.5703125" style="153" bestFit="1" customWidth="1"/>
    <col min="4620" max="4620" width="15.5703125" style="153" bestFit="1" customWidth="1"/>
    <col min="4621" max="4621" width="9" style="153" customWidth="1"/>
    <col min="4622" max="4622" width="7.28515625" style="153" bestFit="1" customWidth="1"/>
    <col min="4623" max="4623" width="11.42578125" style="153"/>
    <col min="4624" max="4624" width="10" style="153" customWidth="1"/>
    <col min="4625" max="4625" width="12.28515625" style="153" customWidth="1"/>
    <col min="4626" max="4864" width="11.42578125" style="153"/>
    <col min="4865" max="4866" width="12.7109375" style="153" customWidth="1"/>
    <col min="4867" max="4867" width="21.28515625" style="153" customWidth="1"/>
    <col min="4868" max="4868" width="21.85546875" style="153" customWidth="1"/>
    <col min="4869" max="4871" width="12.7109375" style="153" customWidth="1"/>
    <col min="4872" max="4872" width="14.7109375" style="153" customWidth="1"/>
    <col min="4873" max="4873" width="13.42578125" style="153" customWidth="1"/>
    <col min="4874" max="4874" width="10" style="153" bestFit="1" customWidth="1"/>
    <col min="4875" max="4875" width="17.5703125" style="153" bestFit="1" customWidth="1"/>
    <col min="4876" max="4876" width="15.5703125" style="153" bestFit="1" customWidth="1"/>
    <col min="4877" max="4877" width="9" style="153" customWidth="1"/>
    <col min="4878" max="4878" width="7.28515625" style="153" bestFit="1" customWidth="1"/>
    <col min="4879" max="4879" width="11.42578125" style="153"/>
    <col min="4880" max="4880" width="10" style="153" customWidth="1"/>
    <col min="4881" max="4881" width="12.28515625" style="153" customWidth="1"/>
    <col min="4882" max="5120" width="11.42578125" style="153"/>
    <col min="5121" max="5122" width="12.7109375" style="153" customWidth="1"/>
    <col min="5123" max="5123" width="21.28515625" style="153" customWidth="1"/>
    <col min="5124" max="5124" width="21.85546875" style="153" customWidth="1"/>
    <col min="5125" max="5127" width="12.7109375" style="153" customWidth="1"/>
    <col min="5128" max="5128" width="14.7109375" style="153" customWidth="1"/>
    <col min="5129" max="5129" width="13.42578125" style="153" customWidth="1"/>
    <col min="5130" max="5130" width="10" style="153" bestFit="1" customWidth="1"/>
    <col min="5131" max="5131" width="17.5703125" style="153" bestFit="1" customWidth="1"/>
    <col min="5132" max="5132" width="15.5703125" style="153" bestFit="1" customWidth="1"/>
    <col min="5133" max="5133" width="9" style="153" customWidth="1"/>
    <col min="5134" max="5134" width="7.28515625" style="153" bestFit="1" customWidth="1"/>
    <col min="5135" max="5135" width="11.42578125" style="153"/>
    <col min="5136" max="5136" width="10" style="153" customWidth="1"/>
    <col min="5137" max="5137" width="12.28515625" style="153" customWidth="1"/>
    <col min="5138" max="5376" width="11.42578125" style="153"/>
    <col min="5377" max="5378" width="12.7109375" style="153" customWidth="1"/>
    <col min="5379" max="5379" width="21.28515625" style="153" customWidth="1"/>
    <col min="5380" max="5380" width="21.85546875" style="153" customWidth="1"/>
    <col min="5381" max="5383" width="12.7109375" style="153" customWidth="1"/>
    <col min="5384" max="5384" width="14.7109375" style="153" customWidth="1"/>
    <col min="5385" max="5385" width="13.42578125" style="153" customWidth="1"/>
    <col min="5386" max="5386" width="10" style="153" bestFit="1" customWidth="1"/>
    <col min="5387" max="5387" width="17.5703125" style="153" bestFit="1" customWidth="1"/>
    <col min="5388" max="5388" width="15.5703125" style="153" bestFit="1" customWidth="1"/>
    <col min="5389" max="5389" width="9" style="153" customWidth="1"/>
    <col min="5390" max="5390" width="7.28515625" style="153" bestFit="1" customWidth="1"/>
    <col min="5391" max="5391" width="11.42578125" style="153"/>
    <col min="5392" max="5392" width="10" style="153" customWidth="1"/>
    <col min="5393" max="5393" width="12.28515625" style="153" customWidth="1"/>
    <col min="5394" max="5632" width="11.42578125" style="153"/>
    <col min="5633" max="5634" width="12.7109375" style="153" customWidth="1"/>
    <col min="5635" max="5635" width="21.28515625" style="153" customWidth="1"/>
    <col min="5636" max="5636" width="21.85546875" style="153" customWidth="1"/>
    <col min="5637" max="5639" width="12.7109375" style="153" customWidth="1"/>
    <col min="5640" max="5640" width="14.7109375" style="153" customWidth="1"/>
    <col min="5641" max="5641" width="13.42578125" style="153" customWidth="1"/>
    <col min="5642" max="5642" width="10" style="153" bestFit="1" customWidth="1"/>
    <col min="5643" max="5643" width="17.5703125" style="153" bestFit="1" customWidth="1"/>
    <col min="5644" max="5644" width="15.5703125" style="153" bestFit="1" customWidth="1"/>
    <col min="5645" max="5645" width="9" style="153" customWidth="1"/>
    <col min="5646" max="5646" width="7.28515625" style="153" bestFit="1" customWidth="1"/>
    <col min="5647" max="5647" width="11.42578125" style="153"/>
    <col min="5648" max="5648" width="10" style="153" customWidth="1"/>
    <col min="5649" max="5649" width="12.28515625" style="153" customWidth="1"/>
    <col min="5650" max="5888" width="11.42578125" style="153"/>
    <col min="5889" max="5890" width="12.7109375" style="153" customWidth="1"/>
    <col min="5891" max="5891" width="21.28515625" style="153" customWidth="1"/>
    <col min="5892" max="5892" width="21.85546875" style="153" customWidth="1"/>
    <col min="5893" max="5895" width="12.7109375" style="153" customWidth="1"/>
    <col min="5896" max="5896" width="14.7109375" style="153" customWidth="1"/>
    <col min="5897" max="5897" width="13.42578125" style="153" customWidth="1"/>
    <col min="5898" max="5898" width="10" style="153" bestFit="1" customWidth="1"/>
    <col min="5899" max="5899" width="17.5703125" style="153" bestFit="1" customWidth="1"/>
    <col min="5900" max="5900" width="15.5703125" style="153" bestFit="1" customWidth="1"/>
    <col min="5901" max="5901" width="9" style="153" customWidth="1"/>
    <col min="5902" max="5902" width="7.28515625" style="153" bestFit="1" customWidth="1"/>
    <col min="5903" max="5903" width="11.42578125" style="153"/>
    <col min="5904" max="5904" width="10" style="153" customWidth="1"/>
    <col min="5905" max="5905" width="12.28515625" style="153" customWidth="1"/>
    <col min="5906" max="6144" width="11.42578125" style="153"/>
    <col min="6145" max="6146" width="12.7109375" style="153" customWidth="1"/>
    <col min="6147" max="6147" width="21.28515625" style="153" customWidth="1"/>
    <col min="6148" max="6148" width="21.85546875" style="153" customWidth="1"/>
    <col min="6149" max="6151" width="12.7109375" style="153" customWidth="1"/>
    <col min="6152" max="6152" width="14.7109375" style="153" customWidth="1"/>
    <col min="6153" max="6153" width="13.42578125" style="153" customWidth="1"/>
    <col min="6154" max="6154" width="10" style="153" bestFit="1" customWidth="1"/>
    <col min="6155" max="6155" width="17.5703125" style="153" bestFit="1" customWidth="1"/>
    <col min="6156" max="6156" width="15.5703125" style="153" bestFit="1" customWidth="1"/>
    <col min="6157" max="6157" width="9" style="153" customWidth="1"/>
    <col min="6158" max="6158" width="7.28515625" style="153" bestFit="1" customWidth="1"/>
    <col min="6159" max="6159" width="11.42578125" style="153"/>
    <col min="6160" max="6160" width="10" style="153" customWidth="1"/>
    <col min="6161" max="6161" width="12.28515625" style="153" customWidth="1"/>
    <col min="6162" max="6400" width="11.42578125" style="153"/>
    <col min="6401" max="6402" width="12.7109375" style="153" customWidth="1"/>
    <col min="6403" max="6403" width="21.28515625" style="153" customWidth="1"/>
    <col min="6404" max="6404" width="21.85546875" style="153" customWidth="1"/>
    <col min="6405" max="6407" width="12.7109375" style="153" customWidth="1"/>
    <col min="6408" max="6408" width="14.7109375" style="153" customWidth="1"/>
    <col min="6409" max="6409" width="13.42578125" style="153" customWidth="1"/>
    <col min="6410" max="6410" width="10" style="153" bestFit="1" customWidth="1"/>
    <col min="6411" max="6411" width="17.5703125" style="153" bestFit="1" customWidth="1"/>
    <col min="6412" max="6412" width="15.5703125" style="153" bestFit="1" customWidth="1"/>
    <col min="6413" max="6413" width="9" style="153" customWidth="1"/>
    <col min="6414" max="6414" width="7.28515625" style="153" bestFit="1" customWidth="1"/>
    <col min="6415" max="6415" width="11.42578125" style="153"/>
    <col min="6416" max="6416" width="10" style="153" customWidth="1"/>
    <col min="6417" max="6417" width="12.28515625" style="153" customWidth="1"/>
    <col min="6418" max="6656" width="11.42578125" style="153"/>
    <col min="6657" max="6658" width="12.7109375" style="153" customWidth="1"/>
    <col min="6659" max="6659" width="21.28515625" style="153" customWidth="1"/>
    <col min="6660" max="6660" width="21.85546875" style="153" customWidth="1"/>
    <col min="6661" max="6663" width="12.7109375" style="153" customWidth="1"/>
    <col min="6664" max="6664" width="14.7109375" style="153" customWidth="1"/>
    <col min="6665" max="6665" width="13.42578125" style="153" customWidth="1"/>
    <col min="6666" max="6666" width="10" style="153" bestFit="1" customWidth="1"/>
    <col min="6667" max="6667" width="17.5703125" style="153" bestFit="1" customWidth="1"/>
    <col min="6668" max="6668" width="15.5703125" style="153" bestFit="1" customWidth="1"/>
    <col min="6669" max="6669" width="9" style="153" customWidth="1"/>
    <col min="6670" max="6670" width="7.28515625" style="153" bestFit="1" customWidth="1"/>
    <col min="6671" max="6671" width="11.42578125" style="153"/>
    <col min="6672" max="6672" width="10" style="153" customWidth="1"/>
    <col min="6673" max="6673" width="12.28515625" style="153" customWidth="1"/>
    <col min="6674" max="6912" width="11.42578125" style="153"/>
    <col min="6913" max="6914" width="12.7109375" style="153" customWidth="1"/>
    <col min="6915" max="6915" width="21.28515625" style="153" customWidth="1"/>
    <col min="6916" max="6916" width="21.85546875" style="153" customWidth="1"/>
    <col min="6917" max="6919" width="12.7109375" style="153" customWidth="1"/>
    <col min="6920" max="6920" width="14.7109375" style="153" customWidth="1"/>
    <col min="6921" max="6921" width="13.42578125" style="153" customWidth="1"/>
    <col min="6922" max="6922" width="10" style="153" bestFit="1" customWidth="1"/>
    <col min="6923" max="6923" width="17.5703125" style="153" bestFit="1" customWidth="1"/>
    <col min="6924" max="6924" width="15.5703125" style="153" bestFit="1" customWidth="1"/>
    <col min="6925" max="6925" width="9" style="153" customWidth="1"/>
    <col min="6926" max="6926" width="7.28515625" style="153" bestFit="1" customWidth="1"/>
    <col min="6927" max="6927" width="11.42578125" style="153"/>
    <col min="6928" max="6928" width="10" style="153" customWidth="1"/>
    <col min="6929" max="6929" width="12.28515625" style="153" customWidth="1"/>
    <col min="6930" max="7168" width="11.42578125" style="153"/>
    <col min="7169" max="7170" width="12.7109375" style="153" customWidth="1"/>
    <col min="7171" max="7171" width="21.28515625" style="153" customWidth="1"/>
    <col min="7172" max="7172" width="21.85546875" style="153" customWidth="1"/>
    <col min="7173" max="7175" width="12.7109375" style="153" customWidth="1"/>
    <col min="7176" max="7176" width="14.7109375" style="153" customWidth="1"/>
    <col min="7177" max="7177" width="13.42578125" style="153" customWidth="1"/>
    <col min="7178" max="7178" width="10" style="153" bestFit="1" customWidth="1"/>
    <col min="7179" max="7179" width="17.5703125" style="153" bestFit="1" customWidth="1"/>
    <col min="7180" max="7180" width="15.5703125" style="153" bestFit="1" customWidth="1"/>
    <col min="7181" max="7181" width="9" style="153" customWidth="1"/>
    <col min="7182" max="7182" width="7.28515625" style="153" bestFit="1" customWidth="1"/>
    <col min="7183" max="7183" width="11.42578125" style="153"/>
    <col min="7184" max="7184" width="10" style="153" customWidth="1"/>
    <col min="7185" max="7185" width="12.28515625" style="153" customWidth="1"/>
    <col min="7186" max="7424" width="11.42578125" style="153"/>
    <col min="7425" max="7426" width="12.7109375" style="153" customWidth="1"/>
    <col min="7427" max="7427" width="21.28515625" style="153" customWidth="1"/>
    <col min="7428" max="7428" width="21.85546875" style="153" customWidth="1"/>
    <col min="7429" max="7431" width="12.7109375" style="153" customWidth="1"/>
    <col min="7432" max="7432" width="14.7109375" style="153" customWidth="1"/>
    <col min="7433" max="7433" width="13.42578125" style="153" customWidth="1"/>
    <col min="7434" max="7434" width="10" style="153" bestFit="1" customWidth="1"/>
    <col min="7435" max="7435" width="17.5703125" style="153" bestFit="1" customWidth="1"/>
    <col min="7436" max="7436" width="15.5703125" style="153" bestFit="1" customWidth="1"/>
    <col min="7437" max="7437" width="9" style="153" customWidth="1"/>
    <col min="7438" max="7438" width="7.28515625" style="153" bestFit="1" customWidth="1"/>
    <col min="7439" max="7439" width="11.42578125" style="153"/>
    <col min="7440" max="7440" width="10" style="153" customWidth="1"/>
    <col min="7441" max="7441" width="12.28515625" style="153" customWidth="1"/>
    <col min="7442" max="7680" width="11.42578125" style="153"/>
    <col min="7681" max="7682" width="12.7109375" style="153" customWidth="1"/>
    <col min="7683" max="7683" width="21.28515625" style="153" customWidth="1"/>
    <col min="7684" max="7684" width="21.85546875" style="153" customWidth="1"/>
    <col min="7685" max="7687" width="12.7109375" style="153" customWidth="1"/>
    <col min="7688" max="7688" width="14.7109375" style="153" customWidth="1"/>
    <col min="7689" max="7689" width="13.42578125" style="153" customWidth="1"/>
    <col min="7690" max="7690" width="10" style="153" bestFit="1" customWidth="1"/>
    <col min="7691" max="7691" width="17.5703125" style="153" bestFit="1" customWidth="1"/>
    <col min="7692" max="7692" width="15.5703125" style="153" bestFit="1" customWidth="1"/>
    <col min="7693" max="7693" width="9" style="153" customWidth="1"/>
    <col min="7694" max="7694" width="7.28515625" style="153" bestFit="1" customWidth="1"/>
    <col min="7695" max="7695" width="11.42578125" style="153"/>
    <col min="7696" max="7696" width="10" style="153" customWidth="1"/>
    <col min="7697" max="7697" width="12.28515625" style="153" customWidth="1"/>
    <col min="7698" max="7936" width="11.42578125" style="153"/>
    <col min="7937" max="7938" width="12.7109375" style="153" customWidth="1"/>
    <col min="7939" max="7939" width="21.28515625" style="153" customWidth="1"/>
    <col min="7940" max="7940" width="21.85546875" style="153" customWidth="1"/>
    <col min="7941" max="7943" width="12.7109375" style="153" customWidth="1"/>
    <col min="7944" max="7944" width="14.7109375" style="153" customWidth="1"/>
    <col min="7945" max="7945" width="13.42578125" style="153" customWidth="1"/>
    <col min="7946" max="7946" width="10" style="153" bestFit="1" customWidth="1"/>
    <col min="7947" max="7947" width="17.5703125" style="153" bestFit="1" customWidth="1"/>
    <col min="7948" max="7948" width="15.5703125" style="153" bestFit="1" customWidth="1"/>
    <col min="7949" max="7949" width="9" style="153" customWidth="1"/>
    <col min="7950" max="7950" width="7.28515625" style="153" bestFit="1" customWidth="1"/>
    <col min="7951" max="7951" width="11.42578125" style="153"/>
    <col min="7952" max="7952" width="10" style="153" customWidth="1"/>
    <col min="7953" max="7953" width="12.28515625" style="153" customWidth="1"/>
    <col min="7954" max="8192" width="11.42578125" style="153"/>
    <col min="8193" max="8194" width="12.7109375" style="153" customWidth="1"/>
    <col min="8195" max="8195" width="21.28515625" style="153" customWidth="1"/>
    <col min="8196" max="8196" width="21.85546875" style="153" customWidth="1"/>
    <col min="8197" max="8199" width="12.7109375" style="153" customWidth="1"/>
    <col min="8200" max="8200" width="14.7109375" style="153" customWidth="1"/>
    <col min="8201" max="8201" width="13.42578125" style="153" customWidth="1"/>
    <col min="8202" max="8202" width="10" style="153" bestFit="1" customWidth="1"/>
    <col min="8203" max="8203" width="17.5703125" style="153" bestFit="1" customWidth="1"/>
    <col min="8204" max="8204" width="15.5703125" style="153" bestFit="1" customWidth="1"/>
    <col min="8205" max="8205" width="9" style="153" customWidth="1"/>
    <col min="8206" max="8206" width="7.28515625" style="153" bestFit="1" customWidth="1"/>
    <col min="8207" max="8207" width="11.42578125" style="153"/>
    <col min="8208" max="8208" width="10" style="153" customWidth="1"/>
    <col min="8209" max="8209" width="12.28515625" style="153" customWidth="1"/>
    <col min="8210" max="8448" width="11.42578125" style="153"/>
    <col min="8449" max="8450" width="12.7109375" style="153" customWidth="1"/>
    <col min="8451" max="8451" width="21.28515625" style="153" customWidth="1"/>
    <col min="8452" max="8452" width="21.85546875" style="153" customWidth="1"/>
    <col min="8453" max="8455" width="12.7109375" style="153" customWidth="1"/>
    <col min="8456" max="8456" width="14.7109375" style="153" customWidth="1"/>
    <col min="8457" max="8457" width="13.42578125" style="153" customWidth="1"/>
    <col min="8458" max="8458" width="10" style="153" bestFit="1" customWidth="1"/>
    <col min="8459" max="8459" width="17.5703125" style="153" bestFit="1" customWidth="1"/>
    <col min="8460" max="8460" width="15.5703125" style="153" bestFit="1" customWidth="1"/>
    <col min="8461" max="8461" width="9" style="153" customWidth="1"/>
    <col min="8462" max="8462" width="7.28515625" style="153" bestFit="1" customWidth="1"/>
    <col min="8463" max="8463" width="11.42578125" style="153"/>
    <col min="8464" max="8464" width="10" style="153" customWidth="1"/>
    <col min="8465" max="8465" width="12.28515625" style="153" customWidth="1"/>
    <col min="8466" max="8704" width="11.42578125" style="153"/>
    <col min="8705" max="8706" width="12.7109375" style="153" customWidth="1"/>
    <col min="8707" max="8707" width="21.28515625" style="153" customWidth="1"/>
    <col min="8708" max="8708" width="21.85546875" style="153" customWidth="1"/>
    <col min="8709" max="8711" width="12.7109375" style="153" customWidth="1"/>
    <col min="8712" max="8712" width="14.7109375" style="153" customWidth="1"/>
    <col min="8713" max="8713" width="13.42578125" style="153" customWidth="1"/>
    <col min="8714" max="8714" width="10" style="153" bestFit="1" customWidth="1"/>
    <col min="8715" max="8715" width="17.5703125" style="153" bestFit="1" customWidth="1"/>
    <col min="8716" max="8716" width="15.5703125" style="153" bestFit="1" customWidth="1"/>
    <col min="8717" max="8717" width="9" style="153" customWidth="1"/>
    <col min="8718" max="8718" width="7.28515625" style="153" bestFit="1" customWidth="1"/>
    <col min="8719" max="8719" width="11.42578125" style="153"/>
    <col min="8720" max="8720" width="10" style="153" customWidth="1"/>
    <col min="8721" max="8721" width="12.28515625" style="153" customWidth="1"/>
    <col min="8722" max="8960" width="11.42578125" style="153"/>
    <col min="8961" max="8962" width="12.7109375" style="153" customWidth="1"/>
    <col min="8963" max="8963" width="21.28515625" style="153" customWidth="1"/>
    <col min="8964" max="8964" width="21.85546875" style="153" customWidth="1"/>
    <col min="8965" max="8967" width="12.7109375" style="153" customWidth="1"/>
    <col min="8968" max="8968" width="14.7109375" style="153" customWidth="1"/>
    <col min="8969" max="8969" width="13.42578125" style="153" customWidth="1"/>
    <col min="8970" max="8970" width="10" style="153" bestFit="1" customWidth="1"/>
    <col min="8971" max="8971" width="17.5703125" style="153" bestFit="1" customWidth="1"/>
    <col min="8972" max="8972" width="15.5703125" style="153" bestFit="1" customWidth="1"/>
    <col min="8973" max="8973" width="9" style="153" customWidth="1"/>
    <col min="8974" max="8974" width="7.28515625" style="153" bestFit="1" customWidth="1"/>
    <col min="8975" max="8975" width="11.42578125" style="153"/>
    <col min="8976" max="8976" width="10" style="153" customWidth="1"/>
    <col min="8977" max="8977" width="12.28515625" style="153" customWidth="1"/>
    <col min="8978" max="9216" width="11.42578125" style="153"/>
    <col min="9217" max="9218" width="12.7109375" style="153" customWidth="1"/>
    <col min="9219" max="9219" width="21.28515625" style="153" customWidth="1"/>
    <col min="9220" max="9220" width="21.85546875" style="153" customWidth="1"/>
    <col min="9221" max="9223" width="12.7109375" style="153" customWidth="1"/>
    <col min="9224" max="9224" width="14.7109375" style="153" customWidth="1"/>
    <col min="9225" max="9225" width="13.42578125" style="153" customWidth="1"/>
    <col min="9226" max="9226" width="10" style="153" bestFit="1" customWidth="1"/>
    <col min="9227" max="9227" width="17.5703125" style="153" bestFit="1" customWidth="1"/>
    <col min="9228" max="9228" width="15.5703125" style="153" bestFit="1" customWidth="1"/>
    <col min="9229" max="9229" width="9" style="153" customWidth="1"/>
    <col min="9230" max="9230" width="7.28515625" style="153" bestFit="1" customWidth="1"/>
    <col min="9231" max="9231" width="11.42578125" style="153"/>
    <col min="9232" max="9232" width="10" style="153" customWidth="1"/>
    <col min="9233" max="9233" width="12.28515625" style="153" customWidth="1"/>
    <col min="9234" max="9472" width="11.42578125" style="153"/>
    <col min="9473" max="9474" width="12.7109375" style="153" customWidth="1"/>
    <col min="9475" max="9475" width="21.28515625" style="153" customWidth="1"/>
    <col min="9476" max="9476" width="21.85546875" style="153" customWidth="1"/>
    <col min="9477" max="9479" width="12.7109375" style="153" customWidth="1"/>
    <col min="9480" max="9480" width="14.7109375" style="153" customWidth="1"/>
    <col min="9481" max="9481" width="13.42578125" style="153" customWidth="1"/>
    <col min="9482" max="9482" width="10" style="153" bestFit="1" customWidth="1"/>
    <col min="9483" max="9483" width="17.5703125" style="153" bestFit="1" customWidth="1"/>
    <col min="9484" max="9484" width="15.5703125" style="153" bestFit="1" customWidth="1"/>
    <col min="9485" max="9485" width="9" style="153" customWidth="1"/>
    <col min="9486" max="9486" width="7.28515625" style="153" bestFit="1" customWidth="1"/>
    <col min="9487" max="9487" width="11.42578125" style="153"/>
    <col min="9488" max="9488" width="10" style="153" customWidth="1"/>
    <col min="9489" max="9489" width="12.28515625" style="153" customWidth="1"/>
    <col min="9490" max="9728" width="11.42578125" style="153"/>
    <col min="9729" max="9730" width="12.7109375" style="153" customWidth="1"/>
    <col min="9731" max="9731" width="21.28515625" style="153" customWidth="1"/>
    <col min="9732" max="9732" width="21.85546875" style="153" customWidth="1"/>
    <col min="9733" max="9735" width="12.7109375" style="153" customWidth="1"/>
    <col min="9736" max="9736" width="14.7109375" style="153" customWidth="1"/>
    <col min="9737" max="9737" width="13.42578125" style="153" customWidth="1"/>
    <col min="9738" max="9738" width="10" style="153" bestFit="1" customWidth="1"/>
    <col min="9739" max="9739" width="17.5703125" style="153" bestFit="1" customWidth="1"/>
    <col min="9740" max="9740" width="15.5703125" style="153" bestFit="1" customWidth="1"/>
    <col min="9741" max="9741" width="9" style="153" customWidth="1"/>
    <col min="9742" max="9742" width="7.28515625" style="153" bestFit="1" customWidth="1"/>
    <col min="9743" max="9743" width="11.42578125" style="153"/>
    <col min="9744" max="9744" width="10" style="153" customWidth="1"/>
    <col min="9745" max="9745" width="12.28515625" style="153" customWidth="1"/>
    <col min="9746" max="9984" width="11.42578125" style="153"/>
    <col min="9985" max="9986" width="12.7109375" style="153" customWidth="1"/>
    <col min="9987" max="9987" width="21.28515625" style="153" customWidth="1"/>
    <col min="9988" max="9988" width="21.85546875" style="153" customWidth="1"/>
    <col min="9989" max="9991" width="12.7109375" style="153" customWidth="1"/>
    <col min="9992" max="9992" width="14.7109375" style="153" customWidth="1"/>
    <col min="9993" max="9993" width="13.42578125" style="153" customWidth="1"/>
    <col min="9994" max="9994" width="10" style="153" bestFit="1" customWidth="1"/>
    <col min="9995" max="9995" width="17.5703125" style="153" bestFit="1" customWidth="1"/>
    <col min="9996" max="9996" width="15.5703125" style="153" bestFit="1" customWidth="1"/>
    <col min="9997" max="9997" width="9" style="153" customWidth="1"/>
    <col min="9998" max="9998" width="7.28515625" style="153" bestFit="1" customWidth="1"/>
    <col min="9999" max="9999" width="11.42578125" style="153"/>
    <col min="10000" max="10000" width="10" style="153" customWidth="1"/>
    <col min="10001" max="10001" width="12.28515625" style="153" customWidth="1"/>
    <col min="10002" max="10240" width="11.42578125" style="153"/>
    <col min="10241" max="10242" width="12.7109375" style="153" customWidth="1"/>
    <col min="10243" max="10243" width="21.28515625" style="153" customWidth="1"/>
    <col min="10244" max="10244" width="21.85546875" style="153" customWidth="1"/>
    <col min="10245" max="10247" width="12.7109375" style="153" customWidth="1"/>
    <col min="10248" max="10248" width="14.7109375" style="153" customWidth="1"/>
    <col min="10249" max="10249" width="13.42578125" style="153" customWidth="1"/>
    <col min="10250" max="10250" width="10" style="153" bestFit="1" customWidth="1"/>
    <col min="10251" max="10251" width="17.5703125" style="153" bestFit="1" customWidth="1"/>
    <col min="10252" max="10252" width="15.5703125" style="153" bestFit="1" customWidth="1"/>
    <col min="10253" max="10253" width="9" style="153" customWidth="1"/>
    <col min="10254" max="10254" width="7.28515625" style="153" bestFit="1" customWidth="1"/>
    <col min="10255" max="10255" width="11.42578125" style="153"/>
    <col min="10256" max="10256" width="10" style="153" customWidth="1"/>
    <col min="10257" max="10257" width="12.28515625" style="153" customWidth="1"/>
    <col min="10258" max="10496" width="11.42578125" style="153"/>
    <col min="10497" max="10498" width="12.7109375" style="153" customWidth="1"/>
    <col min="10499" max="10499" width="21.28515625" style="153" customWidth="1"/>
    <col min="10500" max="10500" width="21.85546875" style="153" customWidth="1"/>
    <col min="10501" max="10503" width="12.7109375" style="153" customWidth="1"/>
    <col min="10504" max="10504" width="14.7109375" style="153" customWidth="1"/>
    <col min="10505" max="10505" width="13.42578125" style="153" customWidth="1"/>
    <col min="10506" max="10506" width="10" style="153" bestFit="1" customWidth="1"/>
    <col min="10507" max="10507" width="17.5703125" style="153" bestFit="1" customWidth="1"/>
    <col min="10508" max="10508" width="15.5703125" style="153" bestFit="1" customWidth="1"/>
    <col min="10509" max="10509" width="9" style="153" customWidth="1"/>
    <col min="10510" max="10510" width="7.28515625" style="153" bestFit="1" customWidth="1"/>
    <col min="10511" max="10511" width="11.42578125" style="153"/>
    <col min="10512" max="10512" width="10" style="153" customWidth="1"/>
    <col min="10513" max="10513" width="12.28515625" style="153" customWidth="1"/>
    <col min="10514" max="10752" width="11.42578125" style="153"/>
    <col min="10753" max="10754" width="12.7109375" style="153" customWidth="1"/>
    <col min="10755" max="10755" width="21.28515625" style="153" customWidth="1"/>
    <col min="10756" max="10756" width="21.85546875" style="153" customWidth="1"/>
    <col min="10757" max="10759" width="12.7109375" style="153" customWidth="1"/>
    <col min="10760" max="10760" width="14.7109375" style="153" customWidth="1"/>
    <col min="10761" max="10761" width="13.42578125" style="153" customWidth="1"/>
    <col min="10762" max="10762" width="10" style="153" bestFit="1" customWidth="1"/>
    <col min="10763" max="10763" width="17.5703125" style="153" bestFit="1" customWidth="1"/>
    <col min="10764" max="10764" width="15.5703125" style="153" bestFit="1" customWidth="1"/>
    <col min="10765" max="10765" width="9" style="153" customWidth="1"/>
    <col min="10766" max="10766" width="7.28515625" style="153" bestFit="1" customWidth="1"/>
    <col min="10767" max="10767" width="11.42578125" style="153"/>
    <col min="10768" max="10768" width="10" style="153" customWidth="1"/>
    <col min="10769" max="10769" width="12.28515625" style="153" customWidth="1"/>
    <col min="10770" max="11008" width="11.42578125" style="153"/>
    <col min="11009" max="11010" width="12.7109375" style="153" customWidth="1"/>
    <col min="11011" max="11011" width="21.28515625" style="153" customWidth="1"/>
    <col min="11012" max="11012" width="21.85546875" style="153" customWidth="1"/>
    <col min="11013" max="11015" width="12.7109375" style="153" customWidth="1"/>
    <col min="11016" max="11016" width="14.7109375" style="153" customWidth="1"/>
    <col min="11017" max="11017" width="13.42578125" style="153" customWidth="1"/>
    <col min="11018" max="11018" width="10" style="153" bestFit="1" customWidth="1"/>
    <col min="11019" max="11019" width="17.5703125" style="153" bestFit="1" customWidth="1"/>
    <col min="11020" max="11020" width="15.5703125" style="153" bestFit="1" customWidth="1"/>
    <col min="11021" max="11021" width="9" style="153" customWidth="1"/>
    <col min="11022" max="11022" width="7.28515625" style="153" bestFit="1" customWidth="1"/>
    <col min="11023" max="11023" width="11.42578125" style="153"/>
    <col min="11024" max="11024" width="10" style="153" customWidth="1"/>
    <col min="11025" max="11025" width="12.28515625" style="153" customWidth="1"/>
    <col min="11026" max="11264" width="11.42578125" style="153"/>
    <col min="11265" max="11266" width="12.7109375" style="153" customWidth="1"/>
    <col min="11267" max="11267" width="21.28515625" style="153" customWidth="1"/>
    <col min="11268" max="11268" width="21.85546875" style="153" customWidth="1"/>
    <col min="11269" max="11271" width="12.7109375" style="153" customWidth="1"/>
    <col min="11272" max="11272" width="14.7109375" style="153" customWidth="1"/>
    <col min="11273" max="11273" width="13.42578125" style="153" customWidth="1"/>
    <col min="11274" max="11274" width="10" style="153" bestFit="1" customWidth="1"/>
    <col min="11275" max="11275" width="17.5703125" style="153" bestFit="1" customWidth="1"/>
    <col min="11276" max="11276" width="15.5703125" style="153" bestFit="1" customWidth="1"/>
    <col min="11277" max="11277" width="9" style="153" customWidth="1"/>
    <col min="11278" max="11278" width="7.28515625" style="153" bestFit="1" customWidth="1"/>
    <col min="11279" max="11279" width="11.42578125" style="153"/>
    <col min="11280" max="11280" width="10" style="153" customWidth="1"/>
    <col min="11281" max="11281" width="12.28515625" style="153" customWidth="1"/>
    <col min="11282" max="11520" width="11.42578125" style="153"/>
    <col min="11521" max="11522" width="12.7109375" style="153" customWidth="1"/>
    <col min="11523" max="11523" width="21.28515625" style="153" customWidth="1"/>
    <col min="11524" max="11524" width="21.85546875" style="153" customWidth="1"/>
    <col min="11525" max="11527" width="12.7109375" style="153" customWidth="1"/>
    <col min="11528" max="11528" width="14.7109375" style="153" customWidth="1"/>
    <col min="11529" max="11529" width="13.42578125" style="153" customWidth="1"/>
    <col min="11530" max="11530" width="10" style="153" bestFit="1" customWidth="1"/>
    <col min="11531" max="11531" width="17.5703125" style="153" bestFit="1" customWidth="1"/>
    <col min="11532" max="11532" width="15.5703125" style="153" bestFit="1" customWidth="1"/>
    <col min="11533" max="11533" width="9" style="153" customWidth="1"/>
    <col min="11534" max="11534" width="7.28515625" style="153" bestFit="1" customWidth="1"/>
    <col min="11535" max="11535" width="11.42578125" style="153"/>
    <col min="11536" max="11536" width="10" style="153" customWidth="1"/>
    <col min="11537" max="11537" width="12.28515625" style="153" customWidth="1"/>
    <col min="11538" max="11776" width="11.42578125" style="153"/>
    <col min="11777" max="11778" width="12.7109375" style="153" customWidth="1"/>
    <col min="11779" max="11779" width="21.28515625" style="153" customWidth="1"/>
    <col min="11780" max="11780" width="21.85546875" style="153" customWidth="1"/>
    <col min="11781" max="11783" width="12.7109375" style="153" customWidth="1"/>
    <col min="11784" max="11784" width="14.7109375" style="153" customWidth="1"/>
    <col min="11785" max="11785" width="13.42578125" style="153" customWidth="1"/>
    <col min="11786" max="11786" width="10" style="153" bestFit="1" customWidth="1"/>
    <col min="11787" max="11787" width="17.5703125" style="153" bestFit="1" customWidth="1"/>
    <col min="11788" max="11788" width="15.5703125" style="153" bestFit="1" customWidth="1"/>
    <col min="11789" max="11789" width="9" style="153" customWidth="1"/>
    <col min="11790" max="11790" width="7.28515625" style="153" bestFit="1" customWidth="1"/>
    <col min="11791" max="11791" width="11.42578125" style="153"/>
    <col min="11792" max="11792" width="10" style="153" customWidth="1"/>
    <col min="11793" max="11793" width="12.28515625" style="153" customWidth="1"/>
    <col min="11794" max="12032" width="11.42578125" style="153"/>
    <col min="12033" max="12034" width="12.7109375" style="153" customWidth="1"/>
    <col min="12035" max="12035" width="21.28515625" style="153" customWidth="1"/>
    <col min="12036" max="12036" width="21.85546875" style="153" customWidth="1"/>
    <col min="12037" max="12039" width="12.7109375" style="153" customWidth="1"/>
    <col min="12040" max="12040" width="14.7109375" style="153" customWidth="1"/>
    <col min="12041" max="12041" width="13.42578125" style="153" customWidth="1"/>
    <col min="12042" max="12042" width="10" style="153" bestFit="1" customWidth="1"/>
    <col min="12043" max="12043" width="17.5703125" style="153" bestFit="1" customWidth="1"/>
    <col min="12044" max="12044" width="15.5703125" style="153" bestFit="1" customWidth="1"/>
    <col min="12045" max="12045" width="9" style="153" customWidth="1"/>
    <col min="12046" max="12046" width="7.28515625" style="153" bestFit="1" customWidth="1"/>
    <col min="12047" max="12047" width="11.42578125" style="153"/>
    <col min="12048" max="12048" width="10" style="153" customWidth="1"/>
    <col min="12049" max="12049" width="12.28515625" style="153" customWidth="1"/>
    <col min="12050" max="12288" width="11.42578125" style="153"/>
    <col min="12289" max="12290" width="12.7109375" style="153" customWidth="1"/>
    <col min="12291" max="12291" width="21.28515625" style="153" customWidth="1"/>
    <col min="12292" max="12292" width="21.85546875" style="153" customWidth="1"/>
    <col min="12293" max="12295" width="12.7109375" style="153" customWidth="1"/>
    <col min="12296" max="12296" width="14.7109375" style="153" customWidth="1"/>
    <col min="12297" max="12297" width="13.42578125" style="153" customWidth="1"/>
    <col min="12298" max="12298" width="10" style="153" bestFit="1" customWidth="1"/>
    <col min="12299" max="12299" width="17.5703125" style="153" bestFit="1" customWidth="1"/>
    <col min="12300" max="12300" width="15.5703125" style="153" bestFit="1" customWidth="1"/>
    <col min="12301" max="12301" width="9" style="153" customWidth="1"/>
    <col min="12302" max="12302" width="7.28515625" style="153" bestFit="1" customWidth="1"/>
    <col min="12303" max="12303" width="11.42578125" style="153"/>
    <col min="12304" max="12304" width="10" style="153" customWidth="1"/>
    <col min="12305" max="12305" width="12.28515625" style="153" customWidth="1"/>
    <col min="12306" max="12544" width="11.42578125" style="153"/>
    <col min="12545" max="12546" width="12.7109375" style="153" customWidth="1"/>
    <col min="12547" max="12547" width="21.28515625" style="153" customWidth="1"/>
    <col min="12548" max="12548" width="21.85546875" style="153" customWidth="1"/>
    <col min="12549" max="12551" width="12.7109375" style="153" customWidth="1"/>
    <col min="12552" max="12552" width="14.7109375" style="153" customWidth="1"/>
    <col min="12553" max="12553" width="13.42578125" style="153" customWidth="1"/>
    <col min="12554" max="12554" width="10" style="153" bestFit="1" customWidth="1"/>
    <col min="12555" max="12555" width="17.5703125" style="153" bestFit="1" customWidth="1"/>
    <col min="12556" max="12556" width="15.5703125" style="153" bestFit="1" customWidth="1"/>
    <col min="12557" max="12557" width="9" style="153" customWidth="1"/>
    <col min="12558" max="12558" width="7.28515625" style="153" bestFit="1" customWidth="1"/>
    <col min="12559" max="12559" width="11.42578125" style="153"/>
    <col min="12560" max="12560" width="10" style="153" customWidth="1"/>
    <col min="12561" max="12561" width="12.28515625" style="153" customWidth="1"/>
    <col min="12562" max="12800" width="11.42578125" style="153"/>
    <col min="12801" max="12802" width="12.7109375" style="153" customWidth="1"/>
    <col min="12803" max="12803" width="21.28515625" style="153" customWidth="1"/>
    <col min="12804" max="12804" width="21.85546875" style="153" customWidth="1"/>
    <col min="12805" max="12807" width="12.7109375" style="153" customWidth="1"/>
    <col min="12808" max="12808" width="14.7109375" style="153" customWidth="1"/>
    <col min="12809" max="12809" width="13.42578125" style="153" customWidth="1"/>
    <col min="12810" max="12810" width="10" style="153" bestFit="1" customWidth="1"/>
    <col min="12811" max="12811" width="17.5703125" style="153" bestFit="1" customWidth="1"/>
    <col min="12812" max="12812" width="15.5703125" style="153" bestFit="1" customWidth="1"/>
    <col min="12813" max="12813" width="9" style="153" customWidth="1"/>
    <col min="12814" max="12814" width="7.28515625" style="153" bestFit="1" customWidth="1"/>
    <col min="12815" max="12815" width="11.42578125" style="153"/>
    <col min="12816" max="12816" width="10" style="153" customWidth="1"/>
    <col min="12817" max="12817" width="12.28515625" style="153" customWidth="1"/>
    <col min="12818" max="13056" width="11.42578125" style="153"/>
    <col min="13057" max="13058" width="12.7109375" style="153" customWidth="1"/>
    <col min="13059" max="13059" width="21.28515625" style="153" customWidth="1"/>
    <col min="13060" max="13060" width="21.85546875" style="153" customWidth="1"/>
    <col min="13061" max="13063" width="12.7109375" style="153" customWidth="1"/>
    <col min="13064" max="13064" width="14.7109375" style="153" customWidth="1"/>
    <col min="13065" max="13065" width="13.42578125" style="153" customWidth="1"/>
    <col min="13066" max="13066" width="10" style="153" bestFit="1" customWidth="1"/>
    <col min="13067" max="13067" width="17.5703125" style="153" bestFit="1" customWidth="1"/>
    <col min="13068" max="13068" width="15.5703125" style="153" bestFit="1" customWidth="1"/>
    <col min="13069" max="13069" width="9" style="153" customWidth="1"/>
    <col min="13070" max="13070" width="7.28515625" style="153" bestFit="1" customWidth="1"/>
    <col min="13071" max="13071" width="11.42578125" style="153"/>
    <col min="13072" max="13072" width="10" style="153" customWidth="1"/>
    <col min="13073" max="13073" width="12.28515625" style="153" customWidth="1"/>
    <col min="13074" max="13312" width="11.42578125" style="153"/>
    <col min="13313" max="13314" width="12.7109375" style="153" customWidth="1"/>
    <col min="13315" max="13315" width="21.28515625" style="153" customWidth="1"/>
    <col min="13316" max="13316" width="21.85546875" style="153" customWidth="1"/>
    <col min="13317" max="13319" width="12.7109375" style="153" customWidth="1"/>
    <col min="13320" max="13320" width="14.7109375" style="153" customWidth="1"/>
    <col min="13321" max="13321" width="13.42578125" style="153" customWidth="1"/>
    <col min="13322" max="13322" width="10" style="153" bestFit="1" customWidth="1"/>
    <col min="13323" max="13323" width="17.5703125" style="153" bestFit="1" customWidth="1"/>
    <col min="13324" max="13324" width="15.5703125" style="153" bestFit="1" customWidth="1"/>
    <col min="13325" max="13325" width="9" style="153" customWidth="1"/>
    <col min="13326" max="13326" width="7.28515625" style="153" bestFit="1" customWidth="1"/>
    <col min="13327" max="13327" width="11.42578125" style="153"/>
    <col min="13328" max="13328" width="10" style="153" customWidth="1"/>
    <col min="13329" max="13329" width="12.28515625" style="153" customWidth="1"/>
    <col min="13330" max="13568" width="11.42578125" style="153"/>
    <col min="13569" max="13570" width="12.7109375" style="153" customWidth="1"/>
    <col min="13571" max="13571" width="21.28515625" style="153" customWidth="1"/>
    <col min="13572" max="13572" width="21.85546875" style="153" customWidth="1"/>
    <col min="13573" max="13575" width="12.7109375" style="153" customWidth="1"/>
    <col min="13576" max="13576" width="14.7109375" style="153" customWidth="1"/>
    <col min="13577" max="13577" width="13.42578125" style="153" customWidth="1"/>
    <col min="13578" max="13578" width="10" style="153" bestFit="1" customWidth="1"/>
    <col min="13579" max="13579" width="17.5703125" style="153" bestFit="1" customWidth="1"/>
    <col min="13580" max="13580" width="15.5703125" style="153" bestFit="1" customWidth="1"/>
    <col min="13581" max="13581" width="9" style="153" customWidth="1"/>
    <col min="13582" max="13582" width="7.28515625" style="153" bestFit="1" customWidth="1"/>
    <col min="13583" max="13583" width="11.42578125" style="153"/>
    <col min="13584" max="13584" width="10" style="153" customWidth="1"/>
    <col min="13585" max="13585" width="12.28515625" style="153" customWidth="1"/>
    <col min="13586" max="13824" width="11.42578125" style="153"/>
    <col min="13825" max="13826" width="12.7109375" style="153" customWidth="1"/>
    <col min="13827" max="13827" width="21.28515625" style="153" customWidth="1"/>
    <col min="13828" max="13828" width="21.85546875" style="153" customWidth="1"/>
    <col min="13829" max="13831" width="12.7109375" style="153" customWidth="1"/>
    <col min="13832" max="13832" width="14.7109375" style="153" customWidth="1"/>
    <col min="13833" max="13833" width="13.42578125" style="153" customWidth="1"/>
    <col min="13834" max="13834" width="10" style="153" bestFit="1" customWidth="1"/>
    <col min="13835" max="13835" width="17.5703125" style="153" bestFit="1" customWidth="1"/>
    <col min="13836" max="13836" width="15.5703125" style="153" bestFit="1" customWidth="1"/>
    <col min="13837" max="13837" width="9" style="153" customWidth="1"/>
    <col min="13838" max="13838" width="7.28515625" style="153" bestFit="1" customWidth="1"/>
    <col min="13839" max="13839" width="11.42578125" style="153"/>
    <col min="13840" max="13840" width="10" style="153" customWidth="1"/>
    <col min="13841" max="13841" width="12.28515625" style="153" customWidth="1"/>
    <col min="13842" max="14080" width="11.42578125" style="153"/>
    <col min="14081" max="14082" width="12.7109375" style="153" customWidth="1"/>
    <col min="14083" max="14083" width="21.28515625" style="153" customWidth="1"/>
    <col min="14084" max="14084" width="21.85546875" style="153" customWidth="1"/>
    <col min="14085" max="14087" width="12.7109375" style="153" customWidth="1"/>
    <col min="14088" max="14088" width="14.7109375" style="153" customWidth="1"/>
    <col min="14089" max="14089" width="13.42578125" style="153" customWidth="1"/>
    <col min="14090" max="14090" width="10" style="153" bestFit="1" customWidth="1"/>
    <col min="14091" max="14091" width="17.5703125" style="153" bestFit="1" customWidth="1"/>
    <col min="14092" max="14092" width="15.5703125" style="153" bestFit="1" customWidth="1"/>
    <col min="14093" max="14093" width="9" style="153" customWidth="1"/>
    <col min="14094" max="14094" width="7.28515625" style="153" bestFit="1" customWidth="1"/>
    <col min="14095" max="14095" width="11.42578125" style="153"/>
    <col min="14096" max="14096" width="10" style="153" customWidth="1"/>
    <col min="14097" max="14097" width="12.28515625" style="153" customWidth="1"/>
    <col min="14098" max="14336" width="11.42578125" style="153"/>
    <col min="14337" max="14338" width="12.7109375" style="153" customWidth="1"/>
    <col min="14339" max="14339" width="21.28515625" style="153" customWidth="1"/>
    <col min="14340" max="14340" width="21.85546875" style="153" customWidth="1"/>
    <col min="14341" max="14343" width="12.7109375" style="153" customWidth="1"/>
    <col min="14344" max="14344" width="14.7109375" style="153" customWidth="1"/>
    <col min="14345" max="14345" width="13.42578125" style="153" customWidth="1"/>
    <col min="14346" max="14346" width="10" style="153" bestFit="1" customWidth="1"/>
    <col min="14347" max="14347" width="17.5703125" style="153" bestFit="1" customWidth="1"/>
    <col min="14348" max="14348" width="15.5703125" style="153" bestFit="1" customWidth="1"/>
    <col min="14349" max="14349" width="9" style="153" customWidth="1"/>
    <col min="14350" max="14350" width="7.28515625" style="153" bestFit="1" customWidth="1"/>
    <col min="14351" max="14351" width="11.42578125" style="153"/>
    <col min="14352" max="14352" width="10" style="153" customWidth="1"/>
    <col min="14353" max="14353" width="12.28515625" style="153" customWidth="1"/>
    <col min="14354" max="14592" width="11.42578125" style="153"/>
    <col min="14593" max="14594" width="12.7109375" style="153" customWidth="1"/>
    <col min="14595" max="14595" width="21.28515625" style="153" customWidth="1"/>
    <col min="14596" max="14596" width="21.85546875" style="153" customWidth="1"/>
    <col min="14597" max="14599" width="12.7109375" style="153" customWidth="1"/>
    <col min="14600" max="14600" width="14.7109375" style="153" customWidth="1"/>
    <col min="14601" max="14601" width="13.42578125" style="153" customWidth="1"/>
    <col min="14602" max="14602" width="10" style="153" bestFit="1" customWidth="1"/>
    <col min="14603" max="14603" width="17.5703125" style="153" bestFit="1" customWidth="1"/>
    <col min="14604" max="14604" width="15.5703125" style="153" bestFit="1" customWidth="1"/>
    <col min="14605" max="14605" width="9" style="153" customWidth="1"/>
    <col min="14606" max="14606" width="7.28515625" style="153" bestFit="1" customWidth="1"/>
    <col min="14607" max="14607" width="11.42578125" style="153"/>
    <col min="14608" max="14608" width="10" style="153" customWidth="1"/>
    <col min="14609" max="14609" width="12.28515625" style="153" customWidth="1"/>
    <col min="14610" max="14848" width="11.42578125" style="153"/>
    <col min="14849" max="14850" width="12.7109375" style="153" customWidth="1"/>
    <col min="14851" max="14851" width="21.28515625" style="153" customWidth="1"/>
    <col min="14852" max="14852" width="21.85546875" style="153" customWidth="1"/>
    <col min="14853" max="14855" width="12.7109375" style="153" customWidth="1"/>
    <col min="14856" max="14856" width="14.7109375" style="153" customWidth="1"/>
    <col min="14857" max="14857" width="13.42578125" style="153" customWidth="1"/>
    <col min="14858" max="14858" width="10" style="153" bestFit="1" customWidth="1"/>
    <col min="14859" max="14859" width="17.5703125" style="153" bestFit="1" customWidth="1"/>
    <col min="14860" max="14860" width="15.5703125" style="153" bestFit="1" customWidth="1"/>
    <col min="14861" max="14861" width="9" style="153" customWidth="1"/>
    <col min="14862" max="14862" width="7.28515625" style="153" bestFit="1" customWidth="1"/>
    <col min="14863" max="14863" width="11.42578125" style="153"/>
    <col min="14864" max="14864" width="10" style="153" customWidth="1"/>
    <col min="14865" max="14865" width="12.28515625" style="153" customWidth="1"/>
    <col min="14866" max="15104" width="11.42578125" style="153"/>
    <col min="15105" max="15106" width="12.7109375" style="153" customWidth="1"/>
    <col min="15107" max="15107" width="21.28515625" style="153" customWidth="1"/>
    <col min="15108" max="15108" width="21.85546875" style="153" customWidth="1"/>
    <col min="15109" max="15111" width="12.7109375" style="153" customWidth="1"/>
    <col min="15112" max="15112" width="14.7109375" style="153" customWidth="1"/>
    <col min="15113" max="15113" width="13.42578125" style="153" customWidth="1"/>
    <col min="15114" max="15114" width="10" style="153" bestFit="1" customWidth="1"/>
    <col min="15115" max="15115" width="17.5703125" style="153" bestFit="1" customWidth="1"/>
    <col min="15116" max="15116" width="15.5703125" style="153" bestFit="1" customWidth="1"/>
    <col min="15117" max="15117" width="9" style="153" customWidth="1"/>
    <col min="15118" max="15118" width="7.28515625" style="153" bestFit="1" customWidth="1"/>
    <col min="15119" max="15119" width="11.42578125" style="153"/>
    <col min="15120" max="15120" width="10" style="153" customWidth="1"/>
    <col min="15121" max="15121" width="12.28515625" style="153" customWidth="1"/>
    <col min="15122" max="15360" width="11.42578125" style="153"/>
    <col min="15361" max="15362" width="12.7109375" style="153" customWidth="1"/>
    <col min="15363" max="15363" width="21.28515625" style="153" customWidth="1"/>
    <col min="15364" max="15364" width="21.85546875" style="153" customWidth="1"/>
    <col min="15365" max="15367" width="12.7109375" style="153" customWidth="1"/>
    <col min="15368" max="15368" width="14.7109375" style="153" customWidth="1"/>
    <col min="15369" max="15369" width="13.42578125" style="153" customWidth="1"/>
    <col min="15370" max="15370" width="10" style="153" bestFit="1" customWidth="1"/>
    <col min="15371" max="15371" width="17.5703125" style="153" bestFit="1" customWidth="1"/>
    <col min="15372" max="15372" width="15.5703125" style="153" bestFit="1" customWidth="1"/>
    <col min="15373" max="15373" width="9" style="153" customWidth="1"/>
    <col min="15374" max="15374" width="7.28515625" style="153" bestFit="1" customWidth="1"/>
    <col min="15375" max="15375" width="11.42578125" style="153"/>
    <col min="15376" max="15376" width="10" style="153" customWidth="1"/>
    <col min="15377" max="15377" width="12.28515625" style="153" customWidth="1"/>
    <col min="15378" max="15616" width="11.42578125" style="153"/>
    <col min="15617" max="15618" width="12.7109375" style="153" customWidth="1"/>
    <col min="15619" max="15619" width="21.28515625" style="153" customWidth="1"/>
    <col min="15620" max="15620" width="21.85546875" style="153" customWidth="1"/>
    <col min="15621" max="15623" width="12.7109375" style="153" customWidth="1"/>
    <col min="15624" max="15624" width="14.7109375" style="153" customWidth="1"/>
    <col min="15625" max="15625" width="13.42578125" style="153" customWidth="1"/>
    <col min="15626" max="15626" width="10" style="153" bestFit="1" customWidth="1"/>
    <col min="15627" max="15627" width="17.5703125" style="153" bestFit="1" customWidth="1"/>
    <col min="15628" max="15628" width="15.5703125" style="153" bestFit="1" customWidth="1"/>
    <col min="15629" max="15629" width="9" style="153" customWidth="1"/>
    <col min="15630" max="15630" width="7.28515625" style="153" bestFit="1" customWidth="1"/>
    <col min="15631" max="15631" width="11.42578125" style="153"/>
    <col min="15632" max="15632" width="10" style="153" customWidth="1"/>
    <col min="15633" max="15633" width="12.28515625" style="153" customWidth="1"/>
    <col min="15634" max="15872" width="11.42578125" style="153"/>
    <col min="15873" max="15874" width="12.7109375" style="153" customWidth="1"/>
    <col min="15875" max="15875" width="21.28515625" style="153" customWidth="1"/>
    <col min="15876" max="15876" width="21.85546875" style="153" customWidth="1"/>
    <col min="15877" max="15879" width="12.7109375" style="153" customWidth="1"/>
    <col min="15880" max="15880" width="14.7109375" style="153" customWidth="1"/>
    <col min="15881" max="15881" width="13.42578125" style="153" customWidth="1"/>
    <col min="15882" max="15882" width="10" style="153" bestFit="1" customWidth="1"/>
    <col min="15883" max="15883" width="17.5703125" style="153" bestFit="1" customWidth="1"/>
    <col min="15884" max="15884" width="15.5703125" style="153" bestFit="1" customWidth="1"/>
    <col min="15885" max="15885" width="9" style="153" customWidth="1"/>
    <col min="15886" max="15886" width="7.28515625" style="153" bestFit="1" customWidth="1"/>
    <col min="15887" max="15887" width="11.42578125" style="153"/>
    <col min="15888" max="15888" width="10" style="153" customWidth="1"/>
    <col min="15889" max="15889" width="12.28515625" style="153" customWidth="1"/>
    <col min="15890" max="16128" width="11.42578125" style="153"/>
    <col min="16129" max="16130" width="12.7109375" style="153" customWidth="1"/>
    <col min="16131" max="16131" width="21.28515625" style="153" customWidth="1"/>
    <col min="16132" max="16132" width="21.85546875" style="153" customWidth="1"/>
    <col min="16133" max="16135" width="12.7109375" style="153" customWidth="1"/>
    <col min="16136" max="16136" width="14.7109375" style="153" customWidth="1"/>
    <col min="16137" max="16137" width="13.42578125" style="153" customWidth="1"/>
    <col min="16138" max="16138" width="10" style="153" bestFit="1" customWidth="1"/>
    <col min="16139" max="16139" width="17.5703125" style="153" bestFit="1" customWidth="1"/>
    <col min="16140" max="16140" width="15.5703125" style="153" bestFit="1" customWidth="1"/>
    <col min="16141" max="16141" width="9" style="153" customWidth="1"/>
    <col min="16142" max="16142" width="7.28515625" style="153" bestFit="1" customWidth="1"/>
    <col min="16143" max="16143" width="11.42578125" style="153"/>
    <col min="16144" max="16144" width="10" style="153" customWidth="1"/>
    <col min="16145" max="16145" width="12.28515625" style="153" customWidth="1"/>
    <col min="16146" max="16384" width="11.42578125" style="153"/>
  </cols>
  <sheetData>
    <row r="1" spans="1:16" s="125" customFormat="1" ht="15">
      <c r="A1" s="143"/>
      <c r="B1" s="144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s="147" customFormat="1" ht="15.75">
      <c r="A2" s="274" t="s">
        <v>167</v>
      </c>
      <c r="B2" s="274"/>
      <c r="C2" s="274"/>
      <c r="D2" s="274"/>
      <c r="E2" s="274"/>
      <c r="F2" s="274"/>
      <c r="G2" s="274"/>
      <c r="H2" s="274"/>
      <c r="I2" s="274"/>
      <c r="J2" s="145"/>
      <c r="K2" s="146"/>
      <c r="L2" s="146"/>
      <c r="M2" s="146"/>
      <c r="N2" s="146"/>
      <c r="O2" s="146"/>
    </row>
    <row r="3" spans="1:16" s="150" customFormat="1">
      <c r="A3" s="275" t="s">
        <v>168</v>
      </c>
      <c r="B3" s="275"/>
      <c r="C3" s="275"/>
      <c r="D3" s="275"/>
      <c r="E3" s="275"/>
      <c r="F3" s="275"/>
      <c r="G3" s="275"/>
      <c r="H3" s="275"/>
      <c r="I3" s="275"/>
      <c r="J3" s="148"/>
      <c r="K3" s="149"/>
      <c r="L3" s="149"/>
      <c r="M3" s="149"/>
      <c r="N3" s="149"/>
      <c r="O3" s="149"/>
    </row>
    <row r="4" spans="1:16" s="150" customFormat="1">
      <c r="A4" s="275" t="s">
        <v>169</v>
      </c>
      <c r="B4" s="275"/>
      <c r="C4" s="275"/>
      <c r="D4" s="275"/>
      <c r="E4" s="275"/>
      <c r="F4" s="275"/>
      <c r="G4" s="275"/>
      <c r="H4" s="275"/>
      <c r="I4" s="275"/>
      <c r="J4" s="148"/>
      <c r="K4" s="149"/>
      <c r="L4" s="149"/>
      <c r="M4" s="149"/>
      <c r="N4" s="149"/>
      <c r="O4" s="149"/>
    </row>
    <row r="5" spans="1:16" s="150" customFormat="1">
      <c r="A5" s="149"/>
      <c r="B5" s="149"/>
      <c r="C5" s="149"/>
      <c r="D5" s="149"/>
      <c r="E5" s="149"/>
      <c r="F5" s="149"/>
      <c r="G5" s="149"/>
      <c r="H5" s="149"/>
      <c r="I5" s="149"/>
      <c r="K5" s="151"/>
      <c r="L5" s="151"/>
      <c r="M5" s="151"/>
      <c r="N5" s="151"/>
      <c r="O5" s="151"/>
    </row>
    <row r="6" spans="1:16" ht="15.75">
      <c r="A6" s="276" t="s">
        <v>170</v>
      </c>
      <c r="B6" s="276"/>
      <c r="C6" s="276"/>
      <c r="D6" s="276"/>
      <c r="E6" s="276"/>
      <c r="F6" s="276"/>
      <c r="G6" s="276"/>
      <c r="H6" s="276"/>
      <c r="I6" s="276"/>
      <c r="J6" s="152"/>
      <c r="K6" s="152"/>
      <c r="L6" s="152"/>
      <c r="M6" s="152"/>
      <c r="N6" s="152"/>
      <c r="O6" s="152"/>
    </row>
    <row r="7" spans="1:16" s="154" customFormat="1" ht="17.100000000000001" customHeight="1" thickBot="1">
      <c r="A7" s="153"/>
      <c r="B7" s="153"/>
      <c r="C7" s="153"/>
      <c r="E7" s="155"/>
      <c r="F7" s="155"/>
      <c r="G7" s="155"/>
      <c r="K7" s="155"/>
      <c r="L7" s="155"/>
      <c r="M7" s="155"/>
      <c r="N7" s="155"/>
      <c r="O7" s="155"/>
    </row>
    <row r="8" spans="1:16" s="162" customFormat="1" ht="18.95" customHeight="1">
      <c r="A8" s="156" t="s">
        <v>171</v>
      </c>
      <c r="B8" s="157" t="s">
        <v>172</v>
      </c>
      <c r="C8" s="157"/>
      <c r="D8" s="157"/>
      <c r="E8" s="158" t="s">
        <v>173</v>
      </c>
      <c r="F8" s="158"/>
      <c r="G8" s="212" t="s">
        <v>216</v>
      </c>
      <c r="H8" s="157"/>
      <c r="I8" s="159">
        <v>27</v>
      </c>
      <c r="J8" s="160" t="s">
        <v>175</v>
      </c>
      <c r="K8" s="161"/>
      <c r="L8" s="161"/>
      <c r="M8" s="161"/>
      <c r="N8" s="161"/>
      <c r="O8" s="161"/>
    </row>
    <row r="9" spans="1:16" s="162" customFormat="1" ht="18.95" customHeight="1" thickBot="1">
      <c r="A9" s="163" t="s">
        <v>176</v>
      </c>
      <c r="B9" s="164" t="s">
        <v>177</v>
      </c>
      <c r="C9" s="164"/>
      <c r="D9" s="164"/>
      <c r="E9" s="165" t="s">
        <v>178</v>
      </c>
      <c r="F9" s="165"/>
      <c r="G9" s="213">
        <f>A15</f>
        <v>41944</v>
      </c>
      <c r="H9" s="214"/>
      <c r="I9" s="166"/>
      <c r="J9" s="167" t="s">
        <v>179</v>
      </c>
      <c r="K9" s="161"/>
      <c r="L9" s="161"/>
      <c r="M9" s="161"/>
      <c r="N9" s="161"/>
      <c r="O9" s="161"/>
    </row>
    <row r="10" spans="1:16" s="162" customFormat="1" ht="12.75" customHeight="1" thickBot="1">
      <c r="A10" s="168"/>
      <c r="B10" s="169"/>
      <c r="C10" s="170"/>
      <c r="K10" s="171"/>
      <c r="L10" s="171"/>
      <c r="M10" s="161"/>
      <c r="N10" s="171"/>
      <c r="O10" s="171"/>
      <c r="P10" s="172"/>
    </row>
    <row r="11" spans="1:16" s="162" customFormat="1" ht="12.75" customHeight="1" thickBot="1">
      <c r="A11" s="281" t="s">
        <v>180</v>
      </c>
      <c r="B11" s="283" t="s">
        <v>181</v>
      </c>
      <c r="C11" s="284"/>
      <c r="D11" s="284"/>
      <c r="E11" s="284"/>
      <c r="F11" s="284"/>
      <c r="G11" s="284"/>
      <c r="H11" s="284"/>
      <c r="I11" s="284"/>
      <c r="J11" s="285"/>
      <c r="K11" s="161"/>
      <c r="L11" s="161"/>
      <c r="M11" s="161"/>
      <c r="N11" s="161"/>
      <c r="O11" s="161"/>
    </row>
    <row r="12" spans="1:16" s="162" customFormat="1" ht="12.75" customHeight="1" thickBot="1">
      <c r="A12" s="282"/>
      <c r="B12" s="279" t="s">
        <v>182</v>
      </c>
      <c r="C12" s="286" t="s">
        <v>183</v>
      </c>
      <c r="D12" s="287"/>
      <c r="E12" s="287"/>
      <c r="F12" s="288"/>
      <c r="G12" s="286" t="s">
        <v>184</v>
      </c>
      <c r="H12" s="288"/>
      <c r="I12" s="173" t="s">
        <v>185</v>
      </c>
      <c r="J12" s="289" t="s">
        <v>186</v>
      </c>
      <c r="K12" s="161"/>
      <c r="L12" s="161"/>
      <c r="M12" s="161"/>
      <c r="N12" s="161"/>
      <c r="O12" s="161"/>
    </row>
    <row r="13" spans="1:16" s="162" customFormat="1" ht="12.75" customHeight="1">
      <c r="A13" s="282"/>
      <c r="B13" s="282"/>
      <c r="C13" s="292" t="s">
        <v>187</v>
      </c>
      <c r="D13" s="292" t="s">
        <v>188</v>
      </c>
      <c r="E13" s="294" t="s">
        <v>189</v>
      </c>
      <c r="F13" s="296" t="s">
        <v>190</v>
      </c>
      <c r="G13" s="174" t="s">
        <v>191</v>
      </c>
      <c r="H13" s="175" t="s">
        <v>192</v>
      </c>
      <c r="I13" s="279" t="s">
        <v>193</v>
      </c>
      <c r="J13" s="290"/>
      <c r="K13" s="161"/>
      <c r="L13" s="161"/>
      <c r="M13" s="161"/>
      <c r="N13" s="161"/>
      <c r="O13" s="161"/>
    </row>
    <row r="14" spans="1:16" s="162" customFormat="1" ht="27.75" customHeight="1" thickBot="1">
      <c r="A14" s="280"/>
      <c r="B14" s="280"/>
      <c r="C14" s="293"/>
      <c r="D14" s="293"/>
      <c r="E14" s="295"/>
      <c r="F14" s="297"/>
      <c r="G14" s="176" t="s">
        <v>194</v>
      </c>
      <c r="H14" s="177" t="s">
        <v>195</v>
      </c>
      <c r="I14" s="280"/>
      <c r="J14" s="291"/>
      <c r="K14" s="161" t="s">
        <v>217</v>
      </c>
      <c r="L14" s="161" t="s">
        <v>218</v>
      </c>
      <c r="M14" s="161" t="s">
        <v>219</v>
      </c>
      <c r="N14" s="161"/>
      <c r="O14" s="161"/>
    </row>
    <row r="15" spans="1:16" s="162" customFormat="1" ht="15.95" customHeight="1" thickTop="1">
      <c r="A15" s="218">
        <v>41944</v>
      </c>
      <c r="B15" s="179">
        <v>0.375</v>
      </c>
      <c r="C15" s="228">
        <v>16314</v>
      </c>
      <c r="D15" s="187"/>
      <c r="E15" s="182">
        <f>($C$21-$C$15)*$M$15/7</f>
        <v>29.483908810230218</v>
      </c>
      <c r="F15" s="183"/>
      <c r="G15" s="184"/>
      <c r="H15" s="185">
        <v>5.5</v>
      </c>
      <c r="I15" s="183"/>
      <c r="J15" s="186"/>
      <c r="K15" s="161">
        <f>(H15+11.87)/14.2234</f>
        <v>1.2212269921397132</v>
      </c>
      <c r="L15" s="161">
        <v>1</v>
      </c>
      <c r="M15" s="161">
        <f>L15*K15</f>
        <v>1.2212269921397132</v>
      </c>
      <c r="N15" s="161"/>
      <c r="O15" s="161"/>
    </row>
    <row r="16" spans="1:16" s="162" customFormat="1" ht="15.95" customHeight="1">
      <c r="A16" s="178">
        <f>A15+1</f>
        <v>41945</v>
      </c>
      <c r="B16" s="179">
        <v>0.375</v>
      </c>
      <c r="C16" s="180"/>
      <c r="D16" s="187"/>
      <c r="E16" s="182">
        <f t="shared" ref="E16:E21" si="0">($C$21-$C$15)*$M$15/7</f>
        <v>29.483908810230218</v>
      </c>
      <c r="F16" s="183"/>
      <c r="G16" s="184"/>
      <c r="H16" s="185"/>
      <c r="I16" s="183"/>
      <c r="J16" s="186"/>
      <c r="K16" s="161"/>
      <c r="L16" s="161"/>
      <c r="M16" s="161"/>
      <c r="N16" s="161"/>
      <c r="O16" s="161"/>
    </row>
    <row r="17" spans="1:15" s="162" customFormat="1" ht="15.95" customHeight="1">
      <c r="A17" s="178">
        <f t="shared" ref="A17:A44" si="1">A16+1</f>
        <v>41946</v>
      </c>
      <c r="B17" s="179">
        <v>0.375</v>
      </c>
      <c r="C17" s="180"/>
      <c r="D17" s="187"/>
      <c r="E17" s="182">
        <f t="shared" si="0"/>
        <v>29.483908810230218</v>
      </c>
      <c r="F17" s="183"/>
      <c r="G17" s="184"/>
      <c r="H17" s="185"/>
      <c r="I17" s="183"/>
      <c r="J17" s="186"/>
      <c r="K17" s="161"/>
      <c r="L17" s="161"/>
      <c r="M17" s="161"/>
      <c r="N17" s="161"/>
      <c r="O17" s="161"/>
    </row>
    <row r="18" spans="1:15" s="162" customFormat="1" ht="15.95" customHeight="1">
      <c r="A18" s="178">
        <f t="shared" si="1"/>
        <v>41947</v>
      </c>
      <c r="B18" s="179">
        <v>0.375</v>
      </c>
      <c r="C18" s="180"/>
      <c r="D18" s="187"/>
      <c r="E18" s="182">
        <f t="shared" si="0"/>
        <v>29.483908810230218</v>
      </c>
      <c r="F18" s="183"/>
      <c r="G18" s="184"/>
      <c r="H18" s="185"/>
      <c r="I18" s="183"/>
      <c r="J18" s="186"/>
      <c r="K18" s="161"/>
      <c r="L18" s="161"/>
      <c r="M18" s="161"/>
      <c r="N18" s="161"/>
      <c r="O18" s="161"/>
    </row>
    <row r="19" spans="1:15" s="162" customFormat="1" ht="15.95" customHeight="1">
      <c r="A19" s="178">
        <f t="shared" si="1"/>
        <v>41948</v>
      </c>
      <c r="B19" s="179">
        <v>0.375</v>
      </c>
      <c r="C19" s="180"/>
      <c r="D19" s="187"/>
      <c r="E19" s="182">
        <f t="shared" si="0"/>
        <v>29.483908810230218</v>
      </c>
      <c r="F19" s="183"/>
      <c r="G19" s="184"/>
      <c r="H19" s="185"/>
      <c r="I19" s="183"/>
      <c r="J19" s="186"/>
      <c r="K19" s="161"/>
      <c r="L19" s="161"/>
      <c r="M19" s="161"/>
      <c r="N19" s="161"/>
      <c r="O19" s="161"/>
    </row>
    <row r="20" spans="1:15" s="162" customFormat="1" ht="15.95" customHeight="1">
      <c r="A20" s="178">
        <f t="shared" si="1"/>
        <v>41949</v>
      </c>
      <c r="B20" s="179">
        <v>0.375</v>
      </c>
      <c r="C20" s="180"/>
      <c r="D20" s="187"/>
      <c r="E20" s="182">
        <f t="shared" si="0"/>
        <v>29.483908810230218</v>
      </c>
      <c r="F20" s="183"/>
      <c r="G20" s="184"/>
      <c r="H20" s="185"/>
      <c r="I20" s="183"/>
      <c r="J20" s="186"/>
      <c r="K20" s="161"/>
      <c r="L20" s="161"/>
      <c r="M20" s="161"/>
      <c r="N20" s="161"/>
      <c r="O20" s="161"/>
    </row>
    <row r="21" spans="1:15" s="162" customFormat="1" ht="15.95" customHeight="1">
      <c r="A21" s="178">
        <f t="shared" si="1"/>
        <v>41950</v>
      </c>
      <c r="B21" s="179">
        <v>0.375</v>
      </c>
      <c r="C21" s="228">
        <v>16483</v>
      </c>
      <c r="D21" s="187"/>
      <c r="E21" s="182">
        <f t="shared" si="0"/>
        <v>29.483908810230218</v>
      </c>
      <c r="F21" s="183"/>
      <c r="G21" s="184"/>
      <c r="H21" s="185">
        <v>5.5</v>
      </c>
      <c r="I21" s="183"/>
      <c r="J21" s="186"/>
      <c r="K21" s="161"/>
      <c r="L21" s="161"/>
      <c r="M21" s="161"/>
      <c r="N21" s="161"/>
      <c r="O21" s="161"/>
    </row>
    <row r="22" spans="1:15" s="162" customFormat="1" ht="15.95" customHeight="1">
      <c r="A22" s="178">
        <f t="shared" si="1"/>
        <v>41951</v>
      </c>
      <c r="B22" s="179">
        <v>0.375</v>
      </c>
      <c r="C22" s="180"/>
      <c r="D22" s="181"/>
      <c r="E22" s="182">
        <f t="shared" ref="E22:E28" si="2">($C$28-$C$21)*$M$15/7</f>
        <v>15.352567901184967</v>
      </c>
      <c r="F22" s="183"/>
      <c r="G22" s="184"/>
      <c r="H22" s="185"/>
      <c r="I22" s="183"/>
      <c r="J22" s="186"/>
      <c r="K22" s="188"/>
      <c r="L22" s="161"/>
      <c r="M22" s="161"/>
      <c r="N22" s="161"/>
      <c r="O22" s="161"/>
    </row>
    <row r="23" spans="1:15" s="162" customFormat="1" ht="15.95" customHeight="1">
      <c r="A23" s="178">
        <f t="shared" si="1"/>
        <v>41952</v>
      </c>
      <c r="B23" s="179">
        <v>0.375</v>
      </c>
      <c r="C23" s="180"/>
      <c r="D23" s="181"/>
      <c r="E23" s="182">
        <f t="shared" si="2"/>
        <v>15.352567901184967</v>
      </c>
      <c r="F23" s="183"/>
      <c r="G23" s="184"/>
      <c r="H23" s="185"/>
      <c r="I23" s="183"/>
      <c r="J23" s="186"/>
      <c r="K23" s="188"/>
      <c r="L23" s="161"/>
      <c r="M23" s="161"/>
      <c r="N23" s="161"/>
      <c r="O23" s="161"/>
    </row>
    <row r="24" spans="1:15" s="162" customFormat="1" ht="15.95" customHeight="1">
      <c r="A24" s="178">
        <f t="shared" si="1"/>
        <v>41953</v>
      </c>
      <c r="B24" s="179">
        <v>0.375</v>
      </c>
      <c r="C24" s="180"/>
      <c r="D24" s="181"/>
      <c r="E24" s="182">
        <f t="shared" si="2"/>
        <v>15.352567901184967</v>
      </c>
      <c r="F24" s="183"/>
      <c r="G24" s="184"/>
      <c r="H24" s="185"/>
      <c r="I24" s="183"/>
      <c r="J24" s="186"/>
      <c r="K24" s="188"/>
      <c r="L24" s="161"/>
      <c r="M24" s="161"/>
      <c r="N24" s="161"/>
      <c r="O24" s="161"/>
    </row>
    <row r="25" spans="1:15" s="162" customFormat="1" ht="15.95" customHeight="1">
      <c r="A25" s="178">
        <f t="shared" si="1"/>
        <v>41954</v>
      </c>
      <c r="B25" s="179">
        <v>0.375</v>
      </c>
      <c r="C25" s="180"/>
      <c r="D25" s="181"/>
      <c r="E25" s="182">
        <f t="shared" si="2"/>
        <v>15.352567901184967</v>
      </c>
      <c r="F25" s="183"/>
      <c r="G25" s="184"/>
      <c r="H25" s="185"/>
      <c r="I25" s="183"/>
      <c r="J25" s="186"/>
      <c r="K25" s="188"/>
      <c r="L25" s="161"/>
      <c r="M25" s="161"/>
      <c r="N25" s="161"/>
      <c r="O25" s="161"/>
    </row>
    <row r="26" spans="1:15" s="162" customFormat="1" ht="15.95" customHeight="1">
      <c r="A26" s="178">
        <f t="shared" si="1"/>
        <v>41955</v>
      </c>
      <c r="B26" s="179">
        <v>0.375</v>
      </c>
      <c r="C26" s="180"/>
      <c r="D26" s="181"/>
      <c r="E26" s="182">
        <f t="shared" si="2"/>
        <v>15.352567901184967</v>
      </c>
      <c r="F26" s="183"/>
      <c r="G26" s="184"/>
      <c r="H26" s="185"/>
      <c r="I26" s="183"/>
      <c r="J26" s="186"/>
      <c r="K26" s="188"/>
      <c r="L26" s="161"/>
      <c r="M26" s="161"/>
      <c r="N26" s="161"/>
      <c r="O26" s="161"/>
    </row>
    <row r="27" spans="1:15" s="162" customFormat="1" ht="15.95" customHeight="1">
      <c r="A27" s="178">
        <f t="shared" si="1"/>
        <v>41956</v>
      </c>
      <c r="B27" s="179">
        <v>0.375</v>
      </c>
      <c r="C27" s="180"/>
      <c r="D27" s="181"/>
      <c r="E27" s="182">
        <f t="shared" si="2"/>
        <v>15.352567901184967</v>
      </c>
      <c r="F27" s="183"/>
      <c r="G27" s="184"/>
      <c r="H27" s="185"/>
      <c r="I27" s="183"/>
      <c r="J27" s="186"/>
      <c r="K27" s="188"/>
      <c r="L27" s="161"/>
      <c r="M27" s="161"/>
      <c r="N27" s="161"/>
      <c r="O27" s="161"/>
    </row>
    <row r="28" spans="1:15" s="162" customFormat="1" ht="15.95" customHeight="1">
      <c r="A28" s="178">
        <f t="shared" si="1"/>
        <v>41957</v>
      </c>
      <c r="B28" s="179">
        <v>0.375</v>
      </c>
      <c r="C28" s="228">
        <v>16571</v>
      </c>
      <c r="D28" s="181"/>
      <c r="E28" s="182">
        <f t="shared" si="2"/>
        <v>15.352567901184967</v>
      </c>
      <c r="F28" s="183"/>
      <c r="G28" s="184"/>
      <c r="H28" s="185">
        <v>5.5</v>
      </c>
      <c r="I28" s="183"/>
      <c r="J28" s="186"/>
      <c r="K28" s="188"/>
      <c r="L28" s="161"/>
      <c r="M28" s="161"/>
      <c r="N28" s="161"/>
      <c r="O28" s="161"/>
    </row>
    <row r="29" spans="1:15" s="162" customFormat="1" ht="15.95" customHeight="1">
      <c r="A29" s="178">
        <f t="shared" si="1"/>
        <v>41958</v>
      </c>
      <c r="B29" s="179">
        <v>0.375</v>
      </c>
      <c r="C29" s="180"/>
      <c r="D29" s="181"/>
      <c r="E29" s="182">
        <f>($C$35-$C$28)*$M$15/7</f>
        <v>43.964171717029672</v>
      </c>
      <c r="F29" s="183"/>
      <c r="G29" s="184"/>
      <c r="H29" s="185"/>
      <c r="I29" s="183"/>
      <c r="J29" s="186"/>
      <c r="K29" s="188"/>
      <c r="L29" s="161"/>
      <c r="M29" s="161"/>
      <c r="N29" s="161"/>
      <c r="O29" s="161"/>
    </row>
    <row r="30" spans="1:15" s="162" customFormat="1" ht="15.95" customHeight="1">
      <c r="A30" s="178">
        <f t="shared" si="1"/>
        <v>41959</v>
      </c>
      <c r="B30" s="179">
        <v>0.375</v>
      </c>
      <c r="C30" s="180"/>
      <c r="D30" s="181"/>
      <c r="E30" s="182">
        <f t="shared" ref="E30:E35" si="3">($C$35-$C$28)*$M$15/7</f>
        <v>43.964171717029672</v>
      </c>
      <c r="F30" s="183"/>
      <c r="G30" s="184"/>
      <c r="H30" s="185"/>
      <c r="I30" s="183"/>
      <c r="J30" s="186"/>
      <c r="K30" s="188"/>
      <c r="L30" s="161"/>
      <c r="M30" s="161"/>
      <c r="N30" s="161"/>
      <c r="O30" s="161"/>
    </row>
    <row r="31" spans="1:15" s="162" customFormat="1" ht="15.95" customHeight="1">
      <c r="A31" s="178">
        <f t="shared" si="1"/>
        <v>41960</v>
      </c>
      <c r="B31" s="179">
        <v>0.375</v>
      </c>
      <c r="C31" s="180"/>
      <c r="D31" s="181"/>
      <c r="E31" s="182">
        <f t="shared" si="3"/>
        <v>43.964171717029672</v>
      </c>
      <c r="F31" s="183"/>
      <c r="G31" s="184"/>
      <c r="H31" s="185"/>
      <c r="I31" s="183"/>
      <c r="J31" s="186"/>
      <c r="K31" s="188"/>
      <c r="L31" s="161"/>
      <c r="M31" s="161"/>
      <c r="N31" s="161"/>
      <c r="O31" s="161"/>
    </row>
    <row r="32" spans="1:15" s="162" customFormat="1" ht="15.95" customHeight="1">
      <c r="A32" s="178">
        <f t="shared" si="1"/>
        <v>41961</v>
      </c>
      <c r="B32" s="179">
        <v>0.375</v>
      </c>
      <c r="C32" s="180"/>
      <c r="D32" s="181"/>
      <c r="E32" s="182">
        <f t="shared" si="3"/>
        <v>43.964171717029672</v>
      </c>
      <c r="F32" s="183"/>
      <c r="G32" s="184"/>
      <c r="H32" s="185"/>
      <c r="I32" s="183"/>
      <c r="J32" s="186"/>
      <c r="K32" s="188"/>
      <c r="L32" s="161"/>
      <c r="M32" s="161"/>
      <c r="N32" s="161"/>
      <c r="O32" s="161"/>
    </row>
    <row r="33" spans="1:15" s="162" customFormat="1" ht="15.95" customHeight="1">
      <c r="A33" s="178">
        <f t="shared" si="1"/>
        <v>41962</v>
      </c>
      <c r="B33" s="179">
        <v>0.375</v>
      </c>
      <c r="C33" s="180"/>
      <c r="D33" s="181"/>
      <c r="E33" s="182">
        <f t="shared" si="3"/>
        <v>43.964171717029672</v>
      </c>
      <c r="F33" s="183"/>
      <c r="G33" s="184"/>
      <c r="H33" s="185"/>
      <c r="I33" s="183"/>
      <c r="J33" s="186"/>
      <c r="K33" s="188"/>
      <c r="L33" s="161"/>
      <c r="M33" s="161"/>
      <c r="N33" s="161"/>
      <c r="O33" s="161"/>
    </row>
    <row r="34" spans="1:15" s="162" customFormat="1" ht="15.95" customHeight="1">
      <c r="A34" s="178">
        <f t="shared" si="1"/>
        <v>41963</v>
      </c>
      <c r="B34" s="179">
        <v>0.375</v>
      </c>
      <c r="C34" s="180"/>
      <c r="D34" s="181"/>
      <c r="E34" s="182">
        <f t="shared" si="3"/>
        <v>43.964171717029672</v>
      </c>
      <c r="F34" s="183"/>
      <c r="G34" s="184"/>
      <c r="H34" s="185"/>
      <c r="I34" s="183"/>
      <c r="J34" s="186"/>
      <c r="K34" s="188"/>
      <c r="L34" s="161"/>
      <c r="M34" s="161"/>
      <c r="N34" s="161"/>
      <c r="O34" s="161"/>
    </row>
    <row r="35" spans="1:15" s="162" customFormat="1" ht="15.95" customHeight="1">
      <c r="A35" s="178">
        <f t="shared" si="1"/>
        <v>41964</v>
      </c>
      <c r="B35" s="179">
        <v>0.375</v>
      </c>
      <c r="C35" s="228">
        <v>16823</v>
      </c>
      <c r="D35" s="181"/>
      <c r="E35" s="182">
        <f t="shared" si="3"/>
        <v>43.964171717029672</v>
      </c>
      <c r="F35" s="183"/>
      <c r="G35" s="184"/>
      <c r="H35" s="185">
        <v>5.5</v>
      </c>
      <c r="I35" s="183"/>
      <c r="J35" s="186"/>
      <c r="K35" s="188"/>
      <c r="L35" s="161"/>
      <c r="M35" s="161"/>
      <c r="N35" s="161"/>
      <c r="O35" s="161"/>
    </row>
    <row r="36" spans="1:15" s="162" customFormat="1" ht="15.95" customHeight="1">
      <c r="A36" s="178">
        <f t="shared" si="1"/>
        <v>41965</v>
      </c>
      <c r="B36" s="179">
        <v>0.375</v>
      </c>
      <c r="C36" s="180"/>
      <c r="D36" s="181"/>
      <c r="E36" s="182">
        <f>($C$42-$C$35)*$M$15/7</f>
        <v>21.982085858514836</v>
      </c>
      <c r="F36" s="183"/>
      <c r="G36" s="184"/>
      <c r="H36" s="185"/>
      <c r="I36" s="183"/>
      <c r="J36" s="186"/>
      <c r="K36" s="188"/>
      <c r="L36" s="161"/>
      <c r="M36" s="161"/>
      <c r="N36" s="161"/>
      <c r="O36" s="161"/>
    </row>
    <row r="37" spans="1:15" s="162" customFormat="1" ht="15.95" customHeight="1">
      <c r="A37" s="178">
        <f t="shared" si="1"/>
        <v>41966</v>
      </c>
      <c r="B37" s="179">
        <v>0.375</v>
      </c>
      <c r="C37" s="180"/>
      <c r="D37" s="181"/>
      <c r="E37" s="182">
        <f t="shared" ref="E37:E41" si="4">($C$42-$C$35)*$M$15/7</f>
        <v>21.982085858514836</v>
      </c>
      <c r="F37" s="183"/>
      <c r="G37" s="184"/>
      <c r="H37" s="185"/>
      <c r="I37" s="183"/>
      <c r="J37" s="186"/>
      <c r="K37" s="188"/>
      <c r="L37" s="161"/>
      <c r="M37" s="161"/>
      <c r="N37" s="161"/>
      <c r="O37" s="161"/>
    </row>
    <row r="38" spans="1:15" s="162" customFormat="1" ht="15.95" customHeight="1">
      <c r="A38" s="178">
        <f t="shared" si="1"/>
        <v>41967</v>
      </c>
      <c r="B38" s="179">
        <v>0.375</v>
      </c>
      <c r="C38" s="180"/>
      <c r="D38" s="181"/>
      <c r="E38" s="182">
        <f t="shared" si="4"/>
        <v>21.982085858514836</v>
      </c>
      <c r="F38" s="183"/>
      <c r="G38" s="184"/>
      <c r="H38" s="185"/>
      <c r="I38" s="183"/>
      <c r="J38" s="186"/>
      <c r="K38" s="188"/>
      <c r="L38" s="161"/>
      <c r="M38" s="161"/>
      <c r="N38" s="161"/>
      <c r="O38" s="161"/>
    </row>
    <row r="39" spans="1:15" s="162" customFormat="1" ht="15.95" customHeight="1">
      <c r="A39" s="178">
        <f t="shared" si="1"/>
        <v>41968</v>
      </c>
      <c r="B39" s="179">
        <v>0.375</v>
      </c>
      <c r="C39" s="180"/>
      <c r="D39" s="181"/>
      <c r="E39" s="182">
        <f t="shared" si="4"/>
        <v>21.982085858514836</v>
      </c>
      <c r="F39" s="183"/>
      <c r="G39" s="184"/>
      <c r="H39" s="185"/>
      <c r="I39" s="183"/>
      <c r="J39" s="186"/>
      <c r="K39" s="188"/>
      <c r="L39" s="161"/>
      <c r="M39" s="161"/>
      <c r="N39" s="161"/>
      <c r="O39" s="161"/>
    </row>
    <row r="40" spans="1:15" s="162" customFormat="1" ht="15.95" customHeight="1">
      <c r="A40" s="178">
        <f t="shared" si="1"/>
        <v>41969</v>
      </c>
      <c r="B40" s="179">
        <v>0.375</v>
      </c>
      <c r="C40" s="180"/>
      <c r="D40" s="181"/>
      <c r="E40" s="182">
        <f t="shared" si="4"/>
        <v>21.982085858514836</v>
      </c>
      <c r="F40" s="183"/>
      <c r="G40" s="184"/>
      <c r="H40" s="185"/>
      <c r="I40" s="183"/>
      <c r="J40" s="186"/>
      <c r="K40" s="188"/>
      <c r="L40" s="161"/>
      <c r="M40" s="161"/>
      <c r="N40" s="161"/>
      <c r="O40" s="161"/>
    </row>
    <row r="41" spans="1:15" s="162" customFormat="1" ht="15.95" customHeight="1">
      <c r="A41" s="178">
        <f t="shared" si="1"/>
        <v>41970</v>
      </c>
      <c r="B41" s="179">
        <v>0.375</v>
      </c>
      <c r="C41" s="190"/>
      <c r="D41" s="181"/>
      <c r="E41" s="182">
        <f t="shared" si="4"/>
        <v>21.982085858514836</v>
      </c>
      <c r="F41" s="183"/>
      <c r="G41" s="184"/>
      <c r="H41" s="185"/>
      <c r="I41" s="183"/>
      <c r="J41" s="186"/>
      <c r="K41" s="188"/>
      <c r="L41" s="161"/>
      <c r="M41" s="161"/>
      <c r="N41" s="161"/>
      <c r="O41" s="161"/>
    </row>
    <row r="42" spans="1:15" s="162" customFormat="1" ht="15.95" customHeight="1">
      <c r="A42" s="178">
        <f t="shared" si="1"/>
        <v>41971</v>
      </c>
      <c r="B42" s="179">
        <v>0.375</v>
      </c>
      <c r="C42" s="229">
        <v>16949</v>
      </c>
      <c r="D42" s="181"/>
      <c r="E42" s="182">
        <f>($C$42-$C$35)*$M$15/7</f>
        <v>21.982085858514836</v>
      </c>
      <c r="F42" s="183"/>
      <c r="G42" s="184"/>
      <c r="H42" s="185">
        <v>5.5</v>
      </c>
      <c r="I42" s="183"/>
      <c r="J42" s="186"/>
      <c r="K42" s="188"/>
      <c r="L42" s="161"/>
      <c r="M42" s="161"/>
      <c r="N42" s="161"/>
      <c r="O42" s="161"/>
    </row>
    <row r="43" spans="1:15" s="162" customFormat="1" ht="15.95" customHeight="1">
      <c r="A43" s="178">
        <f t="shared" si="1"/>
        <v>41972</v>
      </c>
      <c r="B43" s="179">
        <v>0.375</v>
      </c>
      <c r="C43" s="180"/>
      <c r="D43" s="181"/>
      <c r="E43" s="182">
        <f>($C$44-$C$42)*$M$15/2</f>
        <v>40.911104236680394</v>
      </c>
      <c r="F43" s="183"/>
      <c r="G43" s="184"/>
      <c r="H43" s="185"/>
      <c r="I43" s="183"/>
      <c r="J43" s="186"/>
      <c r="K43" s="188"/>
      <c r="L43" s="161"/>
      <c r="M43" s="161"/>
      <c r="N43" s="161"/>
      <c r="O43" s="161"/>
    </row>
    <row r="44" spans="1:15" s="162" customFormat="1" ht="15.95" customHeight="1">
      <c r="A44" s="178">
        <f t="shared" si="1"/>
        <v>41973</v>
      </c>
      <c r="B44" s="179">
        <v>0.375</v>
      </c>
      <c r="C44" s="229">
        <v>17016</v>
      </c>
      <c r="D44" s="181"/>
      <c r="E44" s="182">
        <f>($C$44-$C$42)*$M$15/2</f>
        <v>40.911104236680394</v>
      </c>
      <c r="F44" s="183"/>
      <c r="G44" s="184"/>
      <c r="H44" s="185">
        <v>5.5</v>
      </c>
      <c r="I44" s="183"/>
      <c r="J44" s="186"/>
      <c r="K44" s="188"/>
      <c r="L44" s="161"/>
      <c r="M44" s="161"/>
      <c r="N44" s="161"/>
      <c r="O44" s="161"/>
    </row>
    <row r="45" spans="1:15" s="162" customFormat="1" ht="15.95" customHeight="1">
      <c r="A45" s="178"/>
      <c r="B45" s="179"/>
      <c r="C45" s="190"/>
      <c r="D45" s="187"/>
      <c r="E45" s="182"/>
      <c r="F45" s="183"/>
      <c r="G45" s="184"/>
      <c r="H45" s="185">
        <v>5.5</v>
      </c>
      <c r="I45" s="183"/>
      <c r="J45" s="186"/>
      <c r="K45" s="188"/>
      <c r="L45" s="161"/>
      <c r="M45" s="161"/>
      <c r="N45" s="161"/>
      <c r="O45" s="161"/>
    </row>
    <row r="46" spans="1:15" s="162" customFormat="1" ht="15.95" customHeight="1">
      <c r="A46" s="178"/>
      <c r="B46" s="179"/>
      <c r="C46" s="215"/>
      <c r="D46" s="187"/>
      <c r="E46" s="182"/>
      <c r="F46" s="183"/>
      <c r="G46" s="184"/>
      <c r="H46" s="185"/>
      <c r="I46" s="183"/>
      <c r="J46" s="186"/>
      <c r="K46" s="161"/>
      <c r="L46" s="161"/>
      <c r="M46" s="161"/>
      <c r="N46" s="161"/>
      <c r="O46" s="161"/>
    </row>
    <row r="47" spans="1:15" s="162" customFormat="1" ht="15.95" customHeight="1">
      <c r="A47" s="178"/>
      <c r="B47" s="179"/>
      <c r="C47" s="215"/>
      <c r="D47" s="187"/>
      <c r="E47" s="182"/>
      <c r="F47" s="183"/>
      <c r="G47" s="184"/>
      <c r="H47" s="185"/>
      <c r="I47" s="183"/>
      <c r="J47" s="186"/>
      <c r="K47" s="161"/>
      <c r="L47" s="161"/>
      <c r="M47" s="161"/>
      <c r="N47" s="161"/>
      <c r="O47" s="161"/>
    </row>
    <row r="48" spans="1:15" s="162" customFormat="1" ht="15.95" customHeight="1">
      <c r="A48" s="178"/>
      <c r="B48" s="179"/>
      <c r="C48" s="215"/>
      <c r="D48" s="187"/>
      <c r="E48" s="182"/>
      <c r="F48" s="183"/>
      <c r="G48" s="184"/>
      <c r="H48" s="185"/>
      <c r="I48" s="183"/>
      <c r="J48" s="186"/>
      <c r="K48" s="161"/>
      <c r="L48" s="161"/>
      <c r="M48" s="161"/>
      <c r="N48" s="161"/>
      <c r="O48" s="161"/>
    </row>
    <row r="49" spans="1:15" s="192" customFormat="1" ht="15.95" customHeight="1">
      <c r="A49" s="191"/>
      <c r="B49" s="191"/>
      <c r="C49" s="191"/>
      <c r="D49" s="191"/>
      <c r="E49" s="191"/>
      <c r="F49" s="191"/>
      <c r="G49" s="191"/>
      <c r="H49" s="191"/>
      <c r="I49" s="191"/>
      <c r="K49" s="193"/>
      <c r="L49" s="193"/>
      <c r="M49" s="193"/>
      <c r="N49" s="193"/>
      <c r="O49" s="193"/>
    </row>
    <row r="50" spans="1:15" s="192" customFormat="1" ht="15">
      <c r="A50" s="197" t="s">
        <v>200</v>
      </c>
      <c r="B50"/>
      <c r="C50"/>
      <c r="D50"/>
      <c r="E50"/>
      <c r="F50" s="198" t="s">
        <v>201</v>
      </c>
      <c r="G50"/>
      <c r="K50" s="193"/>
      <c r="L50" s="193"/>
      <c r="M50" s="193"/>
      <c r="N50" s="193"/>
      <c r="O50" s="193"/>
    </row>
    <row r="51" spans="1:15" s="192" customFormat="1" ht="15">
      <c r="A51" s="197" t="s">
        <v>202</v>
      </c>
      <c r="B51"/>
      <c r="C51"/>
      <c r="D51"/>
      <c r="E51"/>
      <c r="F51" s="198" t="s">
        <v>203</v>
      </c>
      <c r="G51"/>
      <c r="K51" s="193"/>
      <c r="L51" s="193"/>
      <c r="M51" s="193"/>
      <c r="N51" s="193"/>
      <c r="O51" s="193"/>
    </row>
    <row r="52" spans="1:15" s="192" customFormat="1" ht="15">
      <c r="A52" s="197" t="s">
        <v>204</v>
      </c>
      <c r="B52"/>
      <c r="C52"/>
      <c r="D52"/>
      <c r="E52"/>
      <c r="F52" s="198" t="s">
        <v>205</v>
      </c>
      <c r="G52"/>
      <c r="K52" s="193"/>
      <c r="L52" s="193"/>
      <c r="M52" s="193"/>
      <c r="N52" s="193"/>
      <c r="O52" s="193"/>
    </row>
    <row r="53" spans="1:15" s="192" customFormat="1" ht="15">
      <c r="A53" s="197" t="s">
        <v>206</v>
      </c>
      <c r="B53"/>
      <c r="C53"/>
      <c r="D53"/>
      <c r="E53"/>
      <c r="F53" s="198" t="s">
        <v>207</v>
      </c>
      <c r="G53"/>
      <c r="K53" s="193"/>
      <c r="L53" s="193"/>
      <c r="M53" s="193"/>
      <c r="N53" s="193"/>
      <c r="O53" s="193"/>
    </row>
    <row r="54" spans="1:15" s="192" customFormat="1" ht="15">
      <c r="A54" s="197" t="s">
        <v>208</v>
      </c>
      <c r="B54"/>
      <c r="C54"/>
      <c r="D54"/>
      <c r="E54"/>
      <c r="F54" s="198" t="s">
        <v>209</v>
      </c>
      <c r="G54"/>
      <c r="K54" s="193"/>
      <c r="L54" s="193"/>
      <c r="M54" s="193"/>
      <c r="N54" s="193"/>
      <c r="O54" s="193"/>
    </row>
    <row r="55" spans="1:15" s="192" customFormat="1" ht="15.75" thickBot="1">
      <c r="B55"/>
      <c r="C55"/>
      <c r="D55"/>
      <c r="E55"/>
      <c r="F55"/>
      <c r="G55"/>
      <c r="H55"/>
      <c r="K55" s="193"/>
      <c r="L55" s="193"/>
      <c r="M55" s="193"/>
      <c r="N55" s="193"/>
      <c r="O55" s="193"/>
    </row>
    <row r="56" spans="1:15" s="192" customFormat="1" ht="15">
      <c r="A56" s="199" t="s">
        <v>210</v>
      </c>
      <c r="B56" s="200"/>
      <c r="C56" s="201" t="s">
        <v>211</v>
      </c>
      <c r="D56" s="200"/>
      <c r="E56" s="200"/>
      <c r="F56" s="200"/>
      <c r="G56" s="200"/>
      <c r="H56" s="202"/>
      <c r="K56" s="193"/>
      <c r="L56" s="193"/>
      <c r="M56" s="193"/>
      <c r="N56" s="193"/>
      <c r="O56" s="193"/>
    </row>
    <row r="57" spans="1:15" s="192" customFormat="1" ht="15">
      <c r="A57" s="203"/>
      <c r="B57" s="204" t="s">
        <v>212</v>
      </c>
      <c r="C57" s="205" t="s">
        <v>213</v>
      </c>
      <c r="D57" s="204"/>
      <c r="E57" s="204"/>
      <c r="F57" s="204"/>
      <c r="G57" s="204"/>
      <c r="H57" s="206"/>
      <c r="K57" s="193"/>
      <c r="L57" s="193"/>
      <c r="M57" s="193"/>
      <c r="N57" s="193"/>
      <c r="O57" s="193"/>
    </row>
    <row r="58" spans="1:15" s="192" customFormat="1">
      <c r="K58" s="193"/>
      <c r="L58" s="193"/>
      <c r="M58" s="193"/>
      <c r="N58" s="193"/>
      <c r="O58" s="193"/>
    </row>
    <row r="59" spans="1:15" s="192" customFormat="1">
      <c r="K59" s="193"/>
      <c r="L59" s="193"/>
      <c r="M59" s="193"/>
      <c r="N59" s="193"/>
      <c r="O59" s="193"/>
    </row>
    <row r="60" spans="1:15" s="192" customFormat="1">
      <c r="K60" s="193"/>
      <c r="L60" s="193"/>
      <c r="M60" s="193"/>
      <c r="N60" s="193"/>
      <c r="O60" s="193"/>
    </row>
    <row r="61" spans="1:15" s="192" customFormat="1">
      <c r="K61" s="193"/>
      <c r="L61" s="193"/>
      <c r="M61" s="193"/>
      <c r="N61" s="193"/>
      <c r="O61" s="193"/>
    </row>
    <row r="62" spans="1:15" s="192" customFormat="1">
      <c r="K62" s="193"/>
      <c r="L62" s="193"/>
      <c r="M62" s="193"/>
      <c r="N62" s="193"/>
      <c r="O62" s="193"/>
    </row>
    <row r="63" spans="1:15" s="192" customFormat="1">
      <c r="K63" s="193"/>
      <c r="L63" s="193"/>
      <c r="M63" s="193"/>
      <c r="N63" s="193"/>
      <c r="O63" s="193"/>
    </row>
  </sheetData>
  <mergeCells count="15">
    <mergeCell ref="A2:I2"/>
    <mergeCell ref="A3:I3"/>
    <mergeCell ref="A4:I4"/>
    <mergeCell ref="A6:I6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I13:I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7889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57150</xdr:rowOff>
              </from>
              <to>
                <xdr:col>1</xdr:col>
                <xdr:colOff>514350</xdr:colOff>
                <xdr:row>6</xdr:row>
                <xdr:rowOff>114300</xdr:rowOff>
              </to>
            </anchor>
          </objectPr>
        </oleObject>
      </mc:Choice>
      <mc:Fallback>
        <oleObject progId="Word.Document.8" shapeId="378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3" activePane="bottomRight" state="frozen"/>
      <selection pane="topRight" activeCell="B1" sqref="B1"/>
      <selection pane="bottomLeft" activeCell="A15" sqref="A15"/>
      <selection pane="bottomRight" activeCell="N8" sqref="N8"/>
    </sheetView>
  </sheetViews>
  <sheetFormatPr baseColWidth="10" defaultColWidth="11.42578125" defaultRowHeight="12.75"/>
  <cols>
    <col min="1" max="2" width="12.7109375" style="153" customWidth="1"/>
    <col min="3" max="3" width="21.28515625" style="153" customWidth="1"/>
    <col min="4" max="4" width="21.85546875" style="153" customWidth="1"/>
    <col min="5" max="7" width="12.7109375" style="153" customWidth="1"/>
    <col min="8" max="8" width="14.7109375" style="153" customWidth="1"/>
    <col min="9" max="9" width="13.42578125" style="153" customWidth="1"/>
    <col min="10" max="10" width="10" style="153" bestFit="1" customWidth="1"/>
    <col min="11" max="11" width="17.5703125" style="207" bestFit="1" customWidth="1"/>
    <col min="12" max="12" width="15.5703125" style="207" bestFit="1" customWidth="1"/>
    <col min="13" max="13" width="9" style="207" customWidth="1"/>
    <col min="14" max="14" width="7.28515625" style="207" bestFit="1" customWidth="1"/>
    <col min="15" max="15" width="11.42578125" style="207"/>
    <col min="16" max="16" width="10" style="153" customWidth="1"/>
    <col min="17" max="17" width="12.28515625" style="153" customWidth="1"/>
    <col min="18" max="256" width="11.42578125" style="153"/>
    <col min="257" max="258" width="12.7109375" style="153" customWidth="1"/>
    <col min="259" max="259" width="21.28515625" style="153" customWidth="1"/>
    <col min="260" max="260" width="21.85546875" style="153" customWidth="1"/>
    <col min="261" max="263" width="12.7109375" style="153" customWidth="1"/>
    <col min="264" max="264" width="14.7109375" style="153" customWidth="1"/>
    <col min="265" max="265" width="13.42578125" style="153" customWidth="1"/>
    <col min="266" max="266" width="10" style="153" bestFit="1" customWidth="1"/>
    <col min="267" max="267" width="17.5703125" style="153" bestFit="1" customWidth="1"/>
    <col min="268" max="268" width="15.5703125" style="153" bestFit="1" customWidth="1"/>
    <col min="269" max="269" width="9" style="153" customWidth="1"/>
    <col min="270" max="270" width="7.28515625" style="153" bestFit="1" customWidth="1"/>
    <col min="271" max="271" width="11.42578125" style="153"/>
    <col min="272" max="272" width="10" style="153" customWidth="1"/>
    <col min="273" max="273" width="12.28515625" style="153" customWidth="1"/>
    <col min="274" max="512" width="11.42578125" style="153"/>
    <col min="513" max="514" width="12.7109375" style="153" customWidth="1"/>
    <col min="515" max="515" width="21.28515625" style="153" customWidth="1"/>
    <col min="516" max="516" width="21.85546875" style="153" customWidth="1"/>
    <col min="517" max="519" width="12.7109375" style="153" customWidth="1"/>
    <col min="520" max="520" width="14.7109375" style="153" customWidth="1"/>
    <col min="521" max="521" width="13.42578125" style="153" customWidth="1"/>
    <col min="522" max="522" width="10" style="153" bestFit="1" customWidth="1"/>
    <col min="523" max="523" width="17.5703125" style="153" bestFit="1" customWidth="1"/>
    <col min="524" max="524" width="15.5703125" style="153" bestFit="1" customWidth="1"/>
    <col min="525" max="525" width="9" style="153" customWidth="1"/>
    <col min="526" max="526" width="7.28515625" style="153" bestFit="1" customWidth="1"/>
    <col min="527" max="527" width="11.42578125" style="153"/>
    <col min="528" max="528" width="10" style="153" customWidth="1"/>
    <col min="529" max="529" width="12.28515625" style="153" customWidth="1"/>
    <col min="530" max="768" width="11.42578125" style="153"/>
    <col min="769" max="770" width="12.7109375" style="153" customWidth="1"/>
    <col min="771" max="771" width="21.28515625" style="153" customWidth="1"/>
    <col min="772" max="772" width="21.85546875" style="153" customWidth="1"/>
    <col min="773" max="775" width="12.7109375" style="153" customWidth="1"/>
    <col min="776" max="776" width="14.7109375" style="153" customWidth="1"/>
    <col min="777" max="777" width="13.42578125" style="153" customWidth="1"/>
    <col min="778" max="778" width="10" style="153" bestFit="1" customWidth="1"/>
    <col min="779" max="779" width="17.5703125" style="153" bestFit="1" customWidth="1"/>
    <col min="780" max="780" width="15.5703125" style="153" bestFit="1" customWidth="1"/>
    <col min="781" max="781" width="9" style="153" customWidth="1"/>
    <col min="782" max="782" width="7.28515625" style="153" bestFit="1" customWidth="1"/>
    <col min="783" max="783" width="11.42578125" style="153"/>
    <col min="784" max="784" width="10" style="153" customWidth="1"/>
    <col min="785" max="785" width="12.28515625" style="153" customWidth="1"/>
    <col min="786" max="1024" width="11.42578125" style="153"/>
    <col min="1025" max="1026" width="12.7109375" style="153" customWidth="1"/>
    <col min="1027" max="1027" width="21.28515625" style="153" customWidth="1"/>
    <col min="1028" max="1028" width="21.85546875" style="153" customWidth="1"/>
    <col min="1029" max="1031" width="12.7109375" style="153" customWidth="1"/>
    <col min="1032" max="1032" width="14.7109375" style="153" customWidth="1"/>
    <col min="1033" max="1033" width="13.42578125" style="153" customWidth="1"/>
    <col min="1034" max="1034" width="10" style="153" bestFit="1" customWidth="1"/>
    <col min="1035" max="1035" width="17.5703125" style="153" bestFit="1" customWidth="1"/>
    <col min="1036" max="1036" width="15.5703125" style="153" bestFit="1" customWidth="1"/>
    <col min="1037" max="1037" width="9" style="153" customWidth="1"/>
    <col min="1038" max="1038" width="7.28515625" style="153" bestFit="1" customWidth="1"/>
    <col min="1039" max="1039" width="11.42578125" style="153"/>
    <col min="1040" max="1040" width="10" style="153" customWidth="1"/>
    <col min="1041" max="1041" width="12.28515625" style="153" customWidth="1"/>
    <col min="1042" max="1280" width="11.42578125" style="153"/>
    <col min="1281" max="1282" width="12.7109375" style="153" customWidth="1"/>
    <col min="1283" max="1283" width="21.28515625" style="153" customWidth="1"/>
    <col min="1284" max="1284" width="21.85546875" style="153" customWidth="1"/>
    <col min="1285" max="1287" width="12.7109375" style="153" customWidth="1"/>
    <col min="1288" max="1288" width="14.7109375" style="153" customWidth="1"/>
    <col min="1289" max="1289" width="13.42578125" style="153" customWidth="1"/>
    <col min="1290" max="1290" width="10" style="153" bestFit="1" customWidth="1"/>
    <col min="1291" max="1291" width="17.5703125" style="153" bestFit="1" customWidth="1"/>
    <col min="1292" max="1292" width="15.5703125" style="153" bestFit="1" customWidth="1"/>
    <col min="1293" max="1293" width="9" style="153" customWidth="1"/>
    <col min="1294" max="1294" width="7.28515625" style="153" bestFit="1" customWidth="1"/>
    <col min="1295" max="1295" width="11.42578125" style="153"/>
    <col min="1296" max="1296" width="10" style="153" customWidth="1"/>
    <col min="1297" max="1297" width="12.28515625" style="153" customWidth="1"/>
    <col min="1298" max="1536" width="11.42578125" style="153"/>
    <col min="1537" max="1538" width="12.7109375" style="153" customWidth="1"/>
    <col min="1539" max="1539" width="21.28515625" style="153" customWidth="1"/>
    <col min="1540" max="1540" width="21.85546875" style="153" customWidth="1"/>
    <col min="1541" max="1543" width="12.7109375" style="153" customWidth="1"/>
    <col min="1544" max="1544" width="14.7109375" style="153" customWidth="1"/>
    <col min="1545" max="1545" width="13.42578125" style="153" customWidth="1"/>
    <col min="1546" max="1546" width="10" style="153" bestFit="1" customWidth="1"/>
    <col min="1547" max="1547" width="17.5703125" style="153" bestFit="1" customWidth="1"/>
    <col min="1548" max="1548" width="15.5703125" style="153" bestFit="1" customWidth="1"/>
    <col min="1549" max="1549" width="9" style="153" customWidth="1"/>
    <col min="1550" max="1550" width="7.28515625" style="153" bestFit="1" customWidth="1"/>
    <col min="1551" max="1551" width="11.42578125" style="153"/>
    <col min="1552" max="1552" width="10" style="153" customWidth="1"/>
    <col min="1553" max="1553" width="12.28515625" style="153" customWidth="1"/>
    <col min="1554" max="1792" width="11.42578125" style="153"/>
    <col min="1793" max="1794" width="12.7109375" style="153" customWidth="1"/>
    <col min="1795" max="1795" width="21.28515625" style="153" customWidth="1"/>
    <col min="1796" max="1796" width="21.85546875" style="153" customWidth="1"/>
    <col min="1797" max="1799" width="12.7109375" style="153" customWidth="1"/>
    <col min="1800" max="1800" width="14.7109375" style="153" customWidth="1"/>
    <col min="1801" max="1801" width="13.42578125" style="153" customWidth="1"/>
    <col min="1802" max="1802" width="10" style="153" bestFit="1" customWidth="1"/>
    <col min="1803" max="1803" width="17.5703125" style="153" bestFit="1" customWidth="1"/>
    <col min="1804" max="1804" width="15.5703125" style="153" bestFit="1" customWidth="1"/>
    <col min="1805" max="1805" width="9" style="153" customWidth="1"/>
    <col min="1806" max="1806" width="7.28515625" style="153" bestFit="1" customWidth="1"/>
    <col min="1807" max="1807" width="11.42578125" style="153"/>
    <col min="1808" max="1808" width="10" style="153" customWidth="1"/>
    <col min="1809" max="1809" width="12.28515625" style="153" customWidth="1"/>
    <col min="1810" max="2048" width="11.42578125" style="153"/>
    <col min="2049" max="2050" width="12.7109375" style="153" customWidth="1"/>
    <col min="2051" max="2051" width="21.28515625" style="153" customWidth="1"/>
    <col min="2052" max="2052" width="21.85546875" style="153" customWidth="1"/>
    <col min="2053" max="2055" width="12.7109375" style="153" customWidth="1"/>
    <col min="2056" max="2056" width="14.7109375" style="153" customWidth="1"/>
    <col min="2057" max="2057" width="13.42578125" style="153" customWidth="1"/>
    <col min="2058" max="2058" width="10" style="153" bestFit="1" customWidth="1"/>
    <col min="2059" max="2059" width="17.5703125" style="153" bestFit="1" customWidth="1"/>
    <col min="2060" max="2060" width="15.5703125" style="153" bestFit="1" customWidth="1"/>
    <col min="2061" max="2061" width="9" style="153" customWidth="1"/>
    <col min="2062" max="2062" width="7.28515625" style="153" bestFit="1" customWidth="1"/>
    <col min="2063" max="2063" width="11.42578125" style="153"/>
    <col min="2064" max="2064" width="10" style="153" customWidth="1"/>
    <col min="2065" max="2065" width="12.28515625" style="153" customWidth="1"/>
    <col min="2066" max="2304" width="11.42578125" style="153"/>
    <col min="2305" max="2306" width="12.7109375" style="153" customWidth="1"/>
    <col min="2307" max="2307" width="21.28515625" style="153" customWidth="1"/>
    <col min="2308" max="2308" width="21.85546875" style="153" customWidth="1"/>
    <col min="2309" max="2311" width="12.7109375" style="153" customWidth="1"/>
    <col min="2312" max="2312" width="14.7109375" style="153" customWidth="1"/>
    <col min="2313" max="2313" width="13.42578125" style="153" customWidth="1"/>
    <col min="2314" max="2314" width="10" style="153" bestFit="1" customWidth="1"/>
    <col min="2315" max="2315" width="17.5703125" style="153" bestFit="1" customWidth="1"/>
    <col min="2316" max="2316" width="15.5703125" style="153" bestFit="1" customWidth="1"/>
    <col min="2317" max="2317" width="9" style="153" customWidth="1"/>
    <col min="2318" max="2318" width="7.28515625" style="153" bestFit="1" customWidth="1"/>
    <col min="2319" max="2319" width="11.42578125" style="153"/>
    <col min="2320" max="2320" width="10" style="153" customWidth="1"/>
    <col min="2321" max="2321" width="12.28515625" style="153" customWidth="1"/>
    <col min="2322" max="2560" width="11.42578125" style="153"/>
    <col min="2561" max="2562" width="12.7109375" style="153" customWidth="1"/>
    <col min="2563" max="2563" width="21.28515625" style="153" customWidth="1"/>
    <col min="2564" max="2564" width="21.85546875" style="153" customWidth="1"/>
    <col min="2565" max="2567" width="12.7109375" style="153" customWidth="1"/>
    <col min="2568" max="2568" width="14.7109375" style="153" customWidth="1"/>
    <col min="2569" max="2569" width="13.42578125" style="153" customWidth="1"/>
    <col min="2570" max="2570" width="10" style="153" bestFit="1" customWidth="1"/>
    <col min="2571" max="2571" width="17.5703125" style="153" bestFit="1" customWidth="1"/>
    <col min="2572" max="2572" width="15.5703125" style="153" bestFit="1" customWidth="1"/>
    <col min="2573" max="2573" width="9" style="153" customWidth="1"/>
    <col min="2574" max="2574" width="7.28515625" style="153" bestFit="1" customWidth="1"/>
    <col min="2575" max="2575" width="11.42578125" style="153"/>
    <col min="2576" max="2576" width="10" style="153" customWidth="1"/>
    <col min="2577" max="2577" width="12.28515625" style="153" customWidth="1"/>
    <col min="2578" max="2816" width="11.42578125" style="153"/>
    <col min="2817" max="2818" width="12.7109375" style="153" customWidth="1"/>
    <col min="2819" max="2819" width="21.28515625" style="153" customWidth="1"/>
    <col min="2820" max="2820" width="21.85546875" style="153" customWidth="1"/>
    <col min="2821" max="2823" width="12.7109375" style="153" customWidth="1"/>
    <col min="2824" max="2824" width="14.7109375" style="153" customWidth="1"/>
    <col min="2825" max="2825" width="13.42578125" style="153" customWidth="1"/>
    <col min="2826" max="2826" width="10" style="153" bestFit="1" customWidth="1"/>
    <col min="2827" max="2827" width="17.5703125" style="153" bestFit="1" customWidth="1"/>
    <col min="2828" max="2828" width="15.5703125" style="153" bestFit="1" customWidth="1"/>
    <col min="2829" max="2829" width="9" style="153" customWidth="1"/>
    <col min="2830" max="2830" width="7.28515625" style="153" bestFit="1" customWidth="1"/>
    <col min="2831" max="2831" width="11.42578125" style="153"/>
    <col min="2832" max="2832" width="10" style="153" customWidth="1"/>
    <col min="2833" max="2833" width="12.28515625" style="153" customWidth="1"/>
    <col min="2834" max="3072" width="11.42578125" style="153"/>
    <col min="3073" max="3074" width="12.7109375" style="153" customWidth="1"/>
    <col min="3075" max="3075" width="21.28515625" style="153" customWidth="1"/>
    <col min="3076" max="3076" width="21.85546875" style="153" customWidth="1"/>
    <col min="3077" max="3079" width="12.7109375" style="153" customWidth="1"/>
    <col min="3080" max="3080" width="14.7109375" style="153" customWidth="1"/>
    <col min="3081" max="3081" width="13.42578125" style="153" customWidth="1"/>
    <col min="3082" max="3082" width="10" style="153" bestFit="1" customWidth="1"/>
    <col min="3083" max="3083" width="17.5703125" style="153" bestFit="1" customWidth="1"/>
    <col min="3084" max="3084" width="15.5703125" style="153" bestFit="1" customWidth="1"/>
    <col min="3085" max="3085" width="9" style="153" customWidth="1"/>
    <col min="3086" max="3086" width="7.28515625" style="153" bestFit="1" customWidth="1"/>
    <col min="3087" max="3087" width="11.42578125" style="153"/>
    <col min="3088" max="3088" width="10" style="153" customWidth="1"/>
    <col min="3089" max="3089" width="12.28515625" style="153" customWidth="1"/>
    <col min="3090" max="3328" width="11.42578125" style="153"/>
    <col min="3329" max="3330" width="12.7109375" style="153" customWidth="1"/>
    <col min="3331" max="3331" width="21.28515625" style="153" customWidth="1"/>
    <col min="3332" max="3332" width="21.85546875" style="153" customWidth="1"/>
    <col min="3333" max="3335" width="12.7109375" style="153" customWidth="1"/>
    <col min="3336" max="3336" width="14.7109375" style="153" customWidth="1"/>
    <col min="3337" max="3337" width="13.42578125" style="153" customWidth="1"/>
    <col min="3338" max="3338" width="10" style="153" bestFit="1" customWidth="1"/>
    <col min="3339" max="3339" width="17.5703125" style="153" bestFit="1" customWidth="1"/>
    <col min="3340" max="3340" width="15.5703125" style="153" bestFit="1" customWidth="1"/>
    <col min="3341" max="3341" width="9" style="153" customWidth="1"/>
    <col min="3342" max="3342" width="7.28515625" style="153" bestFit="1" customWidth="1"/>
    <col min="3343" max="3343" width="11.42578125" style="153"/>
    <col min="3344" max="3344" width="10" style="153" customWidth="1"/>
    <col min="3345" max="3345" width="12.28515625" style="153" customWidth="1"/>
    <col min="3346" max="3584" width="11.42578125" style="153"/>
    <col min="3585" max="3586" width="12.7109375" style="153" customWidth="1"/>
    <col min="3587" max="3587" width="21.28515625" style="153" customWidth="1"/>
    <col min="3588" max="3588" width="21.85546875" style="153" customWidth="1"/>
    <col min="3589" max="3591" width="12.7109375" style="153" customWidth="1"/>
    <col min="3592" max="3592" width="14.7109375" style="153" customWidth="1"/>
    <col min="3593" max="3593" width="13.42578125" style="153" customWidth="1"/>
    <col min="3594" max="3594" width="10" style="153" bestFit="1" customWidth="1"/>
    <col min="3595" max="3595" width="17.5703125" style="153" bestFit="1" customWidth="1"/>
    <col min="3596" max="3596" width="15.5703125" style="153" bestFit="1" customWidth="1"/>
    <col min="3597" max="3597" width="9" style="153" customWidth="1"/>
    <col min="3598" max="3598" width="7.28515625" style="153" bestFit="1" customWidth="1"/>
    <col min="3599" max="3599" width="11.42578125" style="153"/>
    <col min="3600" max="3600" width="10" style="153" customWidth="1"/>
    <col min="3601" max="3601" width="12.28515625" style="153" customWidth="1"/>
    <col min="3602" max="3840" width="11.42578125" style="153"/>
    <col min="3841" max="3842" width="12.7109375" style="153" customWidth="1"/>
    <col min="3843" max="3843" width="21.28515625" style="153" customWidth="1"/>
    <col min="3844" max="3844" width="21.85546875" style="153" customWidth="1"/>
    <col min="3845" max="3847" width="12.7109375" style="153" customWidth="1"/>
    <col min="3848" max="3848" width="14.7109375" style="153" customWidth="1"/>
    <col min="3849" max="3849" width="13.42578125" style="153" customWidth="1"/>
    <col min="3850" max="3850" width="10" style="153" bestFit="1" customWidth="1"/>
    <col min="3851" max="3851" width="17.5703125" style="153" bestFit="1" customWidth="1"/>
    <col min="3852" max="3852" width="15.5703125" style="153" bestFit="1" customWidth="1"/>
    <col min="3853" max="3853" width="9" style="153" customWidth="1"/>
    <col min="3854" max="3854" width="7.28515625" style="153" bestFit="1" customWidth="1"/>
    <col min="3855" max="3855" width="11.42578125" style="153"/>
    <col min="3856" max="3856" width="10" style="153" customWidth="1"/>
    <col min="3857" max="3857" width="12.28515625" style="153" customWidth="1"/>
    <col min="3858" max="4096" width="11.42578125" style="153"/>
    <col min="4097" max="4098" width="12.7109375" style="153" customWidth="1"/>
    <col min="4099" max="4099" width="21.28515625" style="153" customWidth="1"/>
    <col min="4100" max="4100" width="21.85546875" style="153" customWidth="1"/>
    <col min="4101" max="4103" width="12.7109375" style="153" customWidth="1"/>
    <col min="4104" max="4104" width="14.7109375" style="153" customWidth="1"/>
    <col min="4105" max="4105" width="13.42578125" style="153" customWidth="1"/>
    <col min="4106" max="4106" width="10" style="153" bestFit="1" customWidth="1"/>
    <col min="4107" max="4107" width="17.5703125" style="153" bestFit="1" customWidth="1"/>
    <col min="4108" max="4108" width="15.5703125" style="153" bestFit="1" customWidth="1"/>
    <col min="4109" max="4109" width="9" style="153" customWidth="1"/>
    <col min="4110" max="4110" width="7.28515625" style="153" bestFit="1" customWidth="1"/>
    <col min="4111" max="4111" width="11.42578125" style="153"/>
    <col min="4112" max="4112" width="10" style="153" customWidth="1"/>
    <col min="4113" max="4113" width="12.28515625" style="153" customWidth="1"/>
    <col min="4114" max="4352" width="11.42578125" style="153"/>
    <col min="4353" max="4354" width="12.7109375" style="153" customWidth="1"/>
    <col min="4355" max="4355" width="21.28515625" style="153" customWidth="1"/>
    <col min="4356" max="4356" width="21.85546875" style="153" customWidth="1"/>
    <col min="4357" max="4359" width="12.7109375" style="153" customWidth="1"/>
    <col min="4360" max="4360" width="14.7109375" style="153" customWidth="1"/>
    <col min="4361" max="4361" width="13.42578125" style="153" customWidth="1"/>
    <col min="4362" max="4362" width="10" style="153" bestFit="1" customWidth="1"/>
    <col min="4363" max="4363" width="17.5703125" style="153" bestFit="1" customWidth="1"/>
    <col min="4364" max="4364" width="15.5703125" style="153" bestFit="1" customWidth="1"/>
    <col min="4365" max="4365" width="9" style="153" customWidth="1"/>
    <col min="4366" max="4366" width="7.28515625" style="153" bestFit="1" customWidth="1"/>
    <col min="4367" max="4367" width="11.42578125" style="153"/>
    <col min="4368" max="4368" width="10" style="153" customWidth="1"/>
    <col min="4369" max="4369" width="12.28515625" style="153" customWidth="1"/>
    <col min="4370" max="4608" width="11.42578125" style="153"/>
    <col min="4609" max="4610" width="12.7109375" style="153" customWidth="1"/>
    <col min="4611" max="4611" width="21.28515625" style="153" customWidth="1"/>
    <col min="4612" max="4612" width="21.85546875" style="153" customWidth="1"/>
    <col min="4613" max="4615" width="12.7109375" style="153" customWidth="1"/>
    <col min="4616" max="4616" width="14.7109375" style="153" customWidth="1"/>
    <col min="4617" max="4617" width="13.42578125" style="153" customWidth="1"/>
    <col min="4618" max="4618" width="10" style="153" bestFit="1" customWidth="1"/>
    <col min="4619" max="4619" width="17.5703125" style="153" bestFit="1" customWidth="1"/>
    <col min="4620" max="4620" width="15.5703125" style="153" bestFit="1" customWidth="1"/>
    <col min="4621" max="4621" width="9" style="153" customWidth="1"/>
    <col min="4622" max="4622" width="7.28515625" style="153" bestFit="1" customWidth="1"/>
    <col min="4623" max="4623" width="11.42578125" style="153"/>
    <col min="4624" max="4624" width="10" style="153" customWidth="1"/>
    <col min="4625" max="4625" width="12.28515625" style="153" customWidth="1"/>
    <col min="4626" max="4864" width="11.42578125" style="153"/>
    <col min="4865" max="4866" width="12.7109375" style="153" customWidth="1"/>
    <col min="4867" max="4867" width="21.28515625" style="153" customWidth="1"/>
    <col min="4868" max="4868" width="21.85546875" style="153" customWidth="1"/>
    <col min="4869" max="4871" width="12.7109375" style="153" customWidth="1"/>
    <col min="4872" max="4872" width="14.7109375" style="153" customWidth="1"/>
    <col min="4873" max="4873" width="13.42578125" style="153" customWidth="1"/>
    <col min="4874" max="4874" width="10" style="153" bestFit="1" customWidth="1"/>
    <col min="4875" max="4875" width="17.5703125" style="153" bestFit="1" customWidth="1"/>
    <col min="4876" max="4876" width="15.5703125" style="153" bestFit="1" customWidth="1"/>
    <col min="4877" max="4877" width="9" style="153" customWidth="1"/>
    <col min="4878" max="4878" width="7.28515625" style="153" bestFit="1" customWidth="1"/>
    <col min="4879" max="4879" width="11.42578125" style="153"/>
    <col min="4880" max="4880" width="10" style="153" customWidth="1"/>
    <col min="4881" max="4881" width="12.28515625" style="153" customWidth="1"/>
    <col min="4882" max="5120" width="11.42578125" style="153"/>
    <col min="5121" max="5122" width="12.7109375" style="153" customWidth="1"/>
    <col min="5123" max="5123" width="21.28515625" style="153" customWidth="1"/>
    <col min="5124" max="5124" width="21.85546875" style="153" customWidth="1"/>
    <col min="5125" max="5127" width="12.7109375" style="153" customWidth="1"/>
    <col min="5128" max="5128" width="14.7109375" style="153" customWidth="1"/>
    <col min="5129" max="5129" width="13.42578125" style="153" customWidth="1"/>
    <col min="5130" max="5130" width="10" style="153" bestFit="1" customWidth="1"/>
    <col min="5131" max="5131" width="17.5703125" style="153" bestFit="1" customWidth="1"/>
    <col min="5132" max="5132" width="15.5703125" style="153" bestFit="1" customWidth="1"/>
    <col min="5133" max="5133" width="9" style="153" customWidth="1"/>
    <col min="5134" max="5134" width="7.28515625" style="153" bestFit="1" customWidth="1"/>
    <col min="5135" max="5135" width="11.42578125" style="153"/>
    <col min="5136" max="5136" width="10" style="153" customWidth="1"/>
    <col min="5137" max="5137" width="12.28515625" style="153" customWidth="1"/>
    <col min="5138" max="5376" width="11.42578125" style="153"/>
    <col min="5377" max="5378" width="12.7109375" style="153" customWidth="1"/>
    <col min="5379" max="5379" width="21.28515625" style="153" customWidth="1"/>
    <col min="5380" max="5380" width="21.85546875" style="153" customWidth="1"/>
    <col min="5381" max="5383" width="12.7109375" style="153" customWidth="1"/>
    <col min="5384" max="5384" width="14.7109375" style="153" customWidth="1"/>
    <col min="5385" max="5385" width="13.42578125" style="153" customWidth="1"/>
    <col min="5386" max="5386" width="10" style="153" bestFit="1" customWidth="1"/>
    <col min="5387" max="5387" width="17.5703125" style="153" bestFit="1" customWidth="1"/>
    <col min="5388" max="5388" width="15.5703125" style="153" bestFit="1" customWidth="1"/>
    <col min="5389" max="5389" width="9" style="153" customWidth="1"/>
    <col min="5390" max="5390" width="7.28515625" style="153" bestFit="1" customWidth="1"/>
    <col min="5391" max="5391" width="11.42578125" style="153"/>
    <col min="5392" max="5392" width="10" style="153" customWidth="1"/>
    <col min="5393" max="5393" width="12.28515625" style="153" customWidth="1"/>
    <col min="5394" max="5632" width="11.42578125" style="153"/>
    <col min="5633" max="5634" width="12.7109375" style="153" customWidth="1"/>
    <col min="5635" max="5635" width="21.28515625" style="153" customWidth="1"/>
    <col min="5636" max="5636" width="21.85546875" style="153" customWidth="1"/>
    <col min="5637" max="5639" width="12.7109375" style="153" customWidth="1"/>
    <col min="5640" max="5640" width="14.7109375" style="153" customWidth="1"/>
    <col min="5641" max="5641" width="13.42578125" style="153" customWidth="1"/>
    <col min="5642" max="5642" width="10" style="153" bestFit="1" customWidth="1"/>
    <col min="5643" max="5643" width="17.5703125" style="153" bestFit="1" customWidth="1"/>
    <col min="5644" max="5644" width="15.5703125" style="153" bestFit="1" customWidth="1"/>
    <col min="5645" max="5645" width="9" style="153" customWidth="1"/>
    <col min="5646" max="5646" width="7.28515625" style="153" bestFit="1" customWidth="1"/>
    <col min="5647" max="5647" width="11.42578125" style="153"/>
    <col min="5648" max="5648" width="10" style="153" customWidth="1"/>
    <col min="5649" max="5649" width="12.28515625" style="153" customWidth="1"/>
    <col min="5650" max="5888" width="11.42578125" style="153"/>
    <col min="5889" max="5890" width="12.7109375" style="153" customWidth="1"/>
    <col min="5891" max="5891" width="21.28515625" style="153" customWidth="1"/>
    <col min="5892" max="5892" width="21.85546875" style="153" customWidth="1"/>
    <col min="5893" max="5895" width="12.7109375" style="153" customWidth="1"/>
    <col min="5896" max="5896" width="14.7109375" style="153" customWidth="1"/>
    <col min="5897" max="5897" width="13.42578125" style="153" customWidth="1"/>
    <col min="5898" max="5898" width="10" style="153" bestFit="1" customWidth="1"/>
    <col min="5899" max="5899" width="17.5703125" style="153" bestFit="1" customWidth="1"/>
    <col min="5900" max="5900" width="15.5703125" style="153" bestFit="1" customWidth="1"/>
    <col min="5901" max="5901" width="9" style="153" customWidth="1"/>
    <col min="5902" max="5902" width="7.28515625" style="153" bestFit="1" customWidth="1"/>
    <col min="5903" max="5903" width="11.42578125" style="153"/>
    <col min="5904" max="5904" width="10" style="153" customWidth="1"/>
    <col min="5905" max="5905" width="12.28515625" style="153" customWidth="1"/>
    <col min="5906" max="6144" width="11.42578125" style="153"/>
    <col min="6145" max="6146" width="12.7109375" style="153" customWidth="1"/>
    <col min="6147" max="6147" width="21.28515625" style="153" customWidth="1"/>
    <col min="6148" max="6148" width="21.85546875" style="153" customWidth="1"/>
    <col min="6149" max="6151" width="12.7109375" style="153" customWidth="1"/>
    <col min="6152" max="6152" width="14.7109375" style="153" customWidth="1"/>
    <col min="6153" max="6153" width="13.42578125" style="153" customWidth="1"/>
    <col min="6154" max="6154" width="10" style="153" bestFit="1" customWidth="1"/>
    <col min="6155" max="6155" width="17.5703125" style="153" bestFit="1" customWidth="1"/>
    <col min="6156" max="6156" width="15.5703125" style="153" bestFit="1" customWidth="1"/>
    <col min="6157" max="6157" width="9" style="153" customWidth="1"/>
    <col min="6158" max="6158" width="7.28515625" style="153" bestFit="1" customWidth="1"/>
    <col min="6159" max="6159" width="11.42578125" style="153"/>
    <col min="6160" max="6160" width="10" style="153" customWidth="1"/>
    <col min="6161" max="6161" width="12.28515625" style="153" customWidth="1"/>
    <col min="6162" max="6400" width="11.42578125" style="153"/>
    <col min="6401" max="6402" width="12.7109375" style="153" customWidth="1"/>
    <col min="6403" max="6403" width="21.28515625" style="153" customWidth="1"/>
    <col min="6404" max="6404" width="21.85546875" style="153" customWidth="1"/>
    <col min="6405" max="6407" width="12.7109375" style="153" customWidth="1"/>
    <col min="6408" max="6408" width="14.7109375" style="153" customWidth="1"/>
    <col min="6409" max="6409" width="13.42578125" style="153" customWidth="1"/>
    <col min="6410" max="6410" width="10" style="153" bestFit="1" customWidth="1"/>
    <col min="6411" max="6411" width="17.5703125" style="153" bestFit="1" customWidth="1"/>
    <col min="6412" max="6412" width="15.5703125" style="153" bestFit="1" customWidth="1"/>
    <col min="6413" max="6413" width="9" style="153" customWidth="1"/>
    <col min="6414" max="6414" width="7.28515625" style="153" bestFit="1" customWidth="1"/>
    <col min="6415" max="6415" width="11.42578125" style="153"/>
    <col min="6416" max="6416" width="10" style="153" customWidth="1"/>
    <col min="6417" max="6417" width="12.28515625" style="153" customWidth="1"/>
    <col min="6418" max="6656" width="11.42578125" style="153"/>
    <col min="6657" max="6658" width="12.7109375" style="153" customWidth="1"/>
    <col min="6659" max="6659" width="21.28515625" style="153" customWidth="1"/>
    <col min="6660" max="6660" width="21.85546875" style="153" customWidth="1"/>
    <col min="6661" max="6663" width="12.7109375" style="153" customWidth="1"/>
    <col min="6664" max="6664" width="14.7109375" style="153" customWidth="1"/>
    <col min="6665" max="6665" width="13.42578125" style="153" customWidth="1"/>
    <col min="6666" max="6666" width="10" style="153" bestFit="1" customWidth="1"/>
    <col min="6667" max="6667" width="17.5703125" style="153" bestFit="1" customWidth="1"/>
    <col min="6668" max="6668" width="15.5703125" style="153" bestFit="1" customWidth="1"/>
    <col min="6669" max="6669" width="9" style="153" customWidth="1"/>
    <col min="6670" max="6670" width="7.28515625" style="153" bestFit="1" customWidth="1"/>
    <col min="6671" max="6671" width="11.42578125" style="153"/>
    <col min="6672" max="6672" width="10" style="153" customWidth="1"/>
    <col min="6673" max="6673" width="12.28515625" style="153" customWidth="1"/>
    <col min="6674" max="6912" width="11.42578125" style="153"/>
    <col min="6913" max="6914" width="12.7109375" style="153" customWidth="1"/>
    <col min="6915" max="6915" width="21.28515625" style="153" customWidth="1"/>
    <col min="6916" max="6916" width="21.85546875" style="153" customWidth="1"/>
    <col min="6917" max="6919" width="12.7109375" style="153" customWidth="1"/>
    <col min="6920" max="6920" width="14.7109375" style="153" customWidth="1"/>
    <col min="6921" max="6921" width="13.42578125" style="153" customWidth="1"/>
    <col min="6922" max="6922" width="10" style="153" bestFit="1" customWidth="1"/>
    <col min="6923" max="6923" width="17.5703125" style="153" bestFit="1" customWidth="1"/>
    <col min="6924" max="6924" width="15.5703125" style="153" bestFit="1" customWidth="1"/>
    <col min="6925" max="6925" width="9" style="153" customWidth="1"/>
    <col min="6926" max="6926" width="7.28515625" style="153" bestFit="1" customWidth="1"/>
    <col min="6927" max="6927" width="11.42578125" style="153"/>
    <col min="6928" max="6928" width="10" style="153" customWidth="1"/>
    <col min="6929" max="6929" width="12.28515625" style="153" customWidth="1"/>
    <col min="6930" max="7168" width="11.42578125" style="153"/>
    <col min="7169" max="7170" width="12.7109375" style="153" customWidth="1"/>
    <col min="7171" max="7171" width="21.28515625" style="153" customWidth="1"/>
    <col min="7172" max="7172" width="21.85546875" style="153" customWidth="1"/>
    <col min="7173" max="7175" width="12.7109375" style="153" customWidth="1"/>
    <col min="7176" max="7176" width="14.7109375" style="153" customWidth="1"/>
    <col min="7177" max="7177" width="13.42578125" style="153" customWidth="1"/>
    <col min="7178" max="7178" width="10" style="153" bestFit="1" customWidth="1"/>
    <col min="7179" max="7179" width="17.5703125" style="153" bestFit="1" customWidth="1"/>
    <col min="7180" max="7180" width="15.5703125" style="153" bestFit="1" customWidth="1"/>
    <col min="7181" max="7181" width="9" style="153" customWidth="1"/>
    <col min="7182" max="7182" width="7.28515625" style="153" bestFit="1" customWidth="1"/>
    <col min="7183" max="7183" width="11.42578125" style="153"/>
    <col min="7184" max="7184" width="10" style="153" customWidth="1"/>
    <col min="7185" max="7185" width="12.28515625" style="153" customWidth="1"/>
    <col min="7186" max="7424" width="11.42578125" style="153"/>
    <col min="7425" max="7426" width="12.7109375" style="153" customWidth="1"/>
    <col min="7427" max="7427" width="21.28515625" style="153" customWidth="1"/>
    <col min="7428" max="7428" width="21.85546875" style="153" customWidth="1"/>
    <col min="7429" max="7431" width="12.7109375" style="153" customWidth="1"/>
    <col min="7432" max="7432" width="14.7109375" style="153" customWidth="1"/>
    <col min="7433" max="7433" width="13.42578125" style="153" customWidth="1"/>
    <col min="7434" max="7434" width="10" style="153" bestFit="1" customWidth="1"/>
    <col min="7435" max="7435" width="17.5703125" style="153" bestFit="1" customWidth="1"/>
    <col min="7436" max="7436" width="15.5703125" style="153" bestFit="1" customWidth="1"/>
    <col min="7437" max="7437" width="9" style="153" customWidth="1"/>
    <col min="7438" max="7438" width="7.28515625" style="153" bestFit="1" customWidth="1"/>
    <col min="7439" max="7439" width="11.42578125" style="153"/>
    <col min="7440" max="7440" width="10" style="153" customWidth="1"/>
    <col min="7441" max="7441" width="12.28515625" style="153" customWidth="1"/>
    <col min="7442" max="7680" width="11.42578125" style="153"/>
    <col min="7681" max="7682" width="12.7109375" style="153" customWidth="1"/>
    <col min="7683" max="7683" width="21.28515625" style="153" customWidth="1"/>
    <col min="7684" max="7684" width="21.85546875" style="153" customWidth="1"/>
    <col min="7685" max="7687" width="12.7109375" style="153" customWidth="1"/>
    <col min="7688" max="7688" width="14.7109375" style="153" customWidth="1"/>
    <col min="7689" max="7689" width="13.42578125" style="153" customWidth="1"/>
    <col min="7690" max="7690" width="10" style="153" bestFit="1" customWidth="1"/>
    <col min="7691" max="7691" width="17.5703125" style="153" bestFit="1" customWidth="1"/>
    <col min="7692" max="7692" width="15.5703125" style="153" bestFit="1" customWidth="1"/>
    <col min="7693" max="7693" width="9" style="153" customWidth="1"/>
    <col min="7694" max="7694" width="7.28515625" style="153" bestFit="1" customWidth="1"/>
    <col min="7695" max="7695" width="11.42578125" style="153"/>
    <col min="7696" max="7696" width="10" style="153" customWidth="1"/>
    <col min="7697" max="7697" width="12.28515625" style="153" customWidth="1"/>
    <col min="7698" max="7936" width="11.42578125" style="153"/>
    <col min="7937" max="7938" width="12.7109375" style="153" customWidth="1"/>
    <col min="7939" max="7939" width="21.28515625" style="153" customWidth="1"/>
    <col min="7940" max="7940" width="21.85546875" style="153" customWidth="1"/>
    <col min="7941" max="7943" width="12.7109375" style="153" customWidth="1"/>
    <col min="7944" max="7944" width="14.7109375" style="153" customWidth="1"/>
    <col min="7945" max="7945" width="13.42578125" style="153" customWidth="1"/>
    <col min="7946" max="7946" width="10" style="153" bestFit="1" customWidth="1"/>
    <col min="7947" max="7947" width="17.5703125" style="153" bestFit="1" customWidth="1"/>
    <col min="7948" max="7948" width="15.5703125" style="153" bestFit="1" customWidth="1"/>
    <col min="7949" max="7949" width="9" style="153" customWidth="1"/>
    <col min="7950" max="7950" width="7.28515625" style="153" bestFit="1" customWidth="1"/>
    <col min="7951" max="7951" width="11.42578125" style="153"/>
    <col min="7952" max="7952" width="10" style="153" customWidth="1"/>
    <col min="7953" max="7953" width="12.28515625" style="153" customWidth="1"/>
    <col min="7954" max="8192" width="11.42578125" style="153"/>
    <col min="8193" max="8194" width="12.7109375" style="153" customWidth="1"/>
    <col min="8195" max="8195" width="21.28515625" style="153" customWidth="1"/>
    <col min="8196" max="8196" width="21.85546875" style="153" customWidth="1"/>
    <col min="8197" max="8199" width="12.7109375" style="153" customWidth="1"/>
    <col min="8200" max="8200" width="14.7109375" style="153" customWidth="1"/>
    <col min="8201" max="8201" width="13.42578125" style="153" customWidth="1"/>
    <col min="8202" max="8202" width="10" style="153" bestFit="1" customWidth="1"/>
    <col min="8203" max="8203" width="17.5703125" style="153" bestFit="1" customWidth="1"/>
    <col min="8204" max="8204" width="15.5703125" style="153" bestFit="1" customWidth="1"/>
    <col min="8205" max="8205" width="9" style="153" customWidth="1"/>
    <col min="8206" max="8206" width="7.28515625" style="153" bestFit="1" customWidth="1"/>
    <col min="8207" max="8207" width="11.42578125" style="153"/>
    <col min="8208" max="8208" width="10" style="153" customWidth="1"/>
    <col min="8209" max="8209" width="12.28515625" style="153" customWidth="1"/>
    <col min="8210" max="8448" width="11.42578125" style="153"/>
    <col min="8449" max="8450" width="12.7109375" style="153" customWidth="1"/>
    <col min="8451" max="8451" width="21.28515625" style="153" customWidth="1"/>
    <col min="8452" max="8452" width="21.85546875" style="153" customWidth="1"/>
    <col min="8453" max="8455" width="12.7109375" style="153" customWidth="1"/>
    <col min="8456" max="8456" width="14.7109375" style="153" customWidth="1"/>
    <col min="8457" max="8457" width="13.42578125" style="153" customWidth="1"/>
    <col min="8458" max="8458" width="10" style="153" bestFit="1" customWidth="1"/>
    <col min="8459" max="8459" width="17.5703125" style="153" bestFit="1" customWidth="1"/>
    <col min="8460" max="8460" width="15.5703125" style="153" bestFit="1" customWidth="1"/>
    <col min="8461" max="8461" width="9" style="153" customWidth="1"/>
    <col min="8462" max="8462" width="7.28515625" style="153" bestFit="1" customWidth="1"/>
    <col min="8463" max="8463" width="11.42578125" style="153"/>
    <col min="8464" max="8464" width="10" style="153" customWidth="1"/>
    <col min="8465" max="8465" width="12.28515625" style="153" customWidth="1"/>
    <col min="8466" max="8704" width="11.42578125" style="153"/>
    <col min="8705" max="8706" width="12.7109375" style="153" customWidth="1"/>
    <col min="8707" max="8707" width="21.28515625" style="153" customWidth="1"/>
    <col min="8708" max="8708" width="21.85546875" style="153" customWidth="1"/>
    <col min="8709" max="8711" width="12.7109375" style="153" customWidth="1"/>
    <col min="8712" max="8712" width="14.7109375" style="153" customWidth="1"/>
    <col min="8713" max="8713" width="13.42578125" style="153" customWidth="1"/>
    <col min="8714" max="8714" width="10" style="153" bestFit="1" customWidth="1"/>
    <col min="8715" max="8715" width="17.5703125" style="153" bestFit="1" customWidth="1"/>
    <col min="8716" max="8716" width="15.5703125" style="153" bestFit="1" customWidth="1"/>
    <col min="8717" max="8717" width="9" style="153" customWidth="1"/>
    <col min="8718" max="8718" width="7.28515625" style="153" bestFit="1" customWidth="1"/>
    <col min="8719" max="8719" width="11.42578125" style="153"/>
    <col min="8720" max="8720" width="10" style="153" customWidth="1"/>
    <col min="8721" max="8721" width="12.28515625" style="153" customWidth="1"/>
    <col min="8722" max="8960" width="11.42578125" style="153"/>
    <col min="8961" max="8962" width="12.7109375" style="153" customWidth="1"/>
    <col min="8963" max="8963" width="21.28515625" style="153" customWidth="1"/>
    <col min="8964" max="8964" width="21.85546875" style="153" customWidth="1"/>
    <col min="8965" max="8967" width="12.7109375" style="153" customWidth="1"/>
    <col min="8968" max="8968" width="14.7109375" style="153" customWidth="1"/>
    <col min="8969" max="8969" width="13.42578125" style="153" customWidth="1"/>
    <col min="8970" max="8970" width="10" style="153" bestFit="1" customWidth="1"/>
    <col min="8971" max="8971" width="17.5703125" style="153" bestFit="1" customWidth="1"/>
    <col min="8972" max="8972" width="15.5703125" style="153" bestFit="1" customWidth="1"/>
    <col min="8973" max="8973" width="9" style="153" customWidth="1"/>
    <col min="8974" max="8974" width="7.28515625" style="153" bestFit="1" customWidth="1"/>
    <col min="8975" max="8975" width="11.42578125" style="153"/>
    <col min="8976" max="8976" width="10" style="153" customWidth="1"/>
    <col min="8977" max="8977" width="12.28515625" style="153" customWidth="1"/>
    <col min="8978" max="9216" width="11.42578125" style="153"/>
    <col min="9217" max="9218" width="12.7109375" style="153" customWidth="1"/>
    <col min="9219" max="9219" width="21.28515625" style="153" customWidth="1"/>
    <col min="9220" max="9220" width="21.85546875" style="153" customWidth="1"/>
    <col min="9221" max="9223" width="12.7109375" style="153" customWidth="1"/>
    <col min="9224" max="9224" width="14.7109375" style="153" customWidth="1"/>
    <col min="9225" max="9225" width="13.42578125" style="153" customWidth="1"/>
    <col min="9226" max="9226" width="10" style="153" bestFit="1" customWidth="1"/>
    <col min="9227" max="9227" width="17.5703125" style="153" bestFit="1" customWidth="1"/>
    <col min="9228" max="9228" width="15.5703125" style="153" bestFit="1" customWidth="1"/>
    <col min="9229" max="9229" width="9" style="153" customWidth="1"/>
    <col min="9230" max="9230" width="7.28515625" style="153" bestFit="1" customWidth="1"/>
    <col min="9231" max="9231" width="11.42578125" style="153"/>
    <col min="9232" max="9232" width="10" style="153" customWidth="1"/>
    <col min="9233" max="9233" width="12.28515625" style="153" customWidth="1"/>
    <col min="9234" max="9472" width="11.42578125" style="153"/>
    <col min="9473" max="9474" width="12.7109375" style="153" customWidth="1"/>
    <col min="9475" max="9475" width="21.28515625" style="153" customWidth="1"/>
    <col min="9476" max="9476" width="21.85546875" style="153" customWidth="1"/>
    <col min="9477" max="9479" width="12.7109375" style="153" customWidth="1"/>
    <col min="9480" max="9480" width="14.7109375" style="153" customWidth="1"/>
    <col min="9481" max="9481" width="13.42578125" style="153" customWidth="1"/>
    <col min="9482" max="9482" width="10" style="153" bestFit="1" customWidth="1"/>
    <col min="9483" max="9483" width="17.5703125" style="153" bestFit="1" customWidth="1"/>
    <col min="9484" max="9484" width="15.5703125" style="153" bestFit="1" customWidth="1"/>
    <col min="9485" max="9485" width="9" style="153" customWidth="1"/>
    <col min="9486" max="9486" width="7.28515625" style="153" bestFit="1" customWidth="1"/>
    <col min="9487" max="9487" width="11.42578125" style="153"/>
    <col min="9488" max="9488" width="10" style="153" customWidth="1"/>
    <col min="9489" max="9489" width="12.28515625" style="153" customWidth="1"/>
    <col min="9490" max="9728" width="11.42578125" style="153"/>
    <col min="9729" max="9730" width="12.7109375" style="153" customWidth="1"/>
    <col min="9731" max="9731" width="21.28515625" style="153" customWidth="1"/>
    <col min="9732" max="9732" width="21.85546875" style="153" customWidth="1"/>
    <col min="9733" max="9735" width="12.7109375" style="153" customWidth="1"/>
    <col min="9736" max="9736" width="14.7109375" style="153" customWidth="1"/>
    <col min="9737" max="9737" width="13.42578125" style="153" customWidth="1"/>
    <col min="9738" max="9738" width="10" style="153" bestFit="1" customWidth="1"/>
    <col min="9739" max="9739" width="17.5703125" style="153" bestFit="1" customWidth="1"/>
    <col min="9740" max="9740" width="15.5703125" style="153" bestFit="1" customWidth="1"/>
    <col min="9741" max="9741" width="9" style="153" customWidth="1"/>
    <col min="9742" max="9742" width="7.28515625" style="153" bestFit="1" customWidth="1"/>
    <col min="9743" max="9743" width="11.42578125" style="153"/>
    <col min="9744" max="9744" width="10" style="153" customWidth="1"/>
    <col min="9745" max="9745" width="12.28515625" style="153" customWidth="1"/>
    <col min="9746" max="9984" width="11.42578125" style="153"/>
    <col min="9985" max="9986" width="12.7109375" style="153" customWidth="1"/>
    <col min="9987" max="9987" width="21.28515625" style="153" customWidth="1"/>
    <col min="9988" max="9988" width="21.85546875" style="153" customWidth="1"/>
    <col min="9989" max="9991" width="12.7109375" style="153" customWidth="1"/>
    <col min="9992" max="9992" width="14.7109375" style="153" customWidth="1"/>
    <col min="9993" max="9993" width="13.42578125" style="153" customWidth="1"/>
    <col min="9994" max="9994" width="10" style="153" bestFit="1" customWidth="1"/>
    <col min="9995" max="9995" width="17.5703125" style="153" bestFit="1" customWidth="1"/>
    <col min="9996" max="9996" width="15.5703125" style="153" bestFit="1" customWidth="1"/>
    <col min="9997" max="9997" width="9" style="153" customWidth="1"/>
    <col min="9998" max="9998" width="7.28515625" style="153" bestFit="1" customWidth="1"/>
    <col min="9999" max="9999" width="11.42578125" style="153"/>
    <col min="10000" max="10000" width="10" style="153" customWidth="1"/>
    <col min="10001" max="10001" width="12.28515625" style="153" customWidth="1"/>
    <col min="10002" max="10240" width="11.42578125" style="153"/>
    <col min="10241" max="10242" width="12.7109375" style="153" customWidth="1"/>
    <col min="10243" max="10243" width="21.28515625" style="153" customWidth="1"/>
    <col min="10244" max="10244" width="21.85546875" style="153" customWidth="1"/>
    <col min="10245" max="10247" width="12.7109375" style="153" customWidth="1"/>
    <col min="10248" max="10248" width="14.7109375" style="153" customWidth="1"/>
    <col min="10249" max="10249" width="13.42578125" style="153" customWidth="1"/>
    <col min="10250" max="10250" width="10" style="153" bestFit="1" customWidth="1"/>
    <col min="10251" max="10251" width="17.5703125" style="153" bestFit="1" customWidth="1"/>
    <col min="10252" max="10252" width="15.5703125" style="153" bestFit="1" customWidth="1"/>
    <col min="10253" max="10253" width="9" style="153" customWidth="1"/>
    <col min="10254" max="10254" width="7.28515625" style="153" bestFit="1" customWidth="1"/>
    <col min="10255" max="10255" width="11.42578125" style="153"/>
    <col min="10256" max="10256" width="10" style="153" customWidth="1"/>
    <col min="10257" max="10257" width="12.28515625" style="153" customWidth="1"/>
    <col min="10258" max="10496" width="11.42578125" style="153"/>
    <col min="10497" max="10498" width="12.7109375" style="153" customWidth="1"/>
    <col min="10499" max="10499" width="21.28515625" style="153" customWidth="1"/>
    <col min="10500" max="10500" width="21.85546875" style="153" customWidth="1"/>
    <col min="10501" max="10503" width="12.7109375" style="153" customWidth="1"/>
    <col min="10504" max="10504" width="14.7109375" style="153" customWidth="1"/>
    <col min="10505" max="10505" width="13.42578125" style="153" customWidth="1"/>
    <col min="10506" max="10506" width="10" style="153" bestFit="1" customWidth="1"/>
    <col min="10507" max="10507" width="17.5703125" style="153" bestFit="1" customWidth="1"/>
    <col min="10508" max="10508" width="15.5703125" style="153" bestFit="1" customWidth="1"/>
    <col min="10509" max="10509" width="9" style="153" customWidth="1"/>
    <col min="10510" max="10510" width="7.28515625" style="153" bestFit="1" customWidth="1"/>
    <col min="10511" max="10511" width="11.42578125" style="153"/>
    <col min="10512" max="10512" width="10" style="153" customWidth="1"/>
    <col min="10513" max="10513" width="12.28515625" style="153" customWidth="1"/>
    <col min="10514" max="10752" width="11.42578125" style="153"/>
    <col min="10753" max="10754" width="12.7109375" style="153" customWidth="1"/>
    <col min="10755" max="10755" width="21.28515625" style="153" customWidth="1"/>
    <col min="10756" max="10756" width="21.85546875" style="153" customWidth="1"/>
    <col min="10757" max="10759" width="12.7109375" style="153" customWidth="1"/>
    <col min="10760" max="10760" width="14.7109375" style="153" customWidth="1"/>
    <col min="10761" max="10761" width="13.42578125" style="153" customWidth="1"/>
    <col min="10762" max="10762" width="10" style="153" bestFit="1" customWidth="1"/>
    <col min="10763" max="10763" width="17.5703125" style="153" bestFit="1" customWidth="1"/>
    <col min="10764" max="10764" width="15.5703125" style="153" bestFit="1" customWidth="1"/>
    <col min="10765" max="10765" width="9" style="153" customWidth="1"/>
    <col min="10766" max="10766" width="7.28515625" style="153" bestFit="1" customWidth="1"/>
    <col min="10767" max="10767" width="11.42578125" style="153"/>
    <col min="10768" max="10768" width="10" style="153" customWidth="1"/>
    <col min="10769" max="10769" width="12.28515625" style="153" customWidth="1"/>
    <col min="10770" max="11008" width="11.42578125" style="153"/>
    <col min="11009" max="11010" width="12.7109375" style="153" customWidth="1"/>
    <col min="11011" max="11011" width="21.28515625" style="153" customWidth="1"/>
    <col min="11012" max="11012" width="21.85546875" style="153" customWidth="1"/>
    <col min="11013" max="11015" width="12.7109375" style="153" customWidth="1"/>
    <col min="11016" max="11016" width="14.7109375" style="153" customWidth="1"/>
    <col min="11017" max="11017" width="13.42578125" style="153" customWidth="1"/>
    <col min="11018" max="11018" width="10" style="153" bestFit="1" customWidth="1"/>
    <col min="11019" max="11019" width="17.5703125" style="153" bestFit="1" customWidth="1"/>
    <col min="11020" max="11020" width="15.5703125" style="153" bestFit="1" customWidth="1"/>
    <col min="11021" max="11021" width="9" style="153" customWidth="1"/>
    <col min="11022" max="11022" width="7.28515625" style="153" bestFit="1" customWidth="1"/>
    <col min="11023" max="11023" width="11.42578125" style="153"/>
    <col min="11024" max="11024" width="10" style="153" customWidth="1"/>
    <col min="11025" max="11025" width="12.28515625" style="153" customWidth="1"/>
    <col min="11026" max="11264" width="11.42578125" style="153"/>
    <col min="11265" max="11266" width="12.7109375" style="153" customWidth="1"/>
    <col min="11267" max="11267" width="21.28515625" style="153" customWidth="1"/>
    <col min="11268" max="11268" width="21.85546875" style="153" customWidth="1"/>
    <col min="11269" max="11271" width="12.7109375" style="153" customWidth="1"/>
    <col min="11272" max="11272" width="14.7109375" style="153" customWidth="1"/>
    <col min="11273" max="11273" width="13.42578125" style="153" customWidth="1"/>
    <col min="11274" max="11274" width="10" style="153" bestFit="1" customWidth="1"/>
    <col min="11275" max="11275" width="17.5703125" style="153" bestFit="1" customWidth="1"/>
    <col min="11276" max="11276" width="15.5703125" style="153" bestFit="1" customWidth="1"/>
    <col min="11277" max="11277" width="9" style="153" customWidth="1"/>
    <col min="11278" max="11278" width="7.28515625" style="153" bestFit="1" customWidth="1"/>
    <col min="11279" max="11279" width="11.42578125" style="153"/>
    <col min="11280" max="11280" width="10" style="153" customWidth="1"/>
    <col min="11281" max="11281" width="12.28515625" style="153" customWidth="1"/>
    <col min="11282" max="11520" width="11.42578125" style="153"/>
    <col min="11521" max="11522" width="12.7109375" style="153" customWidth="1"/>
    <col min="11523" max="11523" width="21.28515625" style="153" customWidth="1"/>
    <col min="11524" max="11524" width="21.85546875" style="153" customWidth="1"/>
    <col min="11525" max="11527" width="12.7109375" style="153" customWidth="1"/>
    <col min="11528" max="11528" width="14.7109375" style="153" customWidth="1"/>
    <col min="11529" max="11529" width="13.42578125" style="153" customWidth="1"/>
    <col min="11530" max="11530" width="10" style="153" bestFit="1" customWidth="1"/>
    <col min="11531" max="11531" width="17.5703125" style="153" bestFit="1" customWidth="1"/>
    <col min="11532" max="11532" width="15.5703125" style="153" bestFit="1" customWidth="1"/>
    <col min="11533" max="11533" width="9" style="153" customWidth="1"/>
    <col min="11534" max="11534" width="7.28515625" style="153" bestFit="1" customWidth="1"/>
    <col min="11535" max="11535" width="11.42578125" style="153"/>
    <col min="11536" max="11536" width="10" style="153" customWidth="1"/>
    <col min="11537" max="11537" width="12.28515625" style="153" customWidth="1"/>
    <col min="11538" max="11776" width="11.42578125" style="153"/>
    <col min="11777" max="11778" width="12.7109375" style="153" customWidth="1"/>
    <col min="11779" max="11779" width="21.28515625" style="153" customWidth="1"/>
    <col min="11780" max="11780" width="21.85546875" style="153" customWidth="1"/>
    <col min="11781" max="11783" width="12.7109375" style="153" customWidth="1"/>
    <col min="11784" max="11784" width="14.7109375" style="153" customWidth="1"/>
    <col min="11785" max="11785" width="13.42578125" style="153" customWidth="1"/>
    <col min="11786" max="11786" width="10" style="153" bestFit="1" customWidth="1"/>
    <col min="11787" max="11787" width="17.5703125" style="153" bestFit="1" customWidth="1"/>
    <col min="11788" max="11788" width="15.5703125" style="153" bestFit="1" customWidth="1"/>
    <col min="11789" max="11789" width="9" style="153" customWidth="1"/>
    <col min="11790" max="11790" width="7.28515625" style="153" bestFit="1" customWidth="1"/>
    <col min="11791" max="11791" width="11.42578125" style="153"/>
    <col min="11792" max="11792" width="10" style="153" customWidth="1"/>
    <col min="11793" max="11793" width="12.28515625" style="153" customWidth="1"/>
    <col min="11794" max="12032" width="11.42578125" style="153"/>
    <col min="12033" max="12034" width="12.7109375" style="153" customWidth="1"/>
    <col min="12035" max="12035" width="21.28515625" style="153" customWidth="1"/>
    <col min="12036" max="12036" width="21.85546875" style="153" customWidth="1"/>
    <col min="12037" max="12039" width="12.7109375" style="153" customWidth="1"/>
    <col min="12040" max="12040" width="14.7109375" style="153" customWidth="1"/>
    <col min="12041" max="12041" width="13.42578125" style="153" customWidth="1"/>
    <col min="12042" max="12042" width="10" style="153" bestFit="1" customWidth="1"/>
    <col min="12043" max="12043" width="17.5703125" style="153" bestFit="1" customWidth="1"/>
    <col min="12044" max="12044" width="15.5703125" style="153" bestFit="1" customWidth="1"/>
    <col min="12045" max="12045" width="9" style="153" customWidth="1"/>
    <col min="12046" max="12046" width="7.28515625" style="153" bestFit="1" customWidth="1"/>
    <col min="12047" max="12047" width="11.42578125" style="153"/>
    <col min="12048" max="12048" width="10" style="153" customWidth="1"/>
    <col min="12049" max="12049" width="12.28515625" style="153" customWidth="1"/>
    <col min="12050" max="12288" width="11.42578125" style="153"/>
    <col min="12289" max="12290" width="12.7109375" style="153" customWidth="1"/>
    <col min="12291" max="12291" width="21.28515625" style="153" customWidth="1"/>
    <col min="12292" max="12292" width="21.85546875" style="153" customWidth="1"/>
    <col min="12293" max="12295" width="12.7109375" style="153" customWidth="1"/>
    <col min="12296" max="12296" width="14.7109375" style="153" customWidth="1"/>
    <col min="12297" max="12297" width="13.42578125" style="153" customWidth="1"/>
    <col min="12298" max="12298" width="10" style="153" bestFit="1" customWidth="1"/>
    <col min="12299" max="12299" width="17.5703125" style="153" bestFit="1" customWidth="1"/>
    <col min="12300" max="12300" width="15.5703125" style="153" bestFit="1" customWidth="1"/>
    <col min="12301" max="12301" width="9" style="153" customWidth="1"/>
    <col min="12302" max="12302" width="7.28515625" style="153" bestFit="1" customWidth="1"/>
    <col min="12303" max="12303" width="11.42578125" style="153"/>
    <col min="12304" max="12304" width="10" style="153" customWidth="1"/>
    <col min="12305" max="12305" width="12.28515625" style="153" customWidth="1"/>
    <col min="12306" max="12544" width="11.42578125" style="153"/>
    <col min="12545" max="12546" width="12.7109375" style="153" customWidth="1"/>
    <col min="12547" max="12547" width="21.28515625" style="153" customWidth="1"/>
    <col min="12548" max="12548" width="21.85546875" style="153" customWidth="1"/>
    <col min="12549" max="12551" width="12.7109375" style="153" customWidth="1"/>
    <col min="12552" max="12552" width="14.7109375" style="153" customWidth="1"/>
    <col min="12553" max="12553" width="13.42578125" style="153" customWidth="1"/>
    <col min="12554" max="12554" width="10" style="153" bestFit="1" customWidth="1"/>
    <col min="12555" max="12555" width="17.5703125" style="153" bestFit="1" customWidth="1"/>
    <col min="12556" max="12556" width="15.5703125" style="153" bestFit="1" customWidth="1"/>
    <col min="12557" max="12557" width="9" style="153" customWidth="1"/>
    <col min="12558" max="12558" width="7.28515625" style="153" bestFit="1" customWidth="1"/>
    <col min="12559" max="12559" width="11.42578125" style="153"/>
    <col min="12560" max="12560" width="10" style="153" customWidth="1"/>
    <col min="12561" max="12561" width="12.28515625" style="153" customWidth="1"/>
    <col min="12562" max="12800" width="11.42578125" style="153"/>
    <col min="12801" max="12802" width="12.7109375" style="153" customWidth="1"/>
    <col min="12803" max="12803" width="21.28515625" style="153" customWidth="1"/>
    <col min="12804" max="12804" width="21.85546875" style="153" customWidth="1"/>
    <col min="12805" max="12807" width="12.7109375" style="153" customWidth="1"/>
    <col min="12808" max="12808" width="14.7109375" style="153" customWidth="1"/>
    <col min="12809" max="12809" width="13.42578125" style="153" customWidth="1"/>
    <col min="12810" max="12810" width="10" style="153" bestFit="1" customWidth="1"/>
    <col min="12811" max="12811" width="17.5703125" style="153" bestFit="1" customWidth="1"/>
    <col min="12812" max="12812" width="15.5703125" style="153" bestFit="1" customWidth="1"/>
    <col min="12813" max="12813" width="9" style="153" customWidth="1"/>
    <col min="12814" max="12814" width="7.28515625" style="153" bestFit="1" customWidth="1"/>
    <col min="12815" max="12815" width="11.42578125" style="153"/>
    <col min="12816" max="12816" width="10" style="153" customWidth="1"/>
    <col min="12817" max="12817" width="12.28515625" style="153" customWidth="1"/>
    <col min="12818" max="13056" width="11.42578125" style="153"/>
    <col min="13057" max="13058" width="12.7109375" style="153" customWidth="1"/>
    <col min="13059" max="13059" width="21.28515625" style="153" customWidth="1"/>
    <col min="13060" max="13060" width="21.85546875" style="153" customWidth="1"/>
    <col min="13061" max="13063" width="12.7109375" style="153" customWidth="1"/>
    <col min="13064" max="13064" width="14.7109375" style="153" customWidth="1"/>
    <col min="13065" max="13065" width="13.42578125" style="153" customWidth="1"/>
    <col min="13066" max="13066" width="10" style="153" bestFit="1" customWidth="1"/>
    <col min="13067" max="13067" width="17.5703125" style="153" bestFit="1" customWidth="1"/>
    <col min="13068" max="13068" width="15.5703125" style="153" bestFit="1" customWidth="1"/>
    <col min="13069" max="13069" width="9" style="153" customWidth="1"/>
    <col min="13070" max="13070" width="7.28515625" style="153" bestFit="1" customWidth="1"/>
    <col min="13071" max="13071" width="11.42578125" style="153"/>
    <col min="13072" max="13072" width="10" style="153" customWidth="1"/>
    <col min="13073" max="13073" width="12.28515625" style="153" customWidth="1"/>
    <col min="13074" max="13312" width="11.42578125" style="153"/>
    <col min="13313" max="13314" width="12.7109375" style="153" customWidth="1"/>
    <col min="13315" max="13315" width="21.28515625" style="153" customWidth="1"/>
    <col min="13316" max="13316" width="21.85546875" style="153" customWidth="1"/>
    <col min="13317" max="13319" width="12.7109375" style="153" customWidth="1"/>
    <col min="13320" max="13320" width="14.7109375" style="153" customWidth="1"/>
    <col min="13321" max="13321" width="13.42578125" style="153" customWidth="1"/>
    <col min="13322" max="13322" width="10" style="153" bestFit="1" customWidth="1"/>
    <col min="13323" max="13323" width="17.5703125" style="153" bestFit="1" customWidth="1"/>
    <col min="13324" max="13324" width="15.5703125" style="153" bestFit="1" customWidth="1"/>
    <col min="13325" max="13325" width="9" style="153" customWidth="1"/>
    <col min="13326" max="13326" width="7.28515625" style="153" bestFit="1" customWidth="1"/>
    <col min="13327" max="13327" width="11.42578125" style="153"/>
    <col min="13328" max="13328" width="10" style="153" customWidth="1"/>
    <col min="13329" max="13329" width="12.28515625" style="153" customWidth="1"/>
    <col min="13330" max="13568" width="11.42578125" style="153"/>
    <col min="13569" max="13570" width="12.7109375" style="153" customWidth="1"/>
    <col min="13571" max="13571" width="21.28515625" style="153" customWidth="1"/>
    <col min="13572" max="13572" width="21.85546875" style="153" customWidth="1"/>
    <col min="13573" max="13575" width="12.7109375" style="153" customWidth="1"/>
    <col min="13576" max="13576" width="14.7109375" style="153" customWidth="1"/>
    <col min="13577" max="13577" width="13.42578125" style="153" customWidth="1"/>
    <col min="13578" max="13578" width="10" style="153" bestFit="1" customWidth="1"/>
    <col min="13579" max="13579" width="17.5703125" style="153" bestFit="1" customWidth="1"/>
    <col min="13580" max="13580" width="15.5703125" style="153" bestFit="1" customWidth="1"/>
    <col min="13581" max="13581" width="9" style="153" customWidth="1"/>
    <col min="13582" max="13582" width="7.28515625" style="153" bestFit="1" customWidth="1"/>
    <col min="13583" max="13583" width="11.42578125" style="153"/>
    <col min="13584" max="13584" width="10" style="153" customWidth="1"/>
    <col min="13585" max="13585" width="12.28515625" style="153" customWidth="1"/>
    <col min="13586" max="13824" width="11.42578125" style="153"/>
    <col min="13825" max="13826" width="12.7109375" style="153" customWidth="1"/>
    <col min="13827" max="13827" width="21.28515625" style="153" customWidth="1"/>
    <col min="13828" max="13828" width="21.85546875" style="153" customWidth="1"/>
    <col min="13829" max="13831" width="12.7109375" style="153" customWidth="1"/>
    <col min="13832" max="13832" width="14.7109375" style="153" customWidth="1"/>
    <col min="13833" max="13833" width="13.42578125" style="153" customWidth="1"/>
    <col min="13834" max="13834" width="10" style="153" bestFit="1" customWidth="1"/>
    <col min="13835" max="13835" width="17.5703125" style="153" bestFit="1" customWidth="1"/>
    <col min="13836" max="13836" width="15.5703125" style="153" bestFit="1" customWidth="1"/>
    <col min="13837" max="13837" width="9" style="153" customWidth="1"/>
    <col min="13838" max="13838" width="7.28515625" style="153" bestFit="1" customWidth="1"/>
    <col min="13839" max="13839" width="11.42578125" style="153"/>
    <col min="13840" max="13840" width="10" style="153" customWidth="1"/>
    <col min="13841" max="13841" width="12.28515625" style="153" customWidth="1"/>
    <col min="13842" max="14080" width="11.42578125" style="153"/>
    <col min="14081" max="14082" width="12.7109375" style="153" customWidth="1"/>
    <col min="14083" max="14083" width="21.28515625" style="153" customWidth="1"/>
    <col min="14084" max="14084" width="21.85546875" style="153" customWidth="1"/>
    <col min="14085" max="14087" width="12.7109375" style="153" customWidth="1"/>
    <col min="14088" max="14088" width="14.7109375" style="153" customWidth="1"/>
    <col min="14089" max="14089" width="13.42578125" style="153" customWidth="1"/>
    <col min="14090" max="14090" width="10" style="153" bestFit="1" customWidth="1"/>
    <col min="14091" max="14091" width="17.5703125" style="153" bestFit="1" customWidth="1"/>
    <col min="14092" max="14092" width="15.5703125" style="153" bestFit="1" customWidth="1"/>
    <col min="14093" max="14093" width="9" style="153" customWidth="1"/>
    <col min="14094" max="14094" width="7.28515625" style="153" bestFit="1" customWidth="1"/>
    <col min="14095" max="14095" width="11.42578125" style="153"/>
    <col min="14096" max="14096" width="10" style="153" customWidth="1"/>
    <col min="14097" max="14097" width="12.28515625" style="153" customWidth="1"/>
    <col min="14098" max="14336" width="11.42578125" style="153"/>
    <col min="14337" max="14338" width="12.7109375" style="153" customWidth="1"/>
    <col min="14339" max="14339" width="21.28515625" style="153" customWidth="1"/>
    <col min="14340" max="14340" width="21.85546875" style="153" customWidth="1"/>
    <col min="14341" max="14343" width="12.7109375" style="153" customWidth="1"/>
    <col min="14344" max="14344" width="14.7109375" style="153" customWidth="1"/>
    <col min="14345" max="14345" width="13.42578125" style="153" customWidth="1"/>
    <col min="14346" max="14346" width="10" style="153" bestFit="1" customWidth="1"/>
    <col min="14347" max="14347" width="17.5703125" style="153" bestFit="1" customWidth="1"/>
    <col min="14348" max="14348" width="15.5703125" style="153" bestFit="1" customWidth="1"/>
    <col min="14349" max="14349" width="9" style="153" customWidth="1"/>
    <col min="14350" max="14350" width="7.28515625" style="153" bestFit="1" customWidth="1"/>
    <col min="14351" max="14351" width="11.42578125" style="153"/>
    <col min="14352" max="14352" width="10" style="153" customWidth="1"/>
    <col min="14353" max="14353" width="12.28515625" style="153" customWidth="1"/>
    <col min="14354" max="14592" width="11.42578125" style="153"/>
    <col min="14593" max="14594" width="12.7109375" style="153" customWidth="1"/>
    <col min="14595" max="14595" width="21.28515625" style="153" customWidth="1"/>
    <col min="14596" max="14596" width="21.85546875" style="153" customWidth="1"/>
    <col min="14597" max="14599" width="12.7109375" style="153" customWidth="1"/>
    <col min="14600" max="14600" width="14.7109375" style="153" customWidth="1"/>
    <col min="14601" max="14601" width="13.42578125" style="153" customWidth="1"/>
    <col min="14602" max="14602" width="10" style="153" bestFit="1" customWidth="1"/>
    <col min="14603" max="14603" width="17.5703125" style="153" bestFit="1" customWidth="1"/>
    <col min="14604" max="14604" width="15.5703125" style="153" bestFit="1" customWidth="1"/>
    <col min="14605" max="14605" width="9" style="153" customWidth="1"/>
    <col min="14606" max="14606" width="7.28515625" style="153" bestFit="1" customWidth="1"/>
    <col min="14607" max="14607" width="11.42578125" style="153"/>
    <col min="14608" max="14608" width="10" style="153" customWidth="1"/>
    <col min="14609" max="14609" width="12.28515625" style="153" customWidth="1"/>
    <col min="14610" max="14848" width="11.42578125" style="153"/>
    <col min="14849" max="14850" width="12.7109375" style="153" customWidth="1"/>
    <col min="14851" max="14851" width="21.28515625" style="153" customWidth="1"/>
    <col min="14852" max="14852" width="21.85546875" style="153" customWidth="1"/>
    <col min="14853" max="14855" width="12.7109375" style="153" customWidth="1"/>
    <col min="14856" max="14856" width="14.7109375" style="153" customWidth="1"/>
    <col min="14857" max="14857" width="13.42578125" style="153" customWidth="1"/>
    <col min="14858" max="14858" width="10" style="153" bestFit="1" customWidth="1"/>
    <col min="14859" max="14859" width="17.5703125" style="153" bestFit="1" customWidth="1"/>
    <col min="14860" max="14860" width="15.5703125" style="153" bestFit="1" customWidth="1"/>
    <col min="14861" max="14861" width="9" style="153" customWidth="1"/>
    <col min="14862" max="14862" width="7.28515625" style="153" bestFit="1" customWidth="1"/>
    <col min="14863" max="14863" width="11.42578125" style="153"/>
    <col min="14864" max="14864" width="10" style="153" customWidth="1"/>
    <col min="14865" max="14865" width="12.28515625" style="153" customWidth="1"/>
    <col min="14866" max="15104" width="11.42578125" style="153"/>
    <col min="15105" max="15106" width="12.7109375" style="153" customWidth="1"/>
    <col min="15107" max="15107" width="21.28515625" style="153" customWidth="1"/>
    <col min="15108" max="15108" width="21.85546875" style="153" customWidth="1"/>
    <col min="15109" max="15111" width="12.7109375" style="153" customWidth="1"/>
    <col min="15112" max="15112" width="14.7109375" style="153" customWidth="1"/>
    <col min="15113" max="15113" width="13.42578125" style="153" customWidth="1"/>
    <col min="15114" max="15114" width="10" style="153" bestFit="1" customWidth="1"/>
    <col min="15115" max="15115" width="17.5703125" style="153" bestFit="1" customWidth="1"/>
    <col min="15116" max="15116" width="15.5703125" style="153" bestFit="1" customWidth="1"/>
    <col min="15117" max="15117" width="9" style="153" customWidth="1"/>
    <col min="15118" max="15118" width="7.28515625" style="153" bestFit="1" customWidth="1"/>
    <col min="15119" max="15119" width="11.42578125" style="153"/>
    <col min="15120" max="15120" width="10" style="153" customWidth="1"/>
    <col min="15121" max="15121" width="12.28515625" style="153" customWidth="1"/>
    <col min="15122" max="15360" width="11.42578125" style="153"/>
    <col min="15361" max="15362" width="12.7109375" style="153" customWidth="1"/>
    <col min="15363" max="15363" width="21.28515625" style="153" customWidth="1"/>
    <col min="15364" max="15364" width="21.85546875" style="153" customWidth="1"/>
    <col min="15365" max="15367" width="12.7109375" style="153" customWidth="1"/>
    <col min="15368" max="15368" width="14.7109375" style="153" customWidth="1"/>
    <col min="15369" max="15369" width="13.42578125" style="153" customWidth="1"/>
    <col min="15370" max="15370" width="10" style="153" bestFit="1" customWidth="1"/>
    <col min="15371" max="15371" width="17.5703125" style="153" bestFit="1" customWidth="1"/>
    <col min="15372" max="15372" width="15.5703125" style="153" bestFit="1" customWidth="1"/>
    <col min="15373" max="15373" width="9" style="153" customWidth="1"/>
    <col min="15374" max="15374" width="7.28515625" style="153" bestFit="1" customWidth="1"/>
    <col min="15375" max="15375" width="11.42578125" style="153"/>
    <col min="15376" max="15376" width="10" style="153" customWidth="1"/>
    <col min="15377" max="15377" width="12.28515625" style="153" customWidth="1"/>
    <col min="15378" max="15616" width="11.42578125" style="153"/>
    <col min="15617" max="15618" width="12.7109375" style="153" customWidth="1"/>
    <col min="15619" max="15619" width="21.28515625" style="153" customWidth="1"/>
    <col min="15620" max="15620" width="21.85546875" style="153" customWidth="1"/>
    <col min="15621" max="15623" width="12.7109375" style="153" customWidth="1"/>
    <col min="15624" max="15624" width="14.7109375" style="153" customWidth="1"/>
    <col min="15625" max="15625" width="13.42578125" style="153" customWidth="1"/>
    <col min="15626" max="15626" width="10" style="153" bestFit="1" customWidth="1"/>
    <col min="15627" max="15627" width="17.5703125" style="153" bestFit="1" customWidth="1"/>
    <col min="15628" max="15628" width="15.5703125" style="153" bestFit="1" customWidth="1"/>
    <col min="15629" max="15629" width="9" style="153" customWidth="1"/>
    <col min="15630" max="15630" width="7.28515625" style="153" bestFit="1" customWidth="1"/>
    <col min="15631" max="15631" width="11.42578125" style="153"/>
    <col min="15632" max="15632" width="10" style="153" customWidth="1"/>
    <col min="15633" max="15633" width="12.28515625" style="153" customWidth="1"/>
    <col min="15634" max="15872" width="11.42578125" style="153"/>
    <col min="15873" max="15874" width="12.7109375" style="153" customWidth="1"/>
    <col min="15875" max="15875" width="21.28515625" style="153" customWidth="1"/>
    <col min="15876" max="15876" width="21.85546875" style="153" customWidth="1"/>
    <col min="15877" max="15879" width="12.7109375" style="153" customWidth="1"/>
    <col min="15880" max="15880" width="14.7109375" style="153" customWidth="1"/>
    <col min="15881" max="15881" width="13.42578125" style="153" customWidth="1"/>
    <col min="15882" max="15882" width="10" style="153" bestFit="1" customWidth="1"/>
    <col min="15883" max="15883" width="17.5703125" style="153" bestFit="1" customWidth="1"/>
    <col min="15884" max="15884" width="15.5703125" style="153" bestFit="1" customWidth="1"/>
    <col min="15885" max="15885" width="9" style="153" customWidth="1"/>
    <col min="15886" max="15886" width="7.28515625" style="153" bestFit="1" customWidth="1"/>
    <col min="15887" max="15887" width="11.42578125" style="153"/>
    <col min="15888" max="15888" width="10" style="153" customWidth="1"/>
    <col min="15889" max="15889" width="12.28515625" style="153" customWidth="1"/>
    <col min="15890" max="16128" width="11.42578125" style="153"/>
    <col min="16129" max="16130" width="12.7109375" style="153" customWidth="1"/>
    <col min="16131" max="16131" width="21.28515625" style="153" customWidth="1"/>
    <col min="16132" max="16132" width="21.85546875" style="153" customWidth="1"/>
    <col min="16133" max="16135" width="12.7109375" style="153" customWidth="1"/>
    <col min="16136" max="16136" width="14.7109375" style="153" customWidth="1"/>
    <col min="16137" max="16137" width="13.42578125" style="153" customWidth="1"/>
    <col min="16138" max="16138" width="10" style="153" bestFit="1" customWidth="1"/>
    <col min="16139" max="16139" width="17.5703125" style="153" bestFit="1" customWidth="1"/>
    <col min="16140" max="16140" width="15.5703125" style="153" bestFit="1" customWidth="1"/>
    <col min="16141" max="16141" width="9" style="153" customWidth="1"/>
    <col min="16142" max="16142" width="7.28515625" style="153" bestFit="1" customWidth="1"/>
    <col min="16143" max="16143" width="11.42578125" style="153"/>
    <col min="16144" max="16144" width="10" style="153" customWidth="1"/>
    <col min="16145" max="16145" width="12.28515625" style="153" customWidth="1"/>
    <col min="16146" max="16384" width="11.42578125" style="153"/>
  </cols>
  <sheetData>
    <row r="1" spans="1:16" s="125" customFormat="1" ht="15">
      <c r="A1" s="143"/>
      <c r="B1" s="144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s="147" customFormat="1" ht="15.75">
      <c r="A2" s="274" t="s">
        <v>167</v>
      </c>
      <c r="B2" s="274"/>
      <c r="C2" s="274"/>
      <c r="D2" s="274"/>
      <c r="E2" s="274"/>
      <c r="F2" s="274"/>
      <c r="G2" s="274"/>
      <c r="H2" s="274"/>
      <c r="I2" s="274"/>
      <c r="J2" s="145"/>
      <c r="K2" s="146"/>
      <c r="L2" s="146"/>
      <c r="M2" s="146"/>
      <c r="N2" s="146"/>
      <c r="O2" s="146"/>
    </row>
    <row r="3" spans="1:16" s="150" customFormat="1">
      <c r="A3" s="275" t="s">
        <v>168</v>
      </c>
      <c r="B3" s="275"/>
      <c r="C3" s="275"/>
      <c r="D3" s="275"/>
      <c r="E3" s="275"/>
      <c r="F3" s="275"/>
      <c r="G3" s="275"/>
      <c r="H3" s="275"/>
      <c r="I3" s="275"/>
      <c r="J3" s="148"/>
      <c r="K3" s="149"/>
      <c r="L3" s="149"/>
      <c r="M3" s="149"/>
      <c r="N3" s="149"/>
      <c r="O3" s="149"/>
    </row>
    <row r="4" spans="1:16" s="150" customFormat="1">
      <c r="A4" s="275" t="s">
        <v>169</v>
      </c>
      <c r="B4" s="275"/>
      <c r="C4" s="275"/>
      <c r="D4" s="275"/>
      <c r="E4" s="275"/>
      <c r="F4" s="275"/>
      <c r="G4" s="275"/>
      <c r="H4" s="275"/>
      <c r="I4" s="275"/>
      <c r="J4" s="148"/>
      <c r="K4" s="149"/>
      <c r="L4" s="149"/>
      <c r="M4" s="149"/>
      <c r="N4" s="149"/>
      <c r="O4" s="149"/>
    </row>
    <row r="5" spans="1:16" s="150" customFormat="1">
      <c r="A5" s="149"/>
      <c r="B5" s="149"/>
      <c r="C5" s="149"/>
      <c r="D5" s="149"/>
      <c r="E5" s="149"/>
      <c r="F5" s="149"/>
      <c r="G5" s="149"/>
      <c r="H5" s="149"/>
      <c r="I5" s="149"/>
      <c r="K5" s="151"/>
      <c r="L5" s="151"/>
      <c r="M5" s="151"/>
      <c r="N5" s="151"/>
      <c r="O5" s="151"/>
    </row>
    <row r="6" spans="1:16" ht="15.75">
      <c r="A6" s="276" t="s">
        <v>170</v>
      </c>
      <c r="B6" s="276"/>
      <c r="C6" s="276"/>
      <c r="D6" s="276"/>
      <c r="E6" s="276"/>
      <c r="F6" s="276"/>
      <c r="G6" s="276"/>
      <c r="H6" s="276"/>
      <c r="I6" s="276"/>
      <c r="J6" s="152"/>
      <c r="K6" s="152"/>
      <c r="L6" s="152"/>
      <c r="M6" s="152"/>
      <c r="N6" s="152"/>
      <c r="O6" s="152"/>
    </row>
    <row r="7" spans="1:16" s="154" customFormat="1" ht="17.100000000000001" customHeight="1" thickBot="1">
      <c r="A7" s="153"/>
      <c r="B7" s="153"/>
      <c r="C7" s="153"/>
      <c r="E7" s="155"/>
      <c r="F7" s="155"/>
      <c r="G7" s="155"/>
      <c r="K7" s="155"/>
      <c r="L7" s="155"/>
      <c r="M7" s="155"/>
      <c r="N7" s="155"/>
      <c r="O7" s="155"/>
    </row>
    <row r="8" spans="1:16" s="162" customFormat="1" ht="18.95" customHeight="1">
      <c r="A8" s="156" t="s">
        <v>171</v>
      </c>
      <c r="B8" s="157" t="s">
        <v>172</v>
      </c>
      <c r="C8" s="157"/>
      <c r="D8" s="157"/>
      <c r="E8" s="158" t="s">
        <v>173</v>
      </c>
      <c r="F8" s="277" t="s">
        <v>174</v>
      </c>
      <c r="G8" s="277"/>
      <c r="H8" s="278"/>
      <c r="I8" s="159">
        <v>43</v>
      </c>
      <c r="J8" s="160" t="s">
        <v>175</v>
      </c>
      <c r="K8" s="161"/>
      <c r="L8" s="161"/>
      <c r="M8" s="161"/>
      <c r="N8" s="161"/>
      <c r="O8" s="161"/>
    </row>
    <row r="9" spans="1:16" s="162" customFormat="1" ht="18.95" customHeight="1" thickBot="1">
      <c r="A9" s="163" t="s">
        <v>176</v>
      </c>
      <c r="B9" s="164" t="s">
        <v>177</v>
      </c>
      <c r="C9" s="164"/>
      <c r="D9" s="164"/>
      <c r="E9" s="165" t="s">
        <v>178</v>
      </c>
      <c r="F9" s="272">
        <f>A15</f>
        <v>41944</v>
      </c>
      <c r="G9" s="272"/>
      <c r="H9" s="273"/>
      <c r="I9" s="166"/>
      <c r="J9" s="167" t="s">
        <v>179</v>
      </c>
      <c r="K9" s="161"/>
      <c r="L9" s="161"/>
      <c r="M9" s="161"/>
      <c r="N9" s="161"/>
      <c r="O9" s="161"/>
      <c r="P9" t="s">
        <v>793</v>
      </c>
    </row>
    <row r="10" spans="1:16" s="162" customFormat="1" ht="12.75" customHeight="1" thickBot="1">
      <c r="A10" s="168"/>
      <c r="B10" s="169"/>
      <c r="C10" s="170"/>
      <c r="K10" s="171"/>
      <c r="L10" s="171"/>
      <c r="M10" s="161"/>
      <c r="N10" s="171"/>
      <c r="O10" s="171"/>
      <c r="P10">
        <v>0.2</v>
      </c>
    </row>
    <row r="11" spans="1:16" s="162" customFormat="1" ht="12.75" customHeight="1" thickBot="1">
      <c r="A11" s="281" t="s">
        <v>180</v>
      </c>
      <c r="B11" s="283" t="s">
        <v>181</v>
      </c>
      <c r="C11" s="284"/>
      <c r="D11" s="284"/>
      <c r="E11" s="284"/>
      <c r="F11" s="284"/>
      <c r="G11" s="284"/>
      <c r="H11" s="284"/>
      <c r="I11" s="284"/>
      <c r="J11" s="285"/>
      <c r="K11" s="161"/>
      <c r="L11" s="161"/>
      <c r="M11" s="161"/>
      <c r="N11" s="161"/>
      <c r="O11" s="161"/>
    </row>
    <row r="12" spans="1:16" s="162" customFormat="1" ht="12.75" customHeight="1" thickBot="1">
      <c r="A12" s="282"/>
      <c r="B12" s="279" t="s">
        <v>182</v>
      </c>
      <c r="C12" s="286" t="s">
        <v>183</v>
      </c>
      <c r="D12" s="287"/>
      <c r="E12" s="287"/>
      <c r="F12" s="288"/>
      <c r="G12" s="286" t="s">
        <v>184</v>
      </c>
      <c r="H12" s="288"/>
      <c r="I12" s="173" t="s">
        <v>185</v>
      </c>
      <c r="J12" s="289" t="s">
        <v>186</v>
      </c>
      <c r="K12" s="161"/>
      <c r="L12" s="161"/>
      <c r="M12" s="161"/>
      <c r="N12" s="161"/>
      <c r="O12" s="161"/>
    </row>
    <row r="13" spans="1:16" s="162" customFormat="1" ht="12.75" customHeight="1">
      <c r="A13" s="282"/>
      <c r="B13" s="282"/>
      <c r="C13" s="292" t="s">
        <v>187</v>
      </c>
      <c r="D13" s="292" t="s">
        <v>188</v>
      </c>
      <c r="E13" s="294" t="s">
        <v>189</v>
      </c>
      <c r="F13" s="296" t="s">
        <v>190</v>
      </c>
      <c r="G13" s="174" t="s">
        <v>191</v>
      </c>
      <c r="H13" s="175" t="s">
        <v>192</v>
      </c>
      <c r="I13" s="279" t="s">
        <v>193</v>
      </c>
      <c r="J13" s="290"/>
      <c r="K13" s="161"/>
      <c r="L13" s="161"/>
      <c r="M13" s="161"/>
      <c r="N13" s="161"/>
      <c r="O13" s="161"/>
    </row>
    <row r="14" spans="1:16" s="162" customFormat="1" ht="27.75" customHeight="1" thickBot="1">
      <c r="A14" s="280"/>
      <c r="B14" s="280"/>
      <c r="C14" s="293"/>
      <c r="D14" s="293"/>
      <c r="E14" s="295"/>
      <c r="F14" s="297"/>
      <c r="G14" s="176" t="s">
        <v>194</v>
      </c>
      <c r="H14" s="177" t="s">
        <v>195</v>
      </c>
      <c r="I14" s="280"/>
      <c r="J14" s="291"/>
      <c r="K14" s="161" t="s">
        <v>196</v>
      </c>
      <c r="L14" s="161" t="s">
        <v>197</v>
      </c>
      <c r="M14" s="161" t="s">
        <v>198</v>
      </c>
      <c r="N14" s="161"/>
      <c r="O14" s="161"/>
    </row>
    <row r="15" spans="1:16" s="162" customFormat="1" ht="15.95" customHeight="1" thickTop="1">
      <c r="A15" s="218">
        <v>41944</v>
      </c>
      <c r="B15" s="179">
        <v>0.375</v>
      </c>
      <c r="C15" s="228">
        <v>40161</v>
      </c>
      <c r="D15" s="181"/>
      <c r="E15" s="182">
        <f>($C$21-$C$15)*$M$15/7</f>
        <v>286.63942115507837</v>
      </c>
      <c r="F15" s="183"/>
      <c r="G15" s="184"/>
      <c r="H15" s="185">
        <v>5.5</v>
      </c>
      <c r="I15" s="183"/>
      <c r="J15" s="186"/>
      <c r="K15" s="161">
        <f>(H15+11.87)/14.2234</f>
        <v>1.2212269921397132</v>
      </c>
      <c r="L15" s="161">
        <v>1</v>
      </c>
      <c r="M15" s="161">
        <f>L15*K15</f>
        <v>1.2212269921397132</v>
      </c>
      <c r="N15" s="161"/>
      <c r="O15" s="161"/>
    </row>
    <row r="16" spans="1:16" s="162" customFormat="1" ht="15.95" customHeight="1">
      <c r="A16" s="178">
        <f>A15+1</f>
        <v>41945</v>
      </c>
      <c r="B16" s="179">
        <v>0.375</v>
      </c>
      <c r="C16" s="180"/>
      <c r="D16" s="181"/>
      <c r="E16" s="182">
        <f t="shared" ref="E16:E21" si="0">($C$21-$C$15)*$M$15/7</f>
        <v>286.63942115507837</v>
      </c>
      <c r="F16" s="183"/>
      <c r="G16" s="184"/>
      <c r="H16" s="185"/>
      <c r="I16" s="183"/>
      <c r="J16" s="186"/>
      <c r="K16" s="161"/>
      <c r="L16" s="161"/>
      <c r="M16" s="161"/>
      <c r="N16" s="161"/>
      <c r="O16" s="161"/>
    </row>
    <row r="17" spans="1:15" s="162" customFormat="1" ht="15.95" customHeight="1">
      <c r="A17" s="178">
        <f t="shared" ref="A17:A44" si="1">A16+1</f>
        <v>41946</v>
      </c>
      <c r="B17" s="179">
        <v>0.375</v>
      </c>
      <c r="C17" s="180"/>
      <c r="D17" s="181"/>
      <c r="E17" s="182">
        <f t="shared" si="0"/>
        <v>286.63942115507837</v>
      </c>
      <c r="F17" s="183"/>
      <c r="G17" s="184"/>
      <c r="H17" s="185"/>
      <c r="I17" s="183"/>
      <c r="J17" s="186"/>
      <c r="K17" s="161"/>
      <c r="L17" s="161"/>
      <c r="M17" s="161"/>
      <c r="N17" s="161"/>
      <c r="O17" s="161"/>
    </row>
    <row r="18" spans="1:15" s="162" customFormat="1" ht="15.95" customHeight="1">
      <c r="A18" s="178">
        <f t="shared" si="1"/>
        <v>41947</v>
      </c>
      <c r="B18" s="179">
        <v>0.375</v>
      </c>
      <c r="C18" s="180"/>
      <c r="D18" s="181"/>
      <c r="E18" s="182">
        <f t="shared" si="0"/>
        <v>286.63942115507837</v>
      </c>
      <c r="F18" s="183"/>
      <c r="G18" s="184"/>
      <c r="H18" s="185"/>
      <c r="I18" s="183"/>
      <c r="J18" s="186"/>
      <c r="K18" s="161"/>
      <c r="L18" s="161"/>
      <c r="M18" s="161"/>
      <c r="N18" s="161"/>
      <c r="O18" s="161"/>
    </row>
    <row r="19" spans="1:15" s="162" customFormat="1" ht="15.95" customHeight="1">
      <c r="A19" s="178">
        <f t="shared" si="1"/>
        <v>41948</v>
      </c>
      <c r="B19" s="179">
        <v>0.375</v>
      </c>
      <c r="C19" s="180"/>
      <c r="D19" s="181"/>
      <c r="E19" s="182">
        <f t="shared" si="0"/>
        <v>286.63942115507837</v>
      </c>
      <c r="F19" s="183"/>
      <c r="G19" s="184"/>
      <c r="H19" s="185"/>
      <c r="I19" s="183"/>
      <c r="J19" s="186"/>
      <c r="K19" s="161"/>
      <c r="L19" s="161"/>
      <c r="M19" s="161"/>
      <c r="N19" s="161"/>
      <c r="O19" s="161"/>
    </row>
    <row r="20" spans="1:15" s="162" customFormat="1" ht="15.95" customHeight="1">
      <c r="A20" s="178">
        <f t="shared" si="1"/>
        <v>41949</v>
      </c>
      <c r="B20" s="179">
        <v>0.375</v>
      </c>
      <c r="C20" s="180"/>
      <c r="D20" s="181"/>
      <c r="E20" s="182">
        <f t="shared" si="0"/>
        <v>286.63942115507837</v>
      </c>
      <c r="F20" s="183"/>
      <c r="G20" s="184"/>
      <c r="H20" s="185"/>
      <c r="I20" s="183"/>
      <c r="J20" s="186"/>
      <c r="K20" s="161"/>
      <c r="L20" s="161"/>
      <c r="M20" s="161"/>
      <c r="N20" s="161"/>
      <c r="O20" s="161"/>
    </row>
    <row r="21" spans="1:15" s="162" customFormat="1" ht="15.95" customHeight="1">
      <c r="A21" s="178">
        <f t="shared" si="1"/>
        <v>41950</v>
      </c>
      <c r="B21" s="179">
        <v>0.375</v>
      </c>
      <c r="C21" s="228">
        <v>41804</v>
      </c>
      <c r="D21" s="187"/>
      <c r="E21" s="182">
        <f t="shared" si="0"/>
        <v>286.63942115507837</v>
      </c>
      <c r="F21" s="183"/>
      <c r="G21" s="184"/>
      <c r="H21" s="185" t="s">
        <v>199</v>
      </c>
      <c r="I21" s="183"/>
      <c r="J21" s="186"/>
      <c r="K21" s="161"/>
      <c r="L21" s="161"/>
      <c r="M21" s="161"/>
      <c r="N21" s="161"/>
      <c r="O21" s="161"/>
    </row>
    <row r="22" spans="1:15" s="162" customFormat="1" ht="15.95" customHeight="1">
      <c r="A22" s="178">
        <f t="shared" si="1"/>
        <v>41951</v>
      </c>
      <c r="B22" s="179">
        <v>0.375</v>
      </c>
      <c r="C22" s="180"/>
      <c r="D22" s="181"/>
      <c r="E22" s="182">
        <f>($C$28-$C$21)*$M$15/7</f>
        <v>136.25404012301658</v>
      </c>
      <c r="F22" s="183"/>
      <c r="G22" s="184"/>
      <c r="H22" s="185"/>
      <c r="I22" s="183"/>
      <c r="J22" s="186"/>
      <c r="K22" s="188"/>
      <c r="L22" s="161"/>
      <c r="M22" s="161"/>
      <c r="N22" s="161"/>
      <c r="O22" s="161"/>
    </row>
    <row r="23" spans="1:15" s="162" customFormat="1" ht="15.95" customHeight="1">
      <c r="A23" s="178">
        <f t="shared" si="1"/>
        <v>41952</v>
      </c>
      <c r="B23" s="179">
        <v>0.375</v>
      </c>
      <c r="C23" s="180"/>
      <c r="D23" s="181"/>
      <c r="E23" s="182">
        <f t="shared" ref="E23:E28" si="2">($C$28-$C$21)*$M$15/7</f>
        <v>136.25404012301658</v>
      </c>
      <c r="F23" s="183"/>
      <c r="G23" s="184"/>
      <c r="H23" s="185"/>
      <c r="I23" s="183"/>
      <c r="J23" s="186"/>
      <c r="K23" s="188"/>
      <c r="L23" s="161"/>
      <c r="M23" s="161"/>
      <c r="N23" s="161"/>
      <c r="O23" s="161"/>
    </row>
    <row r="24" spans="1:15" s="162" customFormat="1" ht="15.95" customHeight="1">
      <c r="A24" s="178">
        <f t="shared" si="1"/>
        <v>41953</v>
      </c>
      <c r="B24" s="179">
        <v>0.375</v>
      </c>
      <c r="C24" s="180"/>
      <c r="D24" s="181"/>
      <c r="E24" s="182">
        <f t="shared" si="2"/>
        <v>136.25404012301658</v>
      </c>
      <c r="F24" s="183"/>
      <c r="G24" s="184"/>
      <c r="H24" s="185"/>
      <c r="I24" s="183"/>
      <c r="J24" s="186"/>
      <c r="K24" s="188"/>
      <c r="L24" s="161"/>
      <c r="M24" s="161"/>
      <c r="N24" s="161"/>
      <c r="O24" s="161"/>
    </row>
    <row r="25" spans="1:15" s="162" customFormat="1" ht="15.95" customHeight="1">
      <c r="A25" s="178">
        <f t="shared" si="1"/>
        <v>41954</v>
      </c>
      <c r="B25" s="179">
        <v>0.375</v>
      </c>
      <c r="C25" s="180"/>
      <c r="D25" s="187"/>
      <c r="E25" s="182">
        <f t="shared" si="2"/>
        <v>136.25404012301658</v>
      </c>
      <c r="F25" s="183"/>
      <c r="G25" s="184"/>
      <c r="H25" s="185"/>
      <c r="I25" s="183"/>
      <c r="J25" s="186"/>
      <c r="K25" s="188"/>
      <c r="L25" s="161"/>
      <c r="M25" s="161"/>
      <c r="N25" s="161"/>
      <c r="O25" s="161"/>
    </row>
    <row r="26" spans="1:15" s="162" customFormat="1" ht="15.95" customHeight="1">
      <c r="A26" s="178">
        <f t="shared" si="1"/>
        <v>41955</v>
      </c>
      <c r="B26" s="179">
        <v>0.375</v>
      </c>
      <c r="C26" s="180"/>
      <c r="D26" s="181"/>
      <c r="E26" s="182">
        <f t="shared" si="2"/>
        <v>136.25404012301658</v>
      </c>
      <c r="F26" s="183"/>
      <c r="G26" s="184"/>
      <c r="H26" s="185"/>
      <c r="I26" s="183"/>
      <c r="J26" s="186"/>
      <c r="K26" s="188"/>
      <c r="L26" s="161"/>
      <c r="M26" s="161"/>
      <c r="N26" s="161"/>
      <c r="O26" s="161"/>
    </row>
    <row r="27" spans="1:15" s="162" customFormat="1" ht="15.95" customHeight="1">
      <c r="A27" s="178">
        <f t="shared" si="1"/>
        <v>41956</v>
      </c>
      <c r="B27" s="179">
        <v>0.375</v>
      </c>
      <c r="C27" s="180"/>
      <c r="D27" s="189"/>
      <c r="E27" s="182">
        <f t="shared" si="2"/>
        <v>136.25404012301658</v>
      </c>
      <c r="F27" s="183"/>
      <c r="G27" s="184"/>
      <c r="H27" s="185"/>
      <c r="I27" s="183"/>
      <c r="J27" s="186"/>
      <c r="K27" s="188"/>
      <c r="L27" s="161"/>
      <c r="M27" s="161"/>
      <c r="N27" s="161"/>
      <c r="O27" s="161"/>
    </row>
    <row r="28" spans="1:15" s="162" customFormat="1" ht="15.95" customHeight="1">
      <c r="A28" s="178">
        <f t="shared" si="1"/>
        <v>41957</v>
      </c>
      <c r="B28" s="179">
        <v>0.375</v>
      </c>
      <c r="C28" s="228">
        <v>42585</v>
      </c>
      <c r="D28" s="187"/>
      <c r="E28" s="182">
        <f t="shared" si="2"/>
        <v>136.25404012301658</v>
      </c>
      <c r="F28" s="183"/>
      <c r="G28" s="184"/>
      <c r="H28" s="185" t="s">
        <v>199</v>
      </c>
      <c r="I28" s="183"/>
      <c r="J28" s="186"/>
      <c r="K28" s="188"/>
      <c r="L28" s="161"/>
      <c r="M28" s="161"/>
      <c r="N28" s="161"/>
      <c r="O28" s="161"/>
    </row>
    <row r="29" spans="1:15" s="162" customFormat="1" ht="15.95" customHeight="1">
      <c r="A29" s="178">
        <f t="shared" si="1"/>
        <v>41958</v>
      </c>
      <c r="B29" s="179">
        <v>0.375</v>
      </c>
      <c r="C29" s="180"/>
      <c r="D29" s="187"/>
      <c r="E29" s="182">
        <f>($C$35-$C$28)*$M$15/7</f>
        <v>200.97907070642137</v>
      </c>
      <c r="F29" s="183"/>
      <c r="G29" s="184"/>
      <c r="H29" s="185"/>
      <c r="I29" s="183"/>
      <c r="J29" s="186"/>
      <c r="K29" s="188"/>
      <c r="L29" s="161"/>
      <c r="M29" s="161"/>
      <c r="N29" s="161"/>
      <c r="O29" s="161"/>
    </row>
    <row r="30" spans="1:15" s="162" customFormat="1" ht="15.95" customHeight="1">
      <c r="A30" s="178">
        <f t="shared" si="1"/>
        <v>41959</v>
      </c>
      <c r="B30" s="179">
        <v>0.375</v>
      </c>
      <c r="C30" s="180"/>
      <c r="D30" s="187"/>
      <c r="E30" s="182">
        <f t="shared" ref="E30:E35" si="3">($C$35-$C$28)*$M$15/7</f>
        <v>200.97907070642137</v>
      </c>
      <c r="F30" s="183"/>
      <c r="G30" s="184"/>
      <c r="H30" s="185"/>
      <c r="I30" s="183"/>
      <c r="J30" s="186"/>
      <c r="K30" s="188"/>
      <c r="L30" s="161"/>
      <c r="M30" s="161"/>
      <c r="N30" s="161"/>
      <c r="O30" s="161"/>
    </row>
    <row r="31" spans="1:15" s="162" customFormat="1" ht="15.95" customHeight="1">
      <c r="A31" s="178">
        <f t="shared" si="1"/>
        <v>41960</v>
      </c>
      <c r="B31" s="179">
        <v>0.375</v>
      </c>
      <c r="C31" s="180"/>
      <c r="D31" s="187"/>
      <c r="E31" s="182">
        <f t="shared" si="3"/>
        <v>200.97907070642137</v>
      </c>
      <c r="F31" s="183"/>
      <c r="G31" s="184"/>
      <c r="H31" s="185"/>
      <c r="I31" s="183"/>
      <c r="J31" s="186"/>
      <c r="K31" s="188"/>
      <c r="L31" s="161"/>
      <c r="M31" s="161"/>
      <c r="N31" s="161"/>
      <c r="O31" s="161"/>
    </row>
    <row r="32" spans="1:15" s="162" customFormat="1" ht="15.95" customHeight="1">
      <c r="A32" s="178">
        <f t="shared" si="1"/>
        <v>41961</v>
      </c>
      <c r="B32" s="179">
        <v>0.375</v>
      </c>
      <c r="C32" s="180"/>
      <c r="D32" s="187"/>
      <c r="E32" s="182">
        <f t="shared" si="3"/>
        <v>200.97907070642137</v>
      </c>
      <c r="F32" s="183"/>
      <c r="G32" s="184"/>
      <c r="H32" s="185"/>
      <c r="I32" s="183"/>
      <c r="J32" s="186"/>
      <c r="K32" s="188"/>
      <c r="L32" s="161"/>
      <c r="M32" s="161"/>
      <c r="N32" s="161"/>
      <c r="O32" s="161"/>
    </row>
    <row r="33" spans="1:15" s="162" customFormat="1" ht="15.95" customHeight="1">
      <c r="A33" s="178">
        <f t="shared" si="1"/>
        <v>41962</v>
      </c>
      <c r="B33" s="179">
        <v>0.375</v>
      </c>
      <c r="C33" s="180"/>
      <c r="D33" s="187"/>
      <c r="E33" s="182">
        <f t="shared" si="3"/>
        <v>200.97907070642137</v>
      </c>
      <c r="F33" s="183"/>
      <c r="G33" s="184"/>
      <c r="H33" s="185"/>
      <c r="I33" s="183"/>
      <c r="J33" s="186"/>
      <c r="K33" s="188"/>
      <c r="L33" s="161"/>
      <c r="M33" s="161"/>
      <c r="N33" s="161"/>
      <c r="O33" s="161"/>
    </row>
    <row r="34" spans="1:15" s="162" customFormat="1" ht="15.95" customHeight="1">
      <c r="A34" s="178">
        <f t="shared" si="1"/>
        <v>41963</v>
      </c>
      <c r="B34" s="179">
        <v>0.375</v>
      </c>
      <c r="C34" s="180"/>
      <c r="D34" s="187"/>
      <c r="E34" s="182">
        <f t="shared" si="3"/>
        <v>200.97907070642137</v>
      </c>
      <c r="F34" s="183"/>
      <c r="G34" s="184"/>
      <c r="H34" s="185"/>
      <c r="I34" s="183"/>
      <c r="J34" s="186"/>
      <c r="K34" s="188"/>
      <c r="L34" s="161"/>
      <c r="M34" s="161"/>
      <c r="N34" s="161"/>
      <c r="O34" s="161"/>
    </row>
    <row r="35" spans="1:15" s="162" customFormat="1" ht="15.95" customHeight="1">
      <c r="A35" s="178">
        <f t="shared" si="1"/>
        <v>41964</v>
      </c>
      <c r="B35" s="179">
        <v>0.375</v>
      </c>
      <c r="C35" s="228">
        <v>43737</v>
      </c>
      <c r="D35" s="187"/>
      <c r="E35" s="182">
        <f t="shared" si="3"/>
        <v>200.97907070642137</v>
      </c>
      <c r="F35" s="183"/>
      <c r="G35" s="184"/>
      <c r="H35" s="185" t="s">
        <v>199</v>
      </c>
      <c r="I35" s="183"/>
      <c r="J35" s="186"/>
      <c r="K35" s="188"/>
      <c r="L35" s="161"/>
      <c r="M35" s="161"/>
      <c r="N35" s="161"/>
      <c r="O35" s="161"/>
    </row>
    <row r="36" spans="1:15" s="162" customFormat="1" ht="15.95" customHeight="1">
      <c r="A36" s="178">
        <f t="shared" si="1"/>
        <v>41965</v>
      </c>
      <c r="B36" s="179">
        <v>0.375</v>
      </c>
      <c r="C36" s="180"/>
      <c r="D36" s="187"/>
      <c r="E36" s="182">
        <f>($C$42-$C$35)*$M$15/7</f>
        <v>208.48089365813675</v>
      </c>
      <c r="F36" s="183"/>
      <c r="G36" s="184"/>
      <c r="H36" s="185"/>
      <c r="I36" s="183"/>
      <c r="J36" s="186"/>
      <c r="K36" s="188"/>
      <c r="L36" s="161"/>
      <c r="M36" s="161"/>
      <c r="N36" s="161"/>
      <c r="O36" s="161"/>
    </row>
    <row r="37" spans="1:15" s="162" customFormat="1" ht="15.95" customHeight="1">
      <c r="A37" s="178">
        <f t="shared" si="1"/>
        <v>41966</v>
      </c>
      <c r="B37" s="179">
        <v>0.375</v>
      </c>
      <c r="C37" s="180"/>
      <c r="D37" s="187"/>
      <c r="E37" s="182">
        <f t="shared" ref="E37:E42" si="4">($C$42-$C$35)*$M$15/7</f>
        <v>208.48089365813675</v>
      </c>
      <c r="F37" s="183"/>
      <c r="G37" s="184"/>
      <c r="H37" s="185"/>
      <c r="I37" s="183"/>
      <c r="J37" s="186"/>
      <c r="K37" s="188"/>
      <c r="L37" s="161"/>
      <c r="M37" s="161"/>
      <c r="N37" s="161"/>
      <c r="O37" s="161"/>
    </row>
    <row r="38" spans="1:15" s="162" customFormat="1" ht="15.95" customHeight="1">
      <c r="A38" s="178">
        <f t="shared" si="1"/>
        <v>41967</v>
      </c>
      <c r="B38" s="179">
        <v>0.375</v>
      </c>
      <c r="C38" s="180"/>
      <c r="D38" s="187"/>
      <c r="E38" s="182">
        <f t="shared" si="4"/>
        <v>208.48089365813675</v>
      </c>
      <c r="F38" s="183"/>
      <c r="G38" s="184"/>
      <c r="H38" s="185"/>
      <c r="I38" s="183"/>
      <c r="J38" s="186"/>
      <c r="K38" s="188"/>
      <c r="L38" s="161"/>
      <c r="M38" s="161"/>
      <c r="N38" s="161"/>
      <c r="O38" s="161"/>
    </row>
    <row r="39" spans="1:15" s="162" customFormat="1" ht="15.95" customHeight="1">
      <c r="A39" s="178">
        <f t="shared" si="1"/>
        <v>41968</v>
      </c>
      <c r="B39" s="179">
        <v>0.375</v>
      </c>
      <c r="C39" s="180"/>
      <c r="D39" s="187"/>
      <c r="E39" s="182">
        <f t="shared" si="4"/>
        <v>208.48089365813675</v>
      </c>
      <c r="F39" s="183"/>
      <c r="G39" s="184"/>
      <c r="H39" s="185"/>
      <c r="I39" s="183"/>
      <c r="J39" s="186"/>
      <c r="K39" s="188"/>
      <c r="L39" s="161"/>
      <c r="M39" s="161"/>
      <c r="N39" s="161"/>
      <c r="O39" s="161"/>
    </row>
    <row r="40" spans="1:15" s="162" customFormat="1" ht="15.95" customHeight="1">
      <c r="A40" s="178">
        <f t="shared" si="1"/>
        <v>41969</v>
      </c>
      <c r="B40" s="179">
        <v>0.375</v>
      </c>
      <c r="C40" s="180"/>
      <c r="D40" s="187"/>
      <c r="E40" s="182">
        <f t="shared" si="4"/>
        <v>208.48089365813675</v>
      </c>
      <c r="F40" s="183"/>
      <c r="G40" s="184"/>
      <c r="H40" s="185"/>
      <c r="I40" s="183"/>
      <c r="J40" s="186"/>
      <c r="K40" s="188"/>
      <c r="L40" s="161"/>
      <c r="M40" s="161"/>
      <c r="N40" s="161"/>
      <c r="O40" s="161"/>
    </row>
    <row r="41" spans="1:15" s="162" customFormat="1" ht="15.95" customHeight="1">
      <c r="A41" s="178">
        <f t="shared" si="1"/>
        <v>41970</v>
      </c>
      <c r="B41" s="179">
        <v>0.375</v>
      </c>
      <c r="C41" s="180"/>
      <c r="D41" s="187"/>
      <c r="E41" s="182">
        <f t="shared" si="4"/>
        <v>208.48089365813675</v>
      </c>
      <c r="F41" s="183"/>
      <c r="G41" s="184"/>
      <c r="H41" s="185"/>
      <c r="I41" s="183"/>
      <c r="J41" s="186"/>
      <c r="K41" s="188"/>
      <c r="L41" s="161"/>
      <c r="M41" s="161"/>
      <c r="N41" s="161"/>
      <c r="O41" s="161"/>
    </row>
    <row r="42" spans="1:15" s="162" customFormat="1" ht="15.95" customHeight="1">
      <c r="A42" s="178">
        <f t="shared" si="1"/>
        <v>41971</v>
      </c>
      <c r="B42" s="179">
        <v>0.375</v>
      </c>
      <c r="C42" s="228">
        <v>44932</v>
      </c>
      <c r="D42" s="187"/>
      <c r="E42" s="182">
        <f t="shared" si="4"/>
        <v>208.48089365813675</v>
      </c>
      <c r="F42" s="183"/>
      <c r="G42" s="184"/>
      <c r="H42" s="185" t="s">
        <v>199</v>
      </c>
      <c r="I42" s="183"/>
      <c r="J42" s="186"/>
      <c r="K42" s="188"/>
      <c r="L42" s="161"/>
      <c r="M42" s="161"/>
      <c r="N42" s="161"/>
      <c r="O42" s="161"/>
    </row>
    <row r="43" spans="1:15" s="162" customFormat="1" ht="15.95" customHeight="1">
      <c r="A43" s="178">
        <f t="shared" si="1"/>
        <v>41972</v>
      </c>
      <c r="B43" s="179">
        <v>0.375</v>
      </c>
      <c r="C43" s="180"/>
      <c r="D43" s="187"/>
      <c r="E43" s="182">
        <f>($C$44-$C$42)*$M$15/2</f>
        <v>357.2088952008661</v>
      </c>
      <c r="F43" s="183"/>
      <c r="G43" s="184"/>
      <c r="H43" s="185"/>
      <c r="I43" s="183"/>
      <c r="J43" s="186"/>
      <c r="K43" s="188"/>
      <c r="L43" s="161"/>
      <c r="M43" s="161"/>
      <c r="N43" s="161"/>
      <c r="O43" s="161"/>
    </row>
    <row r="44" spans="1:15" s="162" customFormat="1" ht="15.95" customHeight="1">
      <c r="A44" s="178">
        <f t="shared" si="1"/>
        <v>41973</v>
      </c>
      <c r="B44" s="179">
        <v>0.375</v>
      </c>
      <c r="C44" s="228">
        <v>45517</v>
      </c>
      <c r="D44" s="187"/>
      <c r="E44" s="182">
        <f>($C$44-$C$42)*$M$15/2</f>
        <v>357.2088952008661</v>
      </c>
      <c r="F44" s="183"/>
      <c r="G44" s="184"/>
      <c r="H44" s="185" t="s">
        <v>199</v>
      </c>
      <c r="I44" s="183"/>
      <c r="J44" s="186"/>
      <c r="K44" s="188"/>
      <c r="L44" s="161"/>
      <c r="M44" s="161"/>
      <c r="N44" s="161"/>
      <c r="O44" s="161"/>
    </row>
    <row r="45" spans="1:15" s="162" customFormat="1" ht="15.95" customHeight="1">
      <c r="A45" s="178"/>
      <c r="B45" s="179"/>
      <c r="C45" s="180"/>
      <c r="D45" s="187"/>
      <c r="E45" s="182"/>
      <c r="F45" s="183"/>
      <c r="G45" s="184"/>
      <c r="H45" s="185"/>
      <c r="I45" s="183"/>
      <c r="J45" s="186"/>
      <c r="K45" s="188"/>
      <c r="L45" s="161"/>
      <c r="M45" s="161"/>
      <c r="N45" s="161"/>
      <c r="O45" s="161"/>
    </row>
    <row r="46" spans="1:15" s="192" customFormat="1" ht="15.95" customHeight="1">
      <c r="A46" s="178"/>
      <c r="B46" s="179"/>
      <c r="C46" s="215"/>
      <c r="D46" s="187"/>
      <c r="E46" s="182"/>
      <c r="F46" s="183"/>
      <c r="G46" s="184"/>
      <c r="H46" s="185"/>
      <c r="I46" s="183"/>
      <c r="J46" s="186"/>
      <c r="K46" s="193"/>
      <c r="L46" s="193"/>
      <c r="M46" s="193"/>
      <c r="N46" s="193"/>
      <c r="O46" s="193"/>
    </row>
    <row r="47" spans="1:15" s="192" customFormat="1" ht="15.95" customHeight="1">
      <c r="A47" s="178"/>
      <c r="B47" s="179"/>
      <c r="C47" s="215"/>
      <c r="D47" s="187"/>
      <c r="E47" s="182"/>
      <c r="F47" s="183"/>
      <c r="G47" s="184"/>
      <c r="H47" s="185"/>
      <c r="I47" s="183"/>
      <c r="J47" s="186"/>
      <c r="K47" s="193"/>
      <c r="L47" s="193"/>
      <c r="M47" s="193"/>
      <c r="N47" s="193"/>
      <c r="O47" s="193"/>
    </row>
    <row r="48" spans="1:15" s="192" customFormat="1" ht="15.95" customHeight="1">
      <c r="A48" s="178"/>
      <c r="B48" s="179"/>
      <c r="C48" s="215"/>
      <c r="D48" s="187"/>
      <c r="E48" s="182"/>
      <c r="F48" s="183"/>
      <c r="G48" s="184"/>
      <c r="H48" s="185"/>
      <c r="I48" s="183"/>
      <c r="J48" s="186"/>
      <c r="K48" s="193"/>
      <c r="L48" s="193"/>
      <c r="M48" s="193"/>
      <c r="N48" s="193"/>
      <c r="O48" s="193"/>
    </row>
    <row r="49" spans="1:15" s="192" customFormat="1" ht="15.95" customHeight="1">
      <c r="A49" s="194"/>
      <c r="B49" s="195"/>
      <c r="C49" s="196"/>
      <c r="D49" s="191"/>
      <c r="E49" s="191"/>
      <c r="F49" s="191"/>
      <c r="G49" s="191"/>
      <c r="H49" s="191"/>
      <c r="I49" s="191"/>
      <c r="K49" s="193"/>
      <c r="L49" s="193"/>
      <c r="M49" s="193"/>
      <c r="N49" s="193"/>
      <c r="O49" s="193"/>
    </row>
    <row r="50" spans="1:15" s="192" customFormat="1" ht="15">
      <c r="A50" s="197" t="s">
        <v>200</v>
      </c>
      <c r="B50"/>
      <c r="C50"/>
      <c r="D50"/>
      <c r="E50"/>
      <c r="F50" s="198" t="s">
        <v>201</v>
      </c>
      <c r="G50"/>
      <c r="K50" s="193"/>
      <c r="L50" s="193"/>
      <c r="M50" s="193"/>
      <c r="N50" s="193"/>
      <c r="O50" s="193"/>
    </row>
    <row r="51" spans="1:15" s="192" customFormat="1" ht="15">
      <c r="A51" s="197" t="s">
        <v>202</v>
      </c>
      <c r="B51"/>
      <c r="C51"/>
      <c r="D51"/>
      <c r="E51"/>
      <c r="F51" s="198" t="s">
        <v>203</v>
      </c>
      <c r="G51"/>
      <c r="K51" s="193"/>
      <c r="L51" s="193"/>
      <c r="M51" s="193"/>
      <c r="N51" s="193"/>
      <c r="O51" s="193"/>
    </row>
    <row r="52" spans="1:15" s="192" customFormat="1" ht="15">
      <c r="A52" s="197" t="s">
        <v>204</v>
      </c>
      <c r="B52"/>
      <c r="C52"/>
      <c r="D52"/>
      <c r="E52"/>
      <c r="F52" s="198" t="s">
        <v>205</v>
      </c>
      <c r="G52"/>
      <c r="K52" s="193"/>
      <c r="L52" s="193"/>
      <c r="M52" s="193"/>
      <c r="N52" s="193"/>
      <c r="O52" s="193"/>
    </row>
    <row r="53" spans="1:15" s="192" customFormat="1" ht="15">
      <c r="A53" s="197" t="s">
        <v>206</v>
      </c>
      <c r="B53"/>
      <c r="C53"/>
      <c r="D53"/>
      <c r="E53"/>
      <c r="F53" s="198" t="s">
        <v>207</v>
      </c>
      <c r="G53"/>
      <c r="K53" s="193"/>
      <c r="L53" s="193"/>
      <c r="M53" s="193"/>
      <c r="N53" s="193"/>
      <c r="O53" s="193"/>
    </row>
    <row r="54" spans="1:15" s="192" customFormat="1" ht="15">
      <c r="A54" s="197" t="s">
        <v>208</v>
      </c>
      <c r="B54"/>
      <c r="C54"/>
      <c r="D54"/>
      <c r="E54"/>
      <c r="F54" s="198" t="s">
        <v>209</v>
      </c>
      <c r="G54"/>
      <c r="K54" s="193"/>
      <c r="L54" s="193"/>
      <c r="M54" s="193"/>
      <c r="N54" s="193"/>
      <c r="O54" s="193"/>
    </row>
    <row r="55" spans="1:15" s="192" customFormat="1" ht="15.75" thickBot="1">
      <c r="B55"/>
      <c r="C55"/>
      <c r="D55"/>
      <c r="E55"/>
      <c r="F55"/>
      <c r="G55"/>
      <c r="H55"/>
      <c r="K55" s="193"/>
      <c r="L55" s="193"/>
      <c r="M55" s="193"/>
      <c r="N55" s="193"/>
      <c r="O55" s="193"/>
    </row>
    <row r="56" spans="1:15" s="192" customFormat="1" ht="15">
      <c r="A56" s="199" t="s">
        <v>210</v>
      </c>
      <c r="B56" s="200"/>
      <c r="C56" s="201" t="s">
        <v>211</v>
      </c>
      <c r="D56" s="200"/>
      <c r="E56" s="200"/>
      <c r="F56" s="200"/>
      <c r="G56" s="200"/>
      <c r="H56" s="202"/>
      <c r="K56" s="193"/>
      <c r="L56" s="193"/>
      <c r="M56" s="193"/>
      <c r="N56" s="193"/>
      <c r="O56" s="193"/>
    </row>
    <row r="57" spans="1:15" s="192" customFormat="1" ht="15">
      <c r="A57" s="203"/>
      <c r="B57" s="204" t="s">
        <v>212</v>
      </c>
      <c r="C57" s="205" t="s">
        <v>213</v>
      </c>
      <c r="D57" s="204"/>
      <c r="E57" s="204"/>
      <c r="F57" s="204"/>
      <c r="G57" s="204"/>
      <c r="H57" s="206"/>
      <c r="K57" s="193"/>
      <c r="L57" s="193"/>
      <c r="M57" s="193"/>
      <c r="N57" s="193"/>
      <c r="O57" s="193"/>
    </row>
    <row r="58" spans="1:15" s="192" customFormat="1">
      <c r="K58" s="193"/>
      <c r="L58" s="193"/>
      <c r="M58" s="193"/>
      <c r="N58" s="193"/>
      <c r="O58" s="193"/>
    </row>
    <row r="59" spans="1:15" s="192" customFormat="1">
      <c r="K59" s="193"/>
      <c r="L59" s="193"/>
      <c r="M59" s="193"/>
      <c r="N59" s="193"/>
      <c r="O59" s="193"/>
    </row>
    <row r="60" spans="1:15" s="192" customFormat="1">
      <c r="K60" s="193"/>
      <c r="L60" s="193"/>
      <c r="M60" s="193"/>
      <c r="N60" s="193"/>
      <c r="O60" s="193"/>
    </row>
    <row r="61" spans="1:15" s="192" customFormat="1">
      <c r="K61" s="193"/>
      <c r="L61" s="193"/>
      <c r="M61" s="193"/>
      <c r="N61" s="193"/>
      <c r="O61" s="193"/>
    </row>
    <row r="62" spans="1:15" s="192" customFormat="1">
      <c r="K62" s="193"/>
      <c r="L62" s="193"/>
      <c r="M62" s="193"/>
      <c r="N62" s="193"/>
      <c r="O62" s="193"/>
    </row>
    <row r="63" spans="1:15" s="192" customFormat="1">
      <c r="K63" s="193"/>
      <c r="L63" s="193"/>
      <c r="M63" s="193"/>
      <c r="N63" s="193"/>
      <c r="O63" s="193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5842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584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2" t="s">
        <v>128</v>
      </c>
      <c r="X1" s="262" t="s">
        <v>129</v>
      </c>
      <c r="Y1" s="265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63"/>
      <c r="X2" s="263"/>
      <c r="Y2" s="26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63"/>
      <c r="X3" s="263"/>
      <c r="Y3" s="26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63"/>
      <c r="X4" s="263"/>
      <c r="Y4" s="26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64"/>
      <c r="X5" s="264"/>
      <c r="Y5" s="267"/>
    </row>
    <row r="6" spans="1:25">
      <c r="A6" s="21">
        <v>31</v>
      </c>
      <c r="B6" t="s">
        <v>772</v>
      </c>
      <c r="C6" t="s">
        <v>13</v>
      </c>
      <c r="D6">
        <v>5326</v>
      </c>
      <c r="E6">
        <v>113537</v>
      </c>
      <c r="F6">
        <v>1.895095</v>
      </c>
      <c r="G6">
        <v>0</v>
      </c>
      <c r="H6">
        <v>14.398</v>
      </c>
      <c r="I6">
        <v>15.2</v>
      </c>
      <c r="J6">
        <v>0.4</v>
      </c>
      <c r="K6">
        <v>6.5</v>
      </c>
      <c r="T6" s="22">
        <v>30</v>
      </c>
      <c r="U6" s="23">
        <f>D6-D7</f>
        <v>9</v>
      </c>
      <c r="V6" s="24">
        <v>1</v>
      </c>
      <c r="W6" s="101"/>
      <c r="X6" s="101"/>
      <c r="Y6" s="104">
        <f t="shared" ref="Y6:Y33" si="0">((X6*100)/D6)-100</f>
        <v>-100</v>
      </c>
    </row>
    <row r="7" spans="1:25">
      <c r="A7" s="16">
        <v>30</v>
      </c>
      <c r="B7" t="s">
        <v>773</v>
      </c>
      <c r="C7" t="s">
        <v>13</v>
      </c>
      <c r="D7">
        <v>5317</v>
      </c>
      <c r="E7">
        <v>113532</v>
      </c>
      <c r="F7">
        <v>1.9395180000000001</v>
      </c>
      <c r="G7">
        <v>0</v>
      </c>
      <c r="H7">
        <v>14.443</v>
      </c>
      <c r="I7">
        <v>12.1</v>
      </c>
      <c r="J7">
        <v>0.4</v>
      </c>
      <c r="K7">
        <v>3.7</v>
      </c>
      <c r="T7" s="16">
        <v>29</v>
      </c>
      <c r="U7" s="23">
        <f>D7-D8</f>
        <v>11</v>
      </c>
      <c r="V7" s="4"/>
      <c r="W7" s="101"/>
      <c r="X7" s="101"/>
      <c r="Y7" s="104">
        <f t="shared" si="0"/>
        <v>-100</v>
      </c>
    </row>
    <row r="8" spans="1:25" s="25" customFormat="1">
      <c r="A8" s="21">
        <v>29</v>
      </c>
      <c r="B8" t="s">
        <v>774</v>
      </c>
      <c r="C8" t="s">
        <v>13</v>
      </c>
      <c r="D8">
        <v>5306</v>
      </c>
      <c r="E8">
        <v>113526</v>
      </c>
      <c r="F8">
        <v>1.929834</v>
      </c>
      <c r="G8">
        <v>0</v>
      </c>
      <c r="H8">
        <v>14.253</v>
      </c>
      <c r="I8">
        <v>11.2</v>
      </c>
      <c r="J8">
        <v>2.2000000000000002</v>
      </c>
      <c r="K8">
        <v>5.7</v>
      </c>
      <c r="L8"/>
      <c r="M8"/>
      <c r="N8"/>
      <c r="O8"/>
      <c r="P8"/>
      <c r="Q8"/>
      <c r="R8"/>
      <c r="S8"/>
      <c r="T8" s="22">
        <v>28</v>
      </c>
      <c r="U8" s="23">
        <f t="shared" ref="U8:U35" si="1">D8-D9</f>
        <v>53</v>
      </c>
      <c r="V8" s="24">
        <v>29</v>
      </c>
      <c r="W8" s="101"/>
      <c r="X8" s="101"/>
      <c r="Y8" s="104">
        <f t="shared" si="0"/>
        <v>-100</v>
      </c>
    </row>
    <row r="9" spans="1:25">
      <c r="A9" s="16">
        <v>28</v>
      </c>
      <c r="B9" t="s">
        <v>775</v>
      </c>
      <c r="C9" t="s">
        <v>13</v>
      </c>
      <c r="D9">
        <v>5253</v>
      </c>
      <c r="E9">
        <v>113499</v>
      </c>
      <c r="F9">
        <v>1.9569019999999999</v>
      </c>
      <c r="G9">
        <v>0</v>
      </c>
      <c r="H9">
        <v>14.236000000000001</v>
      </c>
      <c r="I9">
        <v>9.6</v>
      </c>
      <c r="J9">
        <v>2.6</v>
      </c>
      <c r="K9">
        <v>6.1</v>
      </c>
      <c r="T9" s="16">
        <v>27</v>
      </c>
      <c r="U9" s="23">
        <f t="shared" si="1"/>
        <v>62</v>
      </c>
      <c r="V9" s="16"/>
      <c r="W9" s="101"/>
      <c r="X9" s="101"/>
      <c r="Y9" s="104">
        <f t="shared" si="0"/>
        <v>-100</v>
      </c>
    </row>
    <row r="10" spans="1:25">
      <c r="A10" s="16">
        <v>27</v>
      </c>
      <c r="B10" t="s">
        <v>776</v>
      </c>
      <c r="C10" t="s">
        <v>13</v>
      </c>
      <c r="D10">
        <v>5191</v>
      </c>
      <c r="E10">
        <v>113466</v>
      </c>
      <c r="F10">
        <v>1.9470209999999999</v>
      </c>
      <c r="G10">
        <v>0</v>
      </c>
      <c r="H10">
        <v>14.234999999999999</v>
      </c>
      <c r="I10">
        <v>9.4</v>
      </c>
      <c r="J10">
        <v>2.9</v>
      </c>
      <c r="K10">
        <v>6.3</v>
      </c>
      <c r="T10" s="16">
        <v>26</v>
      </c>
      <c r="U10" s="23">
        <f t="shared" si="1"/>
        <v>69</v>
      </c>
      <c r="V10" s="16"/>
      <c r="W10" s="101"/>
      <c r="X10" s="101"/>
      <c r="Y10" s="104">
        <f t="shared" si="0"/>
        <v>-100</v>
      </c>
    </row>
    <row r="11" spans="1:25">
      <c r="A11" s="16">
        <v>26</v>
      </c>
      <c r="B11" t="s">
        <v>777</v>
      </c>
      <c r="C11" t="s">
        <v>13</v>
      </c>
      <c r="D11">
        <v>5122</v>
      </c>
      <c r="E11">
        <v>113431</v>
      </c>
      <c r="F11">
        <v>1.913937</v>
      </c>
      <c r="G11">
        <v>0</v>
      </c>
      <c r="H11">
        <v>14.196999999999999</v>
      </c>
      <c r="I11">
        <v>11.6</v>
      </c>
      <c r="J11">
        <v>3.2</v>
      </c>
      <c r="K11">
        <v>6.5</v>
      </c>
      <c r="T11" s="16">
        <v>25</v>
      </c>
      <c r="U11" s="23">
        <f t="shared" si="1"/>
        <v>76</v>
      </c>
      <c r="V11" s="16"/>
      <c r="W11" s="101"/>
      <c r="X11" s="101"/>
      <c r="Y11" s="104">
        <f t="shared" si="0"/>
        <v>-100</v>
      </c>
    </row>
    <row r="12" spans="1:25">
      <c r="A12" s="16">
        <v>25</v>
      </c>
      <c r="B12" t="s">
        <v>778</v>
      </c>
      <c r="C12" t="s">
        <v>13</v>
      </c>
      <c r="D12">
        <v>5046</v>
      </c>
      <c r="E12">
        <v>113391</v>
      </c>
      <c r="F12">
        <v>1.867167</v>
      </c>
      <c r="G12">
        <v>0</v>
      </c>
      <c r="H12">
        <v>14.172000000000001</v>
      </c>
      <c r="I12">
        <v>13.5</v>
      </c>
      <c r="J12">
        <v>2.9</v>
      </c>
      <c r="K12">
        <v>6.5</v>
      </c>
      <c r="T12" s="16">
        <v>24</v>
      </c>
      <c r="U12" s="23">
        <f t="shared" si="1"/>
        <v>69</v>
      </c>
      <c r="V12" s="16"/>
      <c r="W12" s="101"/>
      <c r="X12" s="101"/>
      <c r="Y12" s="104">
        <f t="shared" si="0"/>
        <v>-100</v>
      </c>
    </row>
    <row r="13" spans="1:25">
      <c r="A13" s="16">
        <v>24</v>
      </c>
      <c r="B13" t="s">
        <v>296</v>
      </c>
      <c r="C13" t="s">
        <v>13</v>
      </c>
      <c r="D13">
        <v>4977</v>
      </c>
      <c r="E13">
        <v>113354</v>
      </c>
      <c r="F13">
        <v>1.880495</v>
      </c>
      <c r="G13">
        <v>0</v>
      </c>
      <c r="H13">
        <v>14.347</v>
      </c>
      <c r="I13">
        <v>15.8</v>
      </c>
      <c r="J13">
        <v>0.6</v>
      </c>
      <c r="K13">
        <v>6.1</v>
      </c>
      <c r="T13" s="16">
        <v>23</v>
      </c>
      <c r="U13" s="23">
        <f t="shared" si="1"/>
        <v>14</v>
      </c>
      <c r="V13" s="16"/>
      <c r="W13" s="101"/>
      <c r="X13" s="101"/>
      <c r="Y13" s="104">
        <f t="shared" si="0"/>
        <v>-100</v>
      </c>
    </row>
    <row r="14" spans="1:25">
      <c r="A14" s="16">
        <v>23</v>
      </c>
      <c r="B14" t="s">
        <v>297</v>
      </c>
      <c r="C14" t="s">
        <v>13</v>
      </c>
      <c r="D14">
        <v>4963</v>
      </c>
      <c r="E14">
        <v>113346</v>
      </c>
      <c r="F14">
        <v>1.8865369999999999</v>
      </c>
      <c r="G14">
        <v>0</v>
      </c>
      <c r="H14">
        <v>14.345000000000001</v>
      </c>
      <c r="I14">
        <v>16.899999999999999</v>
      </c>
      <c r="J14">
        <v>0.5</v>
      </c>
      <c r="K14">
        <v>5.5</v>
      </c>
      <c r="T14" s="16">
        <v>22</v>
      </c>
      <c r="U14" s="23">
        <f t="shared" si="1"/>
        <v>13</v>
      </c>
      <c r="V14" s="16"/>
      <c r="W14" s="101"/>
      <c r="X14" s="101"/>
      <c r="Y14" s="104">
        <f t="shared" si="0"/>
        <v>-100</v>
      </c>
    </row>
    <row r="15" spans="1:25" s="25" customFormat="1">
      <c r="A15" s="21">
        <v>22</v>
      </c>
      <c r="B15" t="s">
        <v>275</v>
      </c>
      <c r="C15" t="s">
        <v>13</v>
      </c>
      <c r="D15">
        <v>4950</v>
      </c>
      <c r="E15">
        <v>113340</v>
      </c>
      <c r="F15">
        <v>1.861273</v>
      </c>
      <c r="G15">
        <v>0</v>
      </c>
      <c r="H15">
        <v>14.194000000000001</v>
      </c>
      <c r="I15">
        <v>17.2</v>
      </c>
      <c r="J15">
        <v>2.1</v>
      </c>
      <c r="K15">
        <v>6.2</v>
      </c>
      <c r="L15"/>
      <c r="M15"/>
      <c r="N15"/>
      <c r="O15"/>
      <c r="P15"/>
      <c r="Q15"/>
      <c r="R15"/>
      <c r="S15"/>
      <c r="T15" s="22">
        <v>21</v>
      </c>
      <c r="U15" s="23">
        <f t="shared" si="1"/>
        <v>51</v>
      </c>
      <c r="V15" s="24">
        <v>22</v>
      </c>
      <c r="W15" s="101"/>
      <c r="X15" s="101"/>
      <c r="Y15" s="104">
        <f t="shared" si="0"/>
        <v>-100</v>
      </c>
    </row>
    <row r="16" spans="1:25">
      <c r="A16" s="16">
        <v>21</v>
      </c>
      <c r="B16" t="s">
        <v>276</v>
      </c>
      <c r="C16" t="s">
        <v>13</v>
      </c>
      <c r="D16">
        <v>4899</v>
      </c>
      <c r="E16">
        <v>113312</v>
      </c>
      <c r="F16">
        <v>1.8734500000000001</v>
      </c>
      <c r="G16">
        <v>0</v>
      </c>
      <c r="H16">
        <v>14.195</v>
      </c>
      <c r="I16">
        <v>15.7</v>
      </c>
      <c r="J16">
        <v>2.2999999999999998</v>
      </c>
      <c r="K16">
        <v>6</v>
      </c>
      <c r="T16" s="16">
        <v>20</v>
      </c>
      <c r="U16" s="23">
        <f t="shared" si="1"/>
        <v>54</v>
      </c>
      <c r="V16" s="16"/>
      <c r="W16" s="101"/>
      <c r="X16" s="101"/>
      <c r="Y16" s="104">
        <f t="shared" si="0"/>
        <v>-100</v>
      </c>
    </row>
    <row r="17" spans="1:25">
      <c r="A17" s="16">
        <v>20</v>
      </c>
      <c r="B17" t="s">
        <v>277</v>
      </c>
      <c r="C17" t="s">
        <v>13</v>
      </c>
      <c r="D17">
        <v>4845</v>
      </c>
      <c r="E17">
        <v>113283</v>
      </c>
      <c r="F17">
        <v>1.8877379999999999</v>
      </c>
      <c r="G17">
        <v>0</v>
      </c>
      <c r="H17">
        <v>14.186</v>
      </c>
      <c r="I17">
        <v>15.5</v>
      </c>
      <c r="J17">
        <v>2.2000000000000002</v>
      </c>
      <c r="K17">
        <v>5.8</v>
      </c>
      <c r="T17" s="16">
        <v>19</v>
      </c>
      <c r="U17" s="23">
        <f t="shared" si="1"/>
        <v>53</v>
      </c>
      <c r="V17" s="16"/>
      <c r="W17" s="101"/>
      <c r="X17" s="101"/>
      <c r="Y17" s="104">
        <f t="shared" si="0"/>
        <v>-100</v>
      </c>
    </row>
    <row r="18" spans="1:25">
      <c r="A18" s="16">
        <v>19</v>
      </c>
      <c r="B18" t="s">
        <v>278</v>
      </c>
      <c r="C18" t="s">
        <v>13</v>
      </c>
      <c r="D18">
        <v>4792</v>
      </c>
      <c r="E18">
        <v>113255</v>
      </c>
      <c r="F18">
        <v>1.9176660000000001</v>
      </c>
      <c r="G18">
        <v>0</v>
      </c>
      <c r="H18">
        <v>14.194000000000001</v>
      </c>
      <c r="I18">
        <v>13.6</v>
      </c>
      <c r="J18">
        <v>2.5</v>
      </c>
      <c r="K18">
        <v>6.6</v>
      </c>
      <c r="T18" s="16">
        <v>18</v>
      </c>
      <c r="U18" s="23">
        <f t="shared" si="1"/>
        <v>59</v>
      </c>
      <c r="V18" s="16"/>
      <c r="W18" s="101"/>
      <c r="X18" s="101"/>
      <c r="Y18" s="104">
        <f t="shared" si="0"/>
        <v>-100</v>
      </c>
    </row>
    <row r="19" spans="1:25">
      <c r="A19" s="16">
        <v>18</v>
      </c>
      <c r="B19" t="s">
        <v>279</v>
      </c>
      <c r="C19" t="s">
        <v>13</v>
      </c>
      <c r="D19">
        <v>4733</v>
      </c>
      <c r="E19">
        <v>113224</v>
      </c>
      <c r="F19">
        <v>1.8999710000000001</v>
      </c>
      <c r="G19">
        <v>0</v>
      </c>
      <c r="H19">
        <v>14.385</v>
      </c>
      <c r="I19">
        <v>16.7</v>
      </c>
      <c r="J19">
        <v>0.5</v>
      </c>
      <c r="K19">
        <v>6.3</v>
      </c>
      <c r="T19" s="16">
        <v>17</v>
      </c>
      <c r="U19" s="23">
        <f t="shared" si="1"/>
        <v>13</v>
      </c>
      <c r="V19" s="16"/>
      <c r="W19" s="102"/>
      <c r="X19" s="102"/>
      <c r="Y19" s="104">
        <f t="shared" si="0"/>
        <v>-100</v>
      </c>
    </row>
    <row r="20" spans="1:25">
      <c r="A20" s="16">
        <v>17</v>
      </c>
      <c r="B20" t="s">
        <v>280</v>
      </c>
      <c r="C20" t="s">
        <v>13</v>
      </c>
      <c r="D20">
        <v>4720</v>
      </c>
      <c r="E20">
        <v>113217</v>
      </c>
      <c r="F20">
        <v>1.9010849999999999</v>
      </c>
      <c r="G20">
        <v>0</v>
      </c>
      <c r="H20">
        <v>14.419</v>
      </c>
      <c r="I20">
        <v>16.600000000000001</v>
      </c>
      <c r="J20">
        <v>0.3</v>
      </c>
      <c r="K20">
        <v>0.7</v>
      </c>
      <c r="T20" s="16">
        <v>16</v>
      </c>
      <c r="U20" s="23">
        <f t="shared" si="1"/>
        <v>6</v>
      </c>
      <c r="V20" s="16"/>
      <c r="W20" s="102"/>
      <c r="X20" s="102"/>
      <c r="Y20" s="104">
        <f t="shared" si="0"/>
        <v>-100</v>
      </c>
    </row>
    <row r="21" spans="1:25">
      <c r="A21" s="16">
        <v>16</v>
      </c>
      <c r="B21" t="s">
        <v>281</v>
      </c>
      <c r="C21" t="s">
        <v>13</v>
      </c>
      <c r="D21">
        <v>4714</v>
      </c>
      <c r="E21">
        <v>113214</v>
      </c>
      <c r="F21">
        <v>1.8865320000000001</v>
      </c>
      <c r="G21">
        <v>0</v>
      </c>
      <c r="H21">
        <v>14.284000000000001</v>
      </c>
      <c r="I21">
        <v>16.8</v>
      </c>
      <c r="J21">
        <v>1.1000000000000001</v>
      </c>
      <c r="K21">
        <v>4.4000000000000004</v>
      </c>
      <c r="T21" s="16">
        <v>15</v>
      </c>
      <c r="U21" s="23">
        <f t="shared" si="1"/>
        <v>26</v>
      </c>
      <c r="V21" s="16"/>
      <c r="W21" s="102"/>
      <c r="X21" s="102"/>
      <c r="Y21" s="104">
        <f t="shared" si="0"/>
        <v>-100</v>
      </c>
    </row>
    <row r="22" spans="1:25" s="25" customFormat="1">
      <c r="A22" s="21">
        <v>15</v>
      </c>
      <c r="B22" t="s">
        <v>248</v>
      </c>
      <c r="C22" t="s">
        <v>13</v>
      </c>
      <c r="D22">
        <v>4688</v>
      </c>
      <c r="E22">
        <v>113200</v>
      </c>
      <c r="F22">
        <v>1.877254</v>
      </c>
      <c r="G22">
        <v>0</v>
      </c>
      <c r="H22">
        <v>14.2</v>
      </c>
      <c r="I22">
        <v>16</v>
      </c>
      <c r="J22">
        <v>2.4</v>
      </c>
      <c r="K22">
        <v>6</v>
      </c>
      <c r="L22"/>
      <c r="M22"/>
      <c r="N22"/>
      <c r="O22"/>
      <c r="P22"/>
      <c r="Q22"/>
      <c r="R22"/>
      <c r="S22"/>
      <c r="T22" s="22">
        <v>14</v>
      </c>
      <c r="U22" s="23">
        <f t="shared" si="1"/>
        <v>58</v>
      </c>
      <c r="V22" s="24">
        <v>15</v>
      </c>
      <c r="W22" s="102"/>
      <c r="X22" s="102"/>
      <c r="Y22" s="104">
        <f t="shared" si="0"/>
        <v>-100</v>
      </c>
    </row>
    <row r="23" spans="1:25">
      <c r="A23" s="16">
        <v>14</v>
      </c>
      <c r="B23" t="s">
        <v>249</v>
      </c>
      <c r="C23" t="s">
        <v>13</v>
      </c>
      <c r="D23">
        <v>4630</v>
      </c>
      <c r="E23">
        <v>113169</v>
      </c>
      <c r="F23">
        <v>1.9010929999999999</v>
      </c>
      <c r="G23">
        <v>0</v>
      </c>
      <c r="H23">
        <v>14.19</v>
      </c>
      <c r="I23">
        <v>16.100000000000001</v>
      </c>
      <c r="J23">
        <v>2.5</v>
      </c>
      <c r="K23">
        <v>6</v>
      </c>
      <c r="T23" s="16">
        <v>13</v>
      </c>
      <c r="U23" s="23">
        <f t="shared" si="1"/>
        <v>59</v>
      </c>
      <c r="V23" s="16"/>
      <c r="W23" s="102"/>
      <c r="X23" s="102"/>
      <c r="Y23" s="104">
        <f t="shared" si="0"/>
        <v>-100</v>
      </c>
    </row>
    <row r="24" spans="1:25">
      <c r="A24" s="16">
        <v>13</v>
      </c>
      <c r="B24" t="s">
        <v>250</v>
      </c>
      <c r="C24" t="s">
        <v>13</v>
      </c>
      <c r="D24">
        <v>4571</v>
      </c>
      <c r="E24">
        <v>113138</v>
      </c>
      <c r="F24">
        <v>1.855132</v>
      </c>
      <c r="G24">
        <v>0</v>
      </c>
      <c r="H24">
        <v>14.189</v>
      </c>
      <c r="I24">
        <v>16.100000000000001</v>
      </c>
      <c r="J24">
        <v>2.4</v>
      </c>
      <c r="K24">
        <v>6.3</v>
      </c>
      <c r="T24" s="16">
        <v>12</v>
      </c>
      <c r="U24" s="23">
        <f>D24-D25</f>
        <v>57</v>
      </c>
      <c r="V24" s="16"/>
      <c r="W24" s="102"/>
      <c r="X24" s="102"/>
      <c r="Y24" s="104">
        <f t="shared" si="0"/>
        <v>-100</v>
      </c>
    </row>
    <row r="25" spans="1:25">
      <c r="A25" s="16">
        <v>12</v>
      </c>
      <c r="B25" t="s">
        <v>251</v>
      </c>
      <c r="C25" t="s">
        <v>13</v>
      </c>
      <c r="D25">
        <v>4514</v>
      </c>
      <c r="E25">
        <v>113107</v>
      </c>
      <c r="F25">
        <v>1.859505</v>
      </c>
      <c r="G25">
        <v>0</v>
      </c>
      <c r="H25">
        <v>14.193</v>
      </c>
      <c r="I25">
        <v>15.4</v>
      </c>
      <c r="J25">
        <v>2.2999999999999998</v>
      </c>
      <c r="K25">
        <v>5.8</v>
      </c>
      <c r="T25" s="16">
        <v>11</v>
      </c>
      <c r="U25" s="23">
        <f t="shared" si="1"/>
        <v>56</v>
      </c>
      <c r="V25" s="16"/>
      <c r="W25" s="103"/>
      <c r="X25" s="102"/>
      <c r="Y25" s="104">
        <f t="shared" si="0"/>
        <v>-100</v>
      </c>
    </row>
    <row r="26" spans="1:25">
      <c r="A26" s="16">
        <v>11</v>
      </c>
      <c r="B26" t="s">
        <v>252</v>
      </c>
      <c r="C26" t="s">
        <v>13</v>
      </c>
      <c r="D26">
        <v>4458</v>
      </c>
      <c r="E26">
        <v>113077</v>
      </c>
      <c r="F26">
        <v>1.8682240000000001</v>
      </c>
      <c r="G26">
        <v>0</v>
      </c>
      <c r="H26">
        <v>14.227</v>
      </c>
      <c r="I26">
        <v>17.3</v>
      </c>
      <c r="J26">
        <v>2</v>
      </c>
      <c r="K26">
        <v>5.2</v>
      </c>
      <c r="T26" s="16">
        <v>10</v>
      </c>
      <c r="U26" s="23">
        <f t="shared" si="1"/>
        <v>47</v>
      </c>
      <c r="V26" s="16"/>
      <c r="W26" s="103"/>
      <c r="X26" s="102"/>
      <c r="Y26" s="104">
        <f t="shared" si="0"/>
        <v>-100</v>
      </c>
    </row>
    <row r="27" spans="1:25">
      <c r="A27" s="16">
        <v>10</v>
      </c>
      <c r="B27" t="s">
        <v>253</v>
      </c>
      <c r="C27" t="s">
        <v>13</v>
      </c>
      <c r="D27">
        <v>4411</v>
      </c>
      <c r="E27">
        <v>113051</v>
      </c>
      <c r="F27">
        <v>1.8877079999999999</v>
      </c>
      <c r="G27">
        <v>0</v>
      </c>
      <c r="H27">
        <v>14.387</v>
      </c>
      <c r="I27">
        <v>11.7</v>
      </c>
      <c r="J27">
        <v>0.7</v>
      </c>
      <c r="K27">
        <v>5</v>
      </c>
      <c r="T27" s="16">
        <v>9</v>
      </c>
      <c r="U27" s="23">
        <f t="shared" si="1"/>
        <v>16</v>
      </c>
      <c r="V27" s="16"/>
      <c r="W27" s="103"/>
      <c r="X27" s="102"/>
      <c r="Y27" s="104">
        <f t="shared" si="0"/>
        <v>-100</v>
      </c>
    </row>
    <row r="28" spans="1:25">
      <c r="A28" s="16">
        <v>9</v>
      </c>
      <c r="B28" t="s">
        <v>254</v>
      </c>
      <c r="C28" t="s">
        <v>13</v>
      </c>
      <c r="D28">
        <v>4395</v>
      </c>
      <c r="E28">
        <v>113043</v>
      </c>
      <c r="F28">
        <v>1.8970750000000001</v>
      </c>
      <c r="G28">
        <v>0</v>
      </c>
      <c r="H28">
        <v>14.349</v>
      </c>
      <c r="I28">
        <v>15.7</v>
      </c>
      <c r="J28">
        <v>0.7</v>
      </c>
      <c r="K28">
        <v>5.2</v>
      </c>
      <c r="T28" s="16">
        <v>8</v>
      </c>
      <c r="U28" s="23">
        <f t="shared" si="1"/>
        <v>16</v>
      </c>
      <c r="V28" s="16"/>
      <c r="W28" s="103"/>
      <c r="X28" s="102"/>
      <c r="Y28" s="104">
        <f t="shared" si="0"/>
        <v>-100</v>
      </c>
    </row>
    <row r="29" spans="1:25" s="25" customFormat="1">
      <c r="A29" s="21">
        <v>8</v>
      </c>
      <c r="B29" t="s">
        <v>255</v>
      </c>
      <c r="C29" t="s">
        <v>13</v>
      </c>
      <c r="D29">
        <v>4379</v>
      </c>
      <c r="E29">
        <v>113034</v>
      </c>
      <c r="F29">
        <v>1.8432379999999999</v>
      </c>
      <c r="G29">
        <v>0</v>
      </c>
      <c r="H29">
        <v>14.206</v>
      </c>
      <c r="I29">
        <v>19.8</v>
      </c>
      <c r="J29">
        <v>1.9</v>
      </c>
      <c r="K29">
        <v>5.4</v>
      </c>
      <c r="L29"/>
      <c r="M29"/>
      <c r="N29"/>
      <c r="O29"/>
      <c r="P29"/>
      <c r="Q29"/>
      <c r="R29"/>
      <c r="S29"/>
      <c r="T29" s="22">
        <v>7</v>
      </c>
      <c r="U29" s="23">
        <f t="shared" si="1"/>
        <v>45</v>
      </c>
      <c r="V29" s="24">
        <v>8</v>
      </c>
      <c r="W29" s="103"/>
      <c r="X29" s="102"/>
      <c r="Y29" s="104">
        <f t="shared" si="0"/>
        <v>-100</v>
      </c>
    </row>
    <row r="30" spans="1:25">
      <c r="A30" s="16">
        <v>7</v>
      </c>
      <c r="B30" t="s">
        <v>256</v>
      </c>
      <c r="C30" t="s">
        <v>13</v>
      </c>
      <c r="D30">
        <v>4334</v>
      </c>
      <c r="E30">
        <v>113010</v>
      </c>
      <c r="F30">
        <v>1.8765499999999999</v>
      </c>
      <c r="G30">
        <v>0</v>
      </c>
      <c r="H30">
        <v>14.202</v>
      </c>
      <c r="I30">
        <v>18.600000000000001</v>
      </c>
      <c r="J30">
        <v>2</v>
      </c>
      <c r="K30">
        <v>6</v>
      </c>
      <c r="T30" s="16">
        <v>6</v>
      </c>
      <c r="U30" s="23">
        <f t="shared" si="1"/>
        <v>49</v>
      </c>
      <c r="V30" s="5"/>
      <c r="W30" s="103"/>
      <c r="X30" s="102"/>
      <c r="Y30" s="104">
        <f t="shared" si="0"/>
        <v>-100</v>
      </c>
    </row>
    <row r="31" spans="1:25">
      <c r="A31" s="16">
        <v>6</v>
      </c>
      <c r="B31" t="s">
        <v>257</v>
      </c>
      <c r="C31" t="s">
        <v>13</v>
      </c>
      <c r="D31">
        <v>4285</v>
      </c>
      <c r="E31">
        <v>112984</v>
      </c>
      <c r="F31">
        <v>1.8645370000000001</v>
      </c>
      <c r="G31">
        <v>0</v>
      </c>
      <c r="H31">
        <v>14.177</v>
      </c>
      <c r="I31">
        <v>18.2</v>
      </c>
      <c r="J31">
        <v>2.6</v>
      </c>
      <c r="K31">
        <v>6.2</v>
      </c>
      <c r="T31" s="16">
        <v>5</v>
      </c>
      <c r="U31" s="23">
        <f t="shared" si="1"/>
        <v>60</v>
      </c>
      <c r="V31" s="5"/>
      <c r="W31" s="103"/>
      <c r="X31" s="102"/>
      <c r="Y31" s="104">
        <f t="shared" si="0"/>
        <v>-100</v>
      </c>
    </row>
    <row r="32" spans="1:25">
      <c r="A32" s="16">
        <v>5</v>
      </c>
      <c r="B32" t="s">
        <v>258</v>
      </c>
      <c r="C32" t="s">
        <v>13</v>
      </c>
      <c r="D32">
        <v>4225</v>
      </c>
      <c r="E32">
        <v>112951</v>
      </c>
      <c r="F32">
        <v>1.8722319999999999</v>
      </c>
      <c r="G32">
        <v>0</v>
      </c>
      <c r="H32">
        <v>14.204000000000001</v>
      </c>
      <c r="I32">
        <v>18.7</v>
      </c>
      <c r="J32">
        <v>2.1</v>
      </c>
      <c r="K32">
        <v>6</v>
      </c>
      <c r="T32" s="16">
        <v>4</v>
      </c>
      <c r="U32" s="23">
        <f t="shared" si="1"/>
        <v>51</v>
      </c>
      <c r="V32" s="5"/>
      <c r="W32" s="103"/>
      <c r="X32" s="102"/>
      <c r="Y32" s="104">
        <f t="shared" si="0"/>
        <v>-100</v>
      </c>
    </row>
    <row r="33" spans="1:25">
      <c r="A33" s="16">
        <v>4</v>
      </c>
      <c r="B33" t="s">
        <v>259</v>
      </c>
      <c r="C33" t="s">
        <v>13</v>
      </c>
      <c r="D33">
        <v>4174</v>
      </c>
      <c r="E33">
        <v>112924</v>
      </c>
      <c r="F33">
        <v>1.8773880000000001</v>
      </c>
      <c r="G33">
        <v>0</v>
      </c>
      <c r="H33">
        <v>14.204000000000001</v>
      </c>
      <c r="I33">
        <v>16.5</v>
      </c>
      <c r="J33">
        <v>2.5</v>
      </c>
      <c r="K33">
        <v>6.3</v>
      </c>
      <c r="T33" s="16">
        <v>3</v>
      </c>
      <c r="U33" s="23">
        <f t="shared" si="1"/>
        <v>60</v>
      </c>
      <c r="V33" s="5"/>
      <c r="W33" s="103"/>
      <c r="X33" s="102"/>
      <c r="Y33" s="104">
        <f t="shared" si="0"/>
        <v>-100</v>
      </c>
    </row>
    <row r="34" spans="1:25">
      <c r="A34" s="16">
        <v>3</v>
      </c>
      <c r="B34" t="s">
        <v>260</v>
      </c>
      <c r="C34" t="s">
        <v>13</v>
      </c>
      <c r="D34">
        <v>4114</v>
      </c>
      <c r="E34">
        <v>112892</v>
      </c>
      <c r="F34">
        <v>1.89418</v>
      </c>
      <c r="G34">
        <v>0</v>
      </c>
      <c r="H34">
        <v>14.39</v>
      </c>
      <c r="I34">
        <v>15.5</v>
      </c>
      <c r="J34">
        <v>0.5</v>
      </c>
      <c r="K34">
        <v>5.2</v>
      </c>
      <c r="T34" s="16">
        <v>2</v>
      </c>
      <c r="U34" s="23">
        <f t="shared" si="1"/>
        <v>13</v>
      </c>
      <c r="V34" s="5"/>
      <c r="W34" s="103"/>
      <c r="X34" s="102"/>
      <c r="Y34" s="104">
        <f>((X34*100)/D34)-100</f>
        <v>-100</v>
      </c>
    </row>
    <row r="35" spans="1:25">
      <c r="A35" s="16">
        <v>2</v>
      </c>
      <c r="B35" t="s">
        <v>261</v>
      </c>
      <c r="C35" t="s">
        <v>13</v>
      </c>
      <c r="D35">
        <v>4101</v>
      </c>
      <c r="E35">
        <v>112885</v>
      </c>
      <c r="F35">
        <v>1.889286</v>
      </c>
      <c r="G35">
        <v>0</v>
      </c>
      <c r="H35">
        <v>14.395</v>
      </c>
      <c r="I35">
        <v>14.2</v>
      </c>
      <c r="J35">
        <v>0.5</v>
      </c>
      <c r="K35">
        <v>5.0999999999999996</v>
      </c>
      <c r="T35" s="16">
        <v>1</v>
      </c>
      <c r="U35" s="23">
        <f t="shared" si="1"/>
        <v>12</v>
      </c>
      <c r="V35" s="5"/>
      <c r="W35" s="103"/>
      <c r="X35" s="102"/>
      <c r="Y35" s="104">
        <f t="shared" ref="Y35:Y36" si="2">((X35*100)/D35)-100</f>
        <v>-100</v>
      </c>
    </row>
    <row r="36" spans="1:25">
      <c r="A36" s="16">
        <v>1</v>
      </c>
      <c r="B36" t="s">
        <v>220</v>
      </c>
      <c r="C36" t="s">
        <v>13</v>
      </c>
      <c r="D36">
        <v>4089</v>
      </c>
      <c r="E36">
        <v>112878</v>
      </c>
      <c r="F36">
        <v>1.880509</v>
      </c>
      <c r="G36">
        <v>0</v>
      </c>
      <c r="H36">
        <v>14.231</v>
      </c>
      <c r="I36">
        <v>13.8</v>
      </c>
      <c r="J36">
        <v>2.2999999999999998</v>
      </c>
      <c r="K36">
        <v>6.5</v>
      </c>
      <c r="T36" s="1"/>
      <c r="U36" s="26"/>
      <c r="V36" s="5"/>
      <c r="W36" s="103"/>
      <c r="X36" s="102"/>
      <c r="Y36" s="104">
        <f t="shared" si="2"/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298"/>
      <c r="X37" s="299"/>
      <c r="Y37" s="300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01"/>
      <c r="X38" s="302"/>
      <c r="Y38" s="303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1"/>
      <c r="X39" s="302"/>
      <c r="Y39" s="303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04"/>
      <c r="X40" s="305"/>
      <c r="Y40" s="306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7" t="s">
        <v>128</v>
      </c>
      <c r="X1" s="307" t="s">
        <v>129</v>
      </c>
      <c r="Y1" s="308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7"/>
      <c r="X2" s="307"/>
      <c r="Y2" s="30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7"/>
      <c r="X3" s="307"/>
      <c r="Y3" s="30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7"/>
      <c r="X4" s="307"/>
      <c r="Y4" s="30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7"/>
      <c r="X5" s="307"/>
      <c r="Y5" s="308"/>
    </row>
    <row r="6" spans="1:25">
      <c r="A6" s="21">
        <v>31</v>
      </c>
      <c r="B6" t="s">
        <v>772</v>
      </c>
      <c r="C6" t="s">
        <v>13</v>
      </c>
      <c r="D6">
        <v>101848</v>
      </c>
      <c r="E6">
        <v>431589</v>
      </c>
      <c r="F6">
        <v>7.2013670000000003</v>
      </c>
      <c r="G6">
        <v>7</v>
      </c>
      <c r="H6">
        <v>91.510999999999996</v>
      </c>
      <c r="I6">
        <v>17.399999999999999</v>
      </c>
      <c r="J6">
        <v>19.8</v>
      </c>
      <c r="K6">
        <v>70.3</v>
      </c>
      <c r="L6">
        <v>1.0133000000000001</v>
      </c>
      <c r="M6">
        <v>87.405000000000001</v>
      </c>
      <c r="N6">
        <v>93.349000000000004</v>
      </c>
      <c r="O6">
        <v>88.795000000000002</v>
      </c>
      <c r="P6">
        <v>14.6</v>
      </c>
      <c r="Q6">
        <v>19.3</v>
      </c>
      <c r="R6">
        <v>18.8</v>
      </c>
      <c r="S6">
        <v>5.29</v>
      </c>
      <c r="T6" s="22">
        <v>30</v>
      </c>
      <c r="U6" s="23">
        <f>D6-D7</f>
        <v>455</v>
      </c>
      <c r="V6" s="24">
        <v>1</v>
      </c>
      <c r="W6" s="99"/>
      <c r="X6" s="99"/>
      <c r="Y6" s="104"/>
    </row>
    <row r="7" spans="1:25">
      <c r="A7" s="16">
        <v>30</v>
      </c>
      <c r="B7" t="s">
        <v>773</v>
      </c>
      <c r="C7" t="s">
        <v>13</v>
      </c>
      <c r="D7">
        <v>101393</v>
      </c>
      <c r="E7">
        <v>431528</v>
      </c>
      <c r="F7">
        <v>7.4868870000000003</v>
      </c>
      <c r="G7">
        <v>7</v>
      </c>
      <c r="H7">
        <v>91.962000000000003</v>
      </c>
      <c r="I7">
        <v>17.2</v>
      </c>
      <c r="J7">
        <v>21.1</v>
      </c>
      <c r="K7">
        <v>55.3</v>
      </c>
      <c r="L7">
        <v>1.0145</v>
      </c>
      <c r="M7">
        <v>89.075000000000003</v>
      </c>
      <c r="N7">
        <v>93.813000000000002</v>
      </c>
      <c r="O7">
        <v>91.41</v>
      </c>
      <c r="P7">
        <v>12.8</v>
      </c>
      <c r="Q7">
        <v>20.100000000000001</v>
      </c>
      <c r="R7">
        <v>15.3</v>
      </c>
      <c r="S7">
        <v>5.29</v>
      </c>
      <c r="T7" s="16">
        <v>29</v>
      </c>
      <c r="U7" s="23">
        <f>D7-D8</f>
        <v>489</v>
      </c>
      <c r="V7" s="4"/>
      <c r="W7" s="99"/>
      <c r="X7" s="99"/>
      <c r="Y7" s="104"/>
    </row>
    <row r="8" spans="1:25" s="25" customFormat="1">
      <c r="A8" s="21">
        <v>29</v>
      </c>
      <c r="B8" t="s">
        <v>774</v>
      </c>
      <c r="C8" t="s">
        <v>13</v>
      </c>
      <c r="D8">
        <v>100904</v>
      </c>
      <c r="E8">
        <v>431462</v>
      </c>
      <c r="F8">
        <v>7.3072780000000002</v>
      </c>
      <c r="G8">
        <v>7</v>
      </c>
      <c r="H8">
        <v>89.228999999999999</v>
      </c>
      <c r="I8">
        <v>17</v>
      </c>
      <c r="J8">
        <v>31</v>
      </c>
      <c r="K8">
        <v>69.400000000000006</v>
      </c>
      <c r="L8">
        <v>1.0137</v>
      </c>
      <c r="M8">
        <v>82.762</v>
      </c>
      <c r="N8">
        <v>92.674000000000007</v>
      </c>
      <c r="O8">
        <v>89.872</v>
      </c>
      <c r="P8">
        <v>12.6</v>
      </c>
      <c r="Q8">
        <v>19.899999999999999</v>
      </c>
      <c r="R8">
        <v>17.8</v>
      </c>
      <c r="S8">
        <v>5.29</v>
      </c>
      <c r="T8" s="22">
        <v>28</v>
      </c>
      <c r="U8" s="23">
        <f t="shared" ref="U8:U35" si="0">D8-D9</f>
        <v>729</v>
      </c>
      <c r="V8" s="24">
        <v>29</v>
      </c>
      <c r="W8" s="100"/>
      <c r="X8" s="100"/>
      <c r="Y8" s="104"/>
    </row>
    <row r="9" spans="1:25">
      <c r="A9" s="16">
        <v>28</v>
      </c>
      <c r="B9" t="s">
        <v>775</v>
      </c>
      <c r="C9" t="s">
        <v>13</v>
      </c>
      <c r="D9">
        <v>100175</v>
      </c>
      <c r="E9">
        <v>431361</v>
      </c>
      <c r="F9">
        <v>6.8439040000000002</v>
      </c>
      <c r="G9">
        <v>7</v>
      </c>
      <c r="H9">
        <v>83.944999999999993</v>
      </c>
      <c r="I9">
        <v>17.399999999999999</v>
      </c>
      <c r="J9">
        <v>33.5</v>
      </c>
      <c r="K9">
        <v>64.2</v>
      </c>
      <c r="L9">
        <v>1.0129999999999999</v>
      </c>
      <c r="M9">
        <v>65.698999999999998</v>
      </c>
      <c r="N9">
        <v>91.057000000000002</v>
      </c>
      <c r="O9">
        <v>82.71</v>
      </c>
      <c r="P9">
        <v>13.4</v>
      </c>
      <c r="Q9">
        <v>20</v>
      </c>
      <c r="R9">
        <v>15.4</v>
      </c>
      <c r="S9">
        <v>5.29</v>
      </c>
      <c r="T9" s="16">
        <v>27</v>
      </c>
      <c r="U9" s="23">
        <f t="shared" si="0"/>
        <v>797</v>
      </c>
      <c r="V9" s="16"/>
      <c r="W9" s="99"/>
      <c r="X9" s="99"/>
      <c r="Y9" s="104"/>
    </row>
    <row r="10" spans="1:25">
      <c r="A10" s="16">
        <v>27</v>
      </c>
      <c r="B10" t="s">
        <v>776</v>
      </c>
      <c r="C10" t="s">
        <v>13</v>
      </c>
      <c r="D10">
        <v>99378</v>
      </c>
      <c r="E10">
        <v>431245</v>
      </c>
      <c r="F10">
        <v>7.2399190000000004</v>
      </c>
      <c r="G10">
        <v>7</v>
      </c>
      <c r="H10">
        <v>90.003</v>
      </c>
      <c r="I10">
        <v>17.3</v>
      </c>
      <c r="J10">
        <v>30</v>
      </c>
      <c r="K10">
        <v>65.8</v>
      </c>
      <c r="L10">
        <v>1.014</v>
      </c>
      <c r="M10">
        <v>87.194999999999993</v>
      </c>
      <c r="N10">
        <v>92.406999999999996</v>
      </c>
      <c r="O10">
        <v>87.947000000000003</v>
      </c>
      <c r="P10">
        <v>12.6</v>
      </c>
      <c r="Q10">
        <v>20.399999999999999</v>
      </c>
      <c r="R10">
        <v>15</v>
      </c>
      <c r="S10">
        <v>5.29</v>
      </c>
      <c r="T10" s="16">
        <v>26</v>
      </c>
      <c r="U10" s="23">
        <f t="shared" si="0"/>
        <v>704</v>
      </c>
      <c r="V10" s="16"/>
      <c r="W10" s="99"/>
      <c r="X10" s="99"/>
      <c r="Y10" s="104"/>
    </row>
    <row r="11" spans="1:25">
      <c r="A11" s="16">
        <v>26</v>
      </c>
      <c r="B11" t="s">
        <v>777</v>
      </c>
      <c r="C11" t="s">
        <v>13</v>
      </c>
      <c r="D11">
        <v>98674</v>
      </c>
      <c r="E11">
        <v>431149</v>
      </c>
      <c r="F11">
        <v>7.3576040000000003</v>
      </c>
      <c r="G11">
        <v>7</v>
      </c>
      <c r="H11">
        <v>90.944999999999993</v>
      </c>
      <c r="I11">
        <v>18</v>
      </c>
      <c r="J11">
        <v>29.3</v>
      </c>
      <c r="K11">
        <v>68.5</v>
      </c>
      <c r="L11">
        <v>1.0138</v>
      </c>
      <c r="M11">
        <v>87.594999999999999</v>
      </c>
      <c r="N11">
        <v>93.65</v>
      </c>
      <c r="O11">
        <v>90.554000000000002</v>
      </c>
      <c r="P11">
        <v>13.3</v>
      </c>
      <c r="Q11">
        <v>21.4</v>
      </c>
      <c r="R11">
        <v>17.7</v>
      </c>
      <c r="S11">
        <v>5.29</v>
      </c>
      <c r="T11" s="16">
        <v>25</v>
      </c>
      <c r="U11" s="23">
        <f t="shared" si="0"/>
        <v>688</v>
      </c>
      <c r="V11" s="16"/>
      <c r="W11" s="108"/>
      <c r="X11" s="108"/>
      <c r="Y11" s="104"/>
    </row>
    <row r="12" spans="1:25">
      <c r="A12" s="16">
        <v>25</v>
      </c>
      <c r="B12" t="s">
        <v>778</v>
      </c>
      <c r="C12" t="s">
        <v>13</v>
      </c>
      <c r="D12">
        <v>97986</v>
      </c>
      <c r="E12">
        <v>431055</v>
      </c>
      <c r="F12">
        <v>7.3601809999999999</v>
      </c>
      <c r="G12">
        <v>7</v>
      </c>
      <c r="H12">
        <v>90.825000000000003</v>
      </c>
      <c r="I12">
        <v>19.399999999999999</v>
      </c>
      <c r="J12">
        <v>31</v>
      </c>
      <c r="K12">
        <v>69.8</v>
      </c>
      <c r="L12">
        <v>1.0136000000000001</v>
      </c>
      <c r="M12">
        <v>87.585999999999999</v>
      </c>
      <c r="N12">
        <v>93.317999999999998</v>
      </c>
      <c r="O12">
        <v>91.116</v>
      </c>
      <c r="P12">
        <v>16.8</v>
      </c>
      <c r="Q12">
        <v>21.3</v>
      </c>
      <c r="R12">
        <v>19.2</v>
      </c>
      <c r="S12">
        <v>5.3</v>
      </c>
      <c r="T12" s="16">
        <v>24</v>
      </c>
      <c r="U12" s="23">
        <f t="shared" si="0"/>
        <v>729</v>
      </c>
      <c r="V12" s="16"/>
      <c r="W12" s="102"/>
      <c r="X12" s="102"/>
      <c r="Y12" s="107"/>
    </row>
    <row r="13" spans="1:25">
      <c r="A13" s="16">
        <v>24</v>
      </c>
      <c r="B13" t="s">
        <v>296</v>
      </c>
      <c r="C13" t="s">
        <v>13</v>
      </c>
      <c r="D13">
        <v>97257</v>
      </c>
      <c r="E13">
        <v>430956</v>
      </c>
      <c r="F13">
        <v>7.2082829999999998</v>
      </c>
      <c r="G13">
        <v>7</v>
      </c>
      <c r="H13">
        <v>92.59</v>
      </c>
      <c r="I13">
        <v>18.3</v>
      </c>
      <c r="J13">
        <v>14.8</v>
      </c>
      <c r="K13">
        <v>67</v>
      </c>
      <c r="L13">
        <v>1.0132000000000001</v>
      </c>
      <c r="M13">
        <v>89.031999999999996</v>
      </c>
      <c r="N13">
        <v>94.840999999999994</v>
      </c>
      <c r="O13">
        <v>89.272999999999996</v>
      </c>
      <c r="P13">
        <v>16</v>
      </c>
      <c r="Q13">
        <v>20.7</v>
      </c>
      <c r="R13">
        <v>19.899999999999999</v>
      </c>
      <c r="S13">
        <v>5.3</v>
      </c>
      <c r="T13" s="16">
        <v>23</v>
      </c>
      <c r="U13" s="23">
        <f t="shared" si="0"/>
        <v>329</v>
      </c>
      <c r="V13" s="16"/>
      <c r="W13" s="102"/>
      <c r="X13" s="102"/>
      <c r="Y13" s="107"/>
    </row>
    <row r="14" spans="1:25">
      <c r="A14" s="16">
        <v>23</v>
      </c>
      <c r="B14" t="s">
        <v>297</v>
      </c>
      <c r="C14" t="s">
        <v>13</v>
      </c>
      <c r="D14">
        <v>96928</v>
      </c>
      <c r="E14">
        <v>430912</v>
      </c>
      <c r="F14">
        <v>7.4651209999999999</v>
      </c>
      <c r="G14">
        <v>7</v>
      </c>
      <c r="H14">
        <v>92.305000000000007</v>
      </c>
      <c r="I14">
        <v>18.7</v>
      </c>
      <c r="J14">
        <v>16.3</v>
      </c>
      <c r="K14">
        <v>59.6</v>
      </c>
      <c r="L14">
        <v>1.0141</v>
      </c>
      <c r="M14">
        <v>90.228999999999999</v>
      </c>
      <c r="N14">
        <v>94.230999999999995</v>
      </c>
      <c r="O14">
        <v>91.93</v>
      </c>
      <c r="P14">
        <v>15.6</v>
      </c>
      <c r="Q14">
        <v>21.2</v>
      </c>
      <c r="R14">
        <v>17.5</v>
      </c>
      <c r="S14">
        <v>5.31</v>
      </c>
      <c r="T14" s="16">
        <v>22</v>
      </c>
      <c r="U14" s="23">
        <f t="shared" si="0"/>
        <v>365</v>
      </c>
      <c r="V14" s="16"/>
      <c r="W14" s="102"/>
      <c r="X14" s="102"/>
      <c r="Y14" s="107"/>
    </row>
    <row r="15" spans="1:25" s="25" customFormat="1">
      <c r="A15" s="21">
        <v>22</v>
      </c>
      <c r="B15" t="s">
        <v>275</v>
      </c>
      <c r="C15" t="s">
        <v>13</v>
      </c>
      <c r="D15">
        <v>96563</v>
      </c>
      <c r="E15">
        <v>430863</v>
      </c>
      <c r="F15">
        <v>7.3996389999999996</v>
      </c>
      <c r="G15">
        <v>7</v>
      </c>
      <c r="H15">
        <v>90.197999999999993</v>
      </c>
      <c r="I15">
        <v>19.5</v>
      </c>
      <c r="J15">
        <v>25.5</v>
      </c>
      <c r="K15">
        <v>70.8</v>
      </c>
      <c r="L15">
        <v>1.0139</v>
      </c>
      <c r="M15">
        <v>87.385000000000005</v>
      </c>
      <c r="N15">
        <v>93.180999999999997</v>
      </c>
      <c r="O15">
        <v>91.138000000000005</v>
      </c>
      <c r="P15">
        <v>15.9</v>
      </c>
      <c r="Q15">
        <v>21.6</v>
      </c>
      <c r="R15">
        <v>17.8</v>
      </c>
      <c r="S15">
        <v>5.31</v>
      </c>
      <c r="T15" s="22">
        <v>21</v>
      </c>
      <c r="U15" s="23">
        <f t="shared" si="0"/>
        <v>593</v>
      </c>
      <c r="V15" s="24">
        <v>22</v>
      </c>
      <c r="W15" s="102"/>
      <c r="X15" s="102"/>
      <c r="Y15" s="107"/>
    </row>
    <row r="16" spans="1:25">
      <c r="A16" s="16">
        <v>21</v>
      </c>
      <c r="B16" t="s">
        <v>276</v>
      </c>
      <c r="C16" t="s">
        <v>13</v>
      </c>
      <c r="D16">
        <v>95970</v>
      </c>
      <c r="E16">
        <v>430781</v>
      </c>
      <c r="F16">
        <v>7.172199</v>
      </c>
      <c r="G16">
        <v>7</v>
      </c>
      <c r="H16">
        <v>90.385999999999996</v>
      </c>
      <c r="I16">
        <v>19.7</v>
      </c>
      <c r="J16">
        <v>25.9</v>
      </c>
      <c r="K16">
        <v>62.4</v>
      </c>
      <c r="L16">
        <v>1.0130999999999999</v>
      </c>
      <c r="M16">
        <v>86.703000000000003</v>
      </c>
      <c r="N16">
        <v>92.775999999999996</v>
      </c>
      <c r="O16">
        <v>88.820999999999998</v>
      </c>
      <c r="P16">
        <v>16.7</v>
      </c>
      <c r="Q16">
        <v>21.7</v>
      </c>
      <c r="R16">
        <v>20</v>
      </c>
      <c r="S16">
        <v>5.31</v>
      </c>
      <c r="T16" s="16">
        <v>20</v>
      </c>
      <c r="U16" s="23">
        <f t="shared" si="0"/>
        <v>611</v>
      </c>
      <c r="V16" s="16"/>
      <c r="W16" s="102"/>
      <c r="X16" s="102"/>
      <c r="Y16" s="107"/>
    </row>
    <row r="17" spans="1:25">
      <c r="A17" s="16">
        <v>20</v>
      </c>
      <c r="B17" t="s">
        <v>277</v>
      </c>
      <c r="C17" t="s">
        <v>13</v>
      </c>
      <c r="D17">
        <v>95359</v>
      </c>
      <c r="E17">
        <v>430697</v>
      </c>
      <c r="F17">
        <v>7.2554600000000002</v>
      </c>
      <c r="G17">
        <v>7</v>
      </c>
      <c r="H17">
        <v>89.992000000000004</v>
      </c>
      <c r="I17">
        <v>19</v>
      </c>
      <c r="J17">
        <v>28</v>
      </c>
      <c r="K17">
        <v>61</v>
      </c>
      <c r="L17">
        <v>1.0136000000000001</v>
      </c>
      <c r="M17">
        <v>87.489000000000004</v>
      </c>
      <c r="N17">
        <v>92.22</v>
      </c>
      <c r="O17">
        <v>89.287999999999997</v>
      </c>
      <c r="P17">
        <v>16</v>
      </c>
      <c r="Q17">
        <v>21</v>
      </c>
      <c r="R17">
        <v>18.100000000000001</v>
      </c>
      <c r="S17">
        <v>5.31</v>
      </c>
      <c r="T17" s="16">
        <v>19</v>
      </c>
      <c r="U17" s="23">
        <f t="shared" si="0"/>
        <v>653</v>
      </c>
      <c r="V17" s="16"/>
      <c r="W17" s="102"/>
      <c r="X17" s="102"/>
      <c r="Y17" s="107"/>
    </row>
    <row r="18" spans="1:25">
      <c r="A18" s="16">
        <v>19</v>
      </c>
      <c r="B18" t="s">
        <v>278</v>
      </c>
      <c r="C18" t="s">
        <v>13</v>
      </c>
      <c r="D18">
        <v>94706</v>
      </c>
      <c r="E18">
        <v>430607</v>
      </c>
      <c r="F18">
        <v>7.3089950000000004</v>
      </c>
      <c r="G18">
        <v>7</v>
      </c>
      <c r="H18">
        <v>89.152000000000001</v>
      </c>
      <c r="I18">
        <v>18.600000000000001</v>
      </c>
      <c r="J18">
        <v>24.4</v>
      </c>
      <c r="K18">
        <v>59</v>
      </c>
      <c r="L18">
        <v>1.0136000000000001</v>
      </c>
      <c r="M18">
        <v>85.715999999999994</v>
      </c>
      <c r="N18">
        <v>91.891999999999996</v>
      </c>
      <c r="O18">
        <v>90.156999999999996</v>
      </c>
      <c r="P18">
        <v>14.4</v>
      </c>
      <c r="Q18">
        <v>21.2</v>
      </c>
      <c r="R18">
        <v>18.5</v>
      </c>
      <c r="S18">
        <v>5.3</v>
      </c>
      <c r="T18" s="16">
        <v>18</v>
      </c>
      <c r="U18" s="23">
        <f t="shared" si="0"/>
        <v>562</v>
      </c>
      <c r="V18" s="16"/>
      <c r="W18" s="102"/>
      <c r="X18" s="102"/>
      <c r="Y18" s="107"/>
    </row>
    <row r="19" spans="1:25">
      <c r="A19" s="16">
        <v>18</v>
      </c>
      <c r="B19" t="s">
        <v>279</v>
      </c>
      <c r="C19" t="s">
        <v>13</v>
      </c>
      <c r="D19">
        <v>94144</v>
      </c>
      <c r="E19">
        <v>430529</v>
      </c>
      <c r="F19">
        <v>7.2472659999999998</v>
      </c>
      <c r="G19">
        <v>7</v>
      </c>
      <c r="H19">
        <v>93.95</v>
      </c>
      <c r="I19">
        <v>18.3</v>
      </c>
      <c r="J19">
        <v>13.2</v>
      </c>
      <c r="K19">
        <v>57.5</v>
      </c>
      <c r="L19">
        <v>1.0138</v>
      </c>
      <c r="M19">
        <v>86.876999999999995</v>
      </c>
      <c r="N19">
        <v>97.084000000000003</v>
      </c>
      <c r="O19">
        <v>88.587000000000003</v>
      </c>
      <c r="P19">
        <v>14.6</v>
      </c>
      <c r="Q19">
        <v>20.5</v>
      </c>
      <c r="R19">
        <v>16.5</v>
      </c>
      <c r="S19">
        <v>5.31</v>
      </c>
      <c r="T19" s="16">
        <v>17</v>
      </c>
      <c r="U19" s="23">
        <f t="shared" si="0"/>
        <v>289</v>
      </c>
      <c r="V19" s="16"/>
      <c r="W19" s="106"/>
      <c r="X19" s="106"/>
      <c r="Y19" s="104"/>
    </row>
    <row r="20" spans="1:25">
      <c r="A20" s="16">
        <v>17</v>
      </c>
      <c r="B20" t="s">
        <v>280</v>
      </c>
      <c r="C20" t="s">
        <v>13</v>
      </c>
      <c r="D20">
        <v>93855</v>
      </c>
      <c r="E20">
        <v>430491</v>
      </c>
      <c r="F20">
        <v>7.7129130000000004</v>
      </c>
      <c r="G20">
        <v>7</v>
      </c>
      <c r="H20">
        <v>92.897000000000006</v>
      </c>
      <c r="I20">
        <v>18</v>
      </c>
      <c r="J20">
        <v>7.9</v>
      </c>
      <c r="K20">
        <v>43.2</v>
      </c>
      <c r="L20">
        <v>1.0148999999999999</v>
      </c>
      <c r="M20">
        <v>90.307000000000002</v>
      </c>
      <c r="N20">
        <v>96.769000000000005</v>
      </c>
      <c r="O20">
        <v>94.775000000000006</v>
      </c>
      <c r="P20">
        <v>12.4</v>
      </c>
      <c r="Q20">
        <v>21.2</v>
      </c>
      <c r="R20">
        <v>16.100000000000001</v>
      </c>
      <c r="S20">
        <v>5.31</v>
      </c>
      <c r="T20" s="16">
        <v>16</v>
      </c>
      <c r="U20" s="23">
        <f t="shared" si="0"/>
        <v>160</v>
      </c>
      <c r="V20" s="16"/>
      <c r="W20" s="101"/>
      <c r="X20" s="101"/>
      <c r="Y20" s="104"/>
    </row>
    <row r="21" spans="1:25">
      <c r="A21" s="16">
        <v>16</v>
      </c>
      <c r="B21" t="s">
        <v>281</v>
      </c>
      <c r="C21" t="s">
        <v>13</v>
      </c>
      <c r="D21">
        <v>93695</v>
      </c>
      <c r="E21">
        <v>430470</v>
      </c>
      <c r="F21">
        <v>7.4767859999999997</v>
      </c>
      <c r="G21">
        <v>7</v>
      </c>
      <c r="H21">
        <v>90.869</v>
      </c>
      <c r="I21">
        <v>18.399999999999999</v>
      </c>
      <c r="J21">
        <v>15.5</v>
      </c>
      <c r="K21">
        <v>68.599999999999994</v>
      </c>
      <c r="L21">
        <v>1.0144</v>
      </c>
      <c r="M21">
        <v>87.897000000000006</v>
      </c>
      <c r="N21">
        <v>92.293999999999997</v>
      </c>
      <c r="O21">
        <v>91.507000000000005</v>
      </c>
      <c r="P21">
        <v>14.4</v>
      </c>
      <c r="Q21">
        <v>21.6</v>
      </c>
      <c r="R21">
        <v>15.9</v>
      </c>
      <c r="S21">
        <v>5.31</v>
      </c>
      <c r="T21" s="16">
        <v>15</v>
      </c>
      <c r="U21" s="23">
        <f t="shared" si="0"/>
        <v>351</v>
      </c>
      <c r="V21" s="16"/>
      <c r="W21" s="101"/>
      <c r="X21" s="101"/>
      <c r="Y21" s="104"/>
    </row>
    <row r="22" spans="1:25" s="25" customFormat="1">
      <c r="A22" s="21">
        <v>15</v>
      </c>
      <c r="B22" t="s">
        <v>248</v>
      </c>
      <c r="C22" t="s">
        <v>13</v>
      </c>
      <c r="D22">
        <v>93344</v>
      </c>
      <c r="E22">
        <v>430422</v>
      </c>
      <c r="F22">
        <v>7.1105559999999999</v>
      </c>
      <c r="G22">
        <v>7</v>
      </c>
      <c r="H22">
        <v>86.861000000000004</v>
      </c>
      <c r="I22">
        <v>19.3</v>
      </c>
      <c r="J22">
        <v>28.4</v>
      </c>
      <c r="K22">
        <v>66.8</v>
      </c>
      <c r="L22">
        <v>1.0129999999999999</v>
      </c>
      <c r="M22">
        <v>83.524000000000001</v>
      </c>
      <c r="N22">
        <v>89.933999999999997</v>
      </c>
      <c r="O22">
        <v>87.882999999999996</v>
      </c>
      <c r="P22">
        <v>16.100000000000001</v>
      </c>
      <c r="Q22">
        <v>21.4</v>
      </c>
      <c r="R22">
        <v>19.8</v>
      </c>
      <c r="S22">
        <v>5.31</v>
      </c>
      <c r="T22" s="22">
        <v>14</v>
      </c>
      <c r="U22" s="23">
        <f t="shared" si="0"/>
        <v>668</v>
      </c>
      <c r="V22" s="24">
        <v>15</v>
      </c>
      <c r="W22" s="101"/>
      <c r="X22" s="101"/>
      <c r="Y22" s="104"/>
    </row>
    <row r="23" spans="1:25">
      <c r="A23" s="16">
        <v>14</v>
      </c>
      <c r="B23" t="s">
        <v>249</v>
      </c>
      <c r="C23" t="s">
        <v>13</v>
      </c>
      <c r="D23">
        <v>92676</v>
      </c>
      <c r="E23">
        <v>430327</v>
      </c>
      <c r="F23">
        <v>6.9223699999999999</v>
      </c>
      <c r="G23">
        <v>7</v>
      </c>
      <c r="H23">
        <v>87.606999999999999</v>
      </c>
      <c r="I23">
        <v>19.5</v>
      </c>
      <c r="J23">
        <v>29.8</v>
      </c>
      <c r="K23">
        <v>65.099999999999994</v>
      </c>
      <c r="L23">
        <v>1.0125999999999999</v>
      </c>
      <c r="M23">
        <v>84.635000000000005</v>
      </c>
      <c r="N23">
        <v>90.825999999999993</v>
      </c>
      <c r="O23">
        <v>85.311999999999998</v>
      </c>
      <c r="P23">
        <v>15.9</v>
      </c>
      <c r="Q23">
        <v>21.7</v>
      </c>
      <c r="R23">
        <v>19.899999999999999</v>
      </c>
      <c r="S23">
        <v>5.31</v>
      </c>
      <c r="T23" s="16">
        <v>13</v>
      </c>
      <c r="U23" s="23">
        <f>D23-D24</f>
        <v>699</v>
      </c>
      <c r="V23" s="16"/>
      <c r="W23" s="101"/>
      <c r="X23" s="101"/>
      <c r="Y23" s="104"/>
    </row>
    <row r="24" spans="1:25">
      <c r="A24" s="16">
        <v>13</v>
      </c>
      <c r="B24" t="s">
        <v>250</v>
      </c>
      <c r="C24" t="s">
        <v>13</v>
      </c>
      <c r="D24">
        <v>91977</v>
      </c>
      <c r="E24">
        <v>430228</v>
      </c>
      <c r="F24">
        <v>7.1599500000000003</v>
      </c>
      <c r="G24">
        <v>7</v>
      </c>
      <c r="H24">
        <v>87.847999999999999</v>
      </c>
      <c r="I24">
        <v>20.100000000000001</v>
      </c>
      <c r="J24">
        <v>32.799999999999997</v>
      </c>
      <c r="K24">
        <v>73.8</v>
      </c>
      <c r="L24">
        <v>1.0132000000000001</v>
      </c>
      <c r="M24">
        <v>85.144000000000005</v>
      </c>
      <c r="N24">
        <v>90.88</v>
      </c>
      <c r="O24">
        <v>88.349000000000004</v>
      </c>
      <c r="P24">
        <v>18.2</v>
      </c>
      <c r="Q24">
        <v>21.7</v>
      </c>
      <c r="R24">
        <v>19.2</v>
      </c>
      <c r="S24">
        <v>5.31</v>
      </c>
      <c r="T24" s="16">
        <v>12</v>
      </c>
      <c r="U24" s="23">
        <f>D24-D25</f>
        <v>773</v>
      </c>
      <c r="V24" s="16"/>
      <c r="W24" s="101"/>
      <c r="X24" s="101"/>
      <c r="Y24" s="104"/>
    </row>
    <row r="25" spans="1:25">
      <c r="A25" s="16">
        <v>12</v>
      </c>
      <c r="B25" t="s">
        <v>251</v>
      </c>
      <c r="C25" t="s">
        <v>13</v>
      </c>
      <c r="D25">
        <v>91204</v>
      </c>
      <c r="E25">
        <v>430119</v>
      </c>
      <c r="F25">
        <v>6.9912340000000004</v>
      </c>
      <c r="G25">
        <v>7</v>
      </c>
      <c r="H25">
        <v>87.302999999999997</v>
      </c>
      <c r="I25">
        <v>20</v>
      </c>
      <c r="J25">
        <v>29.5</v>
      </c>
      <c r="K25">
        <v>64.5</v>
      </c>
      <c r="L25">
        <v>1.0126999999999999</v>
      </c>
      <c r="M25">
        <v>85.527000000000001</v>
      </c>
      <c r="N25">
        <v>89.474000000000004</v>
      </c>
      <c r="O25">
        <v>86.302000000000007</v>
      </c>
      <c r="P25">
        <v>18.100000000000001</v>
      </c>
      <c r="Q25">
        <v>21.4</v>
      </c>
      <c r="R25">
        <v>20</v>
      </c>
      <c r="S25">
        <v>5.32</v>
      </c>
      <c r="T25" s="16">
        <v>11</v>
      </c>
      <c r="U25" s="23">
        <f t="shared" si="0"/>
        <v>690</v>
      </c>
      <c r="V25" s="16"/>
      <c r="W25" s="105"/>
      <c r="X25" s="101"/>
      <c r="Y25" s="104"/>
    </row>
    <row r="26" spans="1:25">
      <c r="A26" s="16">
        <v>11</v>
      </c>
      <c r="B26" t="s">
        <v>252</v>
      </c>
      <c r="C26" t="s">
        <v>13</v>
      </c>
      <c r="D26">
        <v>90514</v>
      </c>
      <c r="E26">
        <v>430022</v>
      </c>
      <c r="F26">
        <v>7.017995</v>
      </c>
      <c r="G26">
        <v>7</v>
      </c>
      <c r="H26">
        <v>88.912000000000006</v>
      </c>
      <c r="I26">
        <v>20.7</v>
      </c>
      <c r="J26">
        <v>35.299999999999997</v>
      </c>
      <c r="K26">
        <v>65.3</v>
      </c>
      <c r="L26">
        <v>1.0126999999999999</v>
      </c>
      <c r="M26">
        <v>85.823999999999998</v>
      </c>
      <c r="N26">
        <v>91.254999999999995</v>
      </c>
      <c r="O26">
        <v>86.816999999999993</v>
      </c>
      <c r="P26">
        <v>19</v>
      </c>
      <c r="Q26">
        <v>21.9</v>
      </c>
      <c r="R26">
        <v>20.399999999999999</v>
      </c>
      <c r="S26">
        <v>5.32</v>
      </c>
      <c r="T26" s="16">
        <v>10</v>
      </c>
      <c r="U26" s="23">
        <f t="shared" si="0"/>
        <v>830</v>
      </c>
      <c r="V26" s="16"/>
      <c r="W26" s="105"/>
      <c r="X26" s="101"/>
      <c r="Y26" s="104"/>
    </row>
    <row r="27" spans="1:25">
      <c r="A27" s="16">
        <v>10</v>
      </c>
      <c r="B27" t="s">
        <v>253</v>
      </c>
      <c r="C27" t="s">
        <v>13</v>
      </c>
      <c r="D27">
        <v>89684</v>
      </c>
      <c r="E27">
        <v>429906</v>
      </c>
      <c r="F27">
        <v>7.1269679999999997</v>
      </c>
      <c r="G27">
        <v>7</v>
      </c>
      <c r="H27">
        <v>91.09</v>
      </c>
      <c r="I27">
        <v>17</v>
      </c>
      <c r="J27">
        <v>10</v>
      </c>
      <c r="K27">
        <v>62.8</v>
      </c>
      <c r="L27">
        <v>1.0130999999999999</v>
      </c>
      <c r="M27">
        <v>86.814999999999998</v>
      </c>
      <c r="N27">
        <v>93.427999999999997</v>
      </c>
      <c r="O27">
        <v>88.11</v>
      </c>
      <c r="P27">
        <v>12.8</v>
      </c>
      <c r="Q27">
        <v>20.5</v>
      </c>
      <c r="R27">
        <v>19.8</v>
      </c>
      <c r="S27">
        <v>5.31</v>
      </c>
      <c r="T27" s="16">
        <v>9</v>
      </c>
      <c r="U27" s="23">
        <f t="shared" si="0"/>
        <v>212</v>
      </c>
      <c r="V27" s="16"/>
      <c r="W27" s="105"/>
      <c r="X27" s="101"/>
      <c r="Y27" s="104"/>
    </row>
    <row r="28" spans="1:25">
      <c r="A28" s="16">
        <v>9</v>
      </c>
      <c r="B28" t="s">
        <v>254</v>
      </c>
      <c r="C28" t="s">
        <v>13</v>
      </c>
      <c r="D28">
        <v>89472</v>
      </c>
      <c r="E28">
        <v>429877</v>
      </c>
      <c r="F28">
        <v>7.4461680000000001</v>
      </c>
      <c r="G28">
        <v>7</v>
      </c>
      <c r="H28">
        <v>90.6</v>
      </c>
      <c r="I28">
        <v>19.2</v>
      </c>
      <c r="J28">
        <v>24.1</v>
      </c>
      <c r="K28">
        <v>66.5</v>
      </c>
      <c r="L28">
        <v>1.0142</v>
      </c>
      <c r="M28">
        <v>87.584999999999994</v>
      </c>
      <c r="N28">
        <v>93.772000000000006</v>
      </c>
      <c r="O28">
        <v>91.388000000000005</v>
      </c>
      <c r="P28">
        <v>16</v>
      </c>
      <c r="Q28">
        <v>22.2</v>
      </c>
      <c r="R28">
        <v>16.7</v>
      </c>
      <c r="S28">
        <v>5.31</v>
      </c>
      <c r="T28" s="16">
        <v>8</v>
      </c>
      <c r="U28" s="23">
        <f t="shared" si="0"/>
        <v>554</v>
      </c>
      <c r="V28" s="16"/>
      <c r="W28" s="109"/>
      <c r="X28" s="109"/>
      <c r="Y28" s="104"/>
    </row>
    <row r="29" spans="1:25" s="25" customFormat="1">
      <c r="A29" s="21">
        <v>8</v>
      </c>
      <c r="B29" t="s">
        <v>255</v>
      </c>
      <c r="C29" t="s">
        <v>13</v>
      </c>
      <c r="D29">
        <v>88918</v>
      </c>
      <c r="E29">
        <v>429800</v>
      </c>
      <c r="F29">
        <v>7.183719</v>
      </c>
      <c r="G29">
        <v>7</v>
      </c>
      <c r="H29">
        <v>87.963999999999999</v>
      </c>
      <c r="I29">
        <v>20.8</v>
      </c>
      <c r="J29">
        <v>28.8</v>
      </c>
      <c r="K29">
        <v>66.400000000000006</v>
      </c>
      <c r="L29">
        <v>1.0130999999999999</v>
      </c>
      <c r="M29">
        <v>85.533000000000001</v>
      </c>
      <c r="N29">
        <v>90.902000000000001</v>
      </c>
      <c r="O29">
        <v>89.19</v>
      </c>
      <c r="P29">
        <v>19.100000000000001</v>
      </c>
      <c r="Q29">
        <v>22.3</v>
      </c>
      <c r="R29">
        <v>20.6</v>
      </c>
      <c r="S29">
        <v>5.32</v>
      </c>
      <c r="T29" s="22">
        <v>7</v>
      </c>
      <c r="U29" s="23">
        <f t="shared" si="0"/>
        <v>676</v>
      </c>
      <c r="V29" s="24">
        <v>8</v>
      </c>
      <c r="W29" s="109"/>
      <c r="X29" s="109"/>
      <c r="Y29" s="104"/>
    </row>
    <row r="30" spans="1:25">
      <c r="A30" s="16">
        <v>7</v>
      </c>
      <c r="B30" t="s">
        <v>256</v>
      </c>
      <c r="C30" t="s">
        <v>13</v>
      </c>
      <c r="D30">
        <v>88242</v>
      </c>
      <c r="E30">
        <v>429705</v>
      </c>
      <c r="F30">
        <v>6.9228009999999998</v>
      </c>
      <c r="G30">
        <v>7</v>
      </c>
      <c r="H30">
        <v>87</v>
      </c>
      <c r="I30">
        <v>20.399999999999999</v>
      </c>
      <c r="J30">
        <v>29.9</v>
      </c>
      <c r="K30">
        <v>63.5</v>
      </c>
      <c r="L30">
        <v>1.0125999999999999</v>
      </c>
      <c r="M30">
        <v>82.167000000000002</v>
      </c>
      <c r="N30">
        <v>90.933999999999997</v>
      </c>
      <c r="O30">
        <v>85.438000000000002</v>
      </c>
      <c r="P30">
        <v>18.100000000000001</v>
      </c>
      <c r="Q30">
        <v>22.4</v>
      </c>
      <c r="R30">
        <v>20.2</v>
      </c>
      <c r="S30">
        <v>5.32</v>
      </c>
      <c r="T30" s="16">
        <v>6</v>
      </c>
      <c r="U30" s="23">
        <f t="shared" si="0"/>
        <v>705</v>
      </c>
      <c r="V30" s="5"/>
      <c r="W30" s="109"/>
      <c r="X30" s="109"/>
      <c r="Y30" s="104"/>
    </row>
    <row r="31" spans="1:25">
      <c r="A31" s="16">
        <v>6</v>
      </c>
      <c r="B31" t="s">
        <v>257</v>
      </c>
      <c r="C31" t="s">
        <v>13</v>
      </c>
      <c r="D31">
        <v>87537</v>
      </c>
      <c r="E31">
        <v>429604</v>
      </c>
      <c r="F31">
        <v>7.0293229999999998</v>
      </c>
      <c r="G31">
        <v>7</v>
      </c>
      <c r="H31">
        <v>87.045000000000002</v>
      </c>
      <c r="I31">
        <v>20.399999999999999</v>
      </c>
      <c r="J31">
        <v>18.5</v>
      </c>
      <c r="K31">
        <v>58.3</v>
      </c>
      <c r="L31">
        <v>1.0129999999999999</v>
      </c>
      <c r="M31">
        <v>84.150999999999996</v>
      </c>
      <c r="N31">
        <v>90.304000000000002</v>
      </c>
      <c r="O31">
        <v>86.478999999999999</v>
      </c>
      <c r="P31">
        <v>17.2</v>
      </c>
      <c r="Q31">
        <v>22.9</v>
      </c>
      <c r="R31">
        <v>19</v>
      </c>
      <c r="S31">
        <v>5.32</v>
      </c>
      <c r="T31" s="16">
        <v>5</v>
      </c>
      <c r="U31" s="23">
        <f t="shared" si="0"/>
        <v>430</v>
      </c>
      <c r="V31" s="5"/>
      <c r="W31" s="109"/>
      <c r="X31" s="109"/>
      <c r="Y31" s="104"/>
    </row>
    <row r="32" spans="1:25">
      <c r="A32" s="16">
        <v>5</v>
      </c>
      <c r="B32" t="s">
        <v>258</v>
      </c>
      <c r="C32" t="s">
        <v>13</v>
      </c>
      <c r="D32">
        <v>87107</v>
      </c>
      <c r="E32">
        <v>429543</v>
      </c>
      <c r="F32">
        <v>7.0602320000000001</v>
      </c>
      <c r="G32">
        <v>7</v>
      </c>
      <c r="H32">
        <v>87.745999999999995</v>
      </c>
      <c r="I32">
        <v>20.2</v>
      </c>
      <c r="J32">
        <v>28.5</v>
      </c>
      <c r="K32">
        <v>69.7</v>
      </c>
      <c r="L32">
        <v>1.0128999999999999</v>
      </c>
      <c r="M32">
        <v>85.378</v>
      </c>
      <c r="N32">
        <v>90.929000000000002</v>
      </c>
      <c r="O32">
        <v>87.263999999999996</v>
      </c>
      <c r="P32">
        <v>17.7</v>
      </c>
      <c r="Q32">
        <v>22.3</v>
      </c>
      <c r="R32">
        <v>20</v>
      </c>
      <c r="S32">
        <v>5.32</v>
      </c>
      <c r="T32" s="16">
        <v>4</v>
      </c>
      <c r="U32" s="23">
        <f t="shared" si="0"/>
        <v>669</v>
      </c>
      <c r="V32" s="5"/>
      <c r="W32" s="109"/>
      <c r="X32" s="109"/>
      <c r="Y32" s="104"/>
    </row>
    <row r="33" spans="1:25">
      <c r="A33" s="16">
        <v>4</v>
      </c>
      <c r="B33" t="s">
        <v>259</v>
      </c>
      <c r="C33" t="s">
        <v>13</v>
      </c>
      <c r="D33">
        <v>86438</v>
      </c>
      <c r="E33">
        <v>429449</v>
      </c>
      <c r="F33">
        <v>7.0949150000000003</v>
      </c>
      <c r="G33">
        <v>7</v>
      </c>
      <c r="H33">
        <v>87.722999999999999</v>
      </c>
      <c r="I33">
        <v>19.7</v>
      </c>
      <c r="J33">
        <v>28</v>
      </c>
      <c r="K33">
        <v>69.7</v>
      </c>
      <c r="L33">
        <v>1.0130999999999999</v>
      </c>
      <c r="M33">
        <v>83.971000000000004</v>
      </c>
      <c r="N33">
        <v>90.944999999999993</v>
      </c>
      <c r="O33">
        <v>87.305999999999997</v>
      </c>
      <c r="P33">
        <v>16.8</v>
      </c>
      <c r="Q33">
        <v>22</v>
      </c>
      <c r="R33">
        <v>18.7</v>
      </c>
      <c r="S33">
        <v>5.31</v>
      </c>
      <c r="T33" s="16">
        <v>3</v>
      </c>
      <c r="U33" s="23">
        <f t="shared" si="0"/>
        <v>653</v>
      </c>
      <c r="V33" s="5"/>
      <c r="W33" s="105"/>
      <c r="X33" s="101"/>
      <c r="Y33" s="104"/>
    </row>
    <row r="34" spans="1:25">
      <c r="A34" s="16">
        <v>3</v>
      </c>
      <c r="B34" t="s">
        <v>260</v>
      </c>
      <c r="C34" t="s">
        <v>13</v>
      </c>
      <c r="D34">
        <v>85785</v>
      </c>
      <c r="E34">
        <v>429357</v>
      </c>
      <c r="F34">
        <v>7.2399610000000001</v>
      </c>
      <c r="G34">
        <v>7</v>
      </c>
      <c r="H34">
        <v>90.86</v>
      </c>
      <c r="I34">
        <v>18.2</v>
      </c>
      <c r="J34">
        <v>14.2</v>
      </c>
      <c r="K34">
        <v>59.4</v>
      </c>
      <c r="L34">
        <v>1.0136000000000001</v>
      </c>
      <c r="M34">
        <v>86.465999999999994</v>
      </c>
      <c r="N34">
        <v>94.135999999999996</v>
      </c>
      <c r="O34">
        <v>88.980999999999995</v>
      </c>
      <c r="P34">
        <v>15.1</v>
      </c>
      <c r="Q34">
        <v>21.1</v>
      </c>
      <c r="R34">
        <v>17.899999999999999</v>
      </c>
      <c r="S34">
        <v>5.31</v>
      </c>
      <c r="T34" s="16">
        <v>2</v>
      </c>
      <c r="U34" s="23">
        <f t="shared" si="0"/>
        <v>313</v>
      </c>
      <c r="V34" s="5"/>
      <c r="W34" s="105"/>
      <c r="X34" s="101"/>
      <c r="Y34" s="104"/>
    </row>
    <row r="35" spans="1:25">
      <c r="A35" s="16">
        <v>2</v>
      </c>
      <c r="B35" t="s">
        <v>261</v>
      </c>
      <c r="C35" t="s">
        <v>13</v>
      </c>
      <c r="D35">
        <v>85472</v>
      </c>
      <c r="E35">
        <v>429314</v>
      </c>
      <c r="F35">
        <v>7.427772</v>
      </c>
      <c r="G35">
        <v>7</v>
      </c>
      <c r="H35">
        <v>89.947999999999993</v>
      </c>
      <c r="I35">
        <v>18.3</v>
      </c>
      <c r="J35">
        <v>19.8</v>
      </c>
      <c r="K35">
        <v>63.7</v>
      </c>
      <c r="L35">
        <v>1.014</v>
      </c>
      <c r="M35">
        <v>86.367000000000004</v>
      </c>
      <c r="N35">
        <v>92.418999999999997</v>
      </c>
      <c r="O35">
        <v>91.466999999999999</v>
      </c>
      <c r="P35">
        <v>15.7</v>
      </c>
      <c r="Q35">
        <v>21.5</v>
      </c>
      <c r="R35">
        <v>17.600000000000001</v>
      </c>
      <c r="S35">
        <v>5.32</v>
      </c>
      <c r="T35" s="16">
        <v>1</v>
      </c>
      <c r="U35" s="23">
        <f t="shared" si="0"/>
        <v>455</v>
      </c>
      <c r="V35" s="5"/>
      <c r="W35" s="105"/>
      <c r="X35" s="101"/>
      <c r="Y35" s="104"/>
    </row>
    <row r="36" spans="1:25">
      <c r="A36" s="16">
        <v>1</v>
      </c>
      <c r="B36" t="s">
        <v>220</v>
      </c>
      <c r="C36" t="s">
        <v>13</v>
      </c>
      <c r="D36">
        <v>85017</v>
      </c>
      <c r="E36">
        <v>429252</v>
      </c>
      <c r="F36">
        <v>7.1343779999999999</v>
      </c>
      <c r="G36">
        <v>7</v>
      </c>
      <c r="H36">
        <v>86.641999999999996</v>
      </c>
      <c r="I36">
        <v>19.399999999999999</v>
      </c>
      <c r="J36">
        <v>29.6</v>
      </c>
      <c r="K36">
        <v>64.8</v>
      </c>
      <c r="L36">
        <v>1.0132000000000001</v>
      </c>
      <c r="M36">
        <v>82.078999999999994</v>
      </c>
      <c r="N36">
        <v>90.153000000000006</v>
      </c>
      <c r="O36">
        <v>87.856999999999999</v>
      </c>
      <c r="P36">
        <v>16.5</v>
      </c>
      <c r="Q36">
        <v>21.6</v>
      </c>
      <c r="R36">
        <v>18.8</v>
      </c>
      <c r="S36">
        <v>5.31</v>
      </c>
      <c r="T36" s="1"/>
      <c r="U36" s="26"/>
      <c r="V36" s="5"/>
      <c r="W36" s="105"/>
      <c r="X36" s="101"/>
      <c r="Y36" s="104"/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09"/>
      <c r="X37" s="309"/>
      <c r="Y37" s="309"/>
    </row>
    <row r="38" spans="1:25">
      <c r="A38" s="1"/>
      <c r="B38" s="28" t="s">
        <v>51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10"/>
      <c r="X38" s="310"/>
      <c r="Y38" s="310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10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10"/>
      <c r="X40" s="310"/>
      <c r="Y40" s="310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</vt:i4>
      </vt:variant>
    </vt:vector>
  </HeadingPairs>
  <TitlesOfParts>
    <vt:vector size="48" baseType="lpstr">
      <vt:lpstr>Balance Volumetrico</vt:lpstr>
      <vt:lpstr>Presión</vt:lpstr>
      <vt:lpstr>Temperatura</vt:lpstr>
      <vt:lpstr>PIQ</vt:lpstr>
      <vt:lpstr>Enerpiq</vt:lpstr>
      <vt:lpstr>Plenco</vt:lpstr>
      <vt:lpstr>Metecno</vt:lpstr>
      <vt:lpstr>Beach</vt:lpstr>
      <vt:lpstr>Norgren</vt:lpstr>
      <vt:lpstr>AERnn C</vt:lpstr>
      <vt:lpstr>AER S</vt:lpstr>
      <vt:lpstr>Avery</vt:lpstr>
      <vt:lpstr>Bravo</vt:lpstr>
      <vt:lpstr>Eaton</vt:lpstr>
      <vt:lpstr>Comex</vt:lpstr>
      <vt:lpstr>Copper</vt:lpstr>
      <vt:lpstr>Crown</vt:lpstr>
      <vt:lpstr>DREnc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Narmx</vt:lpstr>
      <vt:lpstr>Rohm</vt:lpstr>
      <vt:lpstr>Ronal</vt:lpstr>
      <vt:lpstr>Samsung</vt:lpstr>
      <vt:lpstr>Securency</vt:lpstr>
      <vt:lpstr>Tafime</vt:lpstr>
      <vt:lpstr>Valeo</vt:lpstr>
      <vt:lpstr>Vrk</vt:lpstr>
      <vt:lpstr>Ultramanufacturing</vt:lpstr>
      <vt:lpstr>'AERnn C'!Área_de_impresión</vt:lpstr>
      <vt:lpstr>'Balance Volumetrico'!Área_de_impresión</vt:lpstr>
      <vt:lpstr>Enerpiq!Área_de_impresión</vt:lpstr>
      <vt:lpstr>Metecno!Área_de_impresión</vt:lpstr>
      <vt:lpstr>PIQ!Área_de_impresión</vt:lpstr>
      <vt:lpstr>Plenco!Área_de_impresión</vt:lpstr>
      <vt:lpstr>Temperatura!Área_de_impresión</vt:lpstr>
      <vt:lpstr>Valeo!Área_de_impresión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2015-07-08T17:30:09Z</dcterms:modified>
</cp:coreProperties>
</file>