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905" tabRatio="700"/>
  </bookViews>
  <sheets>
    <sheet name="Balance Volumetrico" sheetId="36" r:id="rId1"/>
    <sheet name="Presión" sheetId="45" r:id="rId2"/>
    <sheet name="Temperatura" sheetId="44" r:id="rId3"/>
    <sheet name="PIQ" sheetId="1" r:id="rId4"/>
    <sheet name="Enerpiq" sheetId="41" r:id="rId5"/>
    <sheet name="Plenco" sheetId="42" r:id="rId6"/>
    <sheet name="Metecno" sheetId="40" r:id="rId7"/>
    <sheet name="Beach" sheetId="6" r:id="rId8"/>
    <sheet name="Norgren" sheetId="26" r:id="rId9"/>
    <sheet name="AERnn C" sheetId="3" r:id="rId10"/>
    <sheet name="AER S" sheetId="4" r:id="rId11"/>
    <sheet name="Avery" sheetId="5" r:id="rId12"/>
    <sheet name="Bravo" sheetId="7" r:id="rId13"/>
    <sheet name="Eaton" sheetId="12" r:id="rId14"/>
    <sheet name="Comex" sheetId="8" r:id="rId15"/>
    <sheet name="Copper" sheetId="9" r:id="rId16"/>
    <sheet name="Crown" sheetId="10" r:id="rId17"/>
    <sheet name="DREnc" sheetId="11" r:id="rId18"/>
    <sheet name="Elicamex" sheetId="13" r:id="rId19"/>
    <sheet name="Euro" sheetId="14" r:id="rId20"/>
    <sheet name="Foam" sheetId="15" r:id="rId21"/>
    <sheet name="Fracsa" sheetId="16" r:id="rId22"/>
    <sheet name="Frenos Trw" sheetId="32" r:id="rId23"/>
    <sheet name="Hitachi" sheetId="17" r:id="rId24"/>
    <sheet name="Ipc" sheetId="18" r:id="rId25"/>
    <sheet name="KH Méx" sheetId="20" r:id="rId26"/>
    <sheet name="Jafra" sheetId="19" r:id="rId27"/>
    <sheet name="Kluber" sheetId="21" r:id="rId28"/>
    <sheet name="Messier" sheetId="22" r:id="rId29"/>
    <sheet name="Metokote" sheetId="23" r:id="rId30"/>
    <sheet name="Mpi" sheetId="24" r:id="rId31"/>
    <sheet name="Narmx" sheetId="25" r:id="rId32"/>
    <sheet name="Rohm" sheetId="27" r:id="rId33"/>
    <sheet name="Ronal" sheetId="28" r:id="rId34"/>
    <sheet name="Samsung" sheetId="29" r:id="rId35"/>
    <sheet name="Securency" sheetId="30" r:id="rId36"/>
    <sheet name="Tafime" sheetId="31" r:id="rId37"/>
    <sheet name="Valeo" sheetId="33" r:id="rId38"/>
    <sheet name="Vrk" sheetId="34" r:id="rId39"/>
    <sheet name="Ultramanufacturing" sheetId="43" r:id="rId40"/>
  </sheets>
  <definedNames>
    <definedName name="_xlnm.Print_Area" localSheetId="9">'AERnn C'!$A$1:$Y$41</definedName>
    <definedName name="_xlnm.Print_Area" localSheetId="0">'Balance Volumetrico'!$A$1:$AS$35</definedName>
    <definedName name="_xlnm.Print_Area" localSheetId="4">Enerpiq!$A$1:$J$60</definedName>
    <definedName name="_xlnm.Print_Area" localSheetId="6">Metecno!$A$1:$J$57</definedName>
    <definedName name="_xlnm.Print_Area" localSheetId="3">PIQ!$A$1:$R$48</definedName>
    <definedName name="_xlnm.Print_Area" localSheetId="5">Plenco!$A$1:$J$57</definedName>
    <definedName name="_xlnm.Print_Area" localSheetId="2">Temperatura!$A$1:$AN$34</definedName>
    <definedName name="_xlnm.Print_Area" localSheetId="37">Valeo!$A$1:$Y$41</definedName>
  </definedNames>
  <calcPr calcId="145621"/>
</workbook>
</file>

<file path=xl/calcChain.xml><?xml version="1.0" encoding="utf-8"?>
<calcChain xmlns="http://schemas.openxmlformats.org/spreadsheetml/2006/main">
  <c r="AT7" i="36" l="1"/>
  <c r="AT8" i="36"/>
  <c r="AT6" i="36"/>
  <c r="C35" i="36" l="1"/>
  <c r="AT13" i="36"/>
  <c r="AT12" i="36"/>
  <c r="AT11" i="36"/>
  <c r="AT20" i="36"/>
  <c r="AT18" i="36"/>
  <c r="AT19" i="36" s="1"/>
  <c r="AT27" i="36"/>
  <c r="AT26" i="36"/>
  <c r="AT25" i="36"/>
  <c r="AT34" i="36"/>
  <c r="AT33" i="36"/>
  <c r="AT32" i="36"/>
  <c r="AQ32" i="36"/>
  <c r="AQ35" i="36"/>
  <c r="AO35" i="36"/>
  <c r="AN35" i="36"/>
  <c r="AJ35" i="36"/>
  <c r="AK35" i="36"/>
  <c r="AL35" i="36"/>
  <c r="AM35" i="36"/>
  <c r="AD35" i="36"/>
  <c r="AE35" i="36"/>
  <c r="AF35" i="36"/>
  <c r="AG35" i="36"/>
  <c r="AH35" i="36"/>
  <c r="AI35" i="36"/>
  <c r="Z35" i="36"/>
  <c r="AA35" i="36"/>
  <c r="AB35" i="36"/>
  <c r="AC35" i="36"/>
  <c r="Y35" i="36"/>
  <c r="T35" i="36"/>
  <c r="AQ6" i="36"/>
  <c r="E45" i="40" l="1"/>
  <c r="Q4" i="36" s="1"/>
  <c r="E44" i="40"/>
  <c r="E43" i="40"/>
  <c r="A45" i="40"/>
  <c r="T4" i="36"/>
  <c r="D4" i="36"/>
  <c r="E45" i="42"/>
  <c r="E44" i="42"/>
  <c r="E43" i="42"/>
  <c r="A45" i="42"/>
  <c r="D5" i="36"/>
  <c r="E45" i="41"/>
  <c r="E44" i="41"/>
  <c r="E43" i="41"/>
  <c r="E42" i="41"/>
  <c r="A45" i="41"/>
  <c r="AS8" i="36"/>
  <c r="AS15" i="36"/>
  <c r="AS29" i="36"/>
  <c r="AS22" i="36"/>
  <c r="AQ11" i="36"/>
  <c r="AQ18" i="36"/>
  <c r="AQ25" i="36"/>
  <c r="AQ29" i="36" l="1"/>
  <c r="AQ22" i="36"/>
  <c r="AQ15" i="36"/>
  <c r="AQ8" i="36"/>
  <c r="U4" i="36" l="1"/>
  <c r="V4" i="36"/>
  <c r="W4" i="36"/>
  <c r="X4" i="36"/>
  <c r="Y4" i="36"/>
  <c r="Z4" i="36"/>
  <c r="R4" i="36"/>
  <c r="S4" i="36"/>
  <c r="N4" i="36"/>
  <c r="O4" i="36"/>
  <c r="P4" i="36"/>
  <c r="B4" i="36"/>
  <c r="E4" i="36"/>
  <c r="F4" i="36"/>
  <c r="G4" i="36"/>
  <c r="H4" i="36"/>
  <c r="I4" i="36"/>
  <c r="J4" i="36"/>
  <c r="K4" i="36"/>
  <c r="L4" i="36"/>
  <c r="M4" i="36"/>
  <c r="AF4" i="36"/>
  <c r="AG4" i="36"/>
  <c r="AH4" i="36"/>
  <c r="AI4" i="36"/>
  <c r="AJ4" i="36"/>
  <c r="AK4" i="36"/>
  <c r="AL4" i="36"/>
  <c r="AM4" i="36"/>
  <c r="AE4" i="36"/>
  <c r="AD4" i="36"/>
  <c r="AC4" i="36"/>
  <c r="AB4" i="36"/>
  <c r="U6" i="24"/>
  <c r="AA4" i="36"/>
  <c r="C4" i="36"/>
  <c r="U6" i="43"/>
  <c r="U6" i="34"/>
  <c r="U6" i="33"/>
  <c r="U6" i="31"/>
  <c r="U6" i="30"/>
  <c r="U6" i="29"/>
  <c r="U6" i="28"/>
  <c r="U6" i="27"/>
  <c r="U6" i="25"/>
  <c r="U6" i="23"/>
  <c r="U6" i="22"/>
  <c r="U6" i="21"/>
  <c r="U6" i="20"/>
  <c r="U6" i="19"/>
  <c r="U6" i="18"/>
  <c r="U6" i="17"/>
  <c r="U6" i="32"/>
  <c r="U6" i="16"/>
  <c r="U6" i="15"/>
  <c r="U6" i="14"/>
  <c r="U6" i="13"/>
  <c r="U6" i="11"/>
  <c r="U6" i="10"/>
  <c r="U6" i="9"/>
  <c r="U6" i="8"/>
  <c r="U6" i="12"/>
  <c r="U6" i="7"/>
  <c r="U6" i="5"/>
  <c r="U6" i="4"/>
  <c r="U6" i="3"/>
  <c r="U6" i="26"/>
  <c r="K5" i="36"/>
  <c r="U6" i="6"/>
  <c r="N8" i="1"/>
  <c r="N10" i="1" l="1"/>
  <c r="U7" i="3" l="1"/>
  <c r="U8" i="3"/>
  <c r="U9" i="3"/>
  <c r="U10" i="3"/>
  <c r="U11" i="3"/>
  <c r="U12" i="3"/>
  <c r="U13" i="3"/>
  <c r="U14" i="3"/>
  <c r="U15" i="3"/>
  <c r="Y7" i="34" l="1"/>
  <c r="Y8" i="34"/>
  <c r="Y9" i="34"/>
  <c r="Y10" i="34"/>
  <c r="Y11" i="34"/>
  <c r="Y12" i="34"/>
  <c r="Y13" i="34"/>
  <c r="Y14" i="34"/>
  <c r="Y15" i="34"/>
  <c r="Y16" i="34"/>
  <c r="Y17" i="34"/>
  <c r="Y18" i="34"/>
  <c r="Y19" i="34"/>
  <c r="Y20" i="34"/>
  <c r="Y21" i="34"/>
  <c r="Y22" i="34"/>
  <c r="Y23" i="34"/>
  <c r="Y24" i="34"/>
  <c r="Y25" i="34"/>
  <c r="Y26" i="34"/>
  <c r="Y27" i="34"/>
  <c r="Y28" i="34"/>
  <c r="Y29" i="34"/>
  <c r="Y30" i="34"/>
  <c r="Y31" i="34"/>
  <c r="Y32" i="34"/>
  <c r="Y33" i="34"/>
  <c r="Y34" i="34"/>
  <c r="Y35" i="34"/>
  <c r="Y36" i="34"/>
  <c r="Y7" i="33"/>
  <c r="Y8" i="33"/>
  <c r="Y9" i="33"/>
  <c r="Y10" i="33"/>
  <c r="Y11" i="33"/>
  <c r="Y12" i="33"/>
  <c r="Y13" i="33"/>
  <c r="Y14" i="33"/>
  <c r="Y15" i="33"/>
  <c r="Y16" i="33"/>
  <c r="Y17" i="33"/>
  <c r="Y18" i="33"/>
  <c r="Y19" i="33"/>
  <c r="Y20" i="33"/>
  <c r="Y21" i="33"/>
  <c r="Y22" i="33"/>
  <c r="Y23" i="33"/>
  <c r="Y24" i="33"/>
  <c r="Y25" i="33"/>
  <c r="Y26" i="33"/>
  <c r="Y27" i="33"/>
  <c r="Y28" i="33"/>
  <c r="Y29" i="33"/>
  <c r="Y30" i="33"/>
  <c r="Y31" i="33"/>
  <c r="Y32" i="33"/>
  <c r="Y33" i="33"/>
  <c r="Y34" i="33"/>
  <c r="Y35" i="33"/>
  <c r="Y36" i="33"/>
  <c r="Y8" i="43"/>
  <c r="Y9" i="43"/>
  <c r="Y10" i="43"/>
  <c r="Y11" i="43"/>
  <c r="Y12" i="43"/>
  <c r="Y13" i="43"/>
  <c r="Y14" i="43"/>
  <c r="Y15" i="43"/>
  <c r="Y16" i="43"/>
  <c r="Y17" i="43"/>
  <c r="Y18" i="43"/>
  <c r="Y19" i="43"/>
  <c r="Y20" i="43"/>
  <c r="Y21" i="43"/>
  <c r="Y22" i="43"/>
  <c r="Y23" i="43"/>
  <c r="Y24" i="43"/>
  <c r="Y25" i="43"/>
  <c r="Y26" i="43"/>
  <c r="Y27" i="43"/>
  <c r="Y28" i="43"/>
  <c r="Y29" i="43"/>
  <c r="Y30" i="43"/>
  <c r="Y31" i="43"/>
  <c r="Y32" i="43"/>
  <c r="Y33" i="43"/>
  <c r="Y34" i="43"/>
  <c r="Y35" i="43"/>
  <c r="Y36" i="43"/>
  <c r="Y7" i="31"/>
  <c r="Y8" i="31"/>
  <c r="Y9" i="31"/>
  <c r="Y10" i="31"/>
  <c r="Y11" i="31"/>
  <c r="Y12" i="31"/>
  <c r="Y13" i="31"/>
  <c r="Y14" i="31"/>
  <c r="Y15" i="31"/>
  <c r="Y16" i="31"/>
  <c r="Y17" i="31"/>
  <c r="Y18" i="31"/>
  <c r="Y19" i="31"/>
  <c r="Y20" i="31"/>
  <c r="Y21" i="31"/>
  <c r="Y22" i="31"/>
  <c r="Y23" i="31"/>
  <c r="Y24" i="31"/>
  <c r="Y25" i="31"/>
  <c r="Y26" i="31"/>
  <c r="Y27" i="31"/>
  <c r="Y28" i="31"/>
  <c r="Y29" i="31"/>
  <c r="Y30" i="31"/>
  <c r="Y31" i="31"/>
  <c r="Y32" i="31"/>
  <c r="Y33" i="31"/>
  <c r="Y34" i="31"/>
  <c r="Y35" i="31"/>
  <c r="Y36" i="31"/>
  <c r="Y7" i="30"/>
  <c r="Y8" i="30"/>
  <c r="Y9" i="30"/>
  <c r="Y10" i="30"/>
  <c r="Y11" i="30"/>
  <c r="Y12" i="30"/>
  <c r="Y13" i="30"/>
  <c r="Y14" i="30"/>
  <c r="Y15" i="30"/>
  <c r="Y16" i="30"/>
  <c r="Y17" i="30"/>
  <c r="Y18" i="30"/>
  <c r="Y19" i="30"/>
  <c r="Y20" i="30"/>
  <c r="Y21" i="30"/>
  <c r="Y22" i="30"/>
  <c r="Y23" i="30"/>
  <c r="Y24" i="30"/>
  <c r="Y25" i="30"/>
  <c r="Y26" i="30"/>
  <c r="Y27" i="30"/>
  <c r="Y28" i="30"/>
  <c r="Y29" i="30"/>
  <c r="Y30" i="30"/>
  <c r="Y31" i="30"/>
  <c r="Y32" i="30"/>
  <c r="Y33" i="30"/>
  <c r="Y34" i="30"/>
  <c r="Y35" i="30"/>
  <c r="Y36" i="30"/>
  <c r="Y7" i="29"/>
  <c r="Y8" i="29"/>
  <c r="Y9" i="29"/>
  <c r="Y10" i="29"/>
  <c r="Y11" i="29"/>
  <c r="Y12" i="29"/>
  <c r="Y13" i="29"/>
  <c r="Y14" i="29"/>
  <c r="Y15" i="29"/>
  <c r="Y16" i="29"/>
  <c r="Y17" i="29"/>
  <c r="Y18" i="29"/>
  <c r="Y19" i="29"/>
  <c r="Y20" i="29"/>
  <c r="Y21" i="29"/>
  <c r="Y22" i="29"/>
  <c r="Y23" i="29"/>
  <c r="Y24" i="29"/>
  <c r="Y25" i="29"/>
  <c r="Y26" i="29"/>
  <c r="Y27" i="29"/>
  <c r="Y28" i="29"/>
  <c r="Y29" i="29"/>
  <c r="Y30" i="29"/>
  <c r="Y31" i="29"/>
  <c r="Y32" i="29"/>
  <c r="Y33" i="29"/>
  <c r="Y34" i="29"/>
  <c r="Y35" i="29"/>
  <c r="Y36" i="29"/>
  <c r="Y7" i="27"/>
  <c r="Y8" i="27"/>
  <c r="Y9" i="27"/>
  <c r="Y10" i="27"/>
  <c r="Y11" i="27"/>
  <c r="Y12" i="27"/>
  <c r="Y13" i="27"/>
  <c r="Y14" i="27"/>
  <c r="Y15" i="27"/>
  <c r="Y16" i="27"/>
  <c r="Y17" i="27"/>
  <c r="Y18" i="27"/>
  <c r="Y19" i="27"/>
  <c r="Y20" i="27"/>
  <c r="Y21" i="27"/>
  <c r="Y22" i="27"/>
  <c r="Y23" i="27"/>
  <c r="Y24" i="27"/>
  <c r="Y25" i="27"/>
  <c r="Y26" i="27"/>
  <c r="Y27" i="27"/>
  <c r="Y28" i="27"/>
  <c r="Y29" i="27"/>
  <c r="Y30" i="27"/>
  <c r="Y31" i="27"/>
  <c r="Y32" i="27"/>
  <c r="Y33" i="27"/>
  <c r="Y34" i="27"/>
  <c r="Y35" i="27"/>
  <c r="Y36" i="27"/>
  <c r="Y7" i="25"/>
  <c r="Y8" i="25"/>
  <c r="Y9" i="25"/>
  <c r="Y10" i="25"/>
  <c r="Y11" i="25"/>
  <c r="Y12" i="25"/>
  <c r="Y13" i="25"/>
  <c r="Y14" i="25"/>
  <c r="Y15" i="25"/>
  <c r="Y16" i="25"/>
  <c r="Y17" i="25"/>
  <c r="Y18" i="25"/>
  <c r="Y19" i="25"/>
  <c r="Y20" i="25"/>
  <c r="Y21" i="25"/>
  <c r="Y22" i="25"/>
  <c r="Y23" i="25"/>
  <c r="Y24" i="25"/>
  <c r="Y25" i="25"/>
  <c r="Y26" i="25"/>
  <c r="Y27" i="25"/>
  <c r="Y28" i="25"/>
  <c r="Y29" i="25"/>
  <c r="Y30" i="25"/>
  <c r="Y31" i="25"/>
  <c r="Y32" i="25"/>
  <c r="Y33" i="25"/>
  <c r="Y34" i="25"/>
  <c r="Y35" i="25"/>
  <c r="Y36" i="25"/>
  <c r="Y7" i="23"/>
  <c r="Y8" i="23"/>
  <c r="Y9" i="23"/>
  <c r="Y10" i="23"/>
  <c r="Y11" i="23"/>
  <c r="Y12" i="23"/>
  <c r="Y13" i="23"/>
  <c r="Y14" i="23"/>
  <c r="Y15" i="23"/>
  <c r="Y16" i="23"/>
  <c r="Y17" i="23"/>
  <c r="Y18" i="23"/>
  <c r="Y19" i="23"/>
  <c r="Y20" i="23"/>
  <c r="Y21" i="23"/>
  <c r="Y22" i="23"/>
  <c r="Y23" i="23"/>
  <c r="Y24" i="23"/>
  <c r="Y25" i="23"/>
  <c r="Y26" i="23"/>
  <c r="Y27" i="23"/>
  <c r="Y28" i="23"/>
  <c r="Y29" i="23"/>
  <c r="Y30" i="23"/>
  <c r="Y31" i="23"/>
  <c r="Y32" i="23"/>
  <c r="Y33" i="23"/>
  <c r="Y34" i="23"/>
  <c r="Y35" i="23"/>
  <c r="Y36" i="23"/>
  <c r="Y7" i="22"/>
  <c r="Y8" i="22"/>
  <c r="Y9" i="22"/>
  <c r="Y10" i="22"/>
  <c r="Y11" i="22"/>
  <c r="Y12" i="22"/>
  <c r="Y13" i="22"/>
  <c r="Y14" i="22"/>
  <c r="Y15" i="22"/>
  <c r="Y16" i="22"/>
  <c r="Y17" i="22"/>
  <c r="Y18" i="22"/>
  <c r="Y19" i="22"/>
  <c r="Y20" i="22"/>
  <c r="Y21" i="22"/>
  <c r="Y22" i="22"/>
  <c r="Y23" i="22"/>
  <c r="Y24" i="22"/>
  <c r="Y25" i="22"/>
  <c r="Y26" i="22"/>
  <c r="Y27" i="22"/>
  <c r="Y28" i="22"/>
  <c r="Y29" i="22"/>
  <c r="Y30" i="22"/>
  <c r="Y31" i="22"/>
  <c r="Y32" i="22"/>
  <c r="Y33" i="22"/>
  <c r="Y34" i="22"/>
  <c r="Y35" i="22"/>
  <c r="Y36" i="22"/>
  <c r="Y7" i="21"/>
  <c r="Y8" i="21"/>
  <c r="Y9" i="21"/>
  <c r="Y10" i="21"/>
  <c r="Y11" i="21"/>
  <c r="Y12" i="21"/>
  <c r="Y13" i="21"/>
  <c r="Y14" i="21"/>
  <c r="Y15" i="21"/>
  <c r="Y16" i="21"/>
  <c r="Y17" i="21"/>
  <c r="Y18" i="21"/>
  <c r="Y19" i="21"/>
  <c r="Y20" i="21"/>
  <c r="Y21" i="21"/>
  <c r="Y22" i="21"/>
  <c r="Y23" i="21"/>
  <c r="Y24" i="21"/>
  <c r="Y25" i="21"/>
  <c r="Y26" i="21"/>
  <c r="Y27" i="21"/>
  <c r="Y28" i="21"/>
  <c r="Y29" i="21"/>
  <c r="Y30" i="21"/>
  <c r="Y31" i="21"/>
  <c r="Y32" i="21"/>
  <c r="Y33" i="21"/>
  <c r="Y34" i="21"/>
  <c r="Y35" i="21"/>
  <c r="Y36" i="21"/>
  <c r="Y7" i="20"/>
  <c r="Y8" i="20"/>
  <c r="Y9" i="20"/>
  <c r="Y10" i="20"/>
  <c r="Y11" i="20"/>
  <c r="Y12" i="20"/>
  <c r="Y13" i="20"/>
  <c r="Y14" i="20"/>
  <c r="Y15" i="20"/>
  <c r="Y16" i="20"/>
  <c r="Y17" i="20"/>
  <c r="Y18" i="20"/>
  <c r="Y19" i="20"/>
  <c r="Y20" i="20"/>
  <c r="Y21" i="20"/>
  <c r="Y22" i="20"/>
  <c r="Y23" i="20"/>
  <c r="Y24" i="20"/>
  <c r="Y25" i="20"/>
  <c r="Y26" i="20"/>
  <c r="Y27" i="20"/>
  <c r="Y28" i="20"/>
  <c r="Y29" i="20"/>
  <c r="Y30" i="20"/>
  <c r="Y31" i="20"/>
  <c r="Y32" i="20"/>
  <c r="Y33" i="20"/>
  <c r="Y34" i="20"/>
  <c r="Y35" i="20"/>
  <c r="Y36" i="20"/>
  <c r="Y7" i="19"/>
  <c r="Y8" i="19"/>
  <c r="Y9" i="19"/>
  <c r="Y10" i="19"/>
  <c r="Y11" i="19"/>
  <c r="Y12" i="19"/>
  <c r="Y13" i="19"/>
  <c r="Y14" i="19"/>
  <c r="Y15" i="19"/>
  <c r="Y16" i="19"/>
  <c r="Y17" i="19"/>
  <c r="Y18" i="19"/>
  <c r="Y19" i="19"/>
  <c r="Y20" i="19"/>
  <c r="Y21" i="19"/>
  <c r="Y22" i="19"/>
  <c r="Y23" i="19"/>
  <c r="Y24" i="19"/>
  <c r="Y25" i="19"/>
  <c r="Y26" i="19"/>
  <c r="Y27" i="19"/>
  <c r="Y28" i="19"/>
  <c r="Y29" i="19"/>
  <c r="Y30" i="19"/>
  <c r="Y31" i="19"/>
  <c r="Y32" i="19"/>
  <c r="Y33" i="19"/>
  <c r="Y34" i="19"/>
  <c r="Y35" i="19"/>
  <c r="Y36" i="19"/>
  <c r="Y7" i="18"/>
  <c r="Y8" i="18"/>
  <c r="Y9" i="18"/>
  <c r="Y10" i="18"/>
  <c r="Y11" i="18"/>
  <c r="Y12" i="18"/>
  <c r="Y13" i="18"/>
  <c r="Y14" i="18"/>
  <c r="Y15" i="18"/>
  <c r="Y16" i="18"/>
  <c r="Y17" i="18"/>
  <c r="Y18" i="18"/>
  <c r="Y19" i="18"/>
  <c r="Y20" i="18"/>
  <c r="Y21" i="18"/>
  <c r="Y22" i="18"/>
  <c r="Y23" i="18"/>
  <c r="Y24" i="18"/>
  <c r="Y25" i="18"/>
  <c r="Y26" i="18"/>
  <c r="Y27" i="18"/>
  <c r="Y28" i="18"/>
  <c r="Y29" i="18"/>
  <c r="Y30" i="18"/>
  <c r="Y31" i="18"/>
  <c r="Y32" i="18"/>
  <c r="Y33" i="18"/>
  <c r="Y34" i="18"/>
  <c r="Y35" i="18"/>
  <c r="Y36" i="18"/>
  <c r="Y7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36" i="10"/>
  <c r="Y7" i="17"/>
  <c r="Y8" i="17"/>
  <c r="Y9" i="17"/>
  <c r="Y10" i="17"/>
  <c r="Y11" i="17"/>
  <c r="Y12" i="17"/>
  <c r="Y13" i="17"/>
  <c r="Y14" i="17"/>
  <c r="Y15" i="17"/>
  <c r="Y16" i="17"/>
  <c r="Y17" i="17"/>
  <c r="Y18" i="17"/>
  <c r="Y19" i="17"/>
  <c r="Y20" i="17"/>
  <c r="Y21" i="17"/>
  <c r="Y22" i="17"/>
  <c r="Y23" i="17"/>
  <c r="Y24" i="17"/>
  <c r="Y25" i="17"/>
  <c r="Y26" i="17"/>
  <c r="Y27" i="17"/>
  <c r="Y28" i="17"/>
  <c r="Y29" i="17"/>
  <c r="Y30" i="17"/>
  <c r="Y31" i="17"/>
  <c r="Y32" i="17"/>
  <c r="Y33" i="17"/>
  <c r="Y34" i="17"/>
  <c r="Y35" i="17"/>
  <c r="Y36" i="17"/>
  <c r="Y7" i="32"/>
  <c r="Y8" i="32"/>
  <c r="Y9" i="32"/>
  <c r="Y10" i="32"/>
  <c r="Y11" i="32"/>
  <c r="Y12" i="32"/>
  <c r="Y13" i="32"/>
  <c r="Y14" i="32"/>
  <c r="Y15" i="32"/>
  <c r="Y16" i="32"/>
  <c r="Y17" i="32"/>
  <c r="Y18" i="32"/>
  <c r="Y19" i="32"/>
  <c r="Y20" i="32"/>
  <c r="Y21" i="32"/>
  <c r="Y22" i="32"/>
  <c r="Y23" i="32"/>
  <c r="Y24" i="32"/>
  <c r="Y25" i="32"/>
  <c r="Y26" i="32"/>
  <c r="Y27" i="32"/>
  <c r="Y28" i="32"/>
  <c r="Y29" i="32"/>
  <c r="Y30" i="32"/>
  <c r="Y31" i="32"/>
  <c r="Y32" i="32"/>
  <c r="Y33" i="32"/>
  <c r="Y34" i="32"/>
  <c r="Y35" i="32"/>
  <c r="Y36" i="32"/>
  <c r="Y7" i="16"/>
  <c r="Y8" i="16"/>
  <c r="Y9" i="16"/>
  <c r="Y10" i="16"/>
  <c r="Y11" i="16"/>
  <c r="Y12" i="16"/>
  <c r="Y13" i="16"/>
  <c r="Y14" i="16"/>
  <c r="Y15" i="16"/>
  <c r="Y16" i="16"/>
  <c r="Y17" i="16"/>
  <c r="Y18" i="16"/>
  <c r="Y19" i="16"/>
  <c r="Y20" i="16"/>
  <c r="Y21" i="16"/>
  <c r="Y22" i="16"/>
  <c r="Y23" i="16"/>
  <c r="Y24" i="16"/>
  <c r="Y25" i="16"/>
  <c r="Y26" i="16"/>
  <c r="Y27" i="16"/>
  <c r="Y28" i="16"/>
  <c r="Y29" i="16"/>
  <c r="Y30" i="16"/>
  <c r="Y31" i="16"/>
  <c r="Y32" i="16"/>
  <c r="Y33" i="16"/>
  <c r="Y34" i="16"/>
  <c r="Y35" i="16"/>
  <c r="Y36" i="16"/>
  <c r="Y7" i="15"/>
  <c r="Y8" i="15"/>
  <c r="Y9" i="15"/>
  <c r="Y10" i="15"/>
  <c r="Y11" i="15"/>
  <c r="Y12" i="15"/>
  <c r="Y13" i="15"/>
  <c r="Y14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Y29" i="15"/>
  <c r="Y30" i="15"/>
  <c r="Y31" i="15"/>
  <c r="Y32" i="15"/>
  <c r="Y33" i="15"/>
  <c r="Y34" i="15"/>
  <c r="Y35" i="15"/>
  <c r="Y36" i="15"/>
  <c r="Y7" i="14"/>
  <c r="Y8" i="14"/>
  <c r="Y9" i="14"/>
  <c r="Y10" i="14"/>
  <c r="Y11" i="14"/>
  <c r="Y12" i="14"/>
  <c r="Y13" i="14"/>
  <c r="Y14" i="14"/>
  <c r="Y15" i="14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Y29" i="14"/>
  <c r="Y30" i="14"/>
  <c r="Y31" i="14"/>
  <c r="Y32" i="14"/>
  <c r="Y33" i="14"/>
  <c r="Y34" i="14"/>
  <c r="Y35" i="14"/>
  <c r="Y36" i="14"/>
  <c r="Y7" i="13"/>
  <c r="Y8" i="13"/>
  <c r="Y9" i="13"/>
  <c r="Y10" i="13"/>
  <c r="Y11" i="13"/>
  <c r="Y12" i="13"/>
  <c r="Y13" i="13"/>
  <c r="Y14" i="13"/>
  <c r="Y15" i="13"/>
  <c r="Y16" i="13"/>
  <c r="Y17" i="13"/>
  <c r="Y18" i="13"/>
  <c r="Y19" i="13"/>
  <c r="Y20" i="13"/>
  <c r="Y21" i="13"/>
  <c r="Y22" i="13"/>
  <c r="Y23" i="13"/>
  <c r="Y24" i="13"/>
  <c r="Y25" i="13"/>
  <c r="Y26" i="13"/>
  <c r="Y27" i="13"/>
  <c r="Y28" i="13"/>
  <c r="Y29" i="13"/>
  <c r="Y30" i="13"/>
  <c r="Y31" i="13"/>
  <c r="Y32" i="13"/>
  <c r="Y33" i="13"/>
  <c r="Y34" i="13"/>
  <c r="Y35" i="13"/>
  <c r="Y36" i="13"/>
  <c r="Y7" i="12"/>
  <c r="Y8" i="12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29" i="12"/>
  <c r="Y30" i="12"/>
  <c r="Y31" i="12"/>
  <c r="Y32" i="12"/>
  <c r="Y33" i="12"/>
  <c r="Y34" i="12"/>
  <c r="Y35" i="12"/>
  <c r="Y36" i="12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B33" i="44" l="1"/>
  <c r="O23" i="44"/>
  <c r="O20" i="44"/>
  <c r="O33" i="44"/>
  <c r="O32" i="44"/>
  <c r="O31" i="44"/>
  <c r="O30" i="44"/>
  <c r="O29" i="44"/>
  <c r="O28" i="44"/>
  <c r="O27" i="44"/>
  <c r="O26" i="44"/>
  <c r="O25" i="44"/>
  <c r="O24" i="44"/>
  <c r="O22" i="44"/>
  <c r="O5" i="44"/>
  <c r="O6" i="44"/>
  <c r="O7" i="44"/>
  <c r="O8" i="44"/>
  <c r="O9" i="44"/>
  <c r="O10" i="44"/>
  <c r="O11" i="44"/>
  <c r="O12" i="44"/>
  <c r="O13" i="44"/>
  <c r="O14" i="44"/>
  <c r="O15" i="44"/>
  <c r="O16" i="44"/>
  <c r="O17" i="44"/>
  <c r="O18" i="44"/>
  <c r="O19" i="44"/>
  <c r="O21" i="44"/>
  <c r="O4" i="44"/>
  <c r="U5" i="44"/>
  <c r="V5" i="44"/>
  <c r="W5" i="44"/>
  <c r="X5" i="44"/>
  <c r="Y5" i="44"/>
  <c r="Z5" i="44"/>
  <c r="AA5" i="44"/>
  <c r="AB5" i="44"/>
  <c r="AC5" i="44"/>
  <c r="AD5" i="44"/>
  <c r="AE5" i="44"/>
  <c r="AF5" i="44"/>
  <c r="AG5" i="44"/>
  <c r="AH5" i="44"/>
  <c r="AI5" i="44"/>
  <c r="AJ5" i="44"/>
  <c r="AK5" i="44"/>
  <c r="AL5" i="44"/>
  <c r="AM5" i="44"/>
  <c r="U6" i="44"/>
  <c r="V6" i="44"/>
  <c r="W6" i="44"/>
  <c r="X6" i="44"/>
  <c r="Y6" i="44"/>
  <c r="Z6" i="44"/>
  <c r="AA6" i="44"/>
  <c r="AB6" i="44"/>
  <c r="AC6" i="44"/>
  <c r="AD6" i="44"/>
  <c r="AE6" i="44"/>
  <c r="AF6" i="44"/>
  <c r="AG6" i="44"/>
  <c r="AH6" i="44"/>
  <c r="AI6" i="44"/>
  <c r="AJ6" i="44"/>
  <c r="AK6" i="44"/>
  <c r="AL6" i="44"/>
  <c r="AM6" i="44"/>
  <c r="U7" i="44"/>
  <c r="V7" i="44"/>
  <c r="W7" i="44"/>
  <c r="X7" i="44"/>
  <c r="Y7" i="44"/>
  <c r="Z7" i="44"/>
  <c r="AA7" i="44"/>
  <c r="AB7" i="44"/>
  <c r="AC7" i="44"/>
  <c r="AD7" i="44"/>
  <c r="AE7" i="44"/>
  <c r="AF7" i="44"/>
  <c r="AG7" i="44"/>
  <c r="AH7" i="44"/>
  <c r="AI7" i="44"/>
  <c r="AJ7" i="44"/>
  <c r="AK7" i="44"/>
  <c r="AL7" i="44"/>
  <c r="AM7" i="44"/>
  <c r="U8" i="44"/>
  <c r="V8" i="44"/>
  <c r="W8" i="44"/>
  <c r="X8" i="44"/>
  <c r="Y8" i="44"/>
  <c r="Z8" i="44"/>
  <c r="AA8" i="44"/>
  <c r="AB8" i="44"/>
  <c r="AC8" i="44"/>
  <c r="AD8" i="44"/>
  <c r="AE8" i="44"/>
  <c r="AF8" i="44"/>
  <c r="AG8" i="44"/>
  <c r="AH8" i="44"/>
  <c r="AI8" i="44"/>
  <c r="AJ8" i="44"/>
  <c r="AK8" i="44"/>
  <c r="AL8" i="44"/>
  <c r="AM8" i="44"/>
  <c r="U9" i="44"/>
  <c r="V9" i="44"/>
  <c r="W9" i="44"/>
  <c r="X9" i="44"/>
  <c r="Y9" i="44"/>
  <c r="Z9" i="44"/>
  <c r="AA9" i="44"/>
  <c r="AB9" i="44"/>
  <c r="AC9" i="44"/>
  <c r="AD9" i="44"/>
  <c r="AE9" i="44"/>
  <c r="AF9" i="44"/>
  <c r="AG9" i="44"/>
  <c r="AH9" i="44"/>
  <c r="AI9" i="44"/>
  <c r="AJ9" i="44"/>
  <c r="AK9" i="44"/>
  <c r="AL9" i="44"/>
  <c r="AM9" i="44"/>
  <c r="U10" i="44"/>
  <c r="V10" i="44"/>
  <c r="W10" i="44"/>
  <c r="X10" i="44"/>
  <c r="Y10" i="44"/>
  <c r="Z10" i="44"/>
  <c r="AA10" i="44"/>
  <c r="AB10" i="44"/>
  <c r="AC10" i="44"/>
  <c r="AD10" i="44"/>
  <c r="AE10" i="44"/>
  <c r="AF10" i="44"/>
  <c r="AG10" i="44"/>
  <c r="AH10" i="44"/>
  <c r="AI10" i="44"/>
  <c r="AJ10" i="44"/>
  <c r="AK10" i="44"/>
  <c r="AL10" i="44"/>
  <c r="AM10" i="44"/>
  <c r="U11" i="44"/>
  <c r="V11" i="44"/>
  <c r="W11" i="44"/>
  <c r="X11" i="44"/>
  <c r="Y11" i="44"/>
  <c r="Z11" i="44"/>
  <c r="AA11" i="44"/>
  <c r="AB11" i="44"/>
  <c r="AC11" i="44"/>
  <c r="AD11" i="44"/>
  <c r="AE11" i="44"/>
  <c r="AF11" i="44"/>
  <c r="AG11" i="44"/>
  <c r="AH11" i="44"/>
  <c r="AI11" i="44"/>
  <c r="AJ11" i="44"/>
  <c r="AK11" i="44"/>
  <c r="AL11" i="44"/>
  <c r="AM11" i="44"/>
  <c r="U12" i="44"/>
  <c r="V12" i="44"/>
  <c r="W12" i="44"/>
  <c r="X12" i="44"/>
  <c r="Y12" i="44"/>
  <c r="Z12" i="44"/>
  <c r="AA12" i="44"/>
  <c r="AB12" i="44"/>
  <c r="AC12" i="44"/>
  <c r="AD12" i="44"/>
  <c r="AE12" i="44"/>
  <c r="AF12" i="44"/>
  <c r="AG12" i="44"/>
  <c r="AH12" i="44"/>
  <c r="AI12" i="44"/>
  <c r="AJ12" i="44"/>
  <c r="AK12" i="44"/>
  <c r="AL12" i="44"/>
  <c r="AM12" i="44"/>
  <c r="U13" i="44"/>
  <c r="V13" i="44"/>
  <c r="W13" i="44"/>
  <c r="X13" i="44"/>
  <c r="Y13" i="44"/>
  <c r="Z13" i="44"/>
  <c r="AA13" i="44"/>
  <c r="AB13" i="44"/>
  <c r="AC13" i="44"/>
  <c r="AD13" i="44"/>
  <c r="AE13" i="44"/>
  <c r="AF13" i="44"/>
  <c r="AG13" i="44"/>
  <c r="AH13" i="44"/>
  <c r="AI13" i="44"/>
  <c r="AJ13" i="44"/>
  <c r="AK13" i="44"/>
  <c r="AL13" i="44"/>
  <c r="AM13" i="44"/>
  <c r="U14" i="44"/>
  <c r="V14" i="44"/>
  <c r="W14" i="44"/>
  <c r="X14" i="44"/>
  <c r="Y14" i="44"/>
  <c r="Z14" i="44"/>
  <c r="AA14" i="44"/>
  <c r="AB14" i="44"/>
  <c r="AC14" i="44"/>
  <c r="AD14" i="44"/>
  <c r="AE14" i="44"/>
  <c r="AF14" i="44"/>
  <c r="AG14" i="44"/>
  <c r="AH14" i="44"/>
  <c r="AI14" i="44"/>
  <c r="AJ14" i="44"/>
  <c r="AK14" i="44"/>
  <c r="AL14" i="44"/>
  <c r="AM14" i="44"/>
  <c r="U15" i="44"/>
  <c r="V15" i="44"/>
  <c r="W15" i="44"/>
  <c r="X15" i="44"/>
  <c r="Y15" i="44"/>
  <c r="Z15" i="44"/>
  <c r="AA15" i="44"/>
  <c r="AB15" i="44"/>
  <c r="AC15" i="44"/>
  <c r="AD15" i="44"/>
  <c r="AE15" i="44"/>
  <c r="AF15" i="44"/>
  <c r="AG15" i="44"/>
  <c r="AH15" i="44"/>
  <c r="AI15" i="44"/>
  <c r="AJ15" i="44"/>
  <c r="AK15" i="44"/>
  <c r="AL15" i="44"/>
  <c r="AM15" i="44"/>
  <c r="U16" i="44"/>
  <c r="V16" i="44"/>
  <c r="W16" i="44"/>
  <c r="X16" i="44"/>
  <c r="Y16" i="44"/>
  <c r="Z16" i="44"/>
  <c r="AA16" i="44"/>
  <c r="AB16" i="44"/>
  <c r="AC16" i="44"/>
  <c r="AD16" i="44"/>
  <c r="AE16" i="44"/>
  <c r="AF16" i="44"/>
  <c r="AG16" i="44"/>
  <c r="AH16" i="44"/>
  <c r="AI16" i="44"/>
  <c r="AJ16" i="44"/>
  <c r="AK16" i="44"/>
  <c r="AL16" i="44"/>
  <c r="AM16" i="44"/>
  <c r="U17" i="44"/>
  <c r="V17" i="44"/>
  <c r="W17" i="44"/>
  <c r="X17" i="44"/>
  <c r="Y17" i="44"/>
  <c r="Z17" i="44"/>
  <c r="AA17" i="44"/>
  <c r="AB17" i="44"/>
  <c r="AC17" i="44"/>
  <c r="AD17" i="44"/>
  <c r="AE17" i="44"/>
  <c r="AF17" i="44"/>
  <c r="AG17" i="44"/>
  <c r="AH17" i="44"/>
  <c r="AI17" i="44"/>
  <c r="AJ17" i="44"/>
  <c r="AK17" i="44"/>
  <c r="AL17" i="44"/>
  <c r="AM17" i="44"/>
  <c r="U18" i="44"/>
  <c r="V18" i="44"/>
  <c r="W18" i="44"/>
  <c r="X18" i="44"/>
  <c r="Y18" i="44"/>
  <c r="Z18" i="44"/>
  <c r="AA18" i="44"/>
  <c r="AB18" i="44"/>
  <c r="AC18" i="44"/>
  <c r="AD18" i="44"/>
  <c r="AE18" i="44"/>
  <c r="AF18" i="44"/>
  <c r="AG18" i="44"/>
  <c r="AH18" i="44"/>
  <c r="AI18" i="44"/>
  <c r="AJ18" i="44"/>
  <c r="AK18" i="44"/>
  <c r="AL18" i="44"/>
  <c r="AM18" i="44"/>
  <c r="U19" i="44"/>
  <c r="V19" i="44"/>
  <c r="W19" i="44"/>
  <c r="X19" i="44"/>
  <c r="Y19" i="44"/>
  <c r="Z19" i="44"/>
  <c r="AA19" i="44"/>
  <c r="AB19" i="44"/>
  <c r="AC19" i="44"/>
  <c r="AD19" i="44"/>
  <c r="AE19" i="44"/>
  <c r="AF19" i="44"/>
  <c r="AG19" i="44"/>
  <c r="AH19" i="44"/>
  <c r="AI19" i="44"/>
  <c r="AJ19" i="44"/>
  <c r="AK19" i="44"/>
  <c r="AL19" i="44"/>
  <c r="AM19" i="44"/>
  <c r="U20" i="44"/>
  <c r="V20" i="44"/>
  <c r="W20" i="44"/>
  <c r="X20" i="44"/>
  <c r="Y20" i="44"/>
  <c r="Z20" i="44"/>
  <c r="AA20" i="44"/>
  <c r="AB20" i="44"/>
  <c r="AC20" i="44"/>
  <c r="AD20" i="44"/>
  <c r="AE20" i="44"/>
  <c r="AF20" i="44"/>
  <c r="AG20" i="44"/>
  <c r="AH20" i="44"/>
  <c r="AI20" i="44"/>
  <c r="AJ20" i="44"/>
  <c r="AK20" i="44"/>
  <c r="AL20" i="44"/>
  <c r="AM20" i="44"/>
  <c r="U21" i="44"/>
  <c r="V21" i="44"/>
  <c r="W21" i="44"/>
  <c r="X21" i="44"/>
  <c r="Y21" i="44"/>
  <c r="Z21" i="44"/>
  <c r="AA21" i="44"/>
  <c r="AB21" i="44"/>
  <c r="AC21" i="44"/>
  <c r="AD21" i="44"/>
  <c r="AE21" i="44"/>
  <c r="AF21" i="44"/>
  <c r="AG21" i="44"/>
  <c r="AH21" i="44"/>
  <c r="AI21" i="44"/>
  <c r="AJ21" i="44"/>
  <c r="AK21" i="44"/>
  <c r="AL21" i="44"/>
  <c r="AM21" i="44"/>
  <c r="U22" i="44"/>
  <c r="V22" i="44"/>
  <c r="W22" i="44"/>
  <c r="X22" i="44"/>
  <c r="Y22" i="44"/>
  <c r="Z22" i="44"/>
  <c r="AA22" i="44"/>
  <c r="AB22" i="44"/>
  <c r="AC22" i="44"/>
  <c r="AD22" i="44"/>
  <c r="AE22" i="44"/>
  <c r="AF22" i="44"/>
  <c r="AG22" i="44"/>
  <c r="AH22" i="44"/>
  <c r="AI22" i="44"/>
  <c r="AJ22" i="44"/>
  <c r="AK22" i="44"/>
  <c r="AL22" i="44"/>
  <c r="AM22" i="44"/>
  <c r="U23" i="44"/>
  <c r="V23" i="44"/>
  <c r="W23" i="44"/>
  <c r="X23" i="44"/>
  <c r="Y23" i="44"/>
  <c r="Z23" i="44"/>
  <c r="AA23" i="44"/>
  <c r="AB23" i="44"/>
  <c r="AC23" i="44"/>
  <c r="AD23" i="44"/>
  <c r="AE23" i="44"/>
  <c r="AF23" i="44"/>
  <c r="AG23" i="44"/>
  <c r="AH23" i="44"/>
  <c r="AI23" i="44"/>
  <c r="AJ23" i="44"/>
  <c r="AK23" i="44"/>
  <c r="AL23" i="44"/>
  <c r="AM23" i="44"/>
  <c r="U24" i="44"/>
  <c r="V24" i="44"/>
  <c r="W24" i="44"/>
  <c r="X24" i="44"/>
  <c r="Y24" i="44"/>
  <c r="Z24" i="44"/>
  <c r="AA24" i="44"/>
  <c r="AB24" i="44"/>
  <c r="AC24" i="44"/>
  <c r="AD24" i="44"/>
  <c r="AE24" i="44"/>
  <c r="AF24" i="44"/>
  <c r="AG24" i="44"/>
  <c r="AH24" i="44"/>
  <c r="AI24" i="44"/>
  <c r="AJ24" i="44"/>
  <c r="AK24" i="44"/>
  <c r="AL24" i="44"/>
  <c r="AM24" i="44"/>
  <c r="U25" i="44"/>
  <c r="V25" i="44"/>
  <c r="W25" i="44"/>
  <c r="X25" i="44"/>
  <c r="Y25" i="44"/>
  <c r="Z25" i="44"/>
  <c r="AA25" i="44"/>
  <c r="AB25" i="44"/>
  <c r="AC25" i="44"/>
  <c r="AD25" i="44"/>
  <c r="AE25" i="44"/>
  <c r="AF25" i="44"/>
  <c r="AG25" i="44"/>
  <c r="AH25" i="44"/>
  <c r="AI25" i="44"/>
  <c r="AJ25" i="44"/>
  <c r="AK25" i="44"/>
  <c r="AL25" i="44"/>
  <c r="AM25" i="44"/>
  <c r="U26" i="44"/>
  <c r="V26" i="44"/>
  <c r="W26" i="44"/>
  <c r="X26" i="44"/>
  <c r="Y26" i="44"/>
  <c r="Z26" i="44"/>
  <c r="AA26" i="44"/>
  <c r="AB26" i="44"/>
  <c r="AC26" i="44"/>
  <c r="AD26" i="44"/>
  <c r="AE26" i="44"/>
  <c r="AF26" i="44"/>
  <c r="AG26" i="44"/>
  <c r="AH26" i="44"/>
  <c r="AI26" i="44"/>
  <c r="AJ26" i="44"/>
  <c r="AK26" i="44"/>
  <c r="AL26" i="44"/>
  <c r="AM26" i="44"/>
  <c r="U27" i="44"/>
  <c r="V27" i="44"/>
  <c r="W27" i="44"/>
  <c r="X27" i="44"/>
  <c r="Y27" i="44"/>
  <c r="Z27" i="44"/>
  <c r="AA27" i="44"/>
  <c r="AB27" i="44"/>
  <c r="AC27" i="44"/>
  <c r="AD27" i="44"/>
  <c r="AE27" i="44"/>
  <c r="AF27" i="44"/>
  <c r="AG27" i="44"/>
  <c r="AH27" i="44"/>
  <c r="AI27" i="44"/>
  <c r="AJ27" i="44"/>
  <c r="AK27" i="44"/>
  <c r="AL27" i="44"/>
  <c r="AM27" i="44"/>
  <c r="U28" i="44"/>
  <c r="V28" i="44"/>
  <c r="W28" i="44"/>
  <c r="X28" i="44"/>
  <c r="Y28" i="44"/>
  <c r="Z28" i="44"/>
  <c r="AA28" i="44"/>
  <c r="AB28" i="44"/>
  <c r="AC28" i="44"/>
  <c r="AD28" i="44"/>
  <c r="AE28" i="44"/>
  <c r="AF28" i="44"/>
  <c r="AG28" i="44"/>
  <c r="AH28" i="44"/>
  <c r="AI28" i="44"/>
  <c r="AJ28" i="44"/>
  <c r="AK28" i="44"/>
  <c r="AL28" i="44"/>
  <c r="AM28" i="44"/>
  <c r="U29" i="44"/>
  <c r="V29" i="44"/>
  <c r="W29" i="44"/>
  <c r="X29" i="44"/>
  <c r="Y29" i="44"/>
  <c r="Z29" i="44"/>
  <c r="AA29" i="44"/>
  <c r="AB29" i="44"/>
  <c r="AC29" i="44"/>
  <c r="AD29" i="44"/>
  <c r="AE29" i="44"/>
  <c r="AF29" i="44"/>
  <c r="AG29" i="44"/>
  <c r="AH29" i="44"/>
  <c r="AI29" i="44"/>
  <c r="AJ29" i="44"/>
  <c r="AK29" i="44"/>
  <c r="AL29" i="44"/>
  <c r="AM29" i="44"/>
  <c r="U30" i="44"/>
  <c r="V30" i="44"/>
  <c r="W30" i="44"/>
  <c r="X30" i="44"/>
  <c r="Y30" i="44"/>
  <c r="Z30" i="44"/>
  <c r="AA30" i="44"/>
  <c r="AB30" i="44"/>
  <c r="AC30" i="44"/>
  <c r="AD30" i="44"/>
  <c r="AE30" i="44"/>
  <c r="AF30" i="44"/>
  <c r="AG30" i="44"/>
  <c r="AH30" i="44"/>
  <c r="AI30" i="44"/>
  <c r="AJ30" i="44"/>
  <c r="AK30" i="44"/>
  <c r="AL30" i="44"/>
  <c r="AM30" i="44"/>
  <c r="U31" i="44"/>
  <c r="V31" i="44"/>
  <c r="W31" i="44"/>
  <c r="X31" i="44"/>
  <c r="Y31" i="44"/>
  <c r="Z31" i="44"/>
  <c r="AA31" i="44"/>
  <c r="AB31" i="44"/>
  <c r="AC31" i="44"/>
  <c r="AD31" i="44"/>
  <c r="AE31" i="44"/>
  <c r="AF31" i="44"/>
  <c r="AG31" i="44"/>
  <c r="AH31" i="44"/>
  <c r="AI31" i="44"/>
  <c r="AJ31" i="44"/>
  <c r="AK31" i="44"/>
  <c r="AL31" i="44"/>
  <c r="AM31" i="44"/>
  <c r="U32" i="44"/>
  <c r="V32" i="44"/>
  <c r="W32" i="44"/>
  <c r="X32" i="44"/>
  <c r="Y32" i="44"/>
  <c r="Z32" i="44"/>
  <c r="AA32" i="44"/>
  <c r="AB32" i="44"/>
  <c r="AC32" i="44"/>
  <c r="AD32" i="44"/>
  <c r="AE32" i="44"/>
  <c r="AF32" i="44"/>
  <c r="AG32" i="44"/>
  <c r="AH32" i="44"/>
  <c r="AI32" i="44"/>
  <c r="AJ32" i="44"/>
  <c r="AK32" i="44"/>
  <c r="AL32" i="44"/>
  <c r="AM32" i="44"/>
  <c r="U33" i="44"/>
  <c r="V33" i="44"/>
  <c r="W33" i="44"/>
  <c r="X33" i="44"/>
  <c r="Y33" i="44"/>
  <c r="Z33" i="44"/>
  <c r="AA33" i="44"/>
  <c r="AB33" i="44"/>
  <c r="AC33" i="44"/>
  <c r="AD33" i="44"/>
  <c r="AE33" i="44"/>
  <c r="AF33" i="44"/>
  <c r="AG33" i="44"/>
  <c r="AH33" i="44"/>
  <c r="AI33" i="44"/>
  <c r="AJ33" i="44"/>
  <c r="AK33" i="44"/>
  <c r="AL33" i="44"/>
  <c r="AM33" i="44"/>
  <c r="AM4" i="44"/>
  <c r="AL4" i="44"/>
  <c r="AK4" i="44"/>
  <c r="AJ4" i="44"/>
  <c r="AI4" i="44"/>
  <c r="AH4" i="44"/>
  <c r="AG4" i="44"/>
  <c r="AF4" i="44"/>
  <c r="AE4" i="44"/>
  <c r="AD4" i="44"/>
  <c r="AC4" i="44"/>
  <c r="AB4" i="44"/>
  <c r="AA4" i="44"/>
  <c r="Z4" i="44"/>
  <c r="Y4" i="44"/>
  <c r="X4" i="44"/>
  <c r="W4" i="44"/>
  <c r="V4" i="44"/>
  <c r="U4" i="44"/>
  <c r="E5" i="44"/>
  <c r="F5" i="44"/>
  <c r="G5" i="44"/>
  <c r="H5" i="44"/>
  <c r="I5" i="44"/>
  <c r="J5" i="44"/>
  <c r="K5" i="44"/>
  <c r="L5" i="44"/>
  <c r="M5" i="44"/>
  <c r="N5" i="44"/>
  <c r="P5" i="44"/>
  <c r="R5" i="44"/>
  <c r="S5" i="44"/>
  <c r="E6" i="44"/>
  <c r="F6" i="44"/>
  <c r="G6" i="44"/>
  <c r="H6" i="44"/>
  <c r="I6" i="44"/>
  <c r="J6" i="44"/>
  <c r="K6" i="44"/>
  <c r="L6" i="44"/>
  <c r="M6" i="44"/>
  <c r="N6" i="44"/>
  <c r="P6" i="44"/>
  <c r="R6" i="44"/>
  <c r="S6" i="44"/>
  <c r="E7" i="44"/>
  <c r="F7" i="44"/>
  <c r="G7" i="44"/>
  <c r="H7" i="44"/>
  <c r="I7" i="44"/>
  <c r="J7" i="44"/>
  <c r="K7" i="44"/>
  <c r="L7" i="44"/>
  <c r="M7" i="44"/>
  <c r="N7" i="44"/>
  <c r="P7" i="44"/>
  <c r="R7" i="44"/>
  <c r="S7" i="44"/>
  <c r="E8" i="44"/>
  <c r="F8" i="44"/>
  <c r="G8" i="44"/>
  <c r="H8" i="44"/>
  <c r="I8" i="44"/>
  <c r="J8" i="44"/>
  <c r="K8" i="44"/>
  <c r="L8" i="44"/>
  <c r="M8" i="44"/>
  <c r="N8" i="44"/>
  <c r="P8" i="44"/>
  <c r="R8" i="44"/>
  <c r="S8" i="44"/>
  <c r="E9" i="44"/>
  <c r="F9" i="44"/>
  <c r="G9" i="44"/>
  <c r="H9" i="44"/>
  <c r="I9" i="44"/>
  <c r="J9" i="44"/>
  <c r="K9" i="44"/>
  <c r="L9" i="44"/>
  <c r="M9" i="44"/>
  <c r="N9" i="44"/>
  <c r="P9" i="44"/>
  <c r="R9" i="44"/>
  <c r="S9" i="44"/>
  <c r="E10" i="44"/>
  <c r="F10" i="44"/>
  <c r="G10" i="44"/>
  <c r="H10" i="44"/>
  <c r="I10" i="44"/>
  <c r="J10" i="44"/>
  <c r="K10" i="44"/>
  <c r="L10" i="44"/>
  <c r="M10" i="44"/>
  <c r="N10" i="44"/>
  <c r="P10" i="44"/>
  <c r="R10" i="44"/>
  <c r="S10" i="44"/>
  <c r="E11" i="44"/>
  <c r="F11" i="44"/>
  <c r="G11" i="44"/>
  <c r="H11" i="44"/>
  <c r="I11" i="44"/>
  <c r="J11" i="44"/>
  <c r="K11" i="44"/>
  <c r="L11" i="44"/>
  <c r="M11" i="44"/>
  <c r="N11" i="44"/>
  <c r="P11" i="44"/>
  <c r="R11" i="44"/>
  <c r="S11" i="44"/>
  <c r="E12" i="44"/>
  <c r="F12" i="44"/>
  <c r="G12" i="44"/>
  <c r="H12" i="44"/>
  <c r="I12" i="44"/>
  <c r="J12" i="44"/>
  <c r="K12" i="44"/>
  <c r="L12" i="44"/>
  <c r="M12" i="44"/>
  <c r="N12" i="44"/>
  <c r="P12" i="44"/>
  <c r="R12" i="44"/>
  <c r="S12" i="44"/>
  <c r="E13" i="44"/>
  <c r="F13" i="44"/>
  <c r="G13" i="44"/>
  <c r="H13" i="44"/>
  <c r="I13" i="44"/>
  <c r="J13" i="44"/>
  <c r="K13" i="44"/>
  <c r="L13" i="44"/>
  <c r="M13" i="44"/>
  <c r="N13" i="44"/>
  <c r="P13" i="44"/>
  <c r="R13" i="44"/>
  <c r="S13" i="44"/>
  <c r="E14" i="44"/>
  <c r="F14" i="44"/>
  <c r="G14" i="44"/>
  <c r="H14" i="44"/>
  <c r="I14" i="44"/>
  <c r="J14" i="44"/>
  <c r="K14" i="44"/>
  <c r="L14" i="44"/>
  <c r="M14" i="44"/>
  <c r="N14" i="44"/>
  <c r="P14" i="44"/>
  <c r="R14" i="44"/>
  <c r="S14" i="44"/>
  <c r="E15" i="44"/>
  <c r="F15" i="44"/>
  <c r="G15" i="44"/>
  <c r="H15" i="44"/>
  <c r="I15" i="44"/>
  <c r="J15" i="44"/>
  <c r="K15" i="44"/>
  <c r="L15" i="44"/>
  <c r="M15" i="44"/>
  <c r="N15" i="44"/>
  <c r="P15" i="44"/>
  <c r="R15" i="44"/>
  <c r="S15" i="44"/>
  <c r="E16" i="44"/>
  <c r="F16" i="44"/>
  <c r="G16" i="44"/>
  <c r="H16" i="44"/>
  <c r="I16" i="44"/>
  <c r="J16" i="44"/>
  <c r="K16" i="44"/>
  <c r="L16" i="44"/>
  <c r="M16" i="44"/>
  <c r="N16" i="44"/>
  <c r="P16" i="44"/>
  <c r="R16" i="44"/>
  <c r="S16" i="44"/>
  <c r="E17" i="44"/>
  <c r="F17" i="44"/>
  <c r="G17" i="44"/>
  <c r="H17" i="44"/>
  <c r="I17" i="44"/>
  <c r="J17" i="44"/>
  <c r="K17" i="44"/>
  <c r="L17" i="44"/>
  <c r="M17" i="44"/>
  <c r="N17" i="44"/>
  <c r="P17" i="44"/>
  <c r="R17" i="44"/>
  <c r="S17" i="44"/>
  <c r="E18" i="44"/>
  <c r="F18" i="44"/>
  <c r="G18" i="44"/>
  <c r="H18" i="44"/>
  <c r="I18" i="44"/>
  <c r="J18" i="44"/>
  <c r="K18" i="44"/>
  <c r="L18" i="44"/>
  <c r="M18" i="44"/>
  <c r="N18" i="44"/>
  <c r="P18" i="44"/>
  <c r="R18" i="44"/>
  <c r="S18" i="44"/>
  <c r="E19" i="44"/>
  <c r="F19" i="44"/>
  <c r="G19" i="44"/>
  <c r="H19" i="44"/>
  <c r="I19" i="44"/>
  <c r="J19" i="44"/>
  <c r="K19" i="44"/>
  <c r="L19" i="44"/>
  <c r="M19" i="44"/>
  <c r="N19" i="44"/>
  <c r="P19" i="44"/>
  <c r="R19" i="44"/>
  <c r="S19" i="44"/>
  <c r="E20" i="44"/>
  <c r="F20" i="44"/>
  <c r="G20" i="44"/>
  <c r="H20" i="44"/>
  <c r="I20" i="44"/>
  <c r="J20" i="44"/>
  <c r="K20" i="44"/>
  <c r="L20" i="44"/>
  <c r="M20" i="44"/>
  <c r="N20" i="44"/>
  <c r="P20" i="44"/>
  <c r="R20" i="44"/>
  <c r="S20" i="44"/>
  <c r="E21" i="44"/>
  <c r="F21" i="44"/>
  <c r="G21" i="44"/>
  <c r="H21" i="44"/>
  <c r="I21" i="44"/>
  <c r="J21" i="44"/>
  <c r="K21" i="44"/>
  <c r="L21" i="44"/>
  <c r="M21" i="44"/>
  <c r="N21" i="44"/>
  <c r="P21" i="44"/>
  <c r="R21" i="44"/>
  <c r="S21" i="44"/>
  <c r="E22" i="44"/>
  <c r="F22" i="44"/>
  <c r="G22" i="44"/>
  <c r="H22" i="44"/>
  <c r="I22" i="44"/>
  <c r="J22" i="44"/>
  <c r="K22" i="44"/>
  <c r="L22" i="44"/>
  <c r="M22" i="44"/>
  <c r="N22" i="44"/>
  <c r="P22" i="44"/>
  <c r="R22" i="44"/>
  <c r="S22" i="44"/>
  <c r="E23" i="44"/>
  <c r="F23" i="44"/>
  <c r="G23" i="44"/>
  <c r="H23" i="44"/>
  <c r="I23" i="44"/>
  <c r="J23" i="44"/>
  <c r="K23" i="44"/>
  <c r="L23" i="44"/>
  <c r="M23" i="44"/>
  <c r="N23" i="44"/>
  <c r="P23" i="44"/>
  <c r="R23" i="44"/>
  <c r="S23" i="44"/>
  <c r="E24" i="44"/>
  <c r="F24" i="44"/>
  <c r="G24" i="44"/>
  <c r="H24" i="44"/>
  <c r="I24" i="44"/>
  <c r="J24" i="44"/>
  <c r="K24" i="44"/>
  <c r="L24" i="44"/>
  <c r="M24" i="44"/>
  <c r="N24" i="44"/>
  <c r="P24" i="44"/>
  <c r="R24" i="44"/>
  <c r="S24" i="44"/>
  <c r="E25" i="44"/>
  <c r="F25" i="44"/>
  <c r="G25" i="44"/>
  <c r="H25" i="44"/>
  <c r="I25" i="44"/>
  <c r="J25" i="44"/>
  <c r="K25" i="44"/>
  <c r="L25" i="44"/>
  <c r="M25" i="44"/>
  <c r="N25" i="44"/>
  <c r="P25" i="44"/>
  <c r="R25" i="44"/>
  <c r="S25" i="44"/>
  <c r="E26" i="44"/>
  <c r="F26" i="44"/>
  <c r="G26" i="44"/>
  <c r="H26" i="44"/>
  <c r="I26" i="44"/>
  <c r="J26" i="44"/>
  <c r="K26" i="44"/>
  <c r="L26" i="44"/>
  <c r="M26" i="44"/>
  <c r="N26" i="44"/>
  <c r="P26" i="44"/>
  <c r="R26" i="44"/>
  <c r="S26" i="44"/>
  <c r="E27" i="44"/>
  <c r="F27" i="44"/>
  <c r="G27" i="44"/>
  <c r="H27" i="44"/>
  <c r="I27" i="44"/>
  <c r="J27" i="44"/>
  <c r="K27" i="44"/>
  <c r="L27" i="44"/>
  <c r="M27" i="44"/>
  <c r="N27" i="44"/>
  <c r="P27" i="44"/>
  <c r="R27" i="44"/>
  <c r="S27" i="44"/>
  <c r="E28" i="44"/>
  <c r="F28" i="44"/>
  <c r="G28" i="44"/>
  <c r="H28" i="44"/>
  <c r="I28" i="44"/>
  <c r="J28" i="44"/>
  <c r="K28" i="44"/>
  <c r="L28" i="44"/>
  <c r="M28" i="44"/>
  <c r="N28" i="44"/>
  <c r="P28" i="44"/>
  <c r="R28" i="44"/>
  <c r="S28" i="44"/>
  <c r="E29" i="44"/>
  <c r="F29" i="44"/>
  <c r="G29" i="44"/>
  <c r="H29" i="44"/>
  <c r="I29" i="44"/>
  <c r="J29" i="44"/>
  <c r="K29" i="44"/>
  <c r="L29" i="44"/>
  <c r="M29" i="44"/>
  <c r="N29" i="44"/>
  <c r="P29" i="44"/>
  <c r="R29" i="44"/>
  <c r="S29" i="44"/>
  <c r="E30" i="44"/>
  <c r="F30" i="44"/>
  <c r="G30" i="44"/>
  <c r="H30" i="44"/>
  <c r="I30" i="44"/>
  <c r="J30" i="44"/>
  <c r="K30" i="44"/>
  <c r="L30" i="44"/>
  <c r="M30" i="44"/>
  <c r="N30" i="44"/>
  <c r="P30" i="44"/>
  <c r="R30" i="44"/>
  <c r="S30" i="44"/>
  <c r="E31" i="44"/>
  <c r="F31" i="44"/>
  <c r="G31" i="44"/>
  <c r="H31" i="44"/>
  <c r="I31" i="44"/>
  <c r="J31" i="44"/>
  <c r="K31" i="44"/>
  <c r="L31" i="44"/>
  <c r="M31" i="44"/>
  <c r="N31" i="44"/>
  <c r="P31" i="44"/>
  <c r="R31" i="44"/>
  <c r="S31" i="44"/>
  <c r="E32" i="44"/>
  <c r="F32" i="44"/>
  <c r="G32" i="44"/>
  <c r="H32" i="44"/>
  <c r="I32" i="44"/>
  <c r="J32" i="44"/>
  <c r="K32" i="44"/>
  <c r="L32" i="44"/>
  <c r="M32" i="44"/>
  <c r="N32" i="44"/>
  <c r="P32" i="44"/>
  <c r="R32" i="44"/>
  <c r="S32" i="44"/>
  <c r="E33" i="44"/>
  <c r="F33" i="44"/>
  <c r="G33" i="44"/>
  <c r="H33" i="44"/>
  <c r="I33" i="44"/>
  <c r="J33" i="44"/>
  <c r="K33" i="44"/>
  <c r="L33" i="44"/>
  <c r="M33" i="44"/>
  <c r="N33" i="44"/>
  <c r="P33" i="44"/>
  <c r="R33" i="44"/>
  <c r="S33" i="44"/>
  <c r="S4" i="44"/>
  <c r="R4" i="44"/>
  <c r="P4" i="44"/>
  <c r="N4" i="44"/>
  <c r="M4" i="44"/>
  <c r="L4" i="44"/>
  <c r="K4" i="44"/>
  <c r="J4" i="44"/>
  <c r="I4" i="44"/>
  <c r="H4" i="44"/>
  <c r="G4" i="44"/>
  <c r="F4" i="44"/>
  <c r="E4" i="44"/>
  <c r="D34" i="44"/>
  <c r="Q34" i="44"/>
  <c r="T34" i="44"/>
  <c r="C5" i="44"/>
  <c r="C6" i="44"/>
  <c r="C7" i="44"/>
  <c r="C8" i="44"/>
  <c r="C9" i="44"/>
  <c r="C10" i="44"/>
  <c r="C11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24" i="44"/>
  <c r="C25" i="44"/>
  <c r="C26" i="44"/>
  <c r="C27" i="44"/>
  <c r="C28" i="44"/>
  <c r="C29" i="44"/>
  <c r="C30" i="44"/>
  <c r="C31" i="44"/>
  <c r="C32" i="44"/>
  <c r="C33" i="44"/>
  <c r="C4" i="44"/>
  <c r="B32" i="44"/>
  <c r="B31" i="44" s="1"/>
  <c r="B30" i="44" s="1"/>
  <c r="B29" i="44" s="1"/>
  <c r="B28" i="44" s="1"/>
  <c r="B27" i="44" s="1"/>
  <c r="B26" i="44" s="1"/>
  <c r="B25" i="44" s="1"/>
  <c r="B24" i="44" s="1"/>
  <c r="B23" i="44" s="1"/>
  <c r="B22" i="44" s="1"/>
  <c r="B21" i="44" s="1"/>
  <c r="B20" i="44" s="1"/>
  <c r="B19" i="44" s="1"/>
  <c r="B18" i="44" s="1"/>
  <c r="B17" i="44" s="1"/>
  <c r="B16" i="44" s="1"/>
  <c r="B15" i="44" s="1"/>
  <c r="B14" i="44" s="1"/>
  <c r="B13" i="44" s="1"/>
  <c r="B12" i="44" s="1"/>
  <c r="B11" i="44" s="1"/>
  <c r="B10" i="44" s="1"/>
  <c r="B9" i="44" s="1"/>
  <c r="B8" i="44" s="1"/>
  <c r="B7" i="44" s="1"/>
  <c r="B6" i="44" s="1"/>
  <c r="B5" i="44" s="1"/>
  <c r="B4" i="44" s="1"/>
  <c r="D2" i="44"/>
  <c r="E2" i="44" s="1"/>
  <c r="F2" i="44" s="1"/>
  <c r="G2" i="44" s="1"/>
  <c r="H2" i="44" s="1"/>
  <c r="I2" i="44" s="1"/>
  <c r="J2" i="44" s="1"/>
  <c r="K2" i="44" s="1"/>
  <c r="L2" i="44" s="1"/>
  <c r="M2" i="44" s="1"/>
  <c r="N2" i="44" s="1"/>
  <c r="O2" i="44" s="1"/>
  <c r="P2" i="44" s="1"/>
  <c r="Q2" i="44" s="1"/>
  <c r="R2" i="44" s="1"/>
  <c r="S2" i="44" s="1"/>
  <c r="T2" i="44" s="1"/>
  <c r="U2" i="44" s="1"/>
  <c r="V2" i="44" s="1"/>
  <c r="W2" i="44" s="1"/>
  <c r="X2" i="44" s="1"/>
  <c r="Y2" i="44" s="1"/>
  <c r="Z2" i="44" s="1"/>
  <c r="AA2" i="44" s="1"/>
  <c r="AB2" i="44" s="1"/>
  <c r="AC2" i="44" s="1"/>
  <c r="AD2" i="44" s="1"/>
  <c r="AE2" i="44" s="1"/>
  <c r="AF2" i="44" s="1"/>
  <c r="AG2" i="44" s="1"/>
  <c r="AH2" i="44" s="1"/>
  <c r="AI2" i="44" s="1"/>
  <c r="AJ2" i="44" s="1"/>
  <c r="AK2" i="44" s="1"/>
  <c r="AL2" i="44" s="1"/>
  <c r="AM2" i="44" s="1"/>
  <c r="E2" i="36"/>
  <c r="F2" i="36" s="1"/>
  <c r="G2" i="36" s="1"/>
  <c r="H2" i="36" s="1"/>
  <c r="I2" i="36" s="1"/>
  <c r="J2" i="36" s="1"/>
  <c r="K2" i="36" s="1"/>
  <c r="L2" i="36" s="1"/>
  <c r="M2" i="36" s="1"/>
  <c r="N2" i="36" s="1"/>
  <c r="O2" i="36" s="1"/>
  <c r="P2" i="36" s="1"/>
  <c r="Q2" i="36" s="1"/>
  <c r="R2" i="36" s="1"/>
  <c r="S2" i="36" s="1"/>
  <c r="T2" i="36" s="1"/>
  <c r="U2" i="36" s="1"/>
  <c r="V2" i="36" s="1"/>
  <c r="W2" i="36" s="1"/>
  <c r="X2" i="36" s="1"/>
  <c r="Y2" i="36" s="1"/>
  <c r="Z2" i="36" s="1"/>
  <c r="AA2" i="36" s="1"/>
  <c r="AB2" i="36" s="1"/>
  <c r="AC2" i="36" s="1"/>
  <c r="AD2" i="36" s="1"/>
  <c r="AE2" i="36" s="1"/>
  <c r="AF2" i="36" s="1"/>
  <c r="AG2" i="36" s="1"/>
  <c r="AH2" i="36" s="1"/>
  <c r="AI2" i="36" s="1"/>
  <c r="AJ2" i="36" s="1"/>
  <c r="AK2" i="36" s="1"/>
  <c r="AL2" i="36" s="1"/>
  <c r="AM2" i="36" s="1"/>
  <c r="D2" i="36"/>
  <c r="U34" i="44" l="1"/>
  <c r="R34" i="44"/>
  <c r="AL34" i="44"/>
  <c r="AA34" i="44"/>
  <c r="C34" i="44"/>
  <c r="AB34" i="44"/>
  <c r="G34" i="44"/>
  <c r="AF34" i="44"/>
  <c r="S34" i="44"/>
  <c r="K34" i="44"/>
  <c r="N34" i="44"/>
  <c r="I34" i="44"/>
  <c r="M34" i="44"/>
  <c r="AE34" i="44"/>
  <c r="AC34" i="44"/>
  <c r="P34" i="44"/>
  <c r="F34" i="44"/>
  <c r="J34" i="44"/>
  <c r="AH34" i="44"/>
  <c r="AK34" i="44"/>
  <c r="AM34" i="44"/>
  <c r="AJ34" i="44"/>
  <c r="AD34" i="44"/>
  <c r="E34" i="44"/>
  <c r="H34" i="44"/>
  <c r="X34" i="44"/>
  <c r="L34" i="44"/>
  <c r="W34" i="44"/>
  <c r="Y34" i="44"/>
  <c r="AI34" i="44"/>
  <c r="AG34" i="44"/>
  <c r="V34" i="44"/>
  <c r="Z34" i="44"/>
  <c r="U7" i="43" l="1"/>
  <c r="U7" i="34"/>
  <c r="U7" i="33"/>
  <c r="E5" i="36" s="1"/>
  <c r="U7" i="31"/>
  <c r="U7" i="30"/>
  <c r="U7" i="29"/>
  <c r="U7" i="28"/>
  <c r="H5" i="36" s="1"/>
  <c r="U7" i="27"/>
  <c r="U7" i="26"/>
  <c r="U7" i="25"/>
  <c r="I5" i="36" s="1"/>
  <c r="U7" i="24"/>
  <c r="U7" i="23"/>
  <c r="U7" i="22"/>
  <c r="U7" i="21"/>
  <c r="U7" i="20"/>
  <c r="U7" i="19"/>
  <c r="U7" i="18"/>
  <c r="U7" i="17"/>
  <c r="U7" i="32"/>
  <c r="G5" i="36" s="1"/>
  <c r="U7" i="16"/>
  <c r="U7" i="15"/>
  <c r="U7" i="14"/>
  <c r="U7" i="13"/>
  <c r="U7" i="11"/>
  <c r="U7" i="10"/>
  <c r="U7" i="9"/>
  <c r="U7" i="8"/>
  <c r="U7" i="12"/>
  <c r="F5" i="36" s="1"/>
  <c r="U7" i="6"/>
  <c r="U7" i="5"/>
  <c r="J5" i="36" s="1"/>
  <c r="U7" i="4"/>
  <c r="U7" i="7"/>
  <c r="U8" i="7" l="1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AN4" i="36" l="1"/>
  <c r="AO4" i="36" l="1"/>
  <c r="AP4" i="36"/>
  <c r="Y37" i="43"/>
  <c r="U36" i="43"/>
  <c r="AM34" i="36" s="1"/>
  <c r="U35" i="43"/>
  <c r="AM33" i="36" s="1"/>
  <c r="U34" i="43"/>
  <c r="AM32" i="36" s="1"/>
  <c r="U33" i="43"/>
  <c r="AM31" i="36" s="1"/>
  <c r="U32" i="43"/>
  <c r="AM30" i="36" s="1"/>
  <c r="U31" i="43"/>
  <c r="AM29" i="36" s="1"/>
  <c r="U30" i="43"/>
  <c r="AM28" i="36" s="1"/>
  <c r="U29" i="43"/>
  <c r="AM27" i="36" s="1"/>
  <c r="U28" i="43"/>
  <c r="AM26" i="36" s="1"/>
  <c r="U27" i="43"/>
  <c r="AM25" i="36" s="1"/>
  <c r="U26" i="43"/>
  <c r="AM24" i="36" s="1"/>
  <c r="U25" i="43"/>
  <c r="AM23" i="36" s="1"/>
  <c r="U24" i="43"/>
  <c r="AM22" i="36" s="1"/>
  <c r="U23" i="43"/>
  <c r="AM21" i="36" s="1"/>
  <c r="U22" i="43"/>
  <c r="AM20" i="36" s="1"/>
  <c r="U21" i="43"/>
  <c r="AM19" i="36" s="1"/>
  <c r="U20" i="43"/>
  <c r="AM18" i="36" s="1"/>
  <c r="U19" i="43"/>
  <c r="AM17" i="36" s="1"/>
  <c r="U18" i="43"/>
  <c r="AM16" i="36" s="1"/>
  <c r="U17" i="43"/>
  <c r="AM15" i="36" s="1"/>
  <c r="U16" i="43"/>
  <c r="AM14" i="36" s="1"/>
  <c r="U15" i="43"/>
  <c r="AM13" i="36" s="1"/>
  <c r="U14" i="43"/>
  <c r="AM12" i="36" s="1"/>
  <c r="U13" i="43"/>
  <c r="AM11" i="36" s="1"/>
  <c r="U12" i="43"/>
  <c r="AM10" i="36" s="1"/>
  <c r="U11" i="43"/>
  <c r="AM9" i="36" s="1"/>
  <c r="U10" i="43"/>
  <c r="AM8" i="36" s="1"/>
  <c r="U9" i="43"/>
  <c r="AM7" i="36" s="1"/>
  <c r="U8" i="43"/>
  <c r="AM6" i="36" s="1"/>
  <c r="Y7" i="43"/>
  <c r="AM5" i="36"/>
  <c r="A16" i="41" l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16" i="42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16" i="40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T6" i="36"/>
  <c r="T5" i="36"/>
  <c r="E15" i="40"/>
  <c r="Q34" i="36" s="1"/>
  <c r="Q5" i="36"/>
  <c r="Q6" i="36"/>
  <c r="D6" i="36"/>
  <c r="E36" i="42"/>
  <c r="T13" i="36" s="1"/>
  <c r="E42" i="42"/>
  <c r="T7" i="36" s="1"/>
  <c r="M15" i="42" l="1"/>
  <c r="K15" i="42"/>
  <c r="G9" i="42"/>
  <c r="K15" i="41"/>
  <c r="M15" i="41" s="1"/>
  <c r="F9" i="41"/>
  <c r="M15" i="40"/>
  <c r="E42" i="40" s="1"/>
  <c r="Q7" i="36" s="1"/>
  <c r="K15" i="40"/>
  <c r="F9" i="40"/>
  <c r="E19" i="42" l="1"/>
  <c r="T30" i="36" s="1"/>
  <c r="E23" i="42"/>
  <c r="T26" i="36" s="1"/>
  <c r="E27" i="42"/>
  <c r="T22" i="36" s="1"/>
  <c r="E31" i="42"/>
  <c r="T18" i="36" s="1"/>
  <c r="E35" i="42"/>
  <c r="T14" i="36" s="1"/>
  <c r="E39" i="42"/>
  <c r="T10" i="36" s="1"/>
  <c r="E16" i="42"/>
  <c r="T33" i="36" s="1"/>
  <c r="E20" i="42"/>
  <c r="T29" i="36" s="1"/>
  <c r="E24" i="42"/>
  <c r="T25" i="36" s="1"/>
  <c r="E28" i="42"/>
  <c r="T21" i="36" s="1"/>
  <c r="E32" i="42"/>
  <c r="T17" i="36" s="1"/>
  <c r="E40" i="42"/>
  <c r="T9" i="36" s="1"/>
  <c r="E15" i="42"/>
  <c r="T34" i="36" s="1"/>
  <c r="E17" i="42"/>
  <c r="T32" i="36" s="1"/>
  <c r="E21" i="42"/>
  <c r="T28" i="36" s="1"/>
  <c r="E25" i="42"/>
  <c r="T24" i="36" s="1"/>
  <c r="E29" i="42"/>
  <c r="T20" i="36" s="1"/>
  <c r="E33" i="42"/>
  <c r="T16" i="36" s="1"/>
  <c r="E37" i="42"/>
  <c r="T12" i="36" s="1"/>
  <c r="E41" i="42"/>
  <c r="T8" i="36" s="1"/>
  <c r="E18" i="42"/>
  <c r="T31" i="36" s="1"/>
  <c r="E22" i="42"/>
  <c r="T27" i="36" s="1"/>
  <c r="E26" i="42"/>
  <c r="T23" i="36" s="1"/>
  <c r="E30" i="42"/>
  <c r="T19" i="36" s="1"/>
  <c r="E34" i="42"/>
  <c r="T15" i="36" s="1"/>
  <c r="E38" i="42"/>
  <c r="T11" i="36" s="1"/>
  <c r="E40" i="41"/>
  <c r="D9" i="36" s="1"/>
  <c r="E36" i="41"/>
  <c r="D13" i="36" s="1"/>
  <c r="E32" i="41"/>
  <c r="D17" i="36" s="1"/>
  <c r="E28" i="41"/>
  <c r="D21" i="36" s="1"/>
  <c r="E24" i="41"/>
  <c r="D25" i="36" s="1"/>
  <c r="E20" i="41"/>
  <c r="D29" i="36" s="1"/>
  <c r="E16" i="41"/>
  <c r="D33" i="36" s="1"/>
  <c r="E39" i="41"/>
  <c r="D10" i="36" s="1"/>
  <c r="E35" i="41"/>
  <c r="D14" i="36" s="1"/>
  <c r="E31" i="41"/>
  <c r="D18" i="36" s="1"/>
  <c r="E27" i="41"/>
  <c r="D22" i="36" s="1"/>
  <c r="E23" i="41"/>
  <c r="D26" i="36" s="1"/>
  <c r="E19" i="41"/>
  <c r="D30" i="36" s="1"/>
  <c r="D7" i="36"/>
  <c r="E38" i="41"/>
  <c r="D11" i="36" s="1"/>
  <c r="E34" i="41"/>
  <c r="D15" i="36" s="1"/>
  <c r="E30" i="41"/>
  <c r="D19" i="36" s="1"/>
  <c r="E26" i="41"/>
  <c r="D23" i="36" s="1"/>
  <c r="E22" i="41"/>
  <c r="D27" i="36" s="1"/>
  <c r="E18" i="41"/>
  <c r="D31" i="36" s="1"/>
  <c r="E41" i="41"/>
  <c r="D8" i="36" s="1"/>
  <c r="E37" i="41"/>
  <c r="D12" i="36" s="1"/>
  <c r="E33" i="41"/>
  <c r="D16" i="36" s="1"/>
  <c r="E29" i="41"/>
  <c r="D20" i="36" s="1"/>
  <c r="E25" i="41"/>
  <c r="D24" i="36" s="1"/>
  <c r="E21" i="41"/>
  <c r="D28" i="36" s="1"/>
  <c r="E17" i="41"/>
  <c r="D32" i="36" s="1"/>
  <c r="E15" i="41"/>
  <c r="D34" i="36" s="1"/>
  <c r="E19" i="40"/>
  <c r="Q30" i="36" s="1"/>
  <c r="E23" i="40"/>
  <c r="Q26" i="36" s="1"/>
  <c r="E27" i="40"/>
  <c r="Q22" i="36" s="1"/>
  <c r="E31" i="40"/>
  <c r="Q18" i="36" s="1"/>
  <c r="E35" i="40"/>
  <c r="Q14" i="36" s="1"/>
  <c r="E39" i="40"/>
  <c r="Q10" i="36" s="1"/>
  <c r="E16" i="40"/>
  <c r="Q33" i="36" s="1"/>
  <c r="E20" i="40"/>
  <c r="Q29" i="36" s="1"/>
  <c r="E24" i="40"/>
  <c r="Q25" i="36" s="1"/>
  <c r="E28" i="40"/>
  <c r="Q21" i="36" s="1"/>
  <c r="E32" i="40"/>
  <c r="Q17" i="36" s="1"/>
  <c r="E36" i="40"/>
  <c r="Q13" i="36" s="1"/>
  <c r="E40" i="40"/>
  <c r="Q9" i="36" s="1"/>
  <c r="E17" i="40"/>
  <c r="Q32" i="36" s="1"/>
  <c r="E21" i="40"/>
  <c r="Q28" i="36" s="1"/>
  <c r="E25" i="40"/>
  <c r="Q24" i="36" s="1"/>
  <c r="E29" i="40"/>
  <c r="Q20" i="36" s="1"/>
  <c r="E33" i="40"/>
  <c r="Q16" i="36" s="1"/>
  <c r="E37" i="40"/>
  <c r="Q12" i="36" s="1"/>
  <c r="E41" i="40"/>
  <c r="Q8" i="36" s="1"/>
  <c r="E18" i="40"/>
  <c r="Q31" i="36" s="1"/>
  <c r="E22" i="40"/>
  <c r="Q27" i="36" s="1"/>
  <c r="E26" i="40"/>
  <c r="Q23" i="36" s="1"/>
  <c r="E30" i="40"/>
  <c r="Q19" i="36" s="1"/>
  <c r="E34" i="40"/>
  <c r="Q15" i="36" s="1"/>
  <c r="E38" i="40"/>
  <c r="Q11" i="36" s="1"/>
  <c r="Y37" i="7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Q35" i="36" l="1"/>
  <c r="D35" i="36"/>
  <c r="Y37" i="34"/>
  <c r="Y37" i="33"/>
  <c r="Y37" i="31"/>
  <c r="Y37" i="30"/>
  <c r="Y37" i="29"/>
  <c r="Y37" i="27"/>
  <c r="Y37" i="25"/>
  <c r="Y37" i="23"/>
  <c r="Y37" i="22"/>
  <c r="Y37" i="21"/>
  <c r="Y37" i="20"/>
  <c r="Y37" i="19"/>
  <c r="Y37" i="18"/>
  <c r="Y37" i="17"/>
  <c r="Y37" i="32"/>
  <c r="Y37" i="16"/>
  <c r="Y37" i="15"/>
  <c r="Y37" i="14"/>
  <c r="Y37" i="12"/>
  <c r="Y37" i="13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37" i="10"/>
  <c r="Y37" i="9"/>
  <c r="Y36" i="9"/>
  <c r="Y35" i="9"/>
  <c r="Y34" i="9"/>
  <c r="Y33" i="9"/>
  <c r="Y32" i="9"/>
  <c r="Y31" i="9"/>
  <c r="Y30" i="9"/>
  <c r="Y29" i="9"/>
  <c r="Y28" i="9"/>
  <c r="Y27" i="9"/>
  <c r="Y26" i="9"/>
  <c r="Y25" i="9"/>
  <c r="Y24" i="9"/>
  <c r="Y23" i="9"/>
  <c r="Y22" i="9"/>
  <c r="Y21" i="9"/>
  <c r="Y20" i="9"/>
  <c r="Y19" i="9"/>
  <c r="Y18" i="9"/>
  <c r="Y17" i="9"/>
  <c r="Y16" i="9"/>
  <c r="Y15" i="9"/>
  <c r="Y14" i="9"/>
  <c r="Y13" i="9"/>
  <c r="Y12" i="9"/>
  <c r="Y11" i="9"/>
  <c r="Y10" i="9"/>
  <c r="Y9" i="9"/>
  <c r="Y8" i="9"/>
  <c r="Y7" i="9"/>
  <c r="Y37" i="8"/>
  <c r="Y37" i="5"/>
  <c r="N24" i="1" l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U25" i="26"/>
  <c r="U24" i="21"/>
  <c r="U25" i="9"/>
  <c r="U25" i="6"/>
  <c r="U24" i="4"/>
  <c r="U28" i="33"/>
  <c r="U27" i="33"/>
  <c r="U26" i="33"/>
  <c r="E42" i="1"/>
  <c r="E44" i="1" s="1"/>
  <c r="E45" i="1"/>
  <c r="U8" i="30"/>
  <c r="U17" i="31"/>
  <c r="U16" i="31"/>
  <c r="U15" i="31"/>
  <c r="U14" i="31"/>
  <c r="U13" i="31"/>
  <c r="U12" i="31"/>
  <c r="U11" i="31"/>
  <c r="U10" i="31"/>
  <c r="U9" i="31"/>
  <c r="E46" i="1" l="1"/>
  <c r="U8" i="26"/>
  <c r="O14" i="36"/>
  <c r="O15" i="36"/>
  <c r="E24" i="36"/>
  <c r="E25" i="36"/>
  <c r="E26" i="36"/>
  <c r="B33" i="36"/>
  <c r="B32" i="36" s="1"/>
  <c r="B31" i="36" s="1"/>
  <c r="B30" i="36" s="1"/>
  <c r="B29" i="36" s="1"/>
  <c r="B28" i="36" s="1"/>
  <c r="B27" i="36" s="1"/>
  <c r="B26" i="36" s="1"/>
  <c r="B25" i="36" s="1"/>
  <c r="B24" i="36" s="1"/>
  <c r="B23" i="36" s="1"/>
  <c r="B22" i="36" s="1"/>
  <c r="B21" i="36" s="1"/>
  <c r="B20" i="36" s="1"/>
  <c r="B19" i="36" s="1"/>
  <c r="B18" i="36" s="1"/>
  <c r="B17" i="36" s="1"/>
  <c r="B16" i="36" s="1"/>
  <c r="B15" i="36" s="1"/>
  <c r="B14" i="36" s="1"/>
  <c r="B13" i="36" s="1"/>
  <c r="B12" i="36" s="1"/>
  <c r="B11" i="36" s="1"/>
  <c r="B10" i="36" s="1"/>
  <c r="B9" i="36" s="1"/>
  <c r="B8" i="36" s="1"/>
  <c r="B7" i="36" s="1"/>
  <c r="B6" i="36" s="1"/>
  <c r="B5" i="36" s="1"/>
  <c r="U26" i="32" l="1"/>
  <c r="G24" i="36" s="1"/>
  <c r="U36" i="34"/>
  <c r="N34" i="36" s="1"/>
  <c r="U35" i="34"/>
  <c r="N33" i="36" s="1"/>
  <c r="U34" i="34"/>
  <c r="N32" i="36" s="1"/>
  <c r="U33" i="34"/>
  <c r="N31" i="36" s="1"/>
  <c r="U32" i="34"/>
  <c r="N30" i="36" s="1"/>
  <c r="U31" i="34"/>
  <c r="N29" i="36" s="1"/>
  <c r="U30" i="34"/>
  <c r="N28" i="36" s="1"/>
  <c r="U29" i="34"/>
  <c r="N27" i="36" s="1"/>
  <c r="U28" i="34"/>
  <c r="N26" i="36" s="1"/>
  <c r="U27" i="34"/>
  <c r="N25" i="36" s="1"/>
  <c r="U26" i="34"/>
  <c r="N24" i="36" s="1"/>
  <c r="U25" i="34"/>
  <c r="N23" i="36" s="1"/>
  <c r="U24" i="34"/>
  <c r="N22" i="36" s="1"/>
  <c r="U23" i="34"/>
  <c r="N21" i="36" s="1"/>
  <c r="U22" i="34"/>
  <c r="N20" i="36" s="1"/>
  <c r="U21" i="34"/>
  <c r="N19" i="36" s="1"/>
  <c r="U20" i="34"/>
  <c r="N18" i="36" s="1"/>
  <c r="U19" i="34"/>
  <c r="N17" i="36" s="1"/>
  <c r="U18" i="34"/>
  <c r="N16" i="36" s="1"/>
  <c r="U17" i="34"/>
  <c r="N15" i="36" s="1"/>
  <c r="U16" i="34"/>
  <c r="N14" i="36" s="1"/>
  <c r="U15" i="34"/>
  <c r="N13" i="36" s="1"/>
  <c r="U14" i="34"/>
  <c r="N12" i="36" s="1"/>
  <c r="U13" i="34"/>
  <c r="N11" i="36" s="1"/>
  <c r="U12" i="34"/>
  <c r="N10" i="36" s="1"/>
  <c r="U11" i="34"/>
  <c r="N9" i="36" s="1"/>
  <c r="U10" i="34"/>
  <c r="N8" i="36" s="1"/>
  <c r="U9" i="34"/>
  <c r="N7" i="36" s="1"/>
  <c r="U8" i="34"/>
  <c r="N6" i="36" s="1"/>
  <c r="N5" i="36"/>
  <c r="U36" i="33"/>
  <c r="E34" i="36" s="1"/>
  <c r="U35" i="33"/>
  <c r="E33" i="36" s="1"/>
  <c r="U34" i="33"/>
  <c r="E32" i="36" s="1"/>
  <c r="U33" i="33"/>
  <c r="E31" i="36" s="1"/>
  <c r="U32" i="33"/>
  <c r="E30" i="36" s="1"/>
  <c r="U31" i="33"/>
  <c r="E29" i="36" s="1"/>
  <c r="U30" i="33"/>
  <c r="E28" i="36" s="1"/>
  <c r="U29" i="33"/>
  <c r="E27" i="36" s="1"/>
  <c r="U25" i="33"/>
  <c r="E23" i="36" s="1"/>
  <c r="U24" i="33"/>
  <c r="E22" i="36" s="1"/>
  <c r="U23" i="33"/>
  <c r="E21" i="36" s="1"/>
  <c r="U22" i="33"/>
  <c r="E20" i="36" s="1"/>
  <c r="U21" i="33"/>
  <c r="E19" i="36" s="1"/>
  <c r="U20" i="33"/>
  <c r="E18" i="36" s="1"/>
  <c r="U19" i="33"/>
  <c r="E17" i="36" s="1"/>
  <c r="U18" i="33"/>
  <c r="E16" i="36" s="1"/>
  <c r="U17" i="33"/>
  <c r="E15" i="36" s="1"/>
  <c r="U16" i="33"/>
  <c r="E14" i="36" s="1"/>
  <c r="U15" i="33"/>
  <c r="E13" i="36" s="1"/>
  <c r="U14" i="33"/>
  <c r="E12" i="36" s="1"/>
  <c r="U13" i="33"/>
  <c r="E11" i="36" s="1"/>
  <c r="U12" i="33"/>
  <c r="E10" i="36" s="1"/>
  <c r="U11" i="33"/>
  <c r="E9" i="36" s="1"/>
  <c r="U10" i="33"/>
  <c r="E8" i="36" s="1"/>
  <c r="U9" i="33"/>
  <c r="E7" i="36" s="1"/>
  <c r="U8" i="33"/>
  <c r="E6" i="36" s="1"/>
  <c r="U36" i="32"/>
  <c r="G34" i="36" s="1"/>
  <c r="U35" i="32"/>
  <c r="G33" i="36" s="1"/>
  <c r="U34" i="32"/>
  <c r="G32" i="36" s="1"/>
  <c r="U33" i="32"/>
  <c r="G31" i="36" s="1"/>
  <c r="U32" i="32"/>
  <c r="G30" i="36" s="1"/>
  <c r="U31" i="32"/>
  <c r="G29" i="36" s="1"/>
  <c r="U30" i="32"/>
  <c r="G28" i="36" s="1"/>
  <c r="U29" i="32"/>
  <c r="G27" i="36" s="1"/>
  <c r="U28" i="32"/>
  <c r="G26" i="36" s="1"/>
  <c r="U27" i="32"/>
  <c r="G25" i="36" s="1"/>
  <c r="U25" i="32"/>
  <c r="G23" i="36" s="1"/>
  <c r="U24" i="32"/>
  <c r="G22" i="36" s="1"/>
  <c r="U23" i="32"/>
  <c r="G21" i="36" s="1"/>
  <c r="U22" i="32"/>
  <c r="G20" i="36" s="1"/>
  <c r="U21" i="32"/>
  <c r="G19" i="36" s="1"/>
  <c r="U20" i="32"/>
  <c r="G18" i="36" s="1"/>
  <c r="U19" i="32"/>
  <c r="G17" i="36" s="1"/>
  <c r="U18" i="32"/>
  <c r="G16" i="36" s="1"/>
  <c r="U17" i="32"/>
  <c r="G15" i="36" s="1"/>
  <c r="U16" i="32"/>
  <c r="G14" i="36" s="1"/>
  <c r="U15" i="32"/>
  <c r="G13" i="36" s="1"/>
  <c r="U14" i="32"/>
  <c r="G12" i="36" s="1"/>
  <c r="U13" i="32"/>
  <c r="G11" i="36" s="1"/>
  <c r="U12" i="32"/>
  <c r="G10" i="36" s="1"/>
  <c r="U11" i="32"/>
  <c r="G9" i="36" s="1"/>
  <c r="U10" i="32"/>
  <c r="G8" i="36" s="1"/>
  <c r="U9" i="32"/>
  <c r="G7" i="36" s="1"/>
  <c r="U8" i="32"/>
  <c r="G6" i="36" s="1"/>
  <c r="U36" i="31"/>
  <c r="O34" i="36" s="1"/>
  <c r="U35" i="31"/>
  <c r="O33" i="36" s="1"/>
  <c r="U34" i="31"/>
  <c r="O32" i="36" s="1"/>
  <c r="U33" i="31"/>
  <c r="O31" i="36" s="1"/>
  <c r="U32" i="31"/>
  <c r="O30" i="36" s="1"/>
  <c r="U31" i="31"/>
  <c r="O29" i="36" s="1"/>
  <c r="U30" i="31"/>
  <c r="O28" i="36" s="1"/>
  <c r="U29" i="31"/>
  <c r="O27" i="36" s="1"/>
  <c r="U28" i="31"/>
  <c r="O26" i="36" s="1"/>
  <c r="U27" i="31"/>
  <c r="O25" i="36" s="1"/>
  <c r="U26" i="31"/>
  <c r="O24" i="36" s="1"/>
  <c r="U25" i="31"/>
  <c r="O23" i="36" s="1"/>
  <c r="U24" i="31"/>
  <c r="O22" i="36" s="1"/>
  <c r="U23" i="31"/>
  <c r="O21" i="36" s="1"/>
  <c r="U22" i="31"/>
  <c r="O20" i="36" s="1"/>
  <c r="U21" i="31"/>
  <c r="O19" i="36" s="1"/>
  <c r="U20" i="31"/>
  <c r="O18" i="36" s="1"/>
  <c r="U19" i="31"/>
  <c r="O17" i="36" s="1"/>
  <c r="U18" i="31"/>
  <c r="O16" i="36" s="1"/>
  <c r="O13" i="36"/>
  <c r="O12" i="36"/>
  <c r="O11" i="36"/>
  <c r="O10" i="36"/>
  <c r="O9" i="36"/>
  <c r="O8" i="36"/>
  <c r="O7" i="36"/>
  <c r="U8" i="31"/>
  <c r="O6" i="36" s="1"/>
  <c r="O5" i="36"/>
  <c r="S23" i="36"/>
  <c r="U24" i="26"/>
  <c r="S22" i="36" s="1"/>
  <c r="R22" i="36"/>
  <c r="U30" i="9"/>
  <c r="P28" i="36" s="1"/>
  <c r="U29" i="9"/>
  <c r="P27" i="36" s="1"/>
  <c r="U27" i="9"/>
  <c r="P25" i="36" s="1"/>
  <c r="U26" i="9"/>
  <c r="P24" i="36" s="1"/>
  <c r="P23" i="36"/>
  <c r="U24" i="9"/>
  <c r="P22" i="36" s="1"/>
  <c r="U36" i="30"/>
  <c r="AD34" i="36" s="1"/>
  <c r="U35" i="30"/>
  <c r="AD33" i="36" s="1"/>
  <c r="U34" i="30"/>
  <c r="AD32" i="36" s="1"/>
  <c r="U33" i="30"/>
  <c r="AD31" i="36" s="1"/>
  <c r="U32" i="30"/>
  <c r="AD30" i="36" s="1"/>
  <c r="U31" i="30"/>
  <c r="AD29" i="36" s="1"/>
  <c r="U30" i="30"/>
  <c r="AD28" i="36" s="1"/>
  <c r="U29" i="30"/>
  <c r="AD27" i="36" s="1"/>
  <c r="U28" i="30"/>
  <c r="AD26" i="36" s="1"/>
  <c r="U27" i="30"/>
  <c r="AD25" i="36" s="1"/>
  <c r="U26" i="30"/>
  <c r="AD24" i="36" s="1"/>
  <c r="U25" i="30"/>
  <c r="AD23" i="36" s="1"/>
  <c r="U24" i="30"/>
  <c r="AD22" i="36" s="1"/>
  <c r="U23" i="30"/>
  <c r="AD21" i="36" s="1"/>
  <c r="U22" i="30"/>
  <c r="AD20" i="36" s="1"/>
  <c r="U21" i="30"/>
  <c r="AD19" i="36" s="1"/>
  <c r="U20" i="30"/>
  <c r="AD18" i="36" s="1"/>
  <c r="U19" i="30"/>
  <c r="AD17" i="36" s="1"/>
  <c r="U18" i="30"/>
  <c r="AD16" i="36" s="1"/>
  <c r="U17" i="30"/>
  <c r="AD15" i="36" s="1"/>
  <c r="U16" i="30"/>
  <c r="AD14" i="36" s="1"/>
  <c r="U15" i="30"/>
  <c r="AD13" i="36" s="1"/>
  <c r="U14" i="30"/>
  <c r="AD12" i="36" s="1"/>
  <c r="U13" i="30"/>
  <c r="AD11" i="36" s="1"/>
  <c r="U12" i="30"/>
  <c r="AD10" i="36" s="1"/>
  <c r="U11" i="30"/>
  <c r="AD9" i="36" s="1"/>
  <c r="U10" i="30"/>
  <c r="AD8" i="36" s="1"/>
  <c r="U9" i="30"/>
  <c r="AD7" i="36" s="1"/>
  <c r="AD6" i="36"/>
  <c r="AD5" i="36"/>
  <c r="U36" i="29"/>
  <c r="U34" i="36" s="1"/>
  <c r="U35" i="29"/>
  <c r="U33" i="36" s="1"/>
  <c r="U34" i="29"/>
  <c r="U32" i="36" s="1"/>
  <c r="U33" i="29"/>
  <c r="U31" i="36" s="1"/>
  <c r="U32" i="29"/>
  <c r="U30" i="36" s="1"/>
  <c r="U31" i="29"/>
  <c r="U29" i="36" s="1"/>
  <c r="U30" i="29"/>
  <c r="U28" i="36" s="1"/>
  <c r="U29" i="29"/>
  <c r="U27" i="36" s="1"/>
  <c r="U28" i="29"/>
  <c r="U26" i="36" s="1"/>
  <c r="U27" i="29"/>
  <c r="U25" i="36" s="1"/>
  <c r="U26" i="29"/>
  <c r="U24" i="36" s="1"/>
  <c r="U25" i="29"/>
  <c r="U23" i="36" s="1"/>
  <c r="U24" i="29"/>
  <c r="U22" i="36" s="1"/>
  <c r="U23" i="29"/>
  <c r="U21" i="36" s="1"/>
  <c r="U22" i="29"/>
  <c r="U20" i="36" s="1"/>
  <c r="U21" i="29"/>
  <c r="U19" i="36" s="1"/>
  <c r="U20" i="29"/>
  <c r="U18" i="36" s="1"/>
  <c r="U19" i="29"/>
  <c r="U17" i="36" s="1"/>
  <c r="U18" i="29"/>
  <c r="U16" i="36" s="1"/>
  <c r="U17" i="29"/>
  <c r="U15" i="36" s="1"/>
  <c r="U16" i="29"/>
  <c r="U14" i="36" s="1"/>
  <c r="U15" i="29"/>
  <c r="U13" i="36" s="1"/>
  <c r="U14" i="29"/>
  <c r="U12" i="36" s="1"/>
  <c r="U11" i="29"/>
  <c r="U9" i="36" s="1"/>
  <c r="U10" i="29"/>
  <c r="U8" i="36" s="1"/>
  <c r="U9" i="29"/>
  <c r="U7" i="36" s="1"/>
  <c r="U8" i="29"/>
  <c r="U6" i="36" s="1"/>
  <c r="U5" i="36"/>
  <c r="U36" i="28"/>
  <c r="H34" i="36" s="1"/>
  <c r="U35" i="28"/>
  <c r="H33" i="36" s="1"/>
  <c r="U34" i="28"/>
  <c r="H32" i="36" s="1"/>
  <c r="U33" i="28"/>
  <c r="H31" i="36" s="1"/>
  <c r="U32" i="28"/>
  <c r="H30" i="36" s="1"/>
  <c r="U31" i="28"/>
  <c r="H29" i="36" s="1"/>
  <c r="U30" i="28"/>
  <c r="H28" i="36" s="1"/>
  <c r="U29" i="28"/>
  <c r="H27" i="36" s="1"/>
  <c r="U28" i="28"/>
  <c r="H26" i="36" s="1"/>
  <c r="U27" i="28"/>
  <c r="H25" i="36" s="1"/>
  <c r="U26" i="28"/>
  <c r="H24" i="36" s="1"/>
  <c r="U25" i="28"/>
  <c r="H23" i="36" s="1"/>
  <c r="U24" i="28"/>
  <c r="H22" i="36" s="1"/>
  <c r="U23" i="28"/>
  <c r="H21" i="36" s="1"/>
  <c r="U22" i="28"/>
  <c r="H20" i="36" s="1"/>
  <c r="U21" i="28"/>
  <c r="H19" i="36" s="1"/>
  <c r="U20" i="28"/>
  <c r="H18" i="36" s="1"/>
  <c r="U19" i="28"/>
  <c r="H17" i="36" s="1"/>
  <c r="U18" i="28"/>
  <c r="H16" i="36" s="1"/>
  <c r="U17" i="28"/>
  <c r="H15" i="36" s="1"/>
  <c r="U16" i="28"/>
  <c r="H14" i="36" s="1"/>
  <c r="U15" i="28"/>
  <c r="H13" i="36" s="1"/>
  <c r="U14" i="28"/>
  <c r="H12" i="36" s="1"/>
  <c r="U13" i="28"/>
  <c r="H11" i="36" s="1"/>
  <c r="U12" i="28"/>
  <c r="H10" i="36" s="1"/>
  <c r="U11" i="28"/>
  <c r="H9" i="36" s="1"/>
  <c r="U10" i="28"/>
  <c r="H8" i="36" s="1"/>
  <c r="U9" i="28"/>
  <c r="H7" i="36" s="1"/>
  <c r="U8" i="28"/>
  <c r="H6" i="36" s="1"/>
  <c r="U36" i="27"/>
  <c r="Z34" i="36" s="1"/>
  <c r="U35" i="27"/>
  <c r="Z33" i="36" s="1"/>
  <c r="U34" i="27"/>
  <c r="Z32" i="36" s="1"/>
  <c r="U33" i="27"/>
  <c r="Z31" i="36" s="1"/>
  <c r="U32" i="27"/>
  <c r="Z30" i="36" s="1"/>
  <c r="U31" i="27"/>
  <c r="Z29" i="36" s="1"/>
  <c r="U30" i="27"/>
  <c r="Z28" i="36" s="1"/>
  <c r="U29" i="27"/>
  <c r="Z27" i="36" s="1"/>
  <c r="U28" i="27"/>
  <c r="Z26" i="36" s="1"/>
  <c r="U27" i="27"/>
  <c r="Z25" i="36" s="1"/>
  <c r="U26" i="27"/>
  <c r="Z24" i="36" s="1"/>
  <c r="U25" i="27"/>
  <c r="Z23" i="36" s="1"/>
  <c r="U24" i="27"/>
  <c r="Z22" i="36" s="1"/>
  <c r="U23" i="27"/>
  <c r="Z21" i="36" s="1"/>
  <c r="U22" i="27"/>
  <c r="Z20" i="36" s="1"/>
  <c r="U21" i="27"/>
  <c r="Z19" i="36" s="1"/>
  <c r="U20" i="27"/>
  <c r="Z18" i="36" s="1"/>
  <c r="U19" i="27"/>
  <c r="Z17" i="36" s="1"/>
  <c r="U18" i="27"/>
  <c r="Z16" i="36" s="1"/>
  <c r="U17" i="27"/>
  <c r="Z15" i="36" s="1"/>
  <c r="U16" i="27"/>
  <c r="Z14" i="36" s="1"/>
  <c r="U15" i="27"/>
  <c r="Z13" i="36" s="1"/>
  <c r="U14" i="27"/>
  <c r="Z12" i="36" s="1"/>
  <c r="U13" i="27"/>
  <c r="Z11" i="36" s="1"/>
  <c r="U12" i="27"/>
  <c r="Z10" i="36" s="1"/>
  <c r="U11" i="27"/>
  <c r="Z9" i="36" s="1"/>
  <c r="U10" i="27"/>
  <c r="Z8" i="36" s="1"/>
  <c r="U9" i="27"/>
  <c r="Z7" i="36" s="1"/>
  <c r="U8" i="27"/>
  <c r="Z6" i="36" s="1"/>
  <c r="Z5" i="36"/>
  <c r="U36" i="26"/>
  <c r="S34" i="36" s="1"/>
  <c r="U35" i="26"/>
  <c r="S33" i="36" s="1"/>
  <c r="U34" i="26"/>
  <c r="S32" i="36" s="1"/>
  <c r="U33" i="26"/>
  <c r="S31" i="36" s="1"/>
  <c r="U32" i="26"/>
  <c r="S30" i="36" s="1"/>
  <c r="U31" i="26"/>
  <c r="S29" i="36" s="1"/>
  <c r="U30" i="26"/>
  <c r="S28" i="36" s="1"/>
  <c r="U29" i="26"/>
  <c r="S27" i="36" s="1"/>
  <c r="U28" i="26"/>
  <c r="S26" i="36" s="1"/>
  <c r="U27" i="26"/>
  <c r="S25" i="36" s="1"/>
  <c r="U26" i="26"/>
  <c r="S24" i="36" s="1"/>
  <c r="U23" i="26"/>
  <c r="S21" i="36" s="1"/>
  <c r="U22" i="26"/>
  <c r="S20" i="36" s="1"/>
  <c r="U21" i="26"/>
  <c r="S19" i="36" s="1"/>
  <c r="U20" i="26"/>
  <c r="S18" i="36" s="1"/>
  <c r="U19" i="26"/>
  <c r="S17" i="36" s="1"/>
  <c r="U18" i="26"/>
  <c r="S16" i="36" s="1"/>
  <c r="U17" i="26"/>
  <c r="S15" i="36" s="1"/>
  <c r="U16" i="26"/>
  <c r="S14" i="36" s="1"/>
  <c r="U15" i="26"/>
  <c r="S13" i="36" s="1"/>
  <c r="U14" i="26"/>
  <c r="S12" i="36" s="1"/>
  <c r="U13" i="26"/>
  <c r="S11" i="36" s="1"/>
  <c r="U12" i="26"/>
  <c r="S10" i="36" s="1"/>
  <c r="U11" i="26"/>
  <c r="S9" i="36" s="1"/>
  <c r="U10" i="26"/>
  <c r="S8" i="36" s="1"/>
  <c r="U9" i="26"/>
  <c r="S7" i="36" s="1"/>
  <c r="S6" i="36"/>
  <c r="S5" i="36"/>
  <c r="U36" i="25"/>
  <c r="I34" i="36" s="1"/>
  <c r="U35" i="25"/>
  <c r="I33" i="36" s="1"/>
  <c r="U34" i="25"/>
  <c r="I32" i="36" s="1"/>
  <c r="U33" i="25"/>
  <c r="I31" i="36" s="1"/>
  <c r="U32" i="25"/>
  <c r="I30" i="36" s="1"/>
  <c r="U31" i="25"/>
  <c r="I29" i="36" s="1"/>
  <c r="U30" i="25"/>
  <c r="I28" i="36" s="1"/>
  <c r="U29" i="25"/>
  <c r="I27" i="36" s="1"/>
  <c r="U28" i="25"/>
  <c r="I26" i="36" s="1"/>
  <c r="U27" i="25"/>
  <c r="I25" i="36" s="1"/>
  <c r="U26" i="25"/>
  <c r="I24" i="36" s="1"/>
  <c r="U25" i="25"/>
  <c r="I23" i="36" s="1"/>
  <c r="U24" i="25"/>
  <c r="I22" i="36" s="1"/>
  <c r="U23" i="25"/>
  <c r="I21" i="36" s="1"/>
  <c r="U22" i="25"/>
  <c r="I20" i="36" s="1"/>
  <c r="U21" i="25"/>
  <c r="I19" i="36" s="1"/>
  <c r="U20" i="25"/>
  <c r="I18" i="36" s="1"/>
  <c r="U19" i="25"/>
  <c r="I17" i="36" s="1"/>
  <c r="U18" i="25"/>
  <c r="I16" i="36" s="1"/>
  <c r="U17" i="25"/>
  <c r="I15" i="36" s="1"/>
  <c r="U16" i="25"/>
  <c r="I14" i="36" s="1"/>
  <c r="U15" i="25"/>
  <c r="I13" i="36" s="1"/>
  <c r="U14" i="25"/>
  <c r="I12" i="36" s="1"/>
  <c r="U13" i="25"/>
  <c r="I11" i="36" s="1"/>
  <c r="U12" i="25"/>
  <c r="I10" i="36" s="1"/>
  <c r="U11" i="25"/>
  <c r="I9" i="36" s="1"/>
  <c r="U10" i="25"/>
  <c r="I8" i="36" s="1"/>
  <c r="U9" i="25"/>
  <c r="I7" i="36" s="1"/>
  <c r="U8" i="25"/>
  <c r="I6" i="36" s="1"/>
  <c r="U36" i="24"/>
  <c r="AB34" i="36" s="1"/>
  <c r="U35" i="24"/>
  <c r="AB33" i="36" s="1"/>
  <c r="U34" i="24"/>
  <c r="AB32" i="36" s="1"/>
  <c r="U33" i="24"/>
  <c r="AB31" i="36" s="1"/>
  <c r="U32" i="24"/>
  <c r="AB30" i="36" s="1"/>
  <c r="U31" i="24"/>
  <c r="AB29" i="36" s="1"/>
  <c r="U30" i="24"/>
  <c r="AB28" i="36" s="1"/>
  <c r="U29" i="24"/>
  <c r="AB27" i="36" s="1"/>
  <c r="U28" i="24"/>
  <c r="AB26" i="36" s="1"/>
  <c r="U27" i="24"/>
  <c r="AB25" i="36" s="1"/>
  <c r="U26" i="24"/>
  <c r="AB24" i="36" s="1"/>
  <c r="U25" i="24"/>
  <c r="AB23" i="36" s="1"/>
  <c r="U24" i="24"/>
  <c r="AB22" i="36" s="1"/>
  <c r="U23" i="24"/>
  <c r="AB21" i="36" s="1"/>
  <c r="U22" i="24"/>
  <c r="AB20" i="36" s="1"/>
  <c r="U21" i="24"/>
  <c r="AB19" i="36" s="1"/>
  <c r="U20" i="24"/>
  <c r="AB18" i="36" s="1"/>
  <c r="U19" i="24"/>
  <c r="AB17" i="36" s="1"/>
  <c r="U18" i="24"/>
  <c r="AB16" i="36" s="1"/>
  <c r="U17" i="24"/>
  <c r="AB15" i="36" s="1"/>
  <c r="U16" i="24"/>
  <c r="AB14" i="36" s="1"/>
  <c r="U15" i="24"/>
  <c r="AB13" i="36" s="1"/>
  <c r="U14" i="24"/>
  <c r="AB12" i="36" s="1"/>
  <c r="U13" i="24"/>
  <c r="AB11" i="36" s="1"/>
  <c r="U12" i="24"/>
  <c r="AB10" i="36" s="1"/>
  <c r="U11" i="24"/>
  <c r="AB9" i="36" s="1"/>
  <c r="U10" i="24"/>
  <c r="AB8" i="36" s="1"/>
  <c r="U9" i="24"/>
  <c r="AB7" i="36" s="1"/>
  <c r="U8" i="24"/>
  <c r="AB6" i="36" s="1"/>
  <c r="AB5" i="36"/>
  <c r="U36" i="23"/>
  <c r="AJ34" i="36" s="1"/>
  <c r="U35" i="23"/>
  <c r="AJ33" i="36" s="1"/>
  <c r="U34" i="23"/>
  <c r="AJ32" i="36" s="1"/>
  <c r="U33" i="23"/>
  <c r="AJ31" i="36" s="1"/>
  <c r="U32" i="23"/>
  <c r="AJ30" i="36" s="1"/>
  <c r="U31" i="23"/>
  <c r="AJ29" i="36" s="1"/>
  <c r="U30" i="23"/>
  <c r="AJ28" i="36" s="1"/>
  <c r="U29" i="23"/>
  <c r="AJ27" i="36" s="1"/>
  <c r="U28" i="23"/>
  <c r="AJ26" i="36" s="1"/>
  <c r="U27" i="23"/>
  <c r="AJ25" i="36" s="1"/>
  <c r="U26" i="23"/>
  <c r="AJ24" i="36" s="1"/>
  <c r="U25" i="23"/>
  <c r="AJ23" i="36" s="1"/>
  <c r="U24" i="23"/>
  <c r="AJ22" i="36" s="1"/>
  <c r="U23" i="23"/>
  <c r="AJ21" i="36" s="1"/>
  <c r="U22" i="23"/>
  <c r="AJ20" i="36" s="1"/>
  <c r="U21" i="23"/>
  <c r="AJ19" i="36" s="1"/>
  <c r="U20" i="23"/>
  <c r="AJ18" i="36" s="1"/>
  <c r="U19" i="23"/>
  <c r="AJ17" i="36" s="1"/>
  <c r="U18" i="23"/>
  <c r="AJ16" i="36" s="1"/>
  <c r="U17" i="23"/>
  <c r="AJ15" i="36" s="1"/>
  <c r="U16" i="23"/>
  <c r="AJ14" i="36" s="1"/>
  <c r="U15" i="23"/>
  <c r="AJ13" i="36" s="1"/>
  <c r="U14" i="23"/>
  <c r="AJ12" i="36" s="1"/>
  <c r="U13" i="23"/>
  <c r="AJ11" i="36" s="1"/>
  <c r="U12" i="23"/>
  <c r="AJ10" i="36" s="1"/>
  <c r="U11" i="23"/>
  <c r="AJ9" i="36" s="1"/>
  <c r="U10" i="23"/>
  <c r="AJ8" i="36" s="1"/>
  <c r="U9" i="23"/>
  <c r="AJ7" i="36" s="1"/>
  <c r="U8" i="23"/>
  <c r="AJ6" i="36" s="1"/>
  <c r="AJ5" i="36"/>
  <c r="U36" i="22"/>
  <c r="X34" i="36" s="1"/>
  <c r="U35" i="22"/>
  <c r="X33" i="36" s="1"/>
  <c r="U34" i="22"/>
  <c r="X32" i="36" s="1"/>
  <c r="U33" i="22"/>
  <c r="X31" i="36" s="1"/>
  <c r="U32" i="22"/>
  <c r="X30" i="36" s="1"/>
  <c r="U31" i="22"/>
  <c r="X29" i="36" s="1"/>
  <c r="U30" i="22"/>
  <c r="X28" i="36" s="1"/>
  <c r="U29" i="22"/>
  <c r="X27" i="36" s="1"/>
  <c r="U28" i="22"/>
  <c r="X26" i="36" s="1"/>
  <c r="U27" i="22"/>
  <c r="X25" i="36" s="1"/>
  <c r="U26" i="22"/>
  <c r="X24" i="36" s="1"/>
  <c r="U25" i="22"/>
  <c r="X23" i="36" s="1"/>
  <c r="U24" i="22"/>
  <c r="X22" i="36" s="1"/>
  <c r="U23" i="22"/>
  <c r="X21" i="36" s="1"/>
  <c r="U22" i="22"/>
  <c r="X20" i="36" s="1"/>
  <c r="U21" i="22"/>
  <c r="X19" i="36" s="1"/>
  <c r="U20" i="22"/>
  <c r="X18" i="36" s="1"/>
  <c r="U19" i="22"/>
  <c r="X17" i="36" s="1"/>
  <c r="U18" i="22"/>
  <c r="X16" i="36" s="1"/>
  <c r="U17" i="22"/>
  <c r="X15" i="36" s="1"/>
  <c r="U16" i="22"/>
  <c r="X14" i="36" s="1"/>
  <c r="U15" i="22"/>
  <c r="X13" i="36" s="1"/>
  <c r="U14" i="22"/>
  <c r="X12" i="36" s="1"/>
  <c r="U13" i="22"/>
  <c r="X11" i="36" s="1"/>
  <c r="U12" i="22"/>
  <c r="X10" i="36" s="1"/>
  <c r="U11" i="22"/>
  <c r="X9" i="36" s="1"/>
  <c r="U10" i="22"/>
  <c r="X8" i="36" s="1"/>
  <c r="U9" i="22"/>
  <c r="X7" i="36" s="1"/>
  <c r="U8" i="22"/>
  <c r="X6" i="36" s="1"/>
  <c r="X5" i="36"/>
  <c r="U36" i="21"/>
  <c r="R34" i="36" s="1"/>
  <c r="U35" i="21"/>
  <c r="R33" i="36" s="1"/>
  <c r="U34" i="21"/>
  <c r="R32" i="36" s="1"/>
  <c r="U33" i="21"/>
  <c r="R31" i="36" s="1"/>
  <c r="U32" i="21"/>
  <c r="R30" i="36" s="1"/>
  <c r="U31" i="21"/>
  <c r="R29" i="36" s="1"/>
  <c r="U30" i="21"/>
  <c r="R28" i="36" s="1"/>
  <c r="U29" i="21"/>
  <c r="R27" i="36" s="1"/>
  <c r="U28" i="21"/>
  <c r="R26" i="36" s="1"/>
  <c r="U27" i="21"/>
  <c r="R25" i="36" s="1"/>
  <c r="U26" i="21"/>
  <c r="R24" i="36" s="1"/>
  <c r="U25" i="21"/>
  <c r="R23" i="36" s="1"/>
  <c r="U23" i="21"/>
  <c r="R21" i="36" s="1"/>
  <c r="U22" i="21"/>
  <c r="R20" i="36" s="1"/>
  <c r="U21" i="21"/>
  <c r="R19" i="36" s="1"/>
  <c r="U20" i="21"/>
  <c r="R18" i="36" s="1"/>
  <c r="U19" i="21"/>
  <c r="R17" i="36" s="1"/>
  <c r="U18" i="21"/>
  <c r="R16" i="36" s="1"/>
  <c r="U17" i="21"/>
  <c r="R15" i="36" s="1"/>
  <c r="U16" i="21"/>
  <c r="R14" i="36" s="1"/>
  <c r="U15" i="21"/>
  <c r="R13" i="36" s="1"/>
  <c r="U14" i="21"/>
  <c r="R12" i="36" s="1"/>
  <c r="U13" i="21"/>
  <c r="R11" i="36" s="1"/>
  <c r="U12" i="21"/>
  <c r="R10" i="36" s="1"/>
  <c r="U11" i="21"/>
  <c r="R9" i="36" s="1"/>
  <c r="U10" i="21"/>
  <c r="R8" i="36" s="1"/>
  <c r="U9" i="21"/>
  <c r="R7" i="36" s="1"/>
  <c r="U8" i="21"/>
  <c r="R6" i="36" s="1"/>
  <c r="R5" i="36"/>
  <c r="U36" i="20"/>
  <c r="AK34" i="36" s="1"/>
  <c r="U35" i="20"/>
  <c r="AK33" i="36" s="1"/>
  <c r="U34" i="20"/>
  <c r="AK32" i="36" s="1"/>
  <c r="U33" i="20"/>
  <c r="AK31" i="36" s="1"/>
  <c r="U32" i="20"/>
  <c r="AK30" i="36" s="1"/>
  <c r="U31" i="20"/>
  <c r="AK29" i="36" s="1"/>
  <c r="U30" i="20"/>
  <c r="AK28" i="36" s="1"/>
  <c r="U29" i="20"/>
  <c r="AK27" i="36" s="1"/>
  <c r="U28" i="20"/>
  <c r="AK26" i="36" s="1"/>
  <c r="U27" i="20"/>
  <c r="AK25" i="36" s="1"/>
  <c r="U26" i="20"/>
  <c r="AK24" i="36" s="1"/>
  <c r="U25" i="20"/>
  <c r="AK23" i="36" s="1"/>
  <c r="U24" i="20"/>
  <c r="AK22" i="36" s="1"/>
  <c r="U23" i="20"/>
  <c r="AK21" i="36" s="1"/>
  <c r="U22" i="20"/>
  <c r="AK20" i="36" s="1"/>
  <c r="U21" i="20"/>
  <c r="AK19" i="36" s="1"/>
  <c r="U20" i="20"/>
  <c r="AK18" i="36" s="1"/>
  <c r="U19" i="20"/>
  <c r="AK17" i="36" s="1"/>
  <c r="U18" i="20"/>
  <c r="AK16" i="36" s="1"/>
  <c r="U17" i="20"/>
  <c r="AK15" i="36" s="1"/>
  <c r="U16" i="20"/>
  <c r="AK14" i="36" s="1"/>
  <c r="U15" i="20"/>
  <c r="AK13" i="36" s="1"/>
  <c r="U14" i="20"/>
  <c r="AK12" i="36" s="1"/>
  <c r="U13" i="20"/>
  <c r="AK11" i="36" s="1"/>
  <c r="U12" i="20"/>
  <c r="AK10" i="36" s="1"/>
  <c r="U11" i="20"/>
  <c r="AK9" i="36" s="1"/>
  <c r="U10" i="20"/>
  <c r="AK8" i="36" s="1"/>
  <c r="U9" i="20"/>
  <c r="AK7" i="36" s="1"/>
  <c r="U8" i="20"/>
  <c r="AK6" i="36" s="1"/>
  <c r="AK5" i="36"/>
  <c r="U36" i="19"/>
  <c r="AH34" i="36" s="1"/>
  <c r="U35" i="19"/>
  <c r="AH33" i="36" s="1"/>
  <c r="U34" i="19"/>
  <c r="AH32" i="36" s="1"/>
  <c r="U33" i="19"/>
  <c r="AH31" i="36" s="1"/>
  <c r="U32" i="19"/>
  <c r="AH30" i="36" s="1"/>
  <c r="U31" i="19"/>
  <c r="AH29" i="36" s="1"/>
  <c r="U30" i="19"/>
  <c r="AH28" i="36" s="1"/>
  <c r="U29" i="19"/>
  <c r="AH27" i="36" s="1"/>
  <c r="U28" i="19"/>
  <c r="AH26" i="36" s="1"/>
  <c r="U27" i="19"/>
  <c r="AH25" i="36" s="1"/>
  <c r="U26" i="19"/>
  <c r="AH24" i="36" s="1"/>
  <c r="U25" i="19"/>
  <c r="AH23" i="36" s="1"/>
  <c r="U24" i="19"/>
  <c r="AH22" i="36" s="1"/>
  <c r="U23" i="19"/>
  <c r="AH21" i="36" s="1"/>
  <c r="U22" i="19"/>
  <c r="AH20" i="36" s="1"/>
  <c r="U21" i="19"/>
  <c r="AH19" i="36" s="1"/>
  <c r="U20" i="19"/>
  <c r="AH18" i="36" s="1"/>
  <c r="U19" i="19"/>
  <c r="AH17" i="36" s="1"/>
  <c r="U18" i="19"/>
  <c r="AH16" i="36" s="1"/>
  <c r="U17" i="19"/>
  <c r="AH15" i="36" s="1"/>
  <c r="U16" i="19"/>
  <c r="AH14" i="36" s="1"/>
  <c r="U15" i="19"/>
  <c r="AH13" i="36" s="1"/>
  <c r="U14" i="19"/>
  <c r="AH12" i="36" s="1"/>
  <c r="U13" i="19"/>
  <c r="AH11" i="36" s="1"/>
  <c r="U12" i="19"/>
  <c r="AH10" i="36" s="1"/>
  <c r="U11" i="19"/>
  <c r="AH9" i="36" s="1"/>
  <c r="U10" i="19"/>
  <c r="AH8" i="36" s="1"/>
  <c r="U9" i="19"/>
  <c r="AH7" i="36" s="1"/>
  <c r="U8" i="19"/>
  <c r="AH6" i="36" s="1"/>
  <c r="AH5" i="36"/>
  <c r="U36" i="18"/>
  <c r="M34" i="36" s="1"/>
  <c r="U35" i="18"/>
  <c r="M33" i="36" s="1"/>
  <c r="U34" i="18"/>
  <c r="M32" i="36" s="1"/>
  <c r="U33" i="18"/>
  <c r="M31" i="36" s="1"/>
  <c r="U32" i="18"/>
  <c r="M30" i="36" s="1"/>
  <c r="U31" i="18"/>
  <c r="M29" i="36" s="1"/>
  <c r="U30" i="18"/>
  <c r="M28" i="36" s="1"/>
  <c r="U29" i="18"/>
  <c r="M27" i="36" s="1"/>
  <c r="U28" i="18"/>
  <c r="M26" i="36" s="1"/>
  <c r="U27" i="18"/>
  <c r="M25" i="36" s="1"/>
  <c r="U26" i="18"/>
  <c r="M24" i="36" s="1"/>
  <c r="U25" i="18"/>
  <c r="M23" i="36" s="1"/>
  <c r="U24" i="18"/>
  <c r="M22" i="36" s="1"/>
  <c r="U23" i="18"/>
  <c r="M21" i="36" s="1"/>
  <c r="U22" i="18"/>
  <c r="M20" i="36" s="1"/>
  <c r="U21" i="18"/>
  <c r="M19" i="36" s="1"/>
  <c r="U20" i="18"/>
  <c r="M18" i="36" s="1"/>
  <c r="U19" i="18"/>
  <c r="M17" i="36" s="1"/>
  <c r="U18" i="18"/>
  <c r="M16" i="36" s="1"/>
  <c r="U17" i="18"/>
  <c r="M15" i="36" s="1"/>
  <c r="U16" i="18"/>
  <c r="M14" i="36" s="1"/>
  <c r="U15" i="18"/>
  <c r="M13" i="36" s="1"/>
  <c r="U14" i="18"/>
  <c r="M12" i="36" s="1"/>
  <c r="U13" i="18"/>
  <c r="M11" i="36" s="1"/>
  <c r="U12" i="18"/>
  <c r="M10" i="36" s="1"/>
  <c r="U11" i="18"/>
  <c r="M9" i="36" s="1"/>
  <c r="U10" i="18"/>
  <c r="M8" i="36" s="1"/>
  <c r="U9" i="18"/>
  <c r="M7" i="36" s="1"/>
  <c r="U8" i="18"/>
  <c r="M6" i="36" s="1"/>
  <c r="M5" i="36"/>
  <c r="U36" i="17"/>
  <c r="AL34" i="36" s="1"/>
  <c r="U35" i="17"/>
  <c r="AL33" i="36" s="1"/>
  <c r="U34" i="17"/>
  <c r="AL32" i="36" s="1"/>
  <c r="U33" i="17"/>
  <c r="AL31" i="36" s="1"/>
  <c r="U32" i="17"/>
  <c r="AL30" i="36" s="1"/>
  <c r="U31" i="17"/>
  <c r="AL29" i="36" s="1"/>
  <c r="U30" i="17"/>
  <c r="AL28" i="36" s="1"/>
  <c r="U29" i="17"/>
  <c r="AL27" i="36" s="1"/>
  <c r="U28" i="17"/>
  <c r="AL26" i="36" s="1"/>
  <c r="U27" i="17"/>
  <c r="AL25" i="36" s="1"/>
  <c r="U26" i="17"/>
  <c r="AL24" i="36" s="1"/>
  <c r="U25" i="17"/>
  <c r="AL23" i="36" s="1"/>
  <c r="U24" i="17"/>
  <c r="AL22" i="36" s="1"/>
  <c r="U23" i="17"/>
  <c r="AL21" i="36" s="1"/>
  <c r="U22" i="17"/>
  <c r="AL20" i="36" s="1"/>
  <c r="U21" i="17"/>
  <c r="AL19" i="36" s="1"/>
  <c r="U20" i="17"/>
  <c r="AL18" i="36" s="1"/>
  <c r="U19" i="17"/>
  <c r="AL17" i="36" s="1"/>
  <c r="U18" i="17"/>
  <c r="AL16" i="36" s="1"/>
  <c r="U17" i="17"/>
  <c r="AL15" i="36" s="1"/>
  <c r="U16" i="17"/>
  <c r="AL14" i="36" s="1"/>
  <c r="U15" i="17"/>
  <c r="AL13" i="36" s="1"/>
  <c r="U14" i="17"/>
  <c r="AL12" i="36" s="1"/>
  <c r="U13" i="17"/>
  <c r="AL11" i="36" s="1"/>
  <c r="U12" i="17"/>
  <c r="AL10" i="36" s="1"/>
  <c r="U11" i="17"/>
  <c r="AL9" i="36" s="1"/>
  <c r="U10" i="17"/>
  <c r="AL8" i="36" s="1"/>
  <c r="U9" i="17"/>
  <c r="AL7" i="36" s="1"/>
  <c r="U8" i="17"/>
  <c r="AL6" i="36" s="1"/>
  <c r="AL5" i="36"/>
  <c r="U36" i="16"/>
  <c r="AE34" i="36" s="1"/>
  <c r="U35" i="16"/>
  <c r="AE33" i="36" s="1"/>
  <c r="U34" i="16"/>
  <c r="AE32" i="36" s="1"/>
  <c r="U33" i="16"/>
  <c r="AE31" i="36" s="1"/>
  <c r="U32" i="16"/>
  <c r="AE30" i="36" s="1"/>
  <c r="U31" i="16"/>
  <c r="AE29" i="36" s="1"/>
  <c r="U30" i="16"/>
  <c r="AE28" i="36" s="1"/>
  <c r="U29" i="16"/>
  <c r="AE27" i="36" s="1"/>
  <c r="U28" i="16"/>
  <c r="AE26" i="36" s="1"/>
  <c r="U27" i="16"/>
  <c r="AE25" i="36" s="1"/>
  <c r="U26" i="16"/>
  <c r="AE24" i="36" s="1"/>
  <c r="U25" i="16"/>
  <c r="AE23" i="36" s="1"/>
  <c r="U24" i="16"/>
  <c r="AE22" i="36" s="1"/>
  <c r="U23" i="16"/>
  <c r="AE21" i="36" s="1"/>
  <c r="U22" i="16"/>
  <c r="AE20" i="36" s="1"/>
  <c r="U21" i="16"/>
  <c r="AE19" i="36" s="1"/>
  <c r="U20" i="16"/>
  <c r="AE18" i="36" s="1"/>
  <c r="U19" i="16"/>
  <c r="AE17" i="36" s="1"/>
  <c r="U18" i="16"/>
  <c r="AE16" i="36" s="1"/>
  <c r="U17" i="16"/>
  <c r="AE15" i="36" s="1"/>
  <c r="U16" i="16"/>
  <c r="AE14" i="36" s="1"/>
  <c r="U15" i="16"/>
  <c r="AE13" i="36" s="1"/>
  <c r="U14" i="16"/>
  <c r="AE12" i="36" s="1"/>
  <c r="U13" i="16"/>
  <c r="AE11" i="36" s="1"/>
  <c r="U12" i="16"/>
  <c r="AE10" i="36" s="1"/>
  <c r="U11" i="16"/>
  <c r="AE9" i="36" s="1"/>
  <c r="U10" i="16"/>
  <c r="AE8" i="36" s="1"/>
  <c r="U9" i="16"/>
  <c r="AE7" i="36" s="1"/>
  <c r="U8" i="16"/>
  <c r="AE6" i="36" s="1"/>
  <c r="AE5" i="36"/>
  <c r="K23" i="36"/>
  <c r="AF22" i="36"/>
  <c r="U36" i="15"/>
  <c r="L34" i="36" s="1"/>
  <c r="U35" i="15"/>
  <c r="L33" i="36" s="1"/>
  <c r="U34" i="15"/>
  <c r="L32" i="36" s="1"/>
  <c r="U33" i="15"/>
  <c r="L31" i="36" s="1"/>
  <c r="U32" i="15"/>
  <c r="L30" i="36" s="1"/>
  <c r="U31" i="15"/>
  <c r="L29" i="36" s="1"/>
  <c r="U30" i="15"/>
  <c r="L28" i="36" s="1"/>
  <c r="U29" i="15"/>
  <c r="L27" i="36" s="1"/>
  <c r="U28" i="15"/>
  <c r="L26" i="36" s="1"/>
  <c r="U27" i="15"/>
  <c r="L25" i="36" s="1"/>
  <c r="U26" i="15"/>
  <c r="L24" i="36" s="1"/>
  <c r="U25" i="15"/>
  <c r="L23" i="36" s="1"/>
  <c r="U24" i="15"/>
  <c r="L22" i="36" s="1"/>
  <c r="U23" i="15"/>
  <c r="L21" i="36" s="1"/>
  <c r="U22" i="15"/>
  <c r="L20" i="36" s="1"/>
  <c r="U21" i="15"/>
  <c r="L19" i="36" s="1"/>
  <c r="U20" i="15"/>
  <c r="L18" i="36" s="1"/>
  <c r="U19" i="15"/>
  <c r="L17" i="36" s="1"/>
  <c r="U18" i="15"/>
  <c r="L16" i="36" s="1"/>
  <c r="U17" i="15"/>
  <c r="L15" i="36" s="1"/>
  <c r="U16" i="15"/>
  <c r="L14" i="36" s="1"/>
  <c r="U15" i="15"/>
  <c r="L13" i="36" s="1"/>
  <c r="U14" i="15"/>
  <c r="L12" i="36" s="1"/>
  <c r="U13" i="15"/>
  <c r="L11" i="36" s="1"/>
  <c r="U12" i="15"/>
  <c r="L10" i="36" s="1"/>
  <c r="U11" i="15"/>
  <c r="L9" i="36" s="1"/>
  <c r="U10" i="15"/>
  <c r="L8" i="36" s="1"/>
  <c r="U9" i="15"/>
  <c r="L7" i="36" s="1"/>
  <c r="U8" i="15"/>
  <c r="L6" i="36" s="1"/>
  <c r="L5" i="36"/>
  <c r="U36" i="14"/>
  <c r="W34" i="36" s="1"/>
  <c r="U35" i="14"/>
  <c r="W33" i="36" s="1"/>
  <c r="U34" i="14"/>
  <c r="W32" i="36" s="1"/>
  <c r="U33" i="14"/>
  <c r="W31" i="36" s="1"/>
  <c r="U32" i="14"/>
  <c r="W30" i="36" s="1"/>
  <c r="U31" i="14"/>
  <c r="W29" i="36" s="1"/>
  <c r="U30" i="14"/>
  <c r="W28" i="36" s="1"/>
  <c r="U29" i="14"/>
  <c r="W27" i="36" s="1"/>
  <c r="U28" i="14"/>
  <c r="W26" i="36" s="1"/>
  <c r="U27" i="14"/>
  <c r="W25" i="36" s="1"/>
  <c r="U26" i="14"/>
  <c r="W24" i="36" s="1"/>
  <c r="U25" i="14"/>
  <c r="W23" i="36" s="1"/>
  <c r="U24" i="14"/>
  <c r="W22" i="36" s="1"/>
  <c r="U23" i="14"/>
  <c r="W21" i="36" s="1"/>
  <c r="U22" i="14"/>
  <c r="W20" i="36" s="1"/>
  <c r="U21" i="14"/>
  <c r="W19" i="36" s="1"/>
  <c r="U20" i="14"/>
  <c r="W18" i="36" s="1"/>
  <c r="U19" i="14"/>
  <c r="W17" i="36" s="1"/>
  <c r="U18" i="14"/>
  <c r="W16" i="36" s="1"/>
  <c r="U17" i="14"/>
  <c r="W15" i="36" s="1"/>
  <c r="U16" i="14"/>
  <c r="W14" i="36" s="1"/>
  <c r="U15" i="14"/>
  <c r="W13" i="36" s="1"/>
  <c r="U14" i="14"/>
  <c r="W12" i="36" s="1"/>
  <c r="U13" i="14"/>
  <c r="W11" i="36" s="1"/>
  <c r="U12" i="14"/>
  <c r="W10" i="36" s="1"/>
  <c r="U11" i="14"/>
  <c r="W9" i="36" s="1"/>
  <c r="U10" i="14"/>
  <c r="W8" i="36" s="1"/>
  <c r="U9" i="14"/>
  <c r="W7" i="36" s="1"/>
  <c r="U8" i="14"/>
  <c r="W6" i="36" s="1"/>
  <c r="W5" i="36"/>
  <c r="U36" i="13"/>
  <c r="AA34" i="36" s="1"/>
  <c r="U35" i="13"/>
  <c r="AA33" i="36" s="1"/>
  <c r="U34" i="13"/>
  <c r="AA32" i="36" s="1"/>
  <c r="U33" i="13"/>
  <c r="AA31" i="36" s="1"/>
  <c r="U32" i="13"/>
  <c r="AA30" i="36" s="1"/>
  <c r="U31" i="13"/>
  <c r="AA29" i="36" s="1"/>
  <c r="U30" i="13"/>
  <c r="AA28" i="36" s="1"/>
  <c r="U29" i="13"/>
  <c r="AA27" i="36" s="1"/>
  <c r="U28" i="13"/>
  <c r="AA26" i="36" s="1"/>
  <c r="U27" i="13"/>
  <c r="AA25" i="36" s="1"/>
  <c r="U26" i="13"/>
  <c r="AA24" i="36" s="1"/>
  <c r="U25" i="13"/>
  <c r="AA23" i="36" s="1"/>
  <c r="U24" i="13"/>
  <c r="AA22" i="36" s="1"/>
  <c r="U23" i="13"/>
  <c r="AA21" i="36" s="1"/>
  <c r="U22" i="13"/>
  <c r="AA20" i="36" s="1"/>
  <c r="U21" i="13"/>
  <c r="AA19" i="36" s="1"/>
  <c r="U20" i="13"/>
  <c r="AA18" i="36" s="1"/>
  <c r="U19" i="13"/>
  <c r="AA17" i="36" s="1"/>
  <c r="U18" i="13"/>
  <c r="AA16" i="36" s="1"/>
  <c r="U17" i="13"/>
  <c r="AA15" i="36" s="1"/>
  <c r="U16" i="13"/>
  <c r="AA14" i="36" s="1"/>
  <c r="U15" i="13"/>
  <c r="AA13" i="36" s="1"/>
  <c r="U14" i="13"/>
  <c r="AA12" i="36" s="1"/>
  <c r="U13" i="13"/>
  <c r="AA11" i="36" s="1"/>
  <c r="U12" i="13"/>
  <c r="AA10" i="36" s="1"/>
  <c r="U11" i="13"/>
  <c r="AA9" i="36" s="1"/>
  <c r="U10" i="13"/>
  <c r="AA8" i="36" s="1"/>
  <c r="U9" i="13"/>
  <c r="AA7" i="36" s="1"/>
  <c r="U8" i="13"/>
  <c r="AA6" i="36" s="1"/>
  <c r="AA5" i="36"/>
  <c r="U36" i="12"/>
  <c r="F34" i="36" s="1"/>
  <c r="U35" i="12"/>
  <c r="F33" i="36" s="1"/>
  <c r="U34" i="12"/>
  <c r="F32" i="36" s="1"/>
  <c r="U33" i="12"/>
  <c r="F31" i="36" s="1"/>
  <c r="U32" i="12"/>
  <c r="F30" i="36" s="1"/>
  <c r="U31" i="12"/>
  <c r="F29" i="36" s="1"/>
  <c r="U30" i="12"/>
  <c r="F28" i="36" s="1"/>
  <c r="U29" i="12"/>
  <c r="F27" i="36" s="1"/>
  <c r="U28" i="12"/>
  <c r="F26" i="36" s="1"/>
  <c r="U27" i="12"/>
  <c r="F25" i="36" s="1"/>
  <c r="U26" i="12"/>
  <c r="F24" i="36" s="1"/>
  <c r="U25" i="12"/>
  <c r="F23" i="36" s="1"/>
  <c r="U24" i="12"/>
  <c r="F22" i="36" s="1"/>
  <c r="U23" i="12"/>
  <c r="F21" i="36" s="1"/>
  <c r="U22" i="12"/>
  <c r="F20" i="36" s="1"/>
  <c r="U21" i="12"/>
  <c r="F19" i="36" s="1"/>
  <c r="U20" i="12"/>
  <c r="F18" i="36" s="1"/>
  <c r="U19" i="12"/>
  <c r="F17" i="36" s="1"/>
  <c r="U18" i="12"/>
  <c r="F16" i="36" s="1"/>
  <c r="U17" i="12"/>
  <c r="F15" i="36" s="1"/>
  <c r="U16" i="12"/>
  <c r="F14" i="36" s="1"/>
  <c r="U15" i="12"/>
  <c r="F13" i="36" s="1"/>
  <c r="U14" i="12"/>
  <c r="F12" i="36" s="1"/>
  <c r="U13" i="12"/>
  <c r="F11" i="36" s="1"/>
  <c r="U12" i="12"/>
  <c r="F10" i="36" s="1"/>
  <c r="U11" i="12"/>
  <c r="F9" i="36" s="1"/>
  <c r="U10" i="12"/>
  <c r="F8" i="36" s="1"/>
  <c r="U9" i="12"/>
  <c r="F7" i="36" s="1"/>
  <c r="U8" i="12"/>
  <c r="F6" i="36" s="1"/>
  <c r="U36" i="11"/>
  <c r="AI34" i="36" s="1"/>
  <c r="U35" i="11"/>
  <c r="AI33" i="36" s="1"/>
  <c r="U34" i="11"/>
  <c r="AI32" i="36" s="1"/>
  <c r="U33" i="11"/>
  <c r="AI31" i="36" s="1"/>
  <c r="U32" i="11"/>
  <c r="AI30" i="36" s="1"/>
  <c r="U31" i="11"/>
  <c r="AI29" i="36" s="1"/>
  <c r="U30" i="11"/>
  <c r="AI28" i="36" s="1"/>
  <c r="U29" i="11"/>
  <c r="AI27" i="36" s="1"/>
  <c r="U28" i="11"/>
  <c r="AI26" i="36" s="1"/>
  <c r="U27" i="11"/>
  <c r="AI25" i="36" s="1"/>
  <c r="U26" i="11"/>
  <c r="AI24" i="36" s="1"/>
  <c r="U25" i="11"/>
  <c r="AI23" i="36" s="1"/>
  <c r="U24" i="11"/>
  <c r="AI22" i="36" s="1"/>
  <c r="U23" i="11"/>
  <c r="AI21" i="36" s="1"/>
  <c r="U22" i="11"/>
  <c r="AI20" i="36" s="1"/>
  <c r="U21" i="11"/>
  <c r="AI19" i="36" s="1"/>
  <c r="U20" i="11"/>
  <c r="AI18" i="36" s="1"/>
  <c r="U19" i="11"/>
  <c r="AI17" i="36" s="1"/>
  <c r="U18" i="11"/>
  <c r="AI16" i="36" s="1"/>
  <c r="U17" i="11"/>
  <c r="AI15" i="36" s="1"/>
  <c r="U16" i="11"/>
  <c r="AI14" i="36" s="1"/>
  <c r="U15" i="11"/>
  <c r="AI13" i="36" s="1"/>
  <c r="U14" i="11"/>
  <c r="AI12" i="36" s="1"/>
  <c r="U13" i="11"/>
  <c r="AI11" i="36" s="1"/>
  <c r="U12" i="11"/>
  <c r="AI10" i="36" s="1"/>
  <c r="U11" i="11"/>
  <c r="AI9" i="36" s="1"/>
  <c r="U10" i="11"/>
  <c r="AI8" i="36" s="1"/>
  <c r="U9" i="11"/>
  <c r="AI7" i="36" s="1"/>
  <c r="U8" i="11"/>
  <c r="AI6" i="36" s="1"/>
  <c r="AI5" i="36"/>
  <c r="U36" i="10"/>
  <c r="AC34" i="36" s="1"/>
  <c r="U35" i="10"/>
  <c r="AC33" i="36" s="1"/>
  <c r="U34" i="10"/>
  <c r="AC32" i="36" s="1"/>
  <c r="U33" i="10"/>
  <c r="AC31" i="36" s="1"/>
  <c r="U32" i="10"/>
  <c r="AC30" i="36" s="1"/>
  <c r="U31" i="10"/>
  <c r="AC29" i="36" s="1"/>
  <c r="U30" i="10"/>
  <c r="AC28" i="36" s="1"/>
  <c r="U29" i="10"/>
  <c r="AC27" i="36" s="1"/>
  <c r="U28" i="10"/>
  <c r="AC26" i="36" s="1"/>
  <c r="U27" i="10"/>
  <c r="AC25" i="36" s="1"/>
  <c r="U26" i="10"/>
  <c r="AC24" i="36" s="1"/>
  <c r="U25" i="10"/>
  <c r="AC23" i="36" s="1"/>
  <c r="U24" i="10"/>
  <c r="AC22" i="36" s="1"/>
  <c r="U23" i="10"/>
  <c r="AC21" i="36" s="1"/>
  <c r="U22" i="10"/>
  <c r="AC20" i="36" s="1"/>
  <c r="U21" i="10"/>
  <c r="AC19" i="36" s="1"/>
  <c r="U20" i="10"/>
  <c r="AC18" i="36" s="1"/>
  <c r="U19" i="10"/>
  <c r="AC17" i="36" s="1"/>
  <c r="U18" i="10"/>
  <c r="AC16" i="36" s="1"/>
  <c r="U17" i="10"/>
  <c r="AC15" i="36" s="1"/>
  <c r="U16" i="10"/>
  <c r="AC14" i="36" s="1"/>
  <c r="U15" i="10"/>
  <c r="AC13" i="36" s="1"/>
  <c r="U14" i="10"/>
  <c r="AC12" i="36" s="1"/>
  <c r="U13" i="10"/>
  <c r="AC11" i="36" s="1"/>
  <c r="U12" i="10"/>
  <c r="AC10" i="36" s="1"/>
  <c r="U11" i="10"/>
  <c r="AC9" i="36" s="1"/>
  <c r="U10" i="10"/>
  <c r="AC8" i="36" s="1"/>
  <c r="U9" i="10"/>
  <c r="AC7" i="36" s="1"/>
  <c r="U8" i="10"/>
  <c r="AC6" i="36" s="1"/>
  <c r="AC5" i="36"/>
  <c r="U36" i="9"/>
  <c r="P34" i="36" s="1"/>
  <c r="U35" i="9"/>
  <c r="P33" i="36" s="1"/>
  <c r="U34" i="9"/>
  <c r="P32" i="36" s="1"/>
  <c r="U33" i="9"/>
  <c r="P31" i="36" s="1"/>
  <c r="U32" i="9"/>
  <c r="P30" i="36" s="1"/>
  <c r="U31" i="9"/>
  <c r="P29" i="36" s="1"/>
  <c r="U28" i="9"/>
  <c r="P26" i="36" s="1"/>
  <c r="U23" i="9"/>
  <c r="P21" i="36" s="1"/>
  <c r="U22" i="9"/>
  <c r="P20" i="36" s="1"/>
  <c r="U21" i="9"/>
  <c r="P19" i="36" s="1"/>
  <c r="U20" i="9"/>
  <c r="P18" i="36" s="1"/>
  <c r="U19" i="9"/>
  <c r="P17" i="36" s="1"/>
  <c r="U18" i="9"/>
  <c r="P16" i="36" s="1"/>
  <c r="U17" i="9"/>
  <c r="P15" i="36" s="1"/>
  <c r="U16" i="9"/>
  <c r="P14" i="36" s="1"/>
  <c r="U15" i="9"/>
  <c r="P13" i="36" s="1"/>
  <c r="U14" i="9"/>
  <c r="P12" i="36" s="1"/>
  <c r="U13" i="9"/>
  <c r="P11" i="36" s="1"/>
  <c r="U12" i="9"/>
  <c r="P10" i="36" s="1"/>
  <c r="U11" i="9"/>
  <c r="P9" i="36" s="1"/>
  <c r="U10" i="9"/>
  <c r="P8" i="36" s="1"/>
  <c r="U9" i="9"/>
  <c r="P7" i="36" s="1"/>
  <c r="U8" i="9"/>
  <c r="P6" i="36" s="1"/>
  <c r="P5" i="36"/>
  <c r="U36" i="8"/>
  <c r="V34" i="36" s="1"/>
  <c r="U35" i="8"/>
  <c r="V33" i="36" s="1"/>
  <c r="U34" i="8"/>
  <c r="V32" i="36" s="1"/>
  <c r="U33" i="8"/>
  <c r="V31" i="36" s="1"/>
  <c r="U32" i="8"/>
  <c r="V30" i="36" s="1"/>
  <c r="U31" i="8"/>
  <c r="V29" i="36" s="1"/>
  <c r="U30" i="8"/>
  <c r="V28" i="36" s="1"/>
  <c r="U29" i="8"/>
  <c r="V27" i="36" s="1"/>
  <c r="U28" i="8"/>
  <c r="V26" i="36" s="1"/>
  <c r="U27" i="8"/>
  <c r="V25" i="36" s="1"/>
  <c r="U26" i="8"/>
  <c r="V24" i="36" s="1"/>
  <c r="U25" i="8"/>
  <c r="V23" i="36" s="1"/>
  <c r="U24" i="8"/>
  <c r="V22" i="36" s="1"/>
  <c r="U23" i="8"/>
  <c r="V21" i="36" s="1"/>
  <c r="U22" i="8"/>
  <c r="V20" i="36" s="1"/>
  <c r="U21" i="8"/>
  <c r="V19" i="36" s="1"/>
  <c r="U20" i="8"/>
  <c r="V18" i="36" s="1"/>
  <c r="U19" i="8"/>
  <c r="V17" i="36" s="1"/>
  <c r="U18" i="8"/>
  <c r="V16" i="36" s="1"/>
  <c r="U17" i="8"/>
  <c r="V15" i="36" s="1"/>
  <c r="U16" i="8"/>
  <c r="V14" i="36" s="1"/>
  <c r="U15" i="8"/>
  <c r="V13" i="36" s="1"/>
  <c r="U14" i="8"/>
  <c r="V12" i="36" s="1"/>
  <c r="U13" i="8"/>
  <c r="V11" i="36" s="1"/>
  <c r="U12" i="8"/>
  <c r="V10" i="36" s="1"/>
  <c r="U11" i="8"/>
  <c r="V9" i="36" s="1"/>
  <c r="U10" i="8"/>
  <c r="V8" i="36" s="1"/>
  <c r="U9" i="8"/>
  <c r="V7" i="36" s="1"/>
  <c r="U8" i="8"/>
  <c r="V6" i="36" s="1"/>
  <c r="V5" i="36"/>
  <c r="U36" i="7"/>
  <c r="Y34" i="36" s="1"/>
  <c r="U35" i="7"/>
  <c r="Y33" i="36" s="1"/>
  <c r="U34" i="7"/>
  <c r="Y32" i="36" s="1"/>
  <c r="U33" i="7"/>
  <c r="Y31" i="36" s="1"/>
  <c r="U32" i="7"/>
  <c r="Y30" i="36" s="1"/>
  <c r="U31" i="7"/>
  <c r="Y29" i="36" s="1"/>
  <c r="U30" i="7"/>
  <c r="Y28" i="36" s="1"/>
  <c r="U29" i="7"/>
  <c r="Y27" i="36" s="1"/>
  <c r="U28" i="7"/>
  <c r="Y26" i="36" s="1"/>
  <c r="U27" i="7"/>
  <c r="Y25" i="36" s="1"/>
  <c r="U26" i="7"/>
  <c r="Y24" i="36" s="1"/>
  <c r="U25" i="7"/>
  <c r="Y23" i="36" s="1"/>
  <c r="U24" i="7"/>
  <c r="Y22" i="36" s="1"/>
  <c r="U23" i="7"/>
  <c r="Y21" i="36" s="1"/>
  <c r="U22" i="7"/>
  <c r="Y20" i="36" s="1"/>
  <c r="Y19" i="36"/>
  <c r="Y18" i="36"/>
  <c r="Y17" i="36"/>
  <c r="Y16" i="36"/>
  <c r="Y15" i="36"/>
  <c r="Y14" i="36"/>
  <c r="Y13" i="36"/>
  <c r="Y12" i="36"/>
  <c r="Y11" i="36"/>
  <c r="Y10" i="36"/>
  <c r="Y9" i="36"/>
  <c r="Y8" i="36"/>
  <c r="Y7" i="36"/>
  <c r="Y6" i="36"/>
  <c r="Y5" i="36"/>
  <c r="U36" i="6"/>
  <c r="K34" i="36" s="1"/>
  <c r="U35" i="6"/>
  <c r="K33" i="36" s="1"/>
  <c r="U34" i="6"/>
  <c r="K32" i="36" s="1"/>
  <c r="U33" i="6"/>
  <c r="K31" i="36" s="1"/>
  <c r="U32" i="6"/>
  <c r="K30" i="36" s="1"/>
  <c r="U31" i="6"/>
  <c r="K29" i="36" s="1"/>
  <c r="U30" i="6"/>
  <c r="K28" i="36" s="1"/>
  <c r="U29" i="6"/>
  <c r="K27" i="36" s="1"/>
  <c r="U28" i="6"/>
  <c r="K26" i="36" s="1"/>
  <c r="U27" i="6"/>
  <c r="K25" i="36" s="1"/>
  <c r="U26" i="6"/>
  <c r="K24" i="36" s="1"/>
  <c r="U24" i="6"/>
  <c r="K22" i="36" s="1"/>
  <c r="U23" i="6"/>
  <c r="K21" i="36" s="1"/>
  <c r="U22" i="6"/>
  <c r="K20" i="36" s="1"/>
  <c r="U21" i="6"/>
  <c r="K19" i="36" s="1"/>
  <c r="U20" i="6"/>
  <c r="K18" i="36" s="1"/>
  <c r="U19" i="6"/>
  <c r="K17" i="36" s="1"/>
  <c r="U18" i="6"/>
  <c r="K16" i="36" s="1"/>
  <c r="U17" i="6"/>
  <c r="K15" i="36" s="1"/>
  <c r="U16" i="6"/>
  <c r="K14" i="36" s="1"/>
  <c r="U15" i="6"/>
  <c r="K13" i="36" s="1"/>
  <c r="U14" i="6"/>
  <c r="K12" i="36" s="1"/>
  <c r="U13" i="6"/>
  <c r="K11" i="36" s="1"/>
  <c r="U12" i="6"/>
  <c r="K10" i="36" s="1"/>
  <c r="U11" i="6"/>
  <c r="K9" i="36" s="1"/>
  <c r="U10" i="6"/>
  <c r="K8" i="36" s="1"/>
  <c r="U9" i="6"/>
  <c r="K7" i="36" s="1"/>
  <c r="U8" i="6"/>
  <c r="K6" i="36" s="1"/>
  <c r="U36" i="5"/>
  <c r="J34" i="36" s="1"/>
  <c r="U35" i="5"/>
  <c r="J33" i="36" s="1"/>
  <c r="U34" i="5"/>
  <c r="J32" i="36" s="1"/>
  <c r="U33" i="5"/>
  <c r="J31" i="36" s="1"/>
  <c r="U32" i="5"/>
  <c r="J30" i="36" s="1"/>
  <c r="U31" i="5"/>
  <c r="J29" i="36" s="1"/>
  <c r="U30" i="5"/>
  <c r="J28" i="36" s="1"/>
  <c r="U29" i="5"/>
  <c r="J27" i="36" s="1"/>
  <c r="U28" i="5"/>
  <c r="J26" i="36" s="1"/>
  <c r="U27" i="5"/>
  <c r="J25" i="36" s="1"/>
  <c r="U26" i="5"/>
  <c r="J24" i="36" s="1"/>
  <c r="U25" i="5"/>
  <c r="J23" i="36" s="1"/>
  <c r="U24" i="5"/>
  <c r="J22" i="36" s="1"/>
  <c r="U23" i="5"/>
  <c r="J21" i="36" s="1"/>
  <c r="U22" i="5"/>
  <c r="J20" i="36" s="1"/>
  <c r="U21" i="5"/>
  <c r="J19" i="36" s="1"/>
  <c r="U20" i="5"/>
  <c r="J18" i="36" s="1"/>
  <c r="U19" i="5"/>
  <c r="J17" i="36" s="1"/>
  <c r="U18" i="5"/>
  <c r="J16" i="36" s="1"/>
  <c r="U17" i="5"/>
  <c r="J15" i="36" s="1"/>
  <c r="U16" i="5"/>
  <c r="J14" i="36" s="1"/>
  <c r="U15" i="5"/>
  <c r="J13" i="36" s="1"/>
  <c r="U14" i="5"/>
  <c r="J12" i="36" s="1"/>
  <c r="U13" i="5"/>
  <c r="J11" i="36" s="1"/>
  <c r="U12" i="5"/>
  <c r="J10" i="36" s="1"/>
  <c r="U11" i="5"/>
  <c r="J9" i="36" s="1"/>
  <c r="U10" i="5"/>
  <c r="J8" i="36" s="1"/>
  <c r="U9" i="5"/>
  <c r="J7" i="36" s="1"/>
  <c r="U8" i="5"/>
  <c r="J6" i="36" s="1"/>
  <c r="U36" i="4"/>
  <c r="AF34" i="36" s="1"/>
  <c r="U35" i="4"/>
  <c r="AF33" i="36" s="1"/>
  <c r="U34" i="4"/>
  <c r="AF32" i="36" s="1"/>
  <c r="U33" i="4"/>
  <c r="AF31" i="36" s="1"/>
  <c r="U32" i="4"/>
  <c r="AF30" i="36" s="1"/>
  <c r="U31" i="4"/>
  <c r="AF29" i="36" s="1"/>
  <c r="U30" i="4"/>
  <c r="AF28" i="36" s="1"/>
  <c r="U29" i="4"/>
  <c r="AF27" i="36" s="1"/>
  <c r="U28" i="4"/>
  <c r="AF26" i="36" s="1"/>
  <c r="U27" i="4"/>
  <c r="AF25" i="36" s="1"/>
  <c r="U26" i="4"/>
  <c r="AF24" i="36" s="1"/>
  <c r="U25" i="4"/>
  <c r="AF23" i="36" s="1"/>
  <c r="U23" i="4"/>
  <c r="AF21" i="36" s="1"/>
  <c r="U22" i="4"/>
  <c r="AF20" i="36" s="1"/>
  <c r="U21" i="4"/>
  <c r="AF19" i="36" s="1"/>
  <c r="U20" i="4"/>
  <c r="AF18" i="36" s="1"/>
  <c r="U19" i="4"/>
  <c r="AF17" i="36" s="1"/>
  <c r="U18" i="4"/>
  <c r="AF16" i="36" s="1"/>
  <c r="U17" i="4"/>
  <c r="AF15" i="36" s="1"/>
  <c r="U16" i="4"/>
  <c r="AF14" i="36" s="1"/>
  <c r="U15" i="4"/>
  <c r="AF13" i="36" s="1"/>
  <c r="U14" i="4"/>
  <c r="AF12" i="36" s="1"/>
  <c r="U13" i="4"/>
  <c r="AF11" i="36" s="1"/>
  <c r="U12" i="4"/>
  <c r="AF10" i="36" s="1"/>
  <c r="U11" i="4"/>
  <c r="AF9" i="36" s="1"/>
  <c r="U10" i="4"/>
  <c r="AF8" i="36" s="1"/>
  <c r="U9" i="4"/>
  <c r="AF7" i="36" s="1"/>
  <c r="U8" i="4"/>
  <c r="AF6" i="36" s="1"/>
  <c r="AF5" i="36"/>
  <c r="C20" i="36"/>
  <c r="N23" i="1"/>
  <c r="N12" i="1"/>
  <c r="N11" i="1"/>
  <c r="N9" i="1"/>
  <c r="N18" i="1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N22" i="1"/>
  <c r="N21" i="1"/>
  <c r="N20" i="1"/>
  <c r="N19" i="1"/>
  <c r="N17" i="1"/>
  <c r="N16" i="1"/>
  <c r="N15" i="1"/>
  <c r="N14" i="1"/>
  <c r="N13" i="1"/>
  <c r="AG12" i="36"/>
  <c r="U36" i="3"/>
  <c r="AG34" i="36" s="1"/>
  <c r="U35" i="3"/>
  <c r="AG33" i="36" s="1"/>
  <c r="U34" i="3"/>
  <c r="AG32" i="36" s="1"/>
  <c r="U33" i="3"/>
  <c r="AG31" i="36" s="1"/>
  <c r="U32" i="3"/>
  <c r="AG30" i="36" s="1"/>
  <c r="U31" i="3"/>
  <c r="AG29" i="36" s="1"/>
  <c r="U30" i="3"/>
  <c r="AG28" i="36" s="1"/>
  <c r="U29" i="3"/>
  <c r="AG27" i="36" s="1"/>
  <c r="U28" i="3"/>
  <c r="AG26" i="36" s="1"/>
  <c r="U27" i="3"/>
  <c r="AG25" i="36" s="1"/>
  <c r="U26" i="3"/>
  <c r="AG24" i="36" s="1"/>
  <c r="U25" i="3"/>
  <c r="AG23" i="36" s="1"/>
  <c r="U24" i="3"/>
  <c r="AG22" i="36" s="1"/>
  <c r="U23" i="3"/>
  <c r="AG21" i="36" s="1"/>
  <c r="U22" i="3"/>
  <c r="AG20" i="36" s="1"/>
  <c r="U21" i="3"/>
  <c r="AG19" i="36" s="1"/>
  <c r="U20" i="3"/>
  <c r="AG18" i="36" s="1"/>
  <c r="U19" i="3"/>
  <c r="AG17" i="36" s="1"/>
  <c r="U18" i="3"/>
  <c r="AG16" i="36" s="1"/>
  <c r="U17" i="3"/>
  <c r="AG15" i="36" s="1"/>
  <c r="U16" i="3"/>
  <c r="AG14" i="36" s="1"/>
  <c r="AG13" i="36"/>
  <c r="AG11" i="36"/>
  <c r="AG10" i="36"/>
  <c r="AG9" i="36"/>
  <c r="AG8" i="36"/>
  <c r="AG7" i="36"/>
  <c r="AG6" i="36"/>
  <c r="AG5" i="36"/>
  <c r="AN24" i="36" l="1"/>
  <c r="AO24" i="36" s="1"/>
  <c r="AN25" i="36"/>
  <c r="AN26" i="36"/>
  <c r="AN12" i="36"/>
  <c r="AN20" i="36"/>
  <c r="AP20" i="36" s="1"/>
  <c r="AN31" i="36"/>
  <c r="AO31" i="36" s="1"/>
  <c r="AN9" i="36"/>
  <c r="AN17" i="36"/>
  <c r="AN28" i="36"/>
  <c r="AN7" i="36"/>
  <c r="AN15" i="36"/>
  <c r="AN19" i="36"/>
  <c r="AN23" i="36"/>
  <c r="AO23" i="36" s="1"/>
  <c r="AN30" i="36"/>
  <c r="AN34" i="36"/>
  <c r="AO34" i="36" s="1"/>
  <c r="AN8" i="36"/>
  <c r="AN16" i="36"/>
  <c r="AN27" i="36"/>
  <c r="AN5" i="36"/>
  <c r="AP5" i="36" s="1"/>
  <c r="AN13" i="36"/>
  <c r="AN21" i="36"/>
  <c r="AP21" i="36" s="1"/>
  <c r="AN32" i="36"/>
  <c r="AP32" i="36" s="1"/>
  <c r="AN6" i="36"/>
  <c r="AP6" i="36" s="1"/>
  <c r="AN14" i="36"/>
  <c r="AN18" i="36"/>
  <c r="AN22" i="36"/>
  <c r="AN29" i="36"/>
  <c r="AN33" i="36"/>
  <c r="AO33" i="36" s="1"/>
  <c r="J35" i="36"/>
  <c r="V35" i="36"/>
  <c r="W35" i="36"/>
  <c r="E35" i="36"/>
  <c r="N35" i="36"/>
  <c r="H35" i="36"/>
  <c r="F35" i="36"/>
  <c r="M35" i="36"/>
  <c r="I35" i="36"/>
  <c r="G35" i="36"/>
  <c r="X35" i="36"/>
  <c r="S35" i="36"/>
  <c r="O35" i="36"/>
  <c r="K35" i="36"/>
  <c r="P35" i="36"/>
  <c r="L35" i="36"/>
  <c r="R35" i="36"/>
  <c r="C19" i="36"/>
  <c r="C16" i="36"/>
  <c r="C17" i="36"/>
  <c r="C14" i="36"/>
  <c r="C15" i="36"/>
  <c r="C18" i="36"/>
  <c r="C13" i="36"/>
  <c r="C10" i="36"/>
  <c r="C12" i="36"/>
  <c r="C5" i="36"/>
  <c r="C9" i="36"/>
  <c r="C11" i="36"/>
  <c r="C6" i="36"/>
  <c r="C8" i="36"/>
  <c r="C7" i="36"/>
  <c r="N4" i="1"/>
  <c r="N2" i="1"/>
  <c r="AQ5" i="36" l="1"/>
  <c r="AS5" i="36" s="1"/>
  <c r="AS2" i="36" s="1"/>
  <c r="AQ2" i="36" s="1"/>
  <c r="AP23" i="36"/>
  <c r="AP24" i="36"/>
  <c r="AP26" i="36"/>
  <c r="AO26" i="36"/>
  <c r="AP22" i="36"/>
  <c r="AO22" i="36"/>
  <c r="AP27" i="36"/>
  <c r="AO27" i="36"/>
  <c r="AP25" i="36"/>
  <c r="AO25" i="36"/>
  <c r="AP15" i="36"/>
  <c r="AP12" i="36"/>
  <c r="AP16" i="36"/>
  <c r="AO8" i="36"/>
  <c r="AO6" i="36"/>
  <c r="AO7" i="36"/>
  <c r="AP18" i="36"/>
  <c r="AP13" i="36"/>
  <c r="AP19" i="36"/>
  <c r="AP14" i="36"/>
  <c r="AP17" i="36"/>
  <c r="AP9" i="36"/>
  <c r="AP31" i="36"/>
  <c r="AP34" i="36"/>
  <c r="AO32" i="36"/>
  <c r="AP33" i="36"/>
  <c r="AO5" i="36"/>
  <c r="AP7" i="36"/>
  <c r="AP8" i="36"/>
  <c r="AO9" i="36"/>
  <c r="AP28" i="36"/>
  <c r="AO28" i="36"/>
  <c r="AO20" i="36"/>
  <c r="AO16" i="36"/>
  <c r="AO12" i="36"/>
  <c r="AO19" i="36"/>
  <c r="AO15" i="36"/>
  <c r="AP30" i="36"/>
  <c r="AO30" i="36"/>
  <c r="AO18" i="36"/>
  <c r="AO14" i="36"/>
  <c r="AP29" i="36"/>
  <c r="AO29" i="36"/>
  <c r="AO21" i="36"/>
  <c r="AO17" i="36"/>
  <c r="AO13" i="36"/>
  <c r="U12" i="29"/>
  <c r="U10" i="36" s="1"/>
  <c r="AN10" i="36" s="1"/>
  <c r="U13" i="29"/>
  <c r="U11" i="36" s="1"/>
  <c r="AN11" i="36" s="1"/>
  <c r="AP11" i="36" s="1"/>
  <c r="AO10" i="36" l="1"/>
  <c r="AP10" i="36"/>
  <c r="U35" i="36"/>
  <c r="AO11" i="36"/>
  <c r="O34" i="44" l="1"/>
</calcChain>
</file>

<file path=xl/sharedStrings.xml><?xml version="1.0" encoding="utf-8"?>
<sst xmlns="http://schemas.openxmlformats.org/spreadsheetml/2006/main" count="4371" uniqueCount="289">
  <si>
    <t xml:space="preserve"> </t>
  </si>
  <si>
    <t xml:space="preserve"> Date</t>
  </si>
  <si>
    <t xml:space="preserve"> Time</t>
  </si>
  <si>
    <t xml:space="preserve"> Cor Vol</t>
  </si>
  <si>
    <t xml:space="preserve"> Unc Vol</t>
  </si>
  <si>
    <t xml:space="preserve"> Cor Factor</t>
  </si>
  <si>
    <t xml:space="preserve"> Peak Flow</t>
  </si>
  <si>
    <t xml:space="preserve"> m³</t>
  </si>
  <si>
    <t xml:space="preserve"> PSI</t>
  </si>
  <si>
    <t xml:space="preserve"> °C</t>
  </si>
  <si>
    <t xml:space="preserve"> Nm³/H</t>
  </si>
  <si>
    <t xml:space="preserve"> Fpv²</t>
  </si>
  <si>
    <t xml:space="preserve"> V</t>
  </si>
  <si>
    <t xml:space="preserve"> 9:00:00 a.m. </t>
  </si>
  <si>
    <t>02/09/42014, 30 Bar, Finware 1.9.</t>
  </si>
  <si>
    <t>Medidor :</t>
  </si>
  <si>
    <t xml:space="preserve">11M 175 No. serie. </t>
  </si>
  <si>
    <t>Flujo Pico</t>
  </si>
  <si>
    <t>Cap. Maxima :</t>
  </si>
  <si>
    <t>EZR de 2" Roscado Trim 60%</t>
  </si>
  <si>
    <t>Volumen TOTAL del Mes</t>
  </si>
  <si>
    <t>Valv. de Seguridad :</t>
  </si>
  <si>
    <t>Volumen</t>
  </si>
  <si>
    <t>Bullhorn :</t>
  </si>
  <si>
    <t>acumulado</t>
  </si>
  <si>
    <t>Consumo</t>
  </si>
  <si>
    <t>Log</t>
  </si>
  <si>
    <t>en micro</t>
  </si>
  <si>
    <t xml:space="preserve"> Uncorrect</t>
  </si>
  <si>
    <t xml:space="preserve"> Average</t>
  </si>
  <si>
    <t xml:space="preserve"> Super</t>
  </si>
  <si>
    <t xml:space="preserve"> Min</t>
  </si>
  <si>
    <t xml:space="preserve"> Max</t>
  </si>
  <si>
    <t xml:space="preserve"> Ending</t>
  </si>
  <si>
    <t xml:space="preserve"> Batt.</t>
  </si>
  <si>
    <t>por Día en</t>
  </si>
  <si>
    <t>Number</t>
  </si>
  <si>
    <t>Fault Vol</t>
  </si>
  <si>
    <t>Pressure</t>
  </si>
  <si>
    <t>Temperature</t>
  </si>
  <si>
    <t>Flow</t>
  </si>
  <si>
    <t>comp</t>
  </si>
  <si>
    <t>Press</t>
  </si>
  <si>
    <t xml:space="preserve"> Temp</t>
  </si>
  <si>
    <t>Temp</t>
  </si>
  <si>
    <t>Voltage</t>
  </si>
  <si>
    <t>Micro</t>
  </si>
  <si>
    <t xml:space="preserve"> PSIG</t>
  </si>
  <si>
    <t>Día</t>
  </si>
  <si>
    <t xml:space="preserve"> m³/dia</t>
  </si>
  <si>
    <t>°C</t>
  </si>
  <si>
    <t>Observaciones;</t>
  </si>
  <si>
    <t>No. Cliente:  049 - 000</t>
  </si>
  <si>
    <r>
      <t xml:space="preserve">Daily History   ROC Address   1  ROC Group 2   </t>
    </r>
    <r>
      <rPr>
        <b/>
        <sz val="12"/>
        <color indexed="13"/>
        <rFont val="Arial"/>
        <family val="2"/>
      </rPr>
      <t>P. I. Queretaro ( INTERCONEXION )</t>
    </r>
    <r>
      <rPr>
        <b/>
        <sz val="10"/>
        <color indexed="13"/>
        <rFont val="Arial"/>
        <family val="2"/>
      </rPr>
      <t xml:space="preserve">  </t>
    </r>
  </si>
  <si>
    <t>Totalizado</t>
  </si>
  <si>
    <t xml:space="preserve"> Time Downloaded 08-01-10, 09:37:56  Operator   LOI</t>
  </si>
  <si>
    <t>Kp</t>
  </si>
  <si>
    <t>por día KM3/D</t>
  </si>
  <si>
    <t>GJ/D</t>
  </si>
  <si>
    <t xml:space="preserve">Base Time     </t>
  </si>
  <si>
    <t xml:space="preserve">22057-01  </t>
  </si>
  <si>
    <t xml:space="preserve">Power In  </t>
  </si>
  <si>
    <t xml:space="preserve">RAM1 Time     </t>
  </si>
  <si>
    <t>MM:DD/Hr:Mn:Sc</t>
  </si>
  <si>
    <t>MINTDY,TTL</t>
  </si>
  <si>
    <t>CURDP ,AVG</t>
  </si>
  <si>
    <t>CURFP ,AVG</t>
  </si>
  <si>
    <t>CURTMP,AVG</t>
  </si>
  <si>
    <t>CPRIME,AVG</t>
  </si>
  <si>
    <t>HWPF  ,AVG</t>
  </si>
  <si>
    <t>FLOW  ,ACC</t>
  </si>
  <si>
    <t>ENERGY,ACC</t>
  </si>
  <si>
    <t>EU    ,AVG</t>
  </si>
  <si>
    <t>m³</t>
  </si>
  <si>
    <t>1.0 Nivel INICIAL del tanque:</t>
  </si>
  <si>
    <t>Filtro Coalescente :</t>
  </si>
  <si>
    <t>2.0 Odorizante agregado:</t>
  </si>
  <si>
    <t>3.0 Odorización total (1 + 2):</t>
  </si>
  <si>
    <t>Floboss :</t>
  </si>
  <si>
    <t>4.0 Nivel FINAL del tanque:</t>
  </si>
  <si>
    <t>5.0 Odorizante utilizado en el trimestre (3-4):</t>
  </si>
  <si>
    <t>Reguladores Linea 1 :</t>
  </si>
  <si>
    <t>6.0 Volumen de gas transportado en el trimestre:</t>
  </si>
  <si>
    <t>MMCF</t>
  </si>
  <si>
    <t>Reguladores Linea 2 :</t>
  </si>
  <si>
    <t>7.0 Relación Odorizante/gas (5/6):</t>
  </si>
  <si>
    <t>gal/MMCF</t>
  </si>
  <si>
    <t>Tanque de mercaptano :</t>
  </si>
  <si>
    <t>8.0 Valor de referencia:</t>
  </si>
  <si>
    <t>Dia</t>
  </si>
  <si>
    <t>USUARIO</t>
  </si>
  <si>
    <t>AER C</t>
  </si>
  <si>
    <t>AER S</t>
  </si>
  <si>
    <t>Avery</t>
  </si>
  <si>
    <t>Beach</t>
  </si>
  <si>
    <t>Bravo</t>
  </si>
  <si>
    <t>Drenc</t>
  </si>
  <si>
    <t>Eatón</t>
  </si>
  <si>
    <t>Elicamex</t>
  </si>
  <si>
    <t>Euro</t>
  </si>
  <si>
    <t>Foam</t>
  </si>
  <si>
    <t>Fracsa</t>
  </si>
  <si>
    <t>Hitachi</t>
  </si>
  <si>
    <t>Ipc</t>
  </si>
  <si>
    <t>Jafra</t>
  </si>
  <si>
    <t>KH Méx</t>
  </si>
  <si>
    <t>Kluber</t>
  </si>
  <si>
    <t>Messier</t>
  </si>
  <si>
    <t>Metokote</t>
  </si>
  <si>
    <t>MPI</t>
  </si>
  <si>
    <t>Norgren</t>
  </si>
  <si>
    <t>Rohm</t>
  </si>
  <si>
    <t>Ronal</t>
  </si>
  <si>
    <t>Valeo</t>
  </si>
  <si>
    <t>Vrk</t>
  </si>
  <si>
    <t>Samsung</t>
  </si>
  <si>
    <t>USUARIOS</t>
  </si>
  <si>
    <t>INTERCONEXIÓN</t>
  </si>
  <si>
    <t>ERROR</t>
  </si>
  <si>
    <t>DIF.</t>
  </si>
  <si>
    <t>Promedio</t>
  </si>
  <si>
    <t>del 1 al 7</t>
  </si>
  <si>
    <t>del 8 al 14</t>
  </si>
  <si>
    <t>del 15 al 21</t>
  </si>
  <si>
    <t>del 22 al 28</t>
  </si>
  <si>
    <t>semanal</t>
  </si>
  <si>
    <t>Promedio MENSUAL</t>
  </si>
  <si>
    <t xml:space="preserve"> BH Dia de Transmision</t>
  </si>
  <si>
    <t>BH Lectura de Transmision</t>
  </si>
  <si>
    <t>% Error</t>
  </si>
  <si>
    <t>IGASAMEX BAJIO, S. DE R.L. DE C.V.</t>
  </si>
  <si>
    <t>BOSQUES DE ALISOS 47-A  5° PISO, COL. BOSQUES DE LAS LOMAS</t>
  </si>
  <si>
    <t>C.P. 05120, MEXICO, D.F., PH. (55) 5000-5100, FAX 5259-8085</t>
  </si>
  <si>
    <t>REPORTE DE MEDICIÓN</t>
  </si>
  <si>
    <t>SISTEMA:</t>
  </si>
  <si>
    <t>CONSUMIDORA GASPIQ</t>
  </si>
  <si>
    <t>CASETA DE:</t>
  </si>
  <si>
    <t>METECNO</t>
  </si>
  <si>
    <t>REV. 1</t>
  </si>
  <si>
    <t>OPERADOR:</t>
  </si>
  <si>
    <t>Carlos Carranza Gutiérrez</t>
  </si>
  <si>
    <t>MES:</t>
  </si>
  <si>
    <t>RO-002-00</t>
  </si>
  <si>
    <t>FECHA</t>
  </si>
  <si>
    <t xml:space="preserve">LECTURAS DE :      ROC/FLOBOSS  (    ) ,   MICRO-CORRECTOR (    ) </t>
  </si>
  <si>
    <t>HORA</t>
  </si>
  <si>
    <t>Volumen   m3 (  X  )   mcf (    )</t>
  </si>
  <si>
    <t>Presión de Medición</t>
  </si>
  <si>
    <t>Temp.</t>
  </si>
  <si>
    <t>Realizó</t>
  </si>
  <si>
    <t>Lectura mecánica (volumen sin corregir)</t>
  </si>
  <si>
    <t>Volumen acumulado (corregido)</t>
  </si>
  <si>
    <t>Volumen consumido (corregido)</t>
  </si>
  <si>
    <t>Flujo Instantáneo por hora</t>
  </si>
  <si>
    <t>Diferencial</t>
  </si>
  <si>
    <t>Estatica</t>
  </si>
  <si>
    <t>°F(    )  °C(    )</t>
  </si>
  <si>
    <t>("CA)</t>
  </si>
  <si>
    <t>psi a ( X )  g (   )</t>
  </si>
  <si>
    <t>FP</t>
  </si>
  <si>
    <t>Ft</t>
  </si>
  <si>
    <t>Fc</t>
  </si>
  <si>
    <t>5,5</t>
  </si>
  <si>
    <t>Descripción</t>
  </si>
  <si>
    <t>Importante</t>
  </si>
  <si>
    <t>1.- Toma el número de cliente</t>
  </si>
  <si>
    <t>El número de cliente debe estar en la celda I8</t>
  </si>
  <si>
    <t>2.-Se basa en los títulos de los encabezados de columnas, busca el nombrre de hora</t>
  </si>
  <si>
    <t>Se basa en el encabezado "Hora" en columna B</t>
  </si>
  <si>
    <t>3.- Considera el orden por número de columnas</t>
  </si>
  <si>
    <t>Respetar el órden de las columnas</t>
  </si>
  <si>
    <t>4.- La fecha la busca en la primera columna</t>
  </si>
  <si>
    <t>Respetar el órden día/mes/año</t>
  </si>
  <si>
    <t>NOMBRE DEL ARCHIVO:</t>
  </si>
  <si>
    <t>NOMBRE INTERCONEXIÓn O CLIENTE  FECHA(MESDÍAAÑO) TIPO</t>
  </si>
  <si>
    <t>Ejemplo:</t>
  </si>
  <si>
    <t>ACE 081508 LM</t>
  </si>
  <si>
    <t>HINES</t>
  </si>
  <si>
    <t>Fp</t>
  </si>
  <si>
    <t>PLENCO</t>
  </si>
  <si>
    <t>fp</t>
  </si>
  <si>
    <t>ft</t>
  </si>
  <si>
    <t>fc</t>
  </si>
  <si>
    <t>Plenco</t>
  </si>
  <si>
    <t>Metecno</t>
  </si>
  <si>
    <t>SUMA</t>
  </si>
  <si>
    <t>Ultraman</t>
  </si>
  <si>
    <t>Frenos</t>
  </si>
  <si>
    <t>Enerpiq</t>
  </si>
  <si>
    <t>Narmx</t>
  </si>
  <si>
    <t>Martinrea</t>
  </si>
  <si>
    <t>Apex Tool</t>
  </si>
  <si>
    <t>Kemsus</t>
  </si>
  <si>
    <t>Montacargas</t>
  </si>
  <si>
    <t>Innovia</t>
  </si>
  <si>
    <t xml:space="preserve"> 12/11/2014 </t>
  </si>
  <si>
    <t>PROMEDIO</t>
  </si>
  <si>
    <t xml:space="preserve"> 01/12/2014 </t>
  </si>
  <si>
    <t>12-08/09:00:00</t>
  </si>
  <si>
    <t>12-07/09:00:00</t>
  </si>
  <si>
    <t>12-06/09:00:00</t>
  </si>
  <si>
    <t>12-05/09:00:00</t>
  </si>
  <si>
    <t>12-04/09:00:00</t>
  </si>
  <si>
    <t>12-03/09:00:00</t>
  </si>
  <si>
    <t>12-02/09:00:00</t>
  </si>
  <si>
    <t xml:space="preserve"> 08/12/2014 </t>
  </si>
  <si>
    <t xml:space="preserve"> 07/12/2014 </t>
  </si>
  <si>
    <t xml:space="preserve"> 06/12/2014 </t>
  </si>
  <si>
    <t xml:space="preserve"> 05/12/2014 </t>
  </si>
  <si>
    <t xml:space="preserve"> 04/12/2014 </t>
  </si>
  <si>
    <t xml:space="preserve"> 03/12/2014 </t>
  </si>
  <si>
    <t xml:space="preserve"> 02/12/2014 </t>
  </si>
  <si>
    <t xml:space="preserve"> 12/08/2014 </t>
  </si>
  <si>
    <t xml:space="preserve"> 12/07/2014 </t>
  </si>
  <si>
    <t xml:space="preserve"> 12/06/2014 </t>
  </si>
  <si>
    <t xml:space="preserve"> 12/05/2014 </t>
  </si>
  <si>
    <t xml:space="preserve"> 12/04/2014 </t>
  </si>
  <si>
    <t xml:space="preserve"> 12/03/2014 </t>
  </si>
  <si>
    <t xml:space="preserve"> 12/02/2014 </t>
  </si>
  <si>
    <t xml:space="preserve"> 12/01/2014 </t>
  </si>
  <si>
    <t>12-15/09:00:00</t>
  </si>
  <si>
    <t>12-14/09:00:00</t>
  </si>
  <si>
    <t>12-13/09:00:00</t>
  </si>
  <si>
    <t>12-12/09:00:00</t>
  </si>
  <si>
    <t>12-11/09:00:00</t>
  </si>
  <si>
    <t>12-10/09:00:00</t>
  </si>
  <si>
    <t>12-09/09:00:00</t>
  </si>
  <si>
    <t xml:space="preserve"> 15/12/2014 </t>
  </si>
  <si>
    <t xml:space="preserve"> 14/12/2014 </t>
  </si>
  <si>
    <t xml:space="preserve"> 13/12/2014 </t>
  </si>
  <si>
    <t xml:space="preserve"> 12/12/2014 </t>
  </si>
  <si>
    <t xml:space="preserve"> 11/12/2014 </t>
  </si>
  <si>
    <t xml:space="preserve"> 10/12/2014 </t>
  </si>
  <si>
    <t xml:space="preserve"> 09/12/2014 </t>
  </si>
  <si>
    <t xml:space="preserve"> 16/12/2014 </t>
  </si>
  <si>
    <t xml:space="preserve"> 12/16/2014 </t>
  </si>
  <si>
    <t xml:space="preserve"> 12/15/2014 </t>
  </si>
  <si>
    <t xml:space="preserve"> 12/14/2014 </t>
  </si>
  <si>
    <t xml:space="preserve"> 12/13/2014 </t>
  </si>
  <si>
    <t xml:space="preserve"> 12/10/2014 </t>
  </si>
  <si>
    <t xml:space="preserve"> 12/09/2014 </t>
  </si>
  <si>
    <t>12-29/09:00:00</t>
  </si>
  <si>
    <t>12-28/09:00:00</t>
  </si>
  <si>
    <t>12-27/09:00:00</t>
  </si>
  <si>
    <t>12-26/09:00:00</t>
  </si>
  <si>
    <t>12-25/09:00:00</t>
  </si>
  <si>
    <t>12-24/09:00:00</t>
  </si>
  <si>
    <t>12-23/09:00:00</t>
  </si>
  <si>
    <t>12-22/09:00:00</t>
  </si>
  <si>
    <t>12-21/09:00:00</t>
  </si>
  <si>
    <t>12-20/09:00:00</t>
  </si>
  <si>
    <t>12-19/09:00:00</t>
  </si>
  <si>
    <t>12-18/09:00:00</t>
  </si>
  <si>
    <t>12-17/09:00:00</t>
  </si>
  <si>
    <t>12-16/09:00:00</t>
  </si>
  <si>
    <t xml:space="preserve"> 29/12/2014 </t>
  </si>
  <si>
    <t xml:space="preserve"> 28/12/2014 </t>
  </si>
  <si>
    <t xml:space="preserve"> 27/12/2014 </t>
  </si>
  <si>
    <t xml:space="preserve"> 26/12/2014 </t>
  </si>
  <si>
    <t xml:space="preserve"> 25/12/2014 </t>
  </si>
  <si>
    <t xml:space="preserve"> 24/12/2014 </t>
  </si>
  <si>
    <t xml:space="preserve"> 23/12/2014 </t>
  </si>
  <si>
    <t xml:space="preserve"> 22/12/2014 </t>
  </si>
  <si>
    <t xml:space="preserve"> 21/12/2014 </t>
  </si>
  <si>
    <t xml:space="preserve"> 20/12/2014 </t>
  </si>
  <si>
    <t xml:space="preserve"> 19/12/2014 </t>
  </si>
  <si>
    <t xml:space="preserve"> 18/12/2014 </t>
  </si>
  <si>
    <t xml:space="preserve"> 17/12/2014 </t>
  </si>
  <si>
    <t xml:space="preserve"> 30/12/2014 </t>
  </si>
  <si>
    <t xml:space="preserve"> 12/29/2014 </t>
  </si>
  <si>
    <t xml:space="preserve"> 12/28/2014 </t>
  </si>
  <si>
    <t xml:space="preserve"> 12/27/2014 </t>
  </si>
  <si>
    <t xml:space="preserve"> 12/26/2014 </t>
  </si>
  <si>
    <t xml:space="preserve"> 12/25/2014 </t>
  </si>
  <si>
    <t xml:space="preserve"> 12/24/2014 </t>
  </si>
  <si>
    <t xml:space="preserve"> 12/23/2014 </t>
  </si>
  <si>
    <t xml:space="preserve"> 12/22/2014 </t>
  </si>
  <si>
    <t xml:space="preserve"> 12/21/2014 </t>
  </si>
  <si>
    <t xml:space="preserve"> 12/20/2014 </t>
  </si>
  <si>
    <t xml:space="preserve"> 12/19/2014 </t>
  </si>
  <si>
    <t xml:space="preserve"> 12/18/2014 </t>
  </si>
  <si>
    <t xml:space="preserve"> 12/17/2014 </t>
  </si>
  <si>
    <t>01-01/09:00:00</t>
  </si>
  <si>
    <t>12-31/09:00:00</t>
  </si>
  <si>
    <t>12-30/09:00:00</t>
  </si>
  <si>
    <t xml:space="preserve"> 01/01/2015 </t>
  </si>
  <si>
    <t xml:space="preserve"> 31/12/2014 </t>
  </si>
  <si>
    <t xml:space="preserve"> 01/01/2015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</si>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</sst>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i/>
      <sz val="12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1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2"/>
      <color indexed="9"/>
      <name val="Calibri"/>
      <family val="2"/>
    </font>
    <font>
      <b/>
      <sz val="12"/>
      <color indexed="12"/>
      <name val="Arial"/>
      <family val="2"/>
    </font>
    <font>
      <sz val="10"/>
      <color indexed="63"/>
      <name val="Arial"/>
      <family val="2"/>
    </font>
    <font>
      <b/>
      <sz val="10"/>
      <color indexed="12"/>
      <name val="Arial"/>
      <family val="2"/>
    </font>
    <font>
      <b/>
      <sz val="11"/>
      <color indexed="9"/>
      <name val="Arial"/>
      <family val="2"/>
    </font>
    <font>
      <sz val="10"/>
      <color indexed="13"/>
      <name val="Arial"/>
      <family val="2"/>
    </font>
    <font>
      <sz val="11"/>
      <color indexed="15"/>
      <name val="Calibri"/>
      <family val="2"/>
    </font>
    <font>
      <b/>
      <sz val="10"/>
      <name val="Arial"/>
      <family val="2"/>
    </font>
    <font>
      <b/>
      <sz val="12"/>
      <color indexed="13"/>
      <name val="Arial"/>
      <family val="2"/>
    </font>
    <font>
      <b/>
      <sz val="24"/>
      <color indexed="9"/>
      <name val="Arial"/>
      <family val="2"/>
    </font>
    <font>
      <b/>
      <sz val="10"/>
      <color indexed="13"/>
      <name val="Arial"/>
      <family val="2"/>
    </font>
    <font>
      <i/>
      <sz val="11"/>
      <color indexed="9"/>
      <name val="Calibri"/>
      <family val="2"/>
    </font>
    <font>
      <sz val="10"/>
      <name val="Geneva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Arial"/>
      <family val="2"/>
    </font>
    <font>
      <sz val="7"/>
      <name val="Arial"/>
      <family val="2"/>
    </font>
    <font>
      <b/>
      <u/>
      <sz val="12"/>
      <name val="Arial"/>
      <family val="2"/>
    </font>
    <font>
      <b/>
      <sz val="10"/>
      <name val="Geneva"/>
    </font>
    <font>
      <b/>
      <sz val="11"/>
      <name val="Arial"/>
      <family val="2"/>
    </font>
    <font>
      <sz val="11"/>
      <name val="Calibri"/>
      <family val="2"/>
    </font>
    <font>
      <sz val="8"/>
      <color indexed="18"/>
      <name val="Verdana"/>
      <family val="2"/>
    </font>
    <font>
      <sz val="10"/>
      <color indexed="10"/>
      <name val="Arial"/>
      <family val="2"/>
    </font>
    <font>
      <b/>
      <sz val="11"/>
      <name val="Calibri"/>
      <family val="2"/>
    </font>
    <font>
      <b/>
      <sz val="9"/>
      <name val="Arial"/>
      <family val="2"/>
    </font>
    <font>
      <b/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00B05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7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9" fillId="0" borderId="0"/>
    <xf numFmtId="0" fontId="19" fillId="0" borderId="0"/>
  </cellStyleXfs>
  <cellXfs count="317">
    <xf numFmtId="0" fontId="0" fillId="0" borderId="0" xfId="0"/>
    <xf numFmtId="0" fontId="1" fillId="2" borderId="0" xfId="0" applyFon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1" fillId="2" borderId="4" xfId="0" applyFont="1" applyFill="1" applyBorder="1"/>
    <xf numFmtId="0" fontId="7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5" borderId="0" xfId="0" applyFill="1"/>
    <xf numFmtId="0" fontId="0" fillId="2" borderId="0" xfId="0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4" fillId="2" borderId="9" xfId="0" applyFont="1" applyFill="1" applyBorder="1" applyAlignment="1">
      <alignment horizontal="left"/>
    </xf>
    <xf numFmtId="0" fontId="0" fillId="2" borderId="9" xfId="0" applyFill="1" applyBorder="1"/>
    <xf numFmtId="0" fontId="10" fillId="2" borderId="9" xfId="0" applyFont="1" applyFill="1" applyBorder="1" applyAlignment="1">
      <alignment horizontal="center"/>
    </xf>
    <xf numFmtId="3" fontId="0" fillId="0" borderId="0" xfId="0" applyNumberFormat="1"/>
    <xf numFmtId="0" fontId="15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3" fontId="8" fillId="3" borderId="2" xfId="0" applyNumberFormat="1" applyFont="1" applyFill="1" applyBorder="1" applyAlignment="1">
      <alignment horizontal="center"/>
    </xf>
    <xf numFmtId="0" fontId="16" fillId="2" borderId="0" xfId="0" applyFont="1" applyFill="1" applyAlignment="1">
      <alignment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11" xfId="0" applyFont="1" applyFill="1" applyBorder="1"/>
    <xf numFmtId="3" fontId="10" fillId="3" borderId="0" xfId="0" applyNumberFormat="1" applyFont="1" applyFill="1" applyAlignment="1">
      <alignment horizontal="center"/>
    </xf>
    <xf numFmtId="0" fontId="3" fillId="2" borderId="0" xfId="0" applyFont="1" applyFill="1"/>
    <xf numFmtId="0" fontId="18" fillId="2" borderId="0" xfId="0" applyFont="1" applyFill="1" applyAlignment="1">
      <alignment horizontal="right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5" fillId="2" borderId="0" xfId="0" applyFont="1" applyFill="1" applyAlignment="1"/>
    <xf numFmtId="17" fontId="3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shrinkToFit="1"/>
    </xf>
    <xf numFmtId="4" fontId="3" fillId="2" borderId="3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0" fillId="0" borderId="16" xfId="0" applyBorder="1"/>
    <xf numFmtId="16" fontId="14" fillId="7" borderId="18" xfId="0" applyNumberFormat="1" applyFont="1" applyFill="1" applyBorder="1" applyAlignment="1">
      <alignment horizontal="center"/>
    </xf>
    <xf numFmtId="16" fontId="22" fillId="8" borderId="18" xfId="0" applyNumberFormat="1" applyFont="1" applyFill="1" applyBorder="1" applyAlignment="1">
      <alignment horizontal="center"/>
    </xf>
    <xf numFmtId="16" fontId="0" fillId="8" borderId="18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3" fontId="22" fillId="7" borderId="20" xfId="0" applyNumberFormat="1" applyFont="1" applyFill="1" applyBorder="1" applyAlignment="1">
      <alignment horizontal="center"/>
    </xf>
    <xf numFmtId="3" fontId="22" fillId="8" borderId="20" xfId="0" applyNumberFormat="1" applyFont="1" applyFill="1" applyBorder="1" applyAlignment="1">
      <alignment horizontal="center"/>
    </xf>
    <xf numFmtId="3" fontId="22" fillId="7" borderId="22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right"/>
    </xf>
    <xf numFmtId="3" fontId="0" fillId="7" borderId="0" xfId="0" applyNumberFormat="1" applyFill="1" applyBorder="1" applyAlignment="1">
      <alignment horizontal="center"/>
    </xf>
    <xf numFmtId="3" fontId="0" fillId="7" borderId="21" xfId="0" applyNumberFormat="1" applyFill="1" applyBorder="1" applyAlignment="1">
      <alignment horizontal="center"/>
    </xf>
    <xf numFmtId="3" fontId="0" fillId="7" borderId="25" xfId="0" applyNumberFormat="1" applyFill="1" applyBorder="1" applyAlignment="1">
      <alignment horizontal="center"/>
    </xf>
    <xf numFmtId="3" fontId="0" fillId="8" borderId="0" xfId="0" applyNumberFormat="1" applyFill="1" applyBorder="1" applyAlignment="1">
      <alignment horizontal="center"/>
    </xf>
    <xf numFmtId="3" fontId="0" fillId="8" borderId="21" xfId="0" applyNumberFormat="1" applyFill="1" applyBorder="1" applyAlignment="1">
      <alignment horizontal="center"/>
    </xf>
    <xf numFmtId="3" fontId="0" fillId="8" borderId="25" xfId="0" applyNumberFormat="1" applyFill="1" applyBorder="1" applyAlignment="1">
      <alignment horizontal="center"/>
    </xf>
    <xf numFmtId="3" fontId="0" fillId="7" borderId="23" xfId="0" applyNumberFormat="1" applyFill="1" applyBorder="1" applyAlignment="1">
      <alignment horizontal="center"/>
    </xf>
    <xf numFmtId="3" fontId="0" fillId="7" borderId="24" xfId="0" applyNumberFormat="1" applyFill="1" applyBorder="1" applyAlignment="1">
      <alignment horizontal="center"/>
    </xf>
    <xf numFmtId="10" fontId="0" fillId="0" borderId="0" xfId="0" applyNumberFormat="1"/>
    <xf numFmtId="3" fontId="0" fillId="7" borderId="20" xfId="0" applyNumberFormat="1" applyFill="1" applyBorder="1" applyAlignment="1">
      <alignment horizontal="center"/>
    </xf>
    <xf numFmtId="3" fontId="0" fillId="8" borderId="20" xfId="0" applyNumberFormat="1" applyFill="1" applyBorder="1" applyAlignment="1">
      <alignment horizontal="center"/>
    </xf>
    <xf numFmtId="3" fontId="0" fillId="7" borderId="22" xfId="0" applyNumberFormat="1" applyFill="1" applyBorder="1" applyAlignment="1">
      <alignment horizontal="center"/>
    </xf>
    <xf numFmtId="10" fontId="0" fillId="7" borderId="27" xfId="0" applyNumberFormat="1" applyFill="1" applyBorder="1" applyAlignment="1">
      <alignment horizontal="center"/>
    </xf>
    <xf numFmtId="10" fontId="0" fillId="8" borderId="27" xfId="0" applyNumberFormat="1" applyFill="1" applyBorder="1" applyAlignment="1">
      <alignment horizontal="center"/>
    </xf>
    <xf numFmtId="10" fontId="0" fillId="7" borderId="28" xfId="0" applyNumberFormat="1" applyFill="1" applyBorder="1" applyAlignment="1">
      <alignment horizontal="center"/>
    </xf>
    <xf numFmtId="10" fontId="0" fillId="7" borderId="12" xfId="0" applyNumberFormat="1" applyFill="1" applyBorder="1" applyAlignment="1">
      <alignment horizontal="center"/>
    </xf>
    <xf numFmtId="10" fontId="0" fillId="7" borderId="14" xfId="0" applyNumberFormat="1" applyFill="1" applyBorder="1" applyAlignment="1">
      <alignment horizontal="center"/>
    </xf>
    <xf numFmtId="10" fontId="20" fillId="7" borderId="13" xfId="0" applyNumberFormat="1" applyFont="1" applyFill="1" applyBorder="1" applyAlignment="1">
      <alignment horizontal="center"/>
    </xf>
    <xf numFmtId="10" fontId="0" fillId="8" borderId="12" xfId="0" applyNumberFormat="1" applyFill="1" applyBorder="1" applyAlignment="1">
      <alignment horizontal="center"/>
    </xf>
    <xf numFmtId="10" fontId="20" fillId="8" borderId="13" xfId="0" applyNumberFormat="1" applyFont="1" applyFill="1" applyBorder="1" applyAlignment="1">
      <alignment horizontal="center"/>
    </xf>
    <xf numFmtId="10" fontId="0" fillId="8" borderId="14" xfId="0" applyNumberFormat="1" applyFill="1" applyBorder="1" applyAlignment="1">
      <alignment horizontal="center"/>
    </xf>
    <xf numFmtId="10" fontId="20" fillId="7" borderId="15" xfId="0" applyNumberFormat="1" applyFont="1" applyFill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8" borderId="28" xfId="0" applyNumberFormat="1" applyFill="1" applyBorder="1" applyAlignment="1">
      <alignment horizontal="center"/>
    </xf>
    <xf numFmtId="10" fontId="20" fillId="8" borderId="15" xfId="0" applyNumberFormat="1" applyFont="1" applyFill="1" applyBorder="1" applyAlignment="1">
      <alignment horizontal="center"/>
    </xf>
    <xf numFmtId="0" fontId="14" fillId="0" borderId="17" xfId="0" applyFont="1" applyBorder="1" applyAlignment="1">
      <alignment horizontal="center"/>
    </xf>
    <xf numFmtId="3" fontId="23" fillId="0" borderId="26" xfId="0" applyNumberFormat="1" applyFont="1" applyBorder="1" applyAlignment="1">
      <alignment horizontal="right"/>
    </xf>
    <xf numFmtId="0" fontId="0" fillId="0" borderId="16" xfId="0" applyBorder="1" applyAlignment="1">
      <alignment horizontal="center"/>
    </xf>
    <xf numFmtId="10" fontId="0" fillId="0" borderId="27" xfId="0" applyNumberFormat="1" applyBorder="1" applyAlignment="1">
      <alignment horizontal="center" vertical="center" wrapText="1"/>
    </xf>
    <xf numFmtId="10" fontId="24" fillId="6" borderId="28" xfId="0" applyNumberFormat="1" applyFont="1" applyFill="1" applyBorder="1" applyAlignment="1">
      <alignment horizontal="center"/>
    </xf>
    <xf numFmtId="0" fontId="0" fillId="0" borderId="30" xfId="0" applyFont="1" applyBorder="1" applyAlignment="1">
      <alignment horizontal="left"/>
    </xf>
    <xf numFmtId="0" fontId="0" fillId="5" borderId="30" xfId="0" applyFont="1" applyFill="1" applyBorder="1" applyAlignment="1">
      <alignment horizontal="left"/>
    </xf>
    <xf numFmtId="0" fontId="26" fillId="9" borderId="30" xfId="0" applyFont="1" applyFill="1" applyBorder="1" applyAlignment="1">
      <alignment horizontal="left"/>
    </xf>
    <xf numFmtId="0" fontId="26" fillId="9" borderId="30" xfId="0" applyFont="1" applyFill="1" applyBorder="1" applyAlignment="1">
      <alignment horizontal="left" vertical="center"/>
    </xf>
    <xf numFmtId="22" fontId="26" fillId="9" borderId="30" xfId="0" applyNumberFormat="1" applyFont="1" applyFill="1" applyBorder="1" applyAlignment="1">
      <alignment horizontal="left" vertical="center"/>
    </xf>
    <xf numFmtId="0" fontId="0" fillId="12" borderId="30" xfId="0" applyFont="1" applyFill="1" applyBorder="1" applyAlignment="1">
      <alignment horizontal="right"/>
    </xf>
    <xf numFmtId="22" fontId="26" fillId="9" borderId="30" xfId="0" applyNumberFormat="1" applyFont="1" applyFill="1" applyBorder="1" applyAlignment="1">
      <alignment horizontal="left"/>
    </xf>
    <xf numFmtId="0" fontId="26" fillId="9" borderId="32" xfId="0" applyFont="1" applyFill="1" applyBorder="1" applyAlignment="1">
      <alignment horizontal="left"/>
    </xf>
    <xf numFmtId="0" fontId="0" fillId="12" borderId="39" xfId="0" applyFont="1" applyFill="1" applyBorder="1" applyAlignment="1">
      <alignment horizontal="right"/>
    </xf>
    <xf numFmtId="0" fontId="0" fillId="0" borderId="31" xfId="0" applyFont="1" applyBorder="1" applyAlignment="1">
      <alignment horizontal="left"/>
    </xf>
    <xf numFmtId="22" fontId="27" fillId="9" borderId="30" xfId="0" applyNumberFormat="1" applyFont="1" applyFill="1" applyBorder="1" applyAlignment="1">
      <alignment vertical="center"/>
    </xf>
    <xf numFmtId="0" fontId="26" fillId="9" borderId="30" xfId="0" applyFont="1" applyFill="1" applyBorder="1" applyAlignment="1">
      <alignment horizontal="left" vertical="center" indent="1"/>
    </xf>
    <xf numFmtId="22" fontId="26" fillId="9" borderId="30" xfId="0" applyNumberFormat="1" applyFont="1" applyFill="1" applyBorder="1"/>
    <xf numFmtId="0" fontId="0" fillId="0" borderId="20" xfId="0" applyBorder="1" applyAlignment="1"/>
    <xf numFmtId="0" fontId="0" fillId="0" borderId="0" xfId="0" applyBorder="1" applyAlignment="1"/>
    <xf numFmtId="0" fontId="0" fillId="0" borderId="21" xfId="0" applyBorder="1" applyAlignment="1"/>
    <xf numFmtId="0" fontId="0" fillId="0" borderId="36" xfId="0" applyBorder="1" applyAlignment="1"/>
    <xf numFmtId="0" fontId="0" fillId="0" borderId="37" xfId="0" applyBorder="1" applyAlignment="1"/>
    <xf numFmtId="0" fontId="0" fillId="0" borderId="38" xfId="0" applyBorder="1" applyAlignment="1"/>
    <xf numFmtId="0" fontId="0" fillId="0" borderId="0" xfId="0" applyBorder="1"/>
    <xf numFmtId="0" fontId="25" fillId="9" borderId="0" xfId="0" applyFont="1" applyFill="1" applyBorder="1" applyAlignment="1">
      <alignment horizontal="left" vertical="center" indent="1"/>
    </xf>
    <xf numFmtId="22" fontId="25" fillId="9" borderId="0" xfId="0" applyNumberFormat="1" applyFont="1" applyFill="1" applyBorder="1" applyAlignment="1">
      <alignment horizontal="left" vertical="center" indent="1"/>
    </xf>
    <xf numFmtId="22" fontId="26" fillId="9" borderId="30" xfId="0" applyNumberFormat="1" applyFont="1" applyFill="1" applyBorder="1" applyAlignment="1">
      <alignment horizontal="left" vertical="center" indent="1"/>
    </xf>
    <xf numFmtId="22" fontId="26" fillId="9" borderId="31" xfId="0" applyNumberFormat="1" applyFont="1" applyFill="1" applyBorder="1" applyAlignment="1">
      <alignment horizontal="left" vertical="center"/>
    </xf>
    <xf numFmtId="0" fontId="26" fillId="9" borderId="31" xfId="0" applyFont="1" applyFill="1" applyBorder="1" applyAlignment="1">
      <alignment horizontal="left" vertical="center"/>
    </xf>
    <xf numFmtId="0" fontId="27" fillId="9" borderId="30" xfId="0" applyFont="1" applyFill="1" applyBorder="1" applyAlignment="1">
      <alignment vertical="center"/>
    </xf>
    <xf numFmtId="0" fontId="0" fillId="0" borderId="0" xfId="0" applyFill="1"/>
    <xf numFmtId="0" fontId="26" fillId="9" borderId="31" xfId="0" applyFont="1" applyFill="1" applyBorder="1" applyAlignment="1">
      <alignment horizontal="left"/>
    </xf>
    <xf numFmtId="22" fontId="26" fillId="0" borderId="30" xfId="0" applyNumberFormat="1" applyFont="1" applyFill="1" applyBorder="1" applyAlignment="1">
      <alignment horizontal="left" vertical="center"/>
    </xf>
    <xf numFmtId="0" fontId="26" fillId="0" borderId="30" xfId="0" applyFont="1" applyFill="1" applyBorder="1" applyAlignment="1">
      <alignment horizontal="left" vertical="center" indent="1"/>
    </xf>
    <xf numFmtId="22" fontId="27" fillId="12" borderId="39" xfId="0" applyNumberFormat="1" applyFont="1" applyFill="1" applyBorder="1" applyAlignment="1">
      <alignment horizontal="right" vertical="center"/>
    </xf>
    <xf numFmtId="0" fontId="28" fillId="9" borderId="30" xfId="0" applyFont="1" applyFill="1" applyBorder="1" applyAlignment="1">
      <alignment horizontal="left" vertical="center"/>
    </xf>
    <xf numFmtId="22" fontId="28" fillId="9" borderId="30" xfId="0" applyNumberFormat="1" applyFont="1" applyFill="1" applyBorder="1" applyAlignment="1">
      <alignment horizontal="left" vertical="center"/>
    </xf>
    <xf numFmtId="0" fontId="0" fillId="0" borderId="30" xfId="0" applyFont="1" applyFill="1" applyBorder="1" applyAlignment="1">
      <alignment horizontal="left"/>
    </xf>
    <xf numFmtId="22" fontId="26" fillId="0" borderId="30" xfId="0" applyNumberFormat="1" applyFont="1" applyFill="1" applyBorder="1"/>
    <xf numFmtId="22" fontId="26" fillId="9" borderId="31" xfId="0" applyNumberFormat="1" applyFont="1" applyFill="1" applyBorder="1" applyAlignment="1"/>
    <xf numFmtId="0" fontId="28" fillId="9" borderId="32" xfId="0" applyFont="1" applyFill="1" applyBorder="1" applyAlignment="1">
      <alignment horizontal="left" vertical="center"/>
    </xf>
    <xf numFmtId="0" fontId="26" fillId="9" borderId="32" xfId="0" applyFont="1" applyFill="1" applyBorder="1" applyAlignment="1">
      <alignment horizontal="left" vertical="center"/>
    </xf>
    <xf numFmtId="0" fontId="26" fillId="9" borderId="32" xfId="0" applyFont="1" applyFill="1" applyBorder="1" applyAlignment="1">
      <alignment horizontal="left" vertical="center" indent="1"/>
    </xf>
    <xf numFmtId="22" fontId="26" fillId="9" borderId="31" xfId="0" applyNumberFormat="1" applyFont="1" applyFill="1" applyBorder="1"/>
    <xf numFmtId="0" fontId="26" fillId="9" borderId="31" xfId="0" applyFont="1" applyFill="1" applyBorder="1" applyAlignment="1">
      <alignment horizontal="left" vertical="center" indent="1"/>
    </xf>
    <xf numFmtId="0" fontId="26" fillId="9" borderId="25" xfId="0" applyFont="1" applyFill="1" applyBorder="1" applyAlignment="1">
      <alignment horizontal="left" vertical="center"/>
    </xf>
    <xf numFmtId="22" fontId="26" fillId="9" borderId="32" xfId="0" applyNumberFormat="1" applyFont="1" applyFill="1" applyBorder="1" applyAlignment="1">
      <alignment horizontal="left"/>
    </xf>
    <xf numFmtId="22" fontId="26" fillId="9" borderId="31" xfId="0" applyNumberFormat="1" applyFont="1" applyFill="1" applyBorder="1" applyAlignment="1">
      <alignment horizontal="left"/>
    </xf>
    <xf numFmtId="0" fontId="14" fillId="0" borderId="0" xfId="0" applyFont="1" applyFill="1" applyBorder="1"/>
    <xf numFmtId="0" fontId="0" fillId="0" borderId="0" xfId="0" applyFill="1" applyBorder="1"/>
    <xf numFmtId="4" fontId="29" fillId="0" borderId="0" xfId="0" applyNumberFormat="1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22" fillId="0" borderId="0" xfId="0" applyFont="1" applyFill="1" applyAlignment="1"/>
    <xf numFmtId="4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31" fillId="0" borderId="0" xfId="2" applyFont="1" applyAlignment="1">
      <alignment horizontal="center"/>
    </xf>
    <xf numFmtId="0" fontId="19" fillId="0" borderId="0" xfId="2" applyFont="1"/>
    <xf numFmtId="0" fontId="32" fillId="0" borderId="0" xfId="2" applyFont="1"/>
    <xf numFmtId="0" fontId="32" fillId="0" borderId="0" xfId="2" applyFont="1" applyAlignment="1">
      <alignment horizontal="center"/>
    </xf>
    <xf numFmtId="0" fontId="22" fillId="0" borderId="12" xfId="2" applyFont="1" applyFill="1" applyBorder="1"/>
    <xf numFmtId="0" fontId="14" fillId="0" borderId="40" xfId="2" applyFont="1" applyFill="1" applyBorder="1" applyAlignment="1"/>
    <xf numFmtId="0" fontId="22" fillId="0" borderId="41" xfId="2" applyFont="1" applyFill="1" applyBorder="1" applyAlignment="1">
      <alignment horizontal="right"/>
    </xf>
    <xf numFmtId="0" fontId="14" fillId="0" borderId="43" xfId="2" applyFont="1" applyFill="1" applyBorder="1" applyAlignment="1">
      <alignment horizontal="center"/>
    </xf>
    <xf numFmtId="0" fontId="14" fillId="0" borderId="13" xfId="2" applyFont="1" applyFill="1" applyBorder="1" applyAlignment="1">
      <alignment horizontal="center"/>
    </xf>
    <xf numFmtId="0" fontId="22" fillId="0" borderId="0" xfId="2" applyFont="1" applyFill="1" applyAlignment="1">
      <alignment horizontal="center"/>
    </xf>
    <xf numFmtId="0" fontId="22" fillId="0" borderId="0" xfId="2" applyFont="1" applyFill="1"/>
    <xf numFmtId="0" fontId="22" fillId="0" borderId="44" xfId="2" applyFont="1" applyFill="1" applyBorder="1"/>
    <xf numFmtId="0" fontId="14" fillId="0" borderId="45" xfId="2" applyFont="1" applyFill="1" applyBorder="1" applyAlignment="1"/>
    <xf numFmtId="0" fontId="22" fillId="0" borderId="23" xfId="2" applyFont="1" applyFill="1" applyBorder="1" applyAlignment="1">
      <alignment horizontal="right"/>
    </xf>
    <xf numFmtId="0" fontId="14" fillId="0" borderId="46" xfId="2" applyFont="1" applyFill="1" applyBorder="1" applyAlignment="1">
      <alignment horizontal="center"/>
    </xf>
    <xf numFmtId="0" fontId="14" fillId="0" borderId="47" xfId="2" applyFont="1" applyFill="1" applyBorder="1" applyAlignment="1">
      <alignment horizontal="center"/>
    </xf>
    <xf numFmtId="0" fontId="14" fillId="0" borderId="0" xfId="2" applyFont="1" applyFill="1" applyAlignment="1">
      <alignment horizontal="centerContinuous"/>
    </xf>
    <xf numFmtId="0" fontId="14" fillId="0" borderId="0" xfId="2" applyFont="1" applyFill="1" applyBorder="1" applyAlignment="1">
      <alignment horizontal="centerContinuous"/>
    </xf>
    <xf numFmtId="0" fontId="14" fillId="0" borderId="0" xfId="2" quotePrefix="1" applyFont="1" applyFill="1" applyAlignment="1">
      <alignment horizontal="right"/>
    </xf>
    <xf numFmtId="0" fontId="22" fillId="0" borderId="0" xfId="0" applyFont="1" applyFill="1" applyAlignment="1">
      <alignment horizontal="center"/>
    </xf>
    <xf numFmtId="0" fontId="22" fillId="0" borderId="0" xfId="0" applyFont="1" applyFill="1"/>
    <xf numFmtId="0" fontId="14" fillId="0" borderId="27" xfId="2" applyFont="1" applyFill="1" applyBorder="1" applyAlignment="1">
      <alignment horizontal="center"/>
    </xf>
    <xf numFmtId="0" fontId="14" fillId="0" borderId="14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15" fontId="14" fillId="0" borderId="61" xfId="2" applyNumberFormat="1" applyFont="1" applyFill="1" applyBorder="1" applyAlignment="1">
      <alignment horizontal="center"/>
    </xf>
    <xf numFmtId="20" fontId="14" fillId="0" borderId="62" xfId="2" applyNumberFormat="1" applyFont="1" applyFill="1" applyBorder="1" applyAlignment="1">
      <alignment horizontal="center"/>
    </xf>
    <xf numFmtId="3" fontId="14" fillId="0" borderId="63" xfId="2" applyNumberFormat="1" applyFont="1" applyFill="1" applyBorder="1" applyAlignment="1">
      <alignment horizontal="center"/>
    </xf>
    <xf numFmtId="3" fontId="14" fillId="0" borderId="36" xfId="2" applyNumberFormat="1" applyFont="1" applyFill="1" applyBorder="1" applyAlignment="1">
      <alignment horizontal="center"/>
    </xf>
    <xf numFmtId="0" fontId="14" fillId="0" borderId="32" xfId="2" applyFont="1" applyFill="1" applyBorder="1" applyAlignment="1">
      <alignment horizontal="center"/>
    </xf>
    <xf numFmtId="0" fontId="14" fillId="0" borderId="37" xfId="2" applyFont="1" applyFill="1" applyBorder="1" applyAlignment="1">
      <alignment horizontal="center"/>
    </xf>
    <xf numFmtId="0" fontId="14" fillId="0" borderId="64" xfId="2" applyFont="1" applyFill="1" applyBorder="1" applyAlignment="1">
      <alignment horizontal="center"/>
    </xf>
    <xf numFmtId="0" fontId="14" fillId="0" borderId="65" xfId="2" applyFont="1" applyFill="1" applyBorder="1" applyAlignment="1">
      <alignment horizontal="center"/>
    </xf>
    <xf numFmtId="0" fontId="14" fillId="0" borderId="66" xfId="2" applyFont="1" applyFill="1" applyBorder="1" applyAlignment="1">
      <alignment horizontal="center"/>
    </xf>
    <xf numFmtId="0" fontId="14" fillId="0" borderId="36" xfId="2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/>
    </xf>
    <xf numFmtId="4" fontId="14" fillId="0" borderId="36" xfId="2" applyNumberFormat="1" applyFont="1" applyFill="1" applyBorder="1" applyAlignment="1">
      <alignment horizontal="center"/>
    </xf>
    <xf numFmtId="3" fontId="14" fillId="0" borderId="30" xfId="2" applyNumberFormat="1" applyFont="1" applyFill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22" fillId="0" borderId="0" xfId="2" applyFont="1"/>
    <xf numFmtId="0" fontId="22" fillId="0" borderId="0" xfId="2" applyFont="1" applyAlignment="1">
      <alignment horizontal="center"/>
    </xf>
    <xf numFmtId="15" fontId="14" fillId="0" borderId="0" xfId="2" applyNumberFormat="1" applyFont="1" applyFill="1" applyBorder="1" applyAlignment="1">
      <alignment horizontal="center"/>
    </xf>
    <xf numFmtId="20" fontId="14" fillId="0" borderId="0" xfId="2" applyNumberFormat="1" applyFont="1" applyFill="1" applyBorder="1" applyAlignment="1">
      <alignment horizontal="center"/>
    </xf>
    <xf numFmtId="3" fontId="14" fillId="0" borderId="0" xfId="2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left" vertical="center"/>
    </xf>
    <xf numFmtId="0" fontId="36" fillId="0" borderId="0" xfId="0" applyFont="1"/>
    <xf numFmtId="0" fontId="14" fillId="5" borderId="12" xfId="0" applyFont="1" applyFill="1" applyBorder="1"/>
    <xf numFmtId="0" fontId="0" fillId="5" borderId="41" xfId="0" applyFill="1" applyBorder="1"/>
    <xf numFmtId="0" fontId="14" fillId="5" borderId="41" xfId="0" applyFont="1" applyFill="1" applyBorder="1"/>
    <xf numFmtId="0" fontId="0" fillId="5" borderId="42" xfId="0" applyFill="1" applyBorder="1"/>
    <xf numFmtId="0" fontId="14" fillId="5" borderId="67" xfId="0" applyFont="1" applyFill="1" applyBorder="1"/>
    <xf numFmtId="0" fontId="0" fillId="5" borderId="37" xfId="0" applyFill="1" applyBorder="1"/>
    <xf numFmtId="0" fontId="14" fillId="5" borderId="37" xfId="0" applyFont="1" applyFill="1" applyBorder="1"/>
    <xf numFmtId="0" fontId="0" fillId="5" borderId="38" xfId="0" applyFill="1" applyBorder="1"/>
    <xf numFmtId="0" fontId="19" fillId="0" borderId="0" xfId="2" applyFont="1" applyAlignment="1">
      <alignment horizontal="center"/>
    </xf>
    <xf numFmtId="20" fontId="14" fillId="0" borderId="62" xfId="2" quotePrefix="1" applyNumberFormat="1" applyFont="1" applyFill="1" applyBorder="1" applyAlignment="1">
      <alignment horizontal="center"/>
    </xf>
    <xf numFmtId="3" fontId="14" fillId="0" borderId="37" xfId="2" applyNumberFormat="1" applyFont="1" applyFill="1" applyBorder="1" applyAlignment="1">
      <alignment horizontal="center"/>
    </xf>
    <xf numFmtId="3" fontId="37" fillId="0" borderId="30" xfId="0" applyNumberFormat="1" applyFont="1" applyBorder="1" applyAlignment="1">
      <alignment horizontal="center"/>
    </xf>
    <xf numFmtId="20" fontId="14" fillId="0" borderId="68" xfId="2" quotePrefix="1" applyNumberFormat="1" applyFont="1" applyFill="1" applyBorder="1" applyAlignment="1">
      <alignment horizontal="center"/>
    </xf>
    <xf numFmtId="0" fontId="14" fillId="0" borderId="40" xfId="2" applyFont="1" applyFill="1" applyBorder="1" applyAlignment="1">
      <alignment horizontal="center"/>
    </xf>
    <xf numFmtId="17" fontId="14" fillId="0" borderId="45" xfId="2" applyNumberFormat="1" applyFont="1" applyFill="1" applyBorder="1" applyAlignment="1">
      <alignment horizontal="center"/>
    </xf>
    <xf numFmtId="0" fontId="38" fillId="0" borderId="45" xfId="2" applyFont="1" applyFill="1" applyBorder="1" applyAlignment="1"/>
    <xf numFmtId="3" fontId="34" fillId="0" borderId="30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5" fontId="14" fillId="8" borderId="61" xfId="2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3" fontId="39" fillId="0" borderId="0" xfId="0" applyNumberFormat="1" applyFont="1" applyFill="1" applyAlignment="1">
      <alignment horizontal="center" vertical="center"/>
    </xf>
    <xf numFmtId="3" fontId="39" fillId="0" borderId="41" xfId="0" applyNumberFormat="1" applyFont="1" applyFill="1" applyBorder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0" fontId="40" fillId="0" borderId="16" xfId="0" applyFont="1" applyFill="1" applyBorder="1" applyAlignment="1">
      <alignment horizontal="center"/>
    </xf>
    <xf numFmtId="0" fontId="40" fillId="0" borderId="16" xfId="0" applyFont="1" applyBorder="1" applyAlignment="1">
      <alignment horizontal="center"/>
    </xf>
    <xf numFmtId="3" fontId="14" fillId="6" borderId="63" xfId="2" applyNumberFormat="1" applyFont="1" applyFill="1" applyBorder="1" applyAlignment="1">
      <alignment horizontal="center"/>
    </xf>
    <xf numFmtId="3" fontId="14" fillId="6" borderId="3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0" fontId="20" fillId="8" borderId="15" xfId="0" applyNumberFormat="1" applyFont="1" applyFill="1" applyBorder="1" applyAlignment="1" applyProtection="1">
      <alignment horizontal="center"/>
    </xf>
    <xf numFmtId="16" fontId="14" fillId="6" borderId="19" xfId="0" applyNumberFormat="1" applyFont="1" applyFill="1" applyBorder="1" applyAlignment="1">
      <alignment horizontal="center"/>
    </xf>
    <xf numFmtId="0" fontId="0" fillId="0" borderId="69" xfId="0" applyBorder="1" applyAlignment="1">
      <alignment horizontal="center"/>
    </xf>
    <xf numFmtId="3" fontId="0" fillId="7" borderId="15" xfId="0" applyNumberFormat="1" applyFill="1" applyBorder="1" applyAlignment="1">
      <alignment horizontal="center"/>
    </xf>
    <xf numFmtId="3" fontId="0" fillId="7" borderId="47" xfId="0" applyNumberFormat="1" applyFill="1" applyBorder="1" applyAlignment="1">
      <alignment horizontal="center"/>
    </xf>
    <xf numFmtId="16" fontId="14" fillId="7" borderId="19" xfId="0" applyNumberFormat="1" applyFont="1" applyFill="1" applyBorder="1" applyAlignment="1">
      <alignment horizontal="center"/>
    </xf>
    <xf numFmtId="2" fontId="0" fillId="12" borderId="39" xfId="0" applyNumberFormat="1" applyFont="1" applyFill="1" applyBorder="1" applyAlignment="1" applyProtection="1">
      <alignment horizontal="right"/>
    </xf>
    <xf numFmtId="22" fontId="26" fillId="9" borderId="32" xfId="0" applyNumberFormat="1" applyFont="1" applyFill="1" applyBorder="1" applyAlignment="1">
      <alignment horizontal="left" vertical="center"/>
    </xf>
    <xf numFmtId="2" fontId="0" fillId="12" borderId="39" xfId="0" applyNumberFormat="1" applyFont="1" applyFill="1" applyBorder="1" applyAlignment="1">
      <alignment horizontal="right"/>
    </xf>
    <xf numFmtId="22" fontId="26" fillId="9" borderId="32" xfId="0" applyNumberFormat="1" applyFont="1" applyFill="1" applyBorder="1" applyAlignment="1">
      <alignment horizontal="left" vertical="center" indent="1"/>
    </xf>
    <xf numFmtId="0" fontId="0" fillId="11" borderId="31" xfId="0" applyFont="1" applyFill="1" applyBorder="1" applyAlignment="1">
      <alignment horizontal="center" vertical="center" wrapText="1"/>
    </xf>
    <xf numFmtId="0" fontId="0" fillId="11" borderId="25" xfId="0" applyFont="1" applyFill="1" applyBorder="1" applyAlignment="1">
      <alignment horizontal="center" vertical="center" wrapText="1"/>
    </xf>
    <xf numFmtId="0" fontId="0" fillId="11" borderId="32" xfId="0" applyFont="1" applyFill="1" applyBorder="1" applyAlignment="1">
      <alignment horizontal="center" vertical="center" wrapText="1"/>
    </xf>
    <xf numFmtId="0" fontId="21" fillId="10" borderId="32" xfId="0" applyFont="1" applyFill="1" applyBorder="1" applyAlignment="1">
      <alignment horizontal="center" vertical="center" wrapText="1"/>
    </xf>
    <xf numFmtId="0" fontId="0" fillId="11" borderId="30" xfId="0" applyFont="1" applyFill="1" applyBorder="1" applyAlignment="1">
      <alignment horizontal="center" vertical="center" wrapText="1"/>
    </xf>
    <xf numFmtId="0" fontId="21" fillId="10" borderId="3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/>
    </xf>
    <xf numFmtId="0" fontId="21" fillId="10" borderId="38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right"/>
    </xf>
    <xf numFmtId="0" fontId="21" fillId="10" borderId="39" xfId="0" applyFont="1" applyFill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/>
    </xf>
    <xf numFmtId="3" fontId="41" fillId="0" borderId="0" xfId="0" applyNumberFormat="1" applyFont="1" applyAlignment="1">
      <alignment horizontal="right"/>
    </xf>
    <xf numFmtId="0" fontId="41" fillId="0" borderId="0" xfId="0" applyFont="1"/>
    <xf numFmtId="3" fontId="41" fillId="0" borderId="70" xfId="0" applyNumberFormat="1" applyFont="1" applyBorder="1" applyAlignment="1">
      <alignment horizontal="right"/>
    </xf>
    <xf numFmtId="0" fontId="0" fillId="11" borderId="31" xfId="0" applyFont="1" applyFill="1" applyBorder="1" applyAlignment="1">
      <alignment horizontal="center" vertical="center" wrapText="1"/>
    </xf>
    <xf numFmtId="0" fontId="0" fillId="11" borderId="25" xfId="0" applyFont="1" applyFill="1" applyBorder="1" applyAlignment="1">
      <alignment horizontal="center" vertical="center" wrapText="1"/>
    </xf>
    <xf numFmtId="0" fontId="0" fillId="11" borderId="32" xfId="0" applyFont="1" applyFill="1" applyBorder="1" applyAlignment="1">
      <alignment horizontal="center" vertical="center" wrapText="1"/>
    </xf>
    <xf numFmtId="0" fontId="21" fillId="10" borderId="31" xfId="0" applyFont="1" applyFill="1" applyBorder="1" applyAlignment="1">
      <alignment horizontal="center" vertical="center" wrapText="1"/>
    </xf>
    <xf numFmtId="0" fontId="21" fillId="10" borderId="25" xfId="0" applyFont="1" applyFill="1" applyBorder="1" applyAlignment="1">
      <alignment horizontal="center" vertical="center" wrapText="1"/>
    </xf>
    <xf numFmtId="0" fontId="21" fillId="10" borderId="32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29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17" fontId="33" fillId="0" borderId="23" xfId="2" applyNumberFormat="1" applyFont="1" applyFill="1" applyBorder="1" applyAlignment="1">
      <alignment horizontal="center"/>
    </xf>
    <xf numFmtId="17" fontId="33" fillId="0" borderId="24" xfId="2" applyNumberFormat="1" applyFont="1" applyFill="1" applyBorder="1" applyAlignment="1">
      <alignment horizontal="center"/>
    </xf>
    <xf numFmtId="4" fontId="29" fillId="0" borderId="0" xfId="0" applyNumberFormat="1" applyFont="1" applyFill="1" applyAlignment="1">
      <alignment horizontal="center"/>
    </xf>
    <xf numFmtId="4" fontId="30" fillId="0" borderId="0" xfId="0" applyNumberFormat="1" applyFont="1" applyAlignment="1">
      <alignment horizontal="center"/>
    </xf>
    <xf numFmtId="0" fontId="31" fillId="0" borderId="0" xfId="2" applyFont="1" applyAlignment="1">
      <alignment horizontal="center"/>
    </xf>
    <xf numFmtId="0" fontId="33" fillId="0" borderId="41" xfId="2" applyFont="1" applyFill="1" applyBorder="1" applyAlignment="1">
      <alignment horizontal="center"/>
    </xf>
    <xf numFmtId="0" fontId="33" fillId="0" borderId="42" xfId="2" applyFont="1" applyFill="1" applyBorder="1" applyAlignment="1">
      <alignment horizontal="center"/>
    </xf>
    <xf numFmtId="0" fontId="14" fillId="0" borderId="27" xfId="2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center"/>
    </xf>
    <xf numFmtId="0" fontId="14" fillId="0" borderId="48" xfId="2" applyFont="1" applyFill="1" applyBorder="1" applyAlignment="1">
      <alignment horizontal="center"/>
    </xf>
    <xf numFmtId="0" fontId="14" fillId="0" borderId="49" xfId="2" applyFont="1" applyFill="1" applyBorder="1" applyAlignment="1">
      <alignment horizontal="center"/>
    </xf>
    <xf numFmtId="0" fontId="14" fillId="0" borderId="44" xfId="2" applyFont="1" applyFill="1" applyBorder="1" applyAlignment="1">
      <alignment horizontal="center"/>
    </xf>
    <xf numFmtId="0" fontId="14" fillId="0" borderId="23" xfId="2" applyFont="1" applyFill="1" applyBorder="1" applyAlignment="1">
      <alignment horizontal="center"/>
    </xf>
    <xf numFmtId="0" fontId="14" fillId="0" borderId="47" xfId="2" applyFont="1" applyFill="1" applyBorder="1" applyAlignment="1">
      <alignment horizontal="center"/>
    </xf>
    <xf numFmtId="0" fontId="14" fillId="0" borderId="50" xfId="2" applyFont="1" applyFill="1" applyBorder="1" applyAlignment="1">
      <alignment horizontal="center"/>
    </xf>
    <xf numFmtId="0" fontId="14" fillId="0" borderId="54" xfId="2" applyFont="1" applyFill="1" applyBorder="1" applyAlignment="1">
      <alignment horizontal="center"/>
    </xf>
    <xf numFmtId="0" fontId="14" fillId="0" borderId="60" xfId="2" applyFont="1" applyFill="1" applyBorder="1" applyAlignment="1">
      <alignment horizontal="center"/>
    </xf>
    <xf numFmtId="0" fontId="14" fillId="0" borderId="51" xfId="2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14" fillId="0" borderId="52" xfId="2" applyFont="1" applyFill="1" applyBorder="1" applyAlignment="1">
      <alignment horizontal="center" vertical="center" wrapText="1"/>
    </xf>
    <xf numFmtId="0" fontId="14" fillId="0" borderId="55" xfId="2" applyFont="1" applyFill="1" applyBorder="1" applyAlignment="1">
      <alignment horizontal="center" vertical="center" wrapText="1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11" borderId="30" xfId="0" applyFont="1" applyFill="1" applyBorder="1" applyAlignment="1">
      <alignment horizontal="center" vertical="center" wrapText="1"/>
    </xf>
    <xf numFmtId="0" fontId="21" fillId="10" borderId="30" xfId="0" applyFont="1" applyFill="1" applyBorder="1" applyAlignment="1">
      <alignment horizontal="center" vertical="center" wrapText="1"/>
    </xf>
    <xf numFmtId="22" fontId="26" fillId="9" borderId="32" xfId="0" applyNumberFormat="1" applyFont="1" applyFill="1" applyBorder="1" applyAlignment="1">
      <alignment horizontal="center" vertical="center"/>
    </xf>
    <xf numFmtId="22" fontId="26" fillId="9" borderId="30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Alignment="1">
      <alignment horizontal="center"/>
    </xf>
    <xf numFmtId="22" fontId="26" fillId="9" borderId="20" xfId="0" applyNumberFormat="1" applyFont="1" applyFill="1" applyBorder="1" applyAlignment="1">
      <alignment horizontal="center" vertical="center"/>
    </xf>
    <xf numFmtId="22" fontId="26" fillId="9" borderId="0" xfId="0" applyNumberFormat="1" applyFont="1" applyFill="1" applyBorder="1" applyAlignment="1">
      <alignment horizontal="center" vertical="center"/>
    </xf>
    <xf numFmtId="22" fontId="26" fillId="9" borderId="35" xfId="0" applyNumberFormat="1" applyFont="1" applyFill="1" applyBorder="1" applyAlignment="1">
      <alignment horizontal="center" vertical="center"/>
    </xf>
    <xf numFmtId="22" fontId="26" fillId="9" borderId="21" xfId="0" applyNumberFormat="1" applyFont="1" applyFill="1" applyBorder="1" applyAlignment="1">
      <alignment horizontal="center" vertical="center"/>
    </xf>
    <xf numFmtId="22" fontId="26" fillId="9" borderId="36" xfId="0" applyNumberFormat="1" applyFont="1" applyFill="1" applyBorder="1" applyAlignment="1">
      <alignment horizontal="center" vertical="center"/>
    </xf>
    <xf numFmtId="22" fontId="26" fillId="9" borderId="37" xfId="0" applyNumberFormat="1" applyFont="1" applyFill="1" applyBorder="1" applyAlignment="1">
      <alignment horizontal="center" vertical="center"/>
    </xf>
    <xf numFmtId="22" fontId="26" fillId="9" borderId="38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_FIN-001" xfId="2"/>
    <cellStyle name="Normal_FIN-003" xfId="1"/>
  </cellStyles>
  <dxfs count="0"/>
  <tableStyles count="0" defaultTableStyle="TableStyleMedium9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57150</xdr:rowOff>
        </xdr:from>
        <xdr:to>
          <xdr:col>1</xdr:col>
          <xdr:colOff>495300</xdr:colOff>
          <xdr:row>6</xdr:row>
          <xdr:rowOff>114300</xdr:rowOff>
        </xdr:to>
        <xdr:sp macro="" textlink="">
          <xdr:nvSpPr>
            <xdr:cNvPr id="36866" name="Object 2" hidden="1">
              <a:extLst>
                <a:ext uri="{63B3BB69-23CF-44E3-9099-C40C66FF867C}">
                  <a14:compatExt spid="_x0000_s36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0</xdr:row>
          <xdr:rowOff>57150</xdr:rowOff>
        </xdr:from>
        <xdr:to>
          <xdr:col>1</xdr:col>
          <xdr:colOff>514350</xdr:colOff>
          <xdr:row>6</xdr:row>
          <xdr:rowOff>114300</xdr:rowOff>
        </xdr:to>
        <xdr:sp macro="" textlink="">
          <xdr:nvSpPr>
            <xdr:cNvPr id="37889" name="Object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57150</xdr:rowOff>
        </xdr:from>
        <xdr:to>
          <xdr:col>1</xdr:col>
          <xdr:colOff>495300</xdr:colOff>
          <xdr:row>6</xdr:row>
          <xdr:rowOff>114300</xdr:rowOff>
        </xdr:to>
        <xdr:sp macro="" textlink="">
          <xdr:nvSpPr>
            <xdr:cNvPr id="35842" name="Object 2" hidden="1">
              <a:extLst>
                <a:ext uri="{63B3BB69-23CF-44E3-9099-C40C66FF867C}">
                  <a14:compatExt spid="_x0000_s35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AT35"/>
  <sheetViews>
    <sheetView tabSelected="1" view="pageBreakPreview" zoomScale="80" zoomScaleNormal="100" zoomScaleSheetLayoutView="80" workbookViewId="0">
      <pane xSplit="3" ySplit="3" topLeftCell="AI4" activePane="bottomRight" state="frozen"/>
      <selection activeCell="AW10" sqref="AW10"/>
      <selection pane="topRight" activeCell="AW10" sqref="AW10"/>
      <selection pane="bottomLeft" activeCell="AW10" sqref="AW10"/>
      <selection pane="bottomRight" activeCell="AT9" sqref="AT9"/>
    </sheetView>
  </sheetViews>
  <sheetFormatPr baseColWidth="10" defaultColWidth="11.42578125" defaultRowHeight="15"/>
  <cols>
    <col min="1" max="1" width="2" customWidth="1"/>
    <col min="3" max="3" width="14.42578125" style="66" bestFit="1" customWidth="1"/>
    <col min="4" max="4" width="11.5703125" customWidth="1"/>
    <col min="5" max="5" width="11.5703125" bestFit="1" customWidth="1"/>
    <col min="7" max="7" width="11.5703125" bestFit="1" customWidth="1"/>
    <col min="8" max="8" width="12.28515625" bestFit="1" customWidth="1"/>
    <col min="9" max="9" width="11.5703125" bestFit="1" customWidth="1"/>
    <col min="14" max="15" width="11.5703125" bestFit="1" customWidth="1"/>
    <col min="17" max="17" width="11.5703125" customWidth="1"/>
    <col min="19" max="19" width="11.5703125" bestFit="1" customWidth="1"/>
    <col min="20" max="20" width="11.5703125" customWidth="1"/>
    <col min="21" max="21" width="11.5703125" bestFit="1" customWidth="1"/>
    <col min="24" max="24" width="11.5703125" bestFit="1" customWidth="1"/>
    <col min="26" max="26" width="11.5703125" bestFit="1" customWidth="1"/>
    <col min="28" max="28" width="11.5703125" bestFit="1" customWidth="1"/>
    <col min="29" max="29" width="13.7109375" bestFit="1" customWidth="1"/>
    <col min="30" max="30" width="11.5703125" bestFit="1" customWidth="1"/>
    <col min="36" max="36" width="11.5703125" bestFit="1" customWidth="1"/>
    <col min="39" max="39" width="11.5703125" customWidth="1"/>
    <col min="40" max="40" width="12.28515625" bestFit="1" customWidth="1"/>
    <col min="41" max="41" width="10.85546875" bestFit="1" customWidth="1"/>
    <col min="42" max="42" width="12.7109375" style="61" bestFit="1" customWidth="1"/>
    <col min="43" max="43" width="15.140625" style="61" bestFit="1" customWidth="1"/>
    <col min="44" max="44" width="2.7109375" customWidth="1"/>
    <col min="45" max="45" width="1.140625" customWidth="1"/>
  </cols>
  <sheetData>
    <row r="1" spans="2:46" s="55" customFormat="1" ht="36" customHeight="1">
      <c r="C1" s="66"/>
      <c r="D1" s="215"/>
      <c r="Q1" s="215"/>
      <c r="T1" s="215"/>
      <c r="AM1" s="216"/>
      <c r="AP1" s="61"/>
      <c r="AQ1" s="96" t="s">
        <v>126</v>
      </c>
    </row>
    <row r="2" spans="2:46" s="55" customFormat="1" ht="16.5" thickBot="1">
      <c r="B2" s="56" t="s">
        <v>90</v>
      </c>
      <c r="C2" s="62">
        <v>1</v>
      </c>
      <c r="D2" s="223">
        <f>C2+1</f>
        <v>2</v>
      </c>
      <c r="E2" s="223">
        <f t="shared" ref="E2:AM2" si="0">D2+1</f>
        <v>3</v>
      </c>
      <c r="F2" s="223">
        <f t="shared" si="0"/>
        <v>4</v>
      </c>
      <c r="G2" s="223">
        <f t="shared" si="0"/>
        <v>5</v>
      </c>
      <c r="H2" s="223">
        <f t="shared" si="0"/>
        <v>6</v>
      </c>
      <c r="I2" s="223">
        <f t="shared" si="0"/>
        <v>7</v>
      </c>
      <c r="J2" s="223">
        <f t="shared" si="0"/>
        <v>8</v>
      </c>
      <c r="K2" s="223">
        <f t="shared" si="0"/>
        <v>9</v>
      </c>
      <c r="L2" s="223">
        <f t="shared" si="0"/>
        <v>10</v>
      </c>
      <c r="M2" s="223">
        <f t="shared" si="0"/>
        <v>11</v>
      </c>
      <c r="N2" s="223">
        <f t="shared" si="0"/>
        <v>12</v>
      </c>
      <c r="O2" s="223">
        <f t="shared" si="0"/>
        <v>13</v>
      </c>
      <c r="P2" s="223">
        <f t="shared" si="0"/>
        <v>14</v>
      </c>
      <c r="Q2" s="223">
        <f t="shared" si="0"/>
        <v>15</v>
      </c>
      <c r="R2" s="223">
        <f t="shared" si="0"/>
        <v>16</v>
      </c>
      <c r="S2" s="223">
        <f t="shared" si="0"/>
        <v>17</v>
      </c>
      <c r="T2" s="223">
        <f t="shared" si="0"/>
        <v>18</v>
      </c>
      <c r="U2" s="223">
        <f t="shared" si="0"/>
        <v>19</v>
      </c>
      <c r="V2" s="223">
        <f t="shared" si="0"/>
        <v>20</v>
      </c>
      <c r="W2" s="223">
        <f t="shared" si="0"/>
        <v>21</v>
      </c>
      <c r="X2" s="223">
        <f t="shared" si="0"/>
        <v>22</v>
      </c>
      <c r="Y2" s="223">
        <f t="shared" si="0"/>
        <v>23</v>
      </c>
      <c r="Z2" s="223">
        <f t="shared" si="0"/>
        <v>24</v>
      </c>
      <c r="AA2" s="223">
        <f t="shared" si="0"/>
        <v>25</v>
      </c>
      <c r="AB2" s="223">
        <f t="shared" si="0"/>
        <v>26</v>
      </c>
      <c r="AC2" s="223">
        <f t="shared" si="0"/>
        <v>27</v>
      </c>
      <c r="AD2" s="223">
        <f t="shared" si="0"/>
        <v>28</v>
      </c>
      <c r="AE2" s="223">
        <f t="shared" si="0"/>
        <v>29</v>
      </c>
      <c r="AF2" s="223">
        <f t="shared" si="0"/>
        <v>30</v>
      </c>
      <c r="AG2" s="223">
        <f t="shared" si="0"/>
        <v>31</v>
      </c>
      <c r="AH2" s="223">
        <f t="shared" si="0"/>
        <v>32</v>
      </c>
      <c r="AI2" s="223">
        <f t="shared" si="0"/>
        <v>33</v>
      </c>
      <c r="AJ2" s="223">
        <f t="shared" si="0"/>
        <v>34</v>
      </c>
      <c r="AK2" s="223">
        <f t="shared" si="0"/>
        <v>35</v>
      </c>
      <c r="AL2" s="223">
        <f t="shared" si="0"/>
        <v>36</v>
      </c>
      <c r="AM2" s="223">
        <f t="shared" si="0"/>
        <v>37</v>
      </c>
      <c r="AO2" s="55" t="s">
        <v>119</v>
      </c>
      <c r="AP2" s="61" t="s">
        <v>118</v>
      </c>
      <c r="AQ2" s="97">
        <f>AS2</f>
        <v>-1.3848042788305922E-2</v>
      </c>
      <c r="AS2" s="61">
        <f>AVERAGE(AS5:AS29)</f>
        <v>-1.3848042788305922E-2</v>
      </c>
    </row>
    <row r="3" spans="2:46" ht="15.75" thickBot="1">
      <c r="B3" s="93" t="s">
        <v>89</v>
      </c>
      <c r="C3" s="94" t="s">
        <v>117</v>
      </c>
      <c r="D3" s="224" t="s">
        <v>188</v>
      </c>
      <c r="E3" s="95" t="s">
        <v>113</v>
      </c>
      <c r="F3" s="95" t="s">
        <v>97</v>
      </c>
      <c r="G3" s="95" t="s">
        <v>187</v>
      </c>
      <c r="H3" s="95" t="s">
        <v>112</v>
      </c>
      <c r="I3" s="95" t="s">
        <v>189</v>
      </c>
      <c r="J3" s="95" t="s">
        <v>93</v>
      </c>
      <c r="K3" s="95" t="s">
        <v>94</v>
      </c>
      <c r="L3" s="95" t="s">
        <v>100</v>
      </c>
      <c r="M3" s="95" t="s">
        <v>103</v>
      </c>
      <c r="N3" s="95" t="s">
        <v>114</v>
      </c>
      <c r="O3" s="95" t="s">
        <v>190</v>
      </c>
      <c r="P3" s="95" t="s">
        <v>191</v>
      </c>
      <c r="Q3" s="224" t="s">
        <v>184</v>
      </c>
      <c r="R3" s="95" t="s">
        <v>106</v>
      </c>
      <c r="S3" s="95" t="s">
        <v>110</v>
      </c>
      <c r="T3" s="225" t="s">
        <v>183</v>
      </c>
      <c r="U3" s="95" t="s">
        <v>115</v>
      </c>
      <c r="V3" s="95" t="s">
        <v>192</v>
      </c>
      <c r="W3" s="95" t="s">
        <v>99</v>
      </c>
      <c r="X3" s="95" t="s">
        <v>107</v>
      </c>
      <c r="Y3" s="95" t="s">
        <v>95</v>
      </c>
      <c r="Z3" s="95" t="s">
        <v>111</v>
      </c>
      <c r="AA3" s="95" t="s">
        <v>98</v>
      </c>
      <c r="AB3" s="95" t="s">
        <v>109</v>
      </c>
      <c r="AC3" s="95" t="s">
        <v>193</v>
      </c>
      <c r="AD3" s="95" t="s">
        <v>194</v>
      </c>
      <c r="AE3" s="95" t="s">
        <v>101</v>
      </c>
      <c r="AF3" s="95" t="s">
        <v>92</v>
      </c>
      <c r="AG3" s="95" t="s">
        <v>91</v>
      </c>
      <c r="AH3" s="95" t="s">
        <v>104</v>
      </c>
      <c r="AI3" s="95" t="s">
        <v>96</v>
      </c>
      <c r="AJ3" s="95" t="s">
        <v>108</v>
      </c>
      <c r="AK3" s="95" t="s">
        <v>105</v>
      </c>
      <c r="AL3" s="95" t="s">
        <v>102</v>
      </c>
      <c r="AM3" s="95" t="s">
        <v>186</v>
      </c>
      <c r="AN3" s="95" t="s">
        <v>116</v>
      </c>
      <c r="AO3" s="57"/>
      <c r="AP3" s="249"/>
    </row>
    <row r="4" spans="2:46">
      <c r="B4" s="58">
        <f t="shared" ref="B4:B32" si="1">B5+1</f>
        <v>42004</v>
      </c>
      <c r="C4" s="63">
        <f>PIQ!N8</f>
        <v>16853.374</v>
      </c>
      <c r="D4" s="67">
        <f>Enerpiq!E45</f>
        <v>0</v>
      </c>
      <c r="E4" s="67">
        <f>Valeo!U6</f>
        <v>4</v>
      </c>
      <c r="F4" s="67">
        <f>Eaton!U6</f>
        <v>230</v>
      </c>
      <c r="G4" s="67">
        <f>'Frenos Trw'!U6</f>
        <v>0</v>
      </c>
      <c r="H4" s="67">
        <f>Ronal!U6</f>
        <v>8675</v>
      </c>
      <c r="I4" s="67">
        <f>Narmx!U6</f>
        <v>330</v>
      </c>
      <c r="J4" s="67">
        <f>Avery!U6</f>
        <v>0</v>
      </c>
      <c r="K4" s="67">
        <f>Beach!U6</f>
        <v>0</v>
      </c>
      <c r="L4" s="67">
        <f>Foam!U6</f>
        <v>0</v>
      </c>
      <c r="M4" s="67">
        <f>Ipc!U6</f>
        <v>228</v>
      </c>
      <c r="N4" s="67">
        <f>Vrk!U6</f>
        <v>0</v>
      </c>
      <c r="O4" s="67">
        <f>Tafime!U6</f>
        <v>29</v>
      </c>
      <c r="P4" s="67">
        <f>Copper!U6</f>
        <v>3</v>
      </c>
      <c r="Q4" s="67">
        <f>Metecno!E45</f>
        <v>129.04298550276303</v>
      </c>
      <c r="R4" s="67">
        <f>Kluber!U6</f>
        <v>21</v>
      </c>
      <c r="S4" s="67">
        <f>Norgren!U6</f>
        <v>274</v>
      </c>
      <c r="T4" s="67">
        <f>Plenco!E45</f>
        <v>0</v>
      </c>
      <c r="U4" s="67">
        <f>Samsung!U6</f>
        <v>14</v>
      </c>
      <c r="V4" s="67">
        <f>Comex!U6</f>
        <v>246</v>
      </c>
      <c r="W4" s="67">
        <f>Euro!U6</f>
        <v>707</v>
      </c>
      <c r="X4" s="67">
        <f>Messier!U6</f>
        <v>1028</v>
      </c>
      <c r="Y4" s="67">
        <f>Bravo!U6</f>
        <v>947</v>
      </c>
      <c r="Z4" s="67">
        <f>Rohm!U6</f>
        <v>0</v>
      </c>
      <c r="AA4" s="67">
        <f>Elicamex!U6</f>
        <v>253</v>
      </c>
      <c r="AB4" s="67">
        <f>Mpi!U6</f>
        <v>0</v>
      </c>
      <c r="AC4" s="67">
        <f>Crown!U6</f>
        <v>3</v>
      </c>
      <c r="AD4" s="67">
        <f>Securency!U6</f>
        <v>0</v>
      </c>
      <c r="AE4" s="67">
        <f>Fracsa!U6</f>
        <v>2859</v>
      </c>
      <c r="AF4" s="67">
        <f>'AER S'!U6</f>
        <v>0</v>
      </c>
      <c r="AG4" s="67">
        <f>'AERnn C'!U6</f>
        <v>176</v>
      </c>
      <c r="AH4" s="67">
        <f>Jafra!U6</f>
        <v>235</v>
      </c>
      <c r="AI4" s="67">
        <f>DREnc!U6</f>
        <v>0</v>
      </c>
      <c r="AJ4" s="67">
        <f>Metokote!U6</f>
        <v>0</v>
      </c>
      <c r="AK4" s="67">
        <f>'KH Méx'!U6</f>
        <v>0</v>
      </c>
      <c r="AL4" s="67">
        <f>Hitachi!U6</f>
        <v>0</v>
      </c>
      <c r="AM4" s="68">
        <f>Ultramanufacturing!U6</f>
        <v>0</v>
      </c>
      <c r="AN4" s="69">
        <f t="shared" ref="AN4" si="2">SUM(D4:AM4)</f>
        <v>16391.042985502761</v>
      </c>
      <c r="AO4" s="76">
        <f t="shared" ref="AO4" si="3">C4-AN4</f>
        <v>462.33101449723836</v>
      </c>
      <c r="AP4" s="82">
        <f>(AN4-C4)/C4</f>
        <v>-2.7432549381342774E-2</v>
      </c>
      <c r="AQ4" s="84" t="s">
        <v>120</v>
      </c>
    </row>
    <row r="5" spans="2:46" ht="15.75" thickBot="1">
      <c r="B5" s="58">
        <f t="shared" si="1"/>
        <v>42003</v>
      </c>
      <c r="C5" s="63">
        <f>PIQ!N9</f>
        <v>30287.359</v>
      </c>
      <c r="D5" s="67">
        <f>Enerpiq!E44</f>
        <v>0</v>
      </c>
      <c r="E5" s="67">
        <f>Valeo!U7</f>
        <v>5</v>
      </c>
      <c r="F5" s="67">
        <f>Eaton!U7</f>
        <v>266</v>
      </c>
      <c r="G5" s="67">
        <f>'Frenos Trw'!U7</f>
        <v>8</v>
      </c>
      <c r="H5" s="67">
        <f>Ronal!U7</f>
        <v>9818</v>
      </c>
      <c r="I5" s="67">
        <f>Narmx!U7</f>
        <v>792</v>
      </c>
      <c r="J5" s="67">
        <f>Avery!U7</f>
        <v>0</v>
      </c>
      <c r="K5" s="67">
        <f>Beach!U7</f>
        <v>1</v>
      </c>
      <c r="L5" s="67">
        <f>Foam!U7</f>
        <v>0</v>
      </c>
      <c r="M5" s="67">
        <f>Ipc!U7</f>
        <v>94</v>
      </c>
      <c r="N5" s="67">
        <f>Vrk!U7</f>
        <v>3</v>
      </c>
      <c r="O5" s="67">
        <f>Tafime!U7</f>
        <v>0</v>
      </c>
      <c r="P5" s="67">
        <f>Copper!U7</f>
        <v>2</v>
      </c>
      <c r="Q5" s="67">
        <f>Metecno!E44</f>
        <v>129.04298550276303</v>
      </c>
      <c r="R5" s="67">
        <f>Kluber!U7</f>
        <v>123</v>
      </c>
      <c r="S5" s="67">
        <f>Norgren!U7</f>
        <v>514</v>
      </c>
      <c r="T5" s="67">
        <f>Plenco!E44</f>
        <v>0</v>
      </c>
      <c r="U5" s="67">
        <f>Samsung!U7</f>
        <v>57</v>
      </c>
      <c r="V5" s="67">
        <f>Comex!U7</f>
        <v>867</v>
      </c>
      <c r="W5" s="67">
        <f>Euro!U7</f>
        <v>1134</v>
      </c>
      <c r="X5" s="67">
        <f>Messier!U7</f>
        <v>1157</v>
      </c>
      <c r="Y5" s="67">
        <f>Bravo!U7</f>
        <v>5156</v>
      </c>
      <c r="Z5" s="67">
        <f>Rohm!U7</f>
        <v>0</v>
      </c>
      <c r="AA5" s="67">
        <f>Elicamex!U7</f>
        <v>442</v>
      </c>
      <c r="AB5" s="67">
        <f>Mpi!U7</f>
        <v>0</v>
      </c>
      <c r="AC5" s="67">
        <f>Crown!U7</f>
        <v>1182</v>
      </c>
      <c r="AD5" s="67">
        <f>Securency!U7</f>
        <v>4</v>
      </c>
      <c r="AE5" s="67">
        <f>Fracsa!U7</f>
        <v>4100</v>
      </c>
      <c r="AF5" s="67">
        <f>'AER S'!U7</f>
        <v>217</v>
      </c>
      <c r="AG5" s="67">
        <f>'AERnn C'!U7</f>
        <v>345</v>
      </c>
      <c r="AH5" s="67">
        <f>Jafra!U7</f>
        <v>1349</v>
      </c>
      <c r="AI5" s="67">
        <f>DREnc!U7</f>
        <v>0</v>
      </c>
      <c r="AJ5" s="67">
        <f>Metokote!U7</f>
        <v>707</v>
      </c>
      <c r="AK5" s="67">
        <f>'KH Méx'!U7</f>
        <v>0</v>
      </c>
      <c r="AL5" s="67">
        <f>Hitachi!U7</f>
        <v>729</v>
      </c>
      <c r="AM5" s="68">
        <f>Ultramanufacturing!U7</f>
        <v>0</v>
      </c>
      <c r="AN5" s="69">
        <f t="shared" ref="AN5:AN34" si="4">SUM(D5:AM5)</f>
        <v>29201.042985502761</v>
      </c>
      <c r="AO5" s="76">
        <f t="shared" ref="AO5:AO34" si="5">C5-AN5</f>
        <v>1086.3160144972389</v>
      </c>
      <c r="AP5" s="83">
        <f>(AN5-C5)/C5</f>
        <v>-3.5866977193265315E-2</v>
      </c>
      <c r="AQ5" s="88">
        <f>AVERAGE(AP4:AP6)</f>
        <v>-2.8412582196074582E-2</v>
      </c>
      <c r="AS5" s="75">
        <f>AQ5</f>
        <v>-2.8412582196074582E-2</v>
      </c>
    </row>
    <row r="6" spans="2:46" ht="15.75" thickBot="1">
      <c r="B6" s="58">
        <f t="shared" si="1"/>
        <v>42002</v>
      </c>
      <c r="C6" s="63">
        <f>PIQ!N10</f>
        <v>28068.822999999997</v>
      </c>
      <c r="D6" s="67">
        <f>Enerpiq!E43</f>
        <v>0</v>
      </c>
      <c r="E6" s="67">
        <f>Valeo!U8</f>
        <v>13</v>
      </c>
      <c r="F6" s="67">
        <f>Eaton!U8</f>
        <v>283</v>
      </c>
      <c r="G6" s="67">
        <f>'Frenos Trw'!U8</f>
        <v>29</v>
      </c>
      <c r="H6" s="67">
        <f>Ronal!U8</f>
        <v>6777</v>
      </c>
      <c r="I6" s="67">
        <f>Narmx!U8</f>
        <v>173</v>
      </c>
      <c r="J6" s="67">
        <f>Avery!U8</f>
        <v>0</v>
      </c>
      <c r="K6" s="67">
        <f>Beach!U8</f>
        <v>2</v>
      </c>
      <c r="L6" s="67">
        <f>Foam!U8</f>
        <v>0</v>
      </c>
      <c r="M6" s="67">
        <f>Ipc!U8</f>
        <v>1</v>
      </c>
      <c r="N6" s="67">
        <f>Vrk!U8</f>
        <v>7</v>
      </c>
      <c r="O6" s="67">
        <f>Tafime!U8</f>
        <v>0</v>
      </c>
      <c r="P6" s="67">
        <f>Copper!U8</f>
        <v>2</v>
      </c>
      <c r="Q6" s="67">
        <f>Metecno!E43</f>
        <v>129.04298550276303</v>
      </c>
      <c r="R6" s="67">
        <f>Kluber!U8</f>
        <v>145</v>
      </c>
      <c r="S6" s="67">
        <f>Norgren!U8</f>
        <v>604</v>
      </c>
      <c r="T6" s="67">
        <f>Plenco!E43</f>
        <v>0</v>
      </c>
      <c r="U6" s="67">
        <f>Samsung!U8</f>
        <v>1051</v>
      </c>
      <c r="V6" s="67">
        <f>Comex!U8</f>
        <v>203</v>
      </c>
      <c r="W6" s="67">
        <f>Euro!U8</f>
        <v>1160</v>
      </c>
      <c r="X6" s="67">
        <f>Messier!U8</f>
        <v>1154</v>
      </c>
      <c r="Y6" s="67">
        <f>Bravo!U8</f>
        <v>4888</v>
      </c>
      <c r="Z6" s="67">
        <f>Rohm!U8</f>
        <v>189</v>
      </c>
      <c r="AA6" s="67">
        <f>Elicamex!U8</f>
        <v>234</v>
      </c>
      <c r="AB6" s="67">
        <f>Mpi!U8</f>
        <v>0</v>
      </c>
      <c r="AC6" s="67">
        <f>Crown!U8</f>
        <v>1779</v>
      </c>
      <c r="AD6" s="67">
        <f>Securency!U8</f>
        <v>4</v>
      </c>
      <c r="AE6" s="67">
        <f>Fracsa!U8</f>
        <v>4576</v>
      </c>
      <c r="AF6" s="67">
        <f>'AER S'!U8</f>
        <v>325</v>
      </c>
      <c r="AG6" s="67">
        <f>'AERnn C'!U8</f>
        <v>352</v>
      </c>
      <c r="AH6" s="67">
        <f>Jafra!U8</f>
        <v>1386</v>
      </c>
      <c r="AI6" s="67">
        <f>DREnc!U8</f>
        <v>0</v>
      </c>
      <c r="AJ6" s="67">
        <f>Metokote!U8</f>
        <v>988</v>
      </c>
      <c r="AK6" s="67">
        <f>'KH Méx'!U8</f>
        <v>0</v>
      </c>
      <c r="AL6" s="67">
        <f>Hitachi!U8</f>
        <v>999</v>
      </c>
      <c r="AM6" s="68">
        <f>Ultramanufacturing!U8</f>
        <v>0</v>
      </c>
      <c r="AN6" s="69">
        <f t="shared" si="4"/>
        <v>27453.042985502761</v>
      </c>
      <c r="AO6" s="76">
        <f t="shared" si="5"/>
        <v>615.78001449723524</v>
      </c>
      <c r="AP6" s="83">
        <f>(AN6-C6)/C6</f>
        <v>-2.1938220013615652E-2</v>
      </c>
      <c r="AQ6" s="252">
        <f>SUM(C4:C6)</f>
        <v>75209.555999999997</v>
      </c>
      <c r="AR6" s="251" t="s">
        <v>288</v>
      </c>
      <c r="AT6" s="32">
        <f>SUM(AN4:AN6)</f>
        <v>73045.128956508284</v>
      </c>
    </row>
    <row r="7" spans="2:46">
      <c r="B7" s="59">
        <f t="shared" si="1"/>
        <v>42001</v>
      </c>
      <c r="C7" s="64">
        <f>PIQ!N11</f>
        <v>44488.318999999996</v>
      </c>
      <c r="D7" s="70">
        <f>Enerpiq!E42</f>
        <v>0.69784399550840759</v>
      </c>
      <c r="E7" s="70">
        <f>Valeo!U9</f>
        <v>4</v>
      </c>
      <c r="F7" s="70">
        <f>Eaton!U9</f>
        <v>237</v>
      </c>
      <c r="G7" s="70">
        <f>'Frenos Trw'!U9</f>
        <v>500</v>
      </c>
      <c r="H7" s="70">
        <f>Ronal!U9</f>
        <v>4310</v>
      </c>
      <c r="I7" s="70">
        <f>Narmx!U9</f>
        <v>103</v>
      </c>
      <c r="J7" s="70">
        <f>Avery!U9</f>
        <v>0</v>
      </c>
      <c r="K7" s="70">
        <f>Beach!U9</f>
        <v>0</v>
      </c>
      <c r="L7" s="70">
        <f>Foam!U9</f>
        <v>0</v>
      </c>
      <c r="M7" s="70">
        <f>Ipc!U9</f>
        <v>0</v>
      </c>
      <c r="N7" s="70">
        <f>Vrk!U9</f>
        <v>4</v>
      </c>
      <c r="O7" s="70">
        <f>Tafime!U9</f>
        <v>0</v>
      </c>
      <c r="P7" s="70">
        <f>Copper!U9</f>
        <v>0</v>
      </c>
      <c r="Q7" s="70">
        <f>Metecno!E42</f>
        <v>209.00427665476806</v>
      </c>
      <c r="R7" s="70">
        <f>Kluber!U9</f>
        <v>29</v>
      </c>
      <c r="S7" s="70">
        <f>Norgren!U9</f>
        <v>294</v>
      </c>
      <c r="T7" s="70">
        <f>Plenco!E42</f>
        <v>5.5827519640672607</v>
      </c>
      <c r="U7" s="70">
        <f>Samsung!U9</f>
        <v>169</v>
      </c>
      <c r="V7" s="70">
        <f>Comex!U9</f>
        <v>23344</v>
      </c>
      <c r="W7" s="70">
        <f>Euro!U9</f>
        <v>822</v>
      </c>
      <c r="X7" s="70">
        <f>Messier!U9</f>
        <v>1010</v>
      </c>
      <c r="Y7" s="70">
        <f>Bravo!U9</f>
        <v>4911</v>
      </c>
      <c r="Z7" s="70">
        <f>Rohm!U9</f>
        <v>0</v>
      </c>
      <c r="AA7" s="70">
        <f>Elicamex!U9</f>
        <v>14</v>
      </c>
      <c r="AB7" s="70">
        <f>Mpi!U9</f>
        <v>0</v>
      </c>
      <c r="AC7" s="70">
        <f>Crown!U9</f>
        <v>1245</v>
      </c>
      <c r="AD7" s="70">
        <f>Securency!U9</f>
        <v>930</v>
      </c>
      <c r="AE7" s="70">
        <f>Fracsa!U9</f>
        <v>3797</v>
      </c>
      <c r="AF7" s="70">
        <f>'AER S'!U9</f>
        <v>36</v>
      </c>
      <c r="AG7" s="70">
        <f>'AERnn C'!U9</f>
        <v>187</v>
      </c>
      <c r="AH7" s="70">
        <f>Jafra!U9</f>
        <v>633</v>
      </c>
      <c r="AI7" s="70">
        <f>DREnc!U9</f>
        <v>0</v>
      </c>
      <c r="AJ7" s="70">
        <f>Metokote!U9</f>
        <v>252</v>
      </c>
      <c r="AK7" s="70">
        <f>'KH Méx'!U9</f>
        <v>0</v>
      </c>
      <c r="AL7" s="70">
        <f>Hitachi!U9</f>
        <v>231</v>
      </c>
      <c r="AM7" s="71">
        <f>Ultramanufacturing!U9</f>
        <v>0</v>
      </c>
      <c r="AN7" s="72">
        <f t="shared" si="4"/>
        <v>43277.284872614342</v>
      </c>
      <c r="AO7" s="77">
        <f t="shared" si="5"/>
        <v>1211.0341273856538</v>
      </c>
      <c r="AP7" s="85">
        <f t="shared" ref="AP7:AP34" si="6">(AN7-C7)/C7</f>
        <v>-2.7221395517004227E-2</v>
      </c>
      <c r="AQ7" s="86" t="s">
        <v>120</v>
      </c>
      <c r="AR7" s="75"/>
      <c r="AT7" s="32">
        <f>AQ6-AT6</f>
        <v>2164.4270434917125</v>
      </c>
    </row>
    <row r="8" spans="2:46" ht="15.75" thickBot="1">
      <c r="B8" s="59">
        <f t="shared" si="1"/>
        <v>42000</v>
      </c>
      <c r="C8" s="64">
        <f>PIQ!N12</f>
        <v>34436.805999999997</v>
      </c>
      <c r="D8" s="70">
        <f>Enerpiq!E41</f>
        <v>0.69784399550840759</v>
      </c>
      <c r="E8" s="70">
        <f>Valeo!U10</f>
        <v>1</v>
      </c>
      <c r="F8" s="70">
        <f>Eaton!U10</f>
        <v>242</v>
      </c>
      <c r="G8" s="70">
        <f>'Frenos Trw'!U10</f>
        <v>775</v>
      </c>
      <c r="H8" s="70">
        <f>Ronal!U10</f>
        <v>609</v>
      </c>
      <c r="I8" s="70">
        <f>Narmx!U10</f>
        <v>0</v>
      </c>
      <c r="J8" s="70">
        <f>Avery!U10</f>
        <v>0</v>
      </c>
      <c r="K8" s="70">
        <f>Beach!U10</f>
        <v>1</v>
      </c>
      <c r="L8" s="70">
        <f>Foam!U10</f>
        <v>0</v>
      </c>
      <c r="M8" s="70">
        <f>Ipc!U10</f>
        <v>0</v>
      </c>
      <c r="N8" s="70">
        <f>Vrk!U10</f>
        <v>0</v>
      </c>
      <c r="O8" s="70">
        <f>Tafime!U10</f>
        <v>0</v>
      </c>
      <c r="P8" s="70">
        <f>Copper!U10</f>
        <v>0</v>
      </c>
      <c r="Q8" s="70">
        <f>Metecno!E41</f>
        <v>209.00427665476806</v>
      </c>
      <c r="R8" s="70">
        <f>Kluber!U10</f>
        <v>0</v>
      </c>
      <c r="S8" s="70">
        <f>Norgren!U10</f>
        <v>403</v>
      </c>
      <c r="T8" s="70">
        <f>Plenco!E41</f>
        <v>5.5827519640672607</v>
      </c>
      <c r="U8" s="70">
        <f>Samsung!U10</f>
        <v>107</v>
      </c>
      <c r="V8" s="70">
        <f>Comex!U10</f>
        <v>15560</v>
      </c>
      <c r="W8" s="70">
        <f>Euro!U10</f>
        <v>924</v>
      </c>
      <c r="X8" s="70">
        <f>Messier!U10</f>
        <v>982</v>
      </c>
      <c r="Y8" s="70">
        <f>Bravo!U10</f>
        <v>4810</v>
      </c>
      <c r="Z8" s="70">
        <f>Rohm!U10</f>
        <v>1011</v>
      </c>
      <c r="AA8" s="70">
        <f>Elicamex!U10</f>
        <v>21</v>
      </c>
      <c r="AB8" s="70">
        <f>Mpi!U10</f>
        <v>0</v>
      </c>
      <c r="AC8" s="70">
        <f>Crown!U10</f>
        <v>1777</v>
      </c>
      <c r="AD8" s="70">
        <f>Securency!U10</f>
        <v>1323</v>
      </c>
      <c r="AE8" s="70">
        <f>Fracsa!U10</f>
        <v>4365</v>
      </c>
      <c r="AF8" s="70">
        <f>'AER S'!U10</f>
        <v>10</v>
      </c>
      <c r="AG8" s="70">
        <f>'AERnn C'!U10</f>
        <v>341</v>
      </c>
      <c r="AH8" s="70">
        <f>Jafra!U10</f>
        <v>0</v>
      </c>
      <c r="AI8" s="70">
        <f>DREnc!U10</f>
        <v>0</v>
      </c>
      <c r="AJ8" s="70">
        <f>Metokote!U10</f>
        <v>0</v>
      </c>
      <c r="AK8" s="70">
        <f>'KH Méx'!U10</f>
        <v>0</v>
      </c>
      <c r="AL8" s="70">
        <f>Hitachi!U10</f>
        <v>3</v>
      </c>
      <c r="AM8" s="71">
        <f>Ultramanufacturing!U10</f>
        <v>0</v>
      </c>
      <c r="AN8" s="72">
        <f t="shared" si="4"/>
        <v>33480.284872614342</v>
      </c>
      <c r="AO8" s="77">
        <f t="shared" si="5"/>
        <v>956.52112738565484</v>
      </c>
      <c r="AP8" s="87">
        <f t="shared" si="6"/>
        <v>-2.7776127884382044E-2</v>
      </c>
      <c r="AQ8" s="92">
        <f>AVERAGE(AP7:AP13)</f>
        <v>-1.9624335331949842E-2</v>
      </c>
      <c r="AS8" s="75">
        <f>AQ8</f>
        <v>-1.9624335331949842E-2</v>
      </c>
      <c r="AT8" s="32">
        <f>SUM(AO4:AO6)</f>
        <v>2164.4270434917125</v>
      </c>
    </row>
    <row r="9" spans="2:46">
      <c r="B9" s="59">
        <f t="shared" si="1"/>
        <v>41999</v>
      </c>
      <c r="C9" s="64">
        <f>PIQ!N13</f>
        <v>42729.362000000001</v>
      </c>
      <c r="D9" s="70">
        <f>Enerpiq!E40</f>
        <v>0.69784399550840759</v>
      </c>
      <c r="E9" s="70">
        <f>Valeo!U11</f>
        <v>4</v>
      </c>
      <c r="F9" s="70">
        <f>Eaton!U11</f>
        <v>287</v>
      </c>
      <c r="G9" s="70">
        <f>'Frenos Trw'!U11</f>
        <v>745</v>
      </c>
      <c r="H9" s="70">
        <f>Ronal!U11</f>
        <v>36</v>
      </c>
      <c r="I9" s="70">
        <f>Narmx!U11</f>
        <v>0</v>
      </c>
      <c r="J9" s="70">
        <f>Avery!U11</f>
        <v>0</v>
      </c>
      <c r="K9" s="70">
        <f>Beach!U11</f>
        <v>0</v>
      </c>
      <c r="L9" s="70">
        <f>Foam!U11</f>
        <v>0</v>
      </c>
      <c r="M9" s="70">
        <f>Ipc!U11</f>
        <v>382</v>
      </c>
      <c r="N9" s="70">
        <f>Vrk!U11</f>
        <v>9</v>
      </c>
      <c r="O9" s="70">
        <f>Tafime!U11</f>
        <v>0</v>
      </c>
      <c r="P9" s="70">
        <f>Copper!U11</f>
        <v>27</v>
      </c>
      <c r="Q9" s="70">
        <f>Metecno!E40</f>
        <v>209.00427665476806</v>
      </c>
      <c r="R9" s="70">
        <f>Kluber!U11</f>
        <v>0</v>
      </c>
      <c r="S9" s="70">
        <f>Norgren!U11</f>
        <v>551</v>
      </c>
      <c r="T9" s="70">
        <f>Plenco!E40</f>
        <v>5.5827519640672607</v>
      </c>
      <c r="U9" s="70">
        <f>Samsung!U11</f>
        <v>122</v>
      </c>
      <c r="V9" s="70">
        <f>Comex!U11</f>
        <v>24011</v>
      </c>
      <c r="W9" s="70">
        <f>Euro!U11</f>
        <v>980</v>
      </c>
      <c r="X9" s="70">
        <f>Messier!U11</f>
        <v>1001</v>
      </c>
      <c r="Y9" s="70">
        <f>Bravo!U11</f>
        <v>5327</v>
      </c>
      <c r="Z9" s="70">
        <f>Rohm!U11</f>
        <v>1731</v>
      </c>
      <c r="AA9" s="70">
        <f>Elicamex!U11</f>
        <v>185</v>
      </c>
      <c r="AB9" s="70">
        <f>Mpi!U11</f>
        <v>0</v>
      </c>
      <c r="AC9" s="70">
        <f>Crown!U11</f>
        <v>1343</v>
      </c>
      <c r="AD9" s="70">
        <f>Securency!U11</f>
        <v>1949</v>
      </c>
      <c r="AE9" s="70">
        <f>Fracsa!U11</f>
        <v>484</v>
      </c>
      <c r="AF9" s="70">
        <f>'AER S'!U11</f>
        <v>282</v>
      </c>
      <c r="AG9" s="70">
        <f>'AERnn C'!U11</f>
        <v>436</v>
      </c>
      <c r="AH9" s="70">
        <f>Jafra!U11</f>
        <v>0</v>
      </c>
      <c r="AI9" s="70">
        <f>DREnc!U11</f>
        <v>0</v>
      </c>
      <c r="AJ9" s="70">
        <f>Metokote!U11</f>
        <v>1452</v>
      </c>
      <c r="AK9" s="70">
        <f>'KH Méx'!U11</f>
        <v>0</v>
      </c>
      <c r="AL9" s="70">
        <f>Hitachi!U11</f>
        <v>2</v>
      </c>
      <c r="AM9" s="71">
        <f>Ultramanufacturing!U11</f>
        <v>0</v>
      </c>
      <c r="AN9" s="72">
        <f t="shared" si="4"/>
        <v>41561.284872614342</v>
      </c>
      <c r="AO9" s="77">
        <f t="shared" si="5"/>
        <v>1168.077127385659</v>
      </c>
      <c r="AP9" s="87">
        <f t="shared" si="6"/>
        <v>-2.7336638618326643E-2</v>
      </c>
      <c r="AQ9" s="89" t="s">
        <v>125</v>
      </c>
    </row>
    <row r="10" spans="2:46">
      <c r="B10" s="59">
        <f t="shared" si="1"/>
        <v>41998</v>
      </c>
      <c r="C10" s="64">
        <f>PIQ!N14</f>
        <v>5089.9669999999996</v>
      </c>
      <c r="D10" s="70">
        <f>Enerpiq!E39</f>
        <v>0.69784399550840759</v>
      </c>
      <c r="E10" s="70">
        <f>Valeo!U12</f>
        <v>1</v>
      </c>
      <c r="F10" s="70">
        <f>Eaton!U12</f>
        <v>243</v>
      </c>
      <c r="G10" s="70">
        <f>'Frenos Trw'!U12</f>
        <v>66</v>
      </c>
      <c r="H10" s="70">
        <f>Ronal!U12</f>
        <v>130</v>
      </c>
      <c r="I10" s="70">
        <f>Narmx!U12</f>
        <v>0</v>
      </c>
      <c r="J10" s="70">
        <f>Avery!U12</f>
        <v>0</v>
      </c>
      <c r="K10" s="70">
        <f>Beach!U12</f>
        <v>1</v>
      </c>
      <c r="L10" s="70">
        <f>Foam!U12</f>
        <v>0</v>
      </c>
      <c r="M10" s="70">
        <f>Ipc!U12</f>
        <v>173</v>
      </c>
      <c r="N10" s="70">
        <f>Vrk!U12</f>
        <v>92</v>
      </c>
      <c r="O10" s="70">
        <f>Tafime!U12</f>
        <v>0</v>
      </c>
      <c r="P10" s="70">
        <f>Copper!U12</f>
        <v>2</v>
      </c>
      <c r="Q10" s="70">
        <f>Metecno!E39</f>
        <v>209.00427665476806</v>
      </c>
      <c r="R10" s="70">
        <f>Kluber!U12</f>
        <v>0</v>
      </c>
      <c r="S10" s="70">
        <f>Norgren!U12</f>
        <v>461</v>
      </c>
      <c r="T10" s="70">
        <f>Plenco!E39</f>
        <v>5.5827519640672607</v>
      </c>
      <c r="U10" s="70">
        <f>Samsung!U12</f>
        <v>0</v>
      </c>
      <c r="V10" s="70">
        <f>Comex!U12</f>
        <v>486</v>
      </c>
      <c r="W10" s="70">
        <f>Euro!U12</f>
        <v>802</v>
      </c>
      <c r="X10" s="70">
        <f>Messier!U12</f>
        <v>989</v>
      </c>
      <c r="Y10" s="70">
        <f>Bravo!U12</f>
        <v>65</v>
      </c>
      <c r="Z10" s="70">
        <f>Rohm!U12</f>
        <v>358</v>
      </c>
      <c r="AA10" s="70">
        <f>Elicamex!U12</f>
        <v>8</v>
      </c>
      <c r="AB10" s="70">
        <f>Mpi!U12</f>
        <v>0</v>
      </c>
      <c r="AC10" s="70">
        <f>Crown!U12</f>
        <v>202</v>
      </c>
      <c r="AD10" s="70">
        <f>Securency!U12</f>
        <v>192</v>
      </c>
      <c r="AE10" s="70">
        <f>Fracsa!U12</f>
        <v>0</v>
      </c>
      <c r="AF10" s="70">
        <f>'AER S'!U12</f>
        <v>27</v>
      </c>
      <c r="AG10" s="70">
        <f>'AERnn C'!U12</f>
        <v>197</v>
      </c>
      <c r="AH10" s="70">
        <f>Jafra!U12</f>
        <v>0</v>
      </c>
      <c r="AI10" s="70">
        <f>DREnc!U12</f>
        <v>0</v>
      </c>
      <c r="AJ10" s="70">
        <f>Metokote!U12</f>
        <v>269</v>
      </c>
      <c r="AK10" s="70">
        <f>'KH Méx'!U12</f>
        <v>0</v>
      </c>
      <c r="AL10" s="70">
        <f>Hitachi!U12</f>
        <v>0</v>
      </c>
      <c r="AM10" s="71">
        <f>Ultramanufacturing!U12</f>
        <v>0</v>
      </c>
      <c r="AN10" s="72">
        <f t="shared" si="4"/>
        <v>4979.2848726143438</v>
      </c>
      <c r="AO10" s="77">
        <f t="shared" si="5"/>
        <v>110.6821273856558</v>
      </c>
      <c r="AP10" s="87">
        <f t="shared" si="6"/>
        <v>-2.1745156183852629E-2</v>
      </c>
      <c r="AQ10" s="90" t="s">
        <v>124</v>
      </c>
    </row>
    <row r="11" spans="2:46">
      <c r="B11" s="59">
        <f t="shared" si="1"/>
        <v>41997</v>
      </c>
      <c r="C11" s="64">
        <f>PIQ!N15</f>
        <v>14832.407999999999</v>
      </c>
      <c r="D11" s="70">
        <f>Enerpiq!E38</f>
        <v>0.69784399550840759</v>
      </c>
      <c r="E11" s="70">
        <f>Valeo!U13</f>
        <v>7</v>
      </c>
      <c r="F11" s="70">
        <f>Eaton!U13</f>
        <v>231</v>
      </c>
      <c r="G11" s="70">
        <f>'Frenos Trw'!U13</f>
        <v>0</v>
      </c>
      <c r="H11" s="70">
        <f>Ronal!U13</f>
        <v>1669</v>
      </c>
      <c r="I11" s="70">
        <f>Narmx!U13</f>
        <v>0</v>
      </c>
      <c r="J11" s="70">
        <f>Avery!U13</f>
        <v>0</v>
      </c>
      <c r="K11" s="70">
        <f>Beach!U13</f>
        <v>2</v>
      </c>
      <c r="L11" s="70">
        <f>Foam!U13</f>
        <v>0</v>
      </c>
      <c r="M11" s="70">
        <f>Ipc!U13</f>
        <v>100</v>
      </c>
      <c r="N11" s="70">
        <f>Vrk!U13</f>
        <v>65</v>
      </c>
      <c r="O11" s="70">
        <f>Tafime!U13</f>
        <v>271</v>
      </c>
      <c r="P11" s="70">
        <f>Copper!U13</f>
        <v>23</v>
      </c>
      <c r="Q11" s="70">
        <f>Metecno!E38</f>
        <v>209.00427665476806</v>
      </c>
      <c r="R11" s="70">
        <f>Kluber!U13</f>
        <v>1</v>
      </c>
      <c r="S11" s="70">
        <f>Norgren!U13</f>
        <v>415</v>
      </c>
      <c r="T11" s="70">
        <f>Plenco!E38</f>
        <v>5.5827519640672607</v>
      </c>
      <c r="U11" s="70">
        <f>Samsung!U13</f>
        <v>64</v>
      </c>
      <c r="V11" s="70">
        <f>Comex!U13</f>
        <v>8757</v>
      </c>
      <c r="W11" s="70">
        <f>Euro!U13</f>
        <v>684</v>
      </c>
      <c r="X11" s="70">
        <f>Messier!U13</f>
        <v>992</v>
      </c>
      <c r="Y11" s="70">
        <f>Bravo!U13</f>
        <v>464</v>
      </c>
      <c r="Z11" s="70">
        <f>Rohm!U13</f>
        <v>1</v>
      </c>
      <c r="AA11" s="70">
        <f>Elicamex!U13</f>
        <v>238</v>
      </c>
      <c r="AB11" s="70">
        <f>Mpi!U13</f>
        <v>0</v>
      </c>
      <c r="AC11" s="70">
        <f>Crown!U13</f>
        <v>58</v>
      </c>
      <c r="AD11" s="70">
        <f>Securency!U13</f>
        <v>0</v>
      </c>
      <c r="AE11" s="70">
        <f>Fracsa!U13</f>
        <v>0</v>
      </c>
      <c r="AF11" s="70">
        <f>'AER S'!U13</f>
        <v>4</v>
      </c>
      <c r="AG11" s="70">
        <f>'AERnn C'!U13</f>
        <v>242</v>
      </c>
      <c r="AH11" s="70">
        <f>Jafra!U13</f>
        <v>106</v>
      </c>
      <c r="AI11" s="70">
        <f>DREnc!U13</f>
        <v>0</v>
      </c>
      <c r="AJ11" s="70">
        <f>Metokote!U13</f>
        <v>0</v>
      </c>
      <c r="AK11" s="70">
        <f>'KH Méx'!U13</f>
        <v>0</v>
      </c>
      <c r="AL11" s="70">
        <f>Hitachi!U13</f>
        <v>2</v>
      </c>
      <c r="AM11" s="71">
        <f>Ultramanufacturing!U13</f>
        <v>0</v>
      </c>
      <c r="AN11" s="72">
        <f t="shared" si="4"/>
        <v>14611.284872614344</v>
      </c>
      <c r="AO11" s="77">
        <f t="shared" si="5"/>
        <v>221.12312738565561</v>
      </c>
      <c r="AP11" s="80">
        <f t="shared" si="6"/>
        <v>-1.4908107124996536E-2</v>
      </c>
      <c r="AQ11" s="250">
        <f>SUM(C7:C13)</f>
        <v>298759.56400000001</v>
      </c>
      <c r="AR11" s="251" t="s">
        <v>288</v>
      </c>
      <c r="AT11" s="32">
        <f>SUM(AN7:AN13)</f>
        <v>293659.99410830042</v>
      </c>
    </row>
    <row r="12" spans="2:46">
      <c r="B12" s="59">
        <f t="shared" si="1"/>
        <v>41996</v>
      </c>
      <c r="C12" s="64">
        <f>PIQ!N16</f>
        <v>72509.911000000007</v>
      </c>
      <c r="D12" s="70">
        <f>Enerpiq!E37</f>
        <v>0.69784399550840759</v>
      </c>
      <c r="E12" s="70">
        <f>Valeo!U14</f>
        <v>61</v>
      </c>
      <c r="F12" s="70">
        <f>Eaton!U14</f>
        <v>273</v>
      </c>
      <c r="G12" s="70">
        <f>'Frenos Trw'!U14</f>
        <v>1929</v>
      </c>
      <c r="H12" s="70">
        <f>Ronal!U14</f>
        <v>12945</v>
      </c>
      <c r="I12" s="70">
        <f>Narmx!U14</f>
        <v>1620</v>
      </c>
      <c r="J12" s="70">
        <f>Avery!U14</f>
        <v>0</v>
      </c>
      <c r="K12" s="70">
        <f>Beach!U14</f>
        <v>1</v>
      </c>
      <c r="L12" s="70">
        <f>Foam!U14</f>
        <v>0</v>
      </c>
      <c r="M12" s="70">
        <f>Ipc!U14</f>
        <v>1873</v>
      </c>
      <c r="N12" s="70">
        <f>Vrk!U14</f>
        <v>2469</v>
      </c>
      <c r="O12" s="70">
        <f>Tafime!U14</f>
        <v>6135</v>
      </c>
      <c r="P12" s="70">
        <f>Copper!U14</f>
        <v>51</v>
      </c>
      <c r="Q12" s="70">
        <f>Metecno!E37</f>
        <v>209.00427665476806</v>
      </c>
      <c r="R12" s="70">
        <f>Kluber!U14</f>
        <v>123</v>
      </c>
      <c r="S12" s="70">
        <f>Norgren!U14</f>
        <v>558</v>
      </c>
      <c r="T12" s="70">
        <f>Plenco!E37</f>
        <v>5.5827519640672607</v>
      </c>
      <c r="U12" s="70">
        <f>Samsung!U14</f>
        <v>72</v>
      </c>
      <c r="V12" s="70">
        <f>Comex!U14</f>
        <v>25604</v>
      </c>
      <c r="W12" s="70">
        <f>Euro!U14</f>
        <v>3083</v>
      </c>
      <c r="X12" s="70">
        <f>Messier!U14</f>
        <v>1026</v>
      </c>
      <c r="Y12" s="70">
        <f>Bravo!U14</f>
        <v>5179</v>
      </c>
      <c r="Z12" s="70">
        <f>Rohm!U14</f>
        <v>872</v>
      </c>
      <c r="AA12" s="70">
        <f>Elicamex!U14</f>
        <v>459</v>
      </c>
      <c r="AB12" s="70">
        <f>Mpi!U14</f>
        <v>0</v>
      </c>
      <c r="AC12" s="70">
        <f>Crown!U14</f>
        <v>1220</v>
      </c>
      <c r="AD12" s="70">
        <f>Securency!U14</f>
        <v>1033</v>
      </c>
      <c r="AE12" s="70">
        <f>Fracsa!U14</f>
        <v>7</v>
      </c>
      <c r="AF12" s="70">
        <f>'AER S'!U14</f>
        <v>288</v>
      </c>
      <c r="AG12" s="70">
        <f>'AERnn C'!U14</f>
        <v>418</v>
      </c>
      <c r="AH12" s="70">
        <f>Jafra!U14</f>
        <v>1346</v>
      </c>
      <c r="AI12" s="70">
        <f>DREnc!U14</f>
        <v>3</v>
      </c>
      <c r="AJ12" s="70">
        <f>Metokote!U14</f>
        <v>913</v>
      </c>
      <c r="AK12" s="70">
        <f>'KH Méx'!U14</f>
        <v>0</v>
      </c>
      <c r="AL12" s="70">
        <f>Hitachi!U14</f>
        <v>1992</v>
      </c>
      <c r="AM12" s="71">
        <f>Ultramanufacturing!U14</f>
        <v>0</v>
      </c>
      <c r="AN12" s="72">
        <f t="shared" si="4"/>
        <v>71768.284872614342</v>
      </c>
      <c r="AO12" s="77">
        <f t="shared" si="5"/>
        <v>741.62612738566531</v>
      </c>
      <c r="AP12" s="80">
        <f t="shared" si="6"/>
        <v>-1.0227927701989116E-2</v>
      </c>
      <c r="AT12" s="32">
        <f>AQ11-AT11</f>
        <v>5099.5698916995898</v>
      </c>
    </row>
    <row r="13" spans="2:46" ht="15.75" thickBot="1">
      <c r="B13" s="59">
        <f t="shared" si="1"/>
        <v>41995</v>
      </c>
      <c r="C13" s="64">
        <f>PIQ!N17</f>
        <v>84672.790999999997</v>
      </c>
      <c r="D13" s="70">
        <f>Enerpiq!E36</f>
        <v>0.69784399550840759</v>
      </c>
      <c r="E13" s="70">
        <f>Valeo!U15</f>
        <v>89</v>
      </c>
      <c r="F13" s="70">
        <f>Eaton!U15</f>
        <v>293</v>
      </c>
      <c r="G13" s="70">
        <f>'Frenos Trw'!U15</f>
        <v>3212</v>
      </c>
      <c r="H13" s="70">
        <f>Ronal!U15</f>
        <v>21065</v>
      </c>
      <c r="I13" s="70">
        <f>Narmx!U15</f>
        <v>1184</v>
      </c>
      <c r="J13" s="70">
        <f>Avery!U15</f>
        <v>556</v>
      </c>
      <c r="K13" s="70">
        <f>Beach!U15</f>
        <v>2</v>
      </c>
      <c r="L13" s="70">
        <f>Foam!U15</f>
        <v>0</v>
      </c>
      <c r="M13" s="70">
        <f>Ipc!U15</f>
        <v>2322</v>
      </c>
      <c r="N13" s="70">
        <f>Vrk!U15</f>
        <v>2789</v>
      </c>
      <c r="O13" s="70">
        <f>Tafime!U15</f>
        <v>7074</v>
      </c>
      <c r="P13" s="70">
        <f>Copper!U15</f>
        <v>70</v>
      </c>
      <c r="Q13" s="70">
        <f>Metecno!E36</f>
        <v>209.00427665476806</v>
      </c>
      <c r="R13" s="70">
        <f>Kluber!U15</f>
        <v>135</v>
      </c>
      <c r="S13" s="70">
        <f>Norgren!U15</f>
        <v>452</v>
      </c>
      <c r="T13" s="70">
        <f>Plenco!E36</f>
        <v>5.5827519640672607</v>
      </c>
      <c r="U13" s="70">
        <f>Samsung!U15</f>
        <v>179</v>
      </c>
      <c r="V13" s="70">
        <f>Comex!U15</f>
        <v>24275</v>
      </c>
      <c r="W13" s="70">
        <f>Euro!U15</f>
        <v>3720</v>
      </c>
      <c r="X13" s="70">
        <f>Messier!U15</f>
        <v>1002</v>
      </c>
      <c r="Y13" s="70">
        <f>Bravo!U15</f>
        <v>5090</v>
      </c>
      <c r="Z13" s="70">
        <f>Rohm!U15</f>
        <v>1390</v>
      </c>
      <c r="AA13" s="70">
        <f>Elicamex!U15</f>
        <v>228</v>
      </c>
      <c r="AB13" s="70">
        <f>Mpi!U15</f>
        <v>0</v>
      </c>
      <c r="AC13" s="70">
        <f>Crown!U15</f>
        <v>1407</v>
      </c>
      <c r="AD13" s="70">
        <f>Securency!U15</f>
        <v>1520</v>
      </c>
      <c r="AE13" s="70">
        <f>Fracsa!U15</f>
        <v>107</v>
      </c>
      <c r="AF13" s="70">
        <f>'AER S'!U15</f>
        <v>212</v>
      </c>
      <c r="AG13" s="70">
        <f>'AERnn C'!U15</f>
        <v>418</v>
      </c>
      <c r="AH13" s="70">
        <f>Jafra!U15</f>
        <v>1439</v>
      </c>
      <c r="AI13" s="70">
        <f>DREnc!U15</f>
        <v>74</v>
      </c>
      <c r="AJ13" s="70">
        <f>Metokote!U15</f>
        <v>1070</v>
      </c>
      <c r="AK13" s="70">
        <f>'KH Méx'!U15</f>
        <v>0</v>
      </c>
      <c r="AL13" s="70">
        <f>Hitachi!U15</f>
        <v>2393</v>
      </c>
      <c r="AM13" s="71">
        <f>Ultramanufacturing!U15</f>
        <v>0</v>
      </c>
      <c r="AN13" s="72">
        <f t="shared" si="4"/>
        <v>83982.284872614342</v>
      </c>
      <c r="AO13" s="77">
        <f t="shared" si="5"/>
        <v>690.50612738565542</v>
      </c>
      <c r="AP13" s="91">
        <f t="shared" si="6"/>
        <v>-8.1549942930977132E-3</v>
      </c>
      <c r="AT13" s="32">
        <f>SUM(AO7:AO13)</f>
        <v>5099.5698916995998</v>
      </c>
    </row>
    <row r="14" spans="2:46">
      <c r="B14" s="58">
        <f t="shared" si="1"/>
        <v>41994</v>
      </c>
      <c r="C14" s="63">
        <f>PIQ!N18</f>
        <v>80650.467000000004</v>
      </c>
      <c r="D14" s="67">
        <f>Enerpiq!E35</f>
        <v>0.87230499438550946</v>
      </c>
      <c r="E14" s="67">
        <f>Valeo!U16</f>
        <v>66</v>
      </c>
      <c r="F14" s="67">
        <f>Eaton!U16</f>
        <v>255</v>
      </c>
      <c r="G14" s="67">
        <f>'Frenos Trw'!U16</f>
        <v>3313</v>
      </c>
      <c r="H14" s="67">
        <f>Ronal!U16</f>
        <v>23144</v>
      </c>
      <c r="I14" s="67">
        <f>Narmx!U16</f>
        <v>341</v>
      </c>
      <c r="J14" s="67">
        <f>Avery!U16</f>
        <v>1012</v>
      </c>
      <c r="K14" s="67">
        <f>Beach!U16</f>
        <v>3</v>
      </c>
      <c r="L14" s="67">
        <f>Foam!U16</f>
        <v>0</v>
      </c>
      <c r="M14" s="67">
        <f>Ipc!U16</f>
        <v>403</v>
      </c>
      <c r="N14" s="67">
        <f>Vrk!U16</f>
        <v>300</v>
      </c>
      <c r="O14" s="67">
        <f>Tafime!U16</f>
        <v>6243</v>
      </c>
      <c r="P14" s="67">
        <f>Copper!U16</f>
        <v>17</v>
      </c>
      <c r="Q14" s="67">
        <f>Metecno!E35</f>
        <v>209.00427665476806</v>
      </c>
      <c r="R14" s="67">
        <f>Kluber!U16</f>
        <v>26</v>
      </c>
      <c r="S14" s="67">
        <f>Norgren!U16</f>
        <v>203</v>
      </c>
      <c r="T14" s="67">
        <f>Plenco!E35</f>
        <v>5.7572129629443625</v>
      </c>
      <c r="U14" s="67">
        <f>Samsung!U16</f>
        <v>14</v>
      </c>
      <c r="V14" s="67">
        <f>Comex!U16</f>
        <v>26966</v>
      </c>
      <c r="W14" s="67">
        <f>Euro!U16</f>
        <v>3430</v>
      </c>
      <c r="X14" s="67">
        <f>Messier!U16</f>
        <v>975</v>
      </c>
      <c r="Y14" s="67">
        <f>Bravo!U16</f>
        <v>5263</v>
      </c>
      <c r="Z14" s="67">
        <f>Rohm!U16</f>
        <v>1666</v>
      </c>
      <c r="AA14" s="67">
        <f>Elicamex!U16</f>
        <v>14</v>
      </c>
      <c r="AB14" s="67">
        <f>Mpi!U16</f>
        <v>0</v>
      </c>
      <c r="AC14" s="67">
        <f>Crown!U16</f>
        <v>237</v>
      </c>
      <c r="AD14" s="67">
        <f>Securency!U16</f>
        <v>1160</v>
      </c>
      <c r="AE14" s="67">
        <f>Fracsa!U16</f>
        <v>2567</v>
      </c>
      <c r="AF14" s="67">
        <f>'AER S'!U16</f>
        <v>22</v>
      </c>
      <c r="AG14" s="67">
        <f>'AERnn C'!U16</f>
        <v>209</v>
      </c>
      <c r="AH14" s="67">
        <f>Jafra!U16</f>
        <v>632</v>
      </c>
      <c r="AI14" s="67">
        <f>DREnc!U16</f>
        <v>20</v>
      </c>
      <c r="AJ14" s="67">
        <f>Metokote!U16</f>
        <v>278</v>
      </c>
      <c r="AK14" s="67">
        <f>'KH Méx'!U16</f>
        <v>0</v>
      </c>
      <c r="AL14" s="67">
        <f>Hitachi!U16</f>
        <v>717</v>
      </c>
      <c r="AM14" s="68">
        <f>Ultramanufacturing!U16</f>
        <v>0</v>
      </c>
      <c r="AN14" s="69">
        <f t="shared" si="4"/>
        <v>79711.633794612106</v>
      </c>
      <c r="AO14" s="76">
        <f t="shared" si="5"/>
        <v>938.83320538789849</v>
      </c>
      <c r="AP14" s="82">
        <f t="shared" si="6"/>
        <v>-1.1640765891509326E-2</v>
      </c>
      <c r="AQ14" s="84" t="s">
        <v>120</v>
      </c>
      <c r="AR14" s="75"/>
    </row>
    <row r="15" spans="2:46" ht="15.75" thickBot="1">
      <c r="B15" s="58">
        <f t="shared" si="1"/>
        <v>41993</v>
      </c>
      <c r="C15" s="63">
        <f>PIQ!N19</f>
        <v>80968.963999999993</v>
      </c>
      <c r="D15" s="67">
        <f>Enerpiq!E34</f>
        <v>0.87230499438550946</v>
      </c>
      <c r="E15" s="67">
        <f>Valeo!U17</f>
        <v>199</v>
      </c>
      <c r="F15" s="67">
        <f>Eaton!U17</f>
        <v>237</v>
      </c>
      <c r="G15" s="67">
        <f>'Frenos Trw'!U17</f>
        <v>2882</v>
      </c>
      <c r="H15" s="67">
        <f>Ronal!U17</f>
        <v>21328</v>
      </c>
      <c r="I15" s="67">
        <f>Narmx!U17</f>
        <v>504</v>
      </c>
      <c r="J15" s="67">
        <f>Avery!U17</f>
        <v>1246</v>
      </c>
      <c r="K15" s="67">
        <f>Beach!U17</f>
        <v>10</v>
      </c>
      <c r="L15" s="67">
        <f>Foam!U17</f>
        <v>0</v>
      </c>
      <c r="M15" s="67">
        <f>Ipc!U17</f>
        <v>0</v>
      </c>
      <c r="N15" s="67">
        <f>Vrk!U17</f>
        <v>1346</v>
      </c>
      <c r="O15" s="67">
        <f>Tafime!U17</f>
        <v>7117</v>
      </c>
      <c r="P15" s="67">
        <f>Copper!U17</f>
        <v>13</v>
      </c>
      <c r="Q15" s="67">
        <f>Metecno!E34</f>
        <v>209.00427665476806</v>
      </c>
      <c r="R15" s="67">
        <f>Kluber!U17</f>
        <v>0</v>
      </c>
      <c r="S15" s="67">
        <f>Norgren!U17</f>
        <v>336</v>
      </c>
      <c r="T15" s="67">
        <f>Plenco!E34</f>
        <v>5.7572129629443625</v>
      </c>
      <c r="U15" s="67">
        <f>Samsung!U17</f>
        <v>43</v>
      </c>
      <c r="V15" s="67">
        <f>Comex!U17</f>
        <v>19995</v>
      </c>
      <c r="W15" s="67">
        <f>Euro!U17</f>
        <v>3891</v>
      </c>
      <c r="X15" s="67">
        <f>Messier!U17</f>
        <v>970</v>
      </c>
      <c r="Y15" s="67">
        <f>Bravo!U17</f>
        <v>4051</v>
      </c>
      <c r="Z15" s="67">
        <f>Rohm!U17</f>
        <v>1648</v>
      </c>
      <c r="AA15" s="67">
        <f>Elicamex!U17</f>
        <v>256</v>
      </c>
      <c r="AB15" s="67">
        <f>Mpi!U17</f>
        <v>0</v>
      </c>
      <c r="AC15" s="67">
        <f>Crown!U17</f>
        <v>772</v>
      </c>
      <c r="AD15" s="67">
        <f>Securency!U17</f>
        <v>1661</v>
      </c>
      <c r="AE15" s="67">
        <f>Fracsa!U17</f>
        <v>8390</v>
      </c>
      <c r="AF15" s="67">
        <f>'AER S'!U17</f>
        <v>14</v>
      </c>
      <c r="AG15" s="67">
        <f>'AERnn C'!U17</f>
        <v>360</v>
      </c>
      <c r="AH15" s="67">
        <f>Jafra!U17</f>
        <v>1157</v>
      </c>
      <c r="AI15" s="67">
        <f>DREnc!U17</f>
        <v>0</v>
      </c>
      <c r="AJ15" s="67">
        <f>Metokote!U17</f>
        <v>790</v>
      </c>
      <c r="AK15" s="67">
        <f>'KH Méx'!U17</f>
        <v>0</v>
      </c>
      <c r="AL15" s="67">
        <f>Hitachi!U17</f>
        <v>633</v>
      </c>
      <c r="AM15" s="68">
        <f>Ultramanufacturing!U17</f>
        <v>0</v>
      </c>
      <c r="AN15" s="69">
        <f t="shared" si="4"/>
        <v>80064.633794612106</v>
      </c>
      <c r="AO15" s="76">
        <f t="shared" si="5"/>
        <v>904.33020538788696</v>
      </c>
      <c r="AP15" s="83">
        <f t="shared" si="6"/>
        <v>-1.1168849898930249E-2</v>
      </c>
      <c r="AQ15" s="88">
        <f>AVERAGE(AP14:AP20)</f>
        <v>-6.712351542643282E-3</v>
      </c>
      <c r="AS15" s="75">
        <f>AQ15</f>
        <v>-6.712351542643282E-3</v>
      </c>
    </row>
    <row r="16" spans="2:46">
      <c r="B16" s="58">
        <f t="shared" si="1"/>
        <v>41992</v>
      </c>
      <c r="C16" s="63">
        <f>PIQ!N20</f>
        <v>101312.09599999999</v>
      </c>
      <c r="D16" s="67">
        <f>Enerpiq!E33</f>
        <v>0.87230499438550946</v>
      </c>
      <c r="E16" s="67">
        <f>Valeo!U18</f>
        <v>1113</v>
      </c>
      <c r="F16" s="67">
        <f>Eaton!U18</f>
        <v>263</v>
      </c>
      <c r="G16" s="67">
        <f>'Frenos Trw'!U18</f>
        <v>3257</v>
      </c>
      <c r="H16" s="67">
        <f>Ronal!U18</f>
        <v>22852</v>
      </c>
      <c r="I16" s="67">
        <f>Narmx!U18</f>
        <v>2205</v>
      </c>
      <c r="J16" s="67">
        <f>Avery!U18</f>
        <v>2735</v>
      </c>
      <c r="K16" s="67">
        <f>Beach!U18</f>
        <v>62</v>
      </c>
      <c r="L16" s="67">
        <f>Foam!U18</f>
        <v>0</v>
      </c>
      <c r="M16" s="67">
        <f>Ipc!U18</f>
        <v>2160</v>
      </c>
      <c r="N16" s="67">
        <f>Vrk!U18</f>
        <v>2787</v>
      </c>
      <c r="O16" s="67">
        <f>Tafime!U18</f>
        <v>7164</v>
      </c>
      <c r="P16" s="67">
        <f>Copper!U18</f>
        <v>34</v>
      </c>
      <c r="Q16" s="67">
        <f>Metecno!E33</f>
        <v>209.00427665476806</v>
      </c>
      <c r="R16" s="67">
        <f>Kluber!U18</f>
        <v>60</v>
      </c>
      <c r="S16" s="67">
        <f>Norgren!U18</f>
        <v>662</v>
      </c>
      <c r="T16" s="67">
        <f>Plenco!E33</f>
        <v>5.7572129629443625</v>
      </c>
      <c r="U16" s="67">
        <f>Samsung!U18</f>
        <v>8220</v>
      </c>
      <c r="V16" s="67">
        <f>Comex!U18</f>
        <v>20162</v>
      </c>
      <c r="W16" s="67">
        <f>Euro!U18</f>
        <v>3172</v>
      </c>
      <c r="X16" s="67">
        <f>Messier!U18</f>
        <v>1011</v>
      </c>
      <c r="Y16" s="67">
        <f>Bravo!U18</f>
        <v>3994</v>
      </c>
      <c r="Z16" s="67">
        <f>Rohm!U18</f>
        <v>1285</v>
      </c>
      <c r="AA16" s="67">
        <f>Elicamex!U18</f>
        <v>218</v>
      </c>
      <c r="AB16" s="67">
        <f>Mpi!U18</f>
        <v>0</v>
      </c>
      <c r="AC16" s="67">
        <f>Crown!U18</f>
        <v>1537</v>
      </c>
      <c r="AD16" s="67">
        <f>Securency!U18</f>
        <v>215</v>
      </c>
      <c r="AE16" s="67">
        <f>Fracsa!U18</f>
        <v>9214</v>
      </c>
      <c r="AF16" s="67">
        <f>'AER S'!U18</f>
        <v>56</v>
      </c>
      <c r="AG16" s="67">
        <f>'AERnn C'!U18</f>
        <v>462</v>
      </c>
      <c r="AH16" s="67">
        <f>Jafra!U18</f>
        <v>1590</v>
      </c>
      <c r="AI16" s="67">
        <f>DREnc!U18</f>
        <v>432</v>
      </c>
      <c r="AJ16" s="67">
        <f>Metokote!U18</f>
        <v>1576</v>
      </c>
      <c r="AK16" s="67">
        <f>'KH Méx'!U18</f>
        <v>0</v>
      </c>
      <c r="AL16" s="67">
        <f>Hitachi!U18</f>
        <v>2237</v>
      </c>
      <c r="AM16" s="68">
        <f>Ultramanufacturing!U18</f>
        <v>0</v>
      </c>
      <c r="AN16" s="69">
        <f t="shared" si="4"/>
        <v>100950.63379461211</v>
      </c>
      <c r="AO16" s="76">
        <f t="shared" si="5"/>
        <v>361.46220538788475</v>
      </c>
      <c r="AP16" s="83">
        <f t="shared" si="6"/>
        <v>-3.5678089750298403E-3</v>
      </c>
      <c r="AQ16" s="89" t="s">
        <v>125</v>
      </c>
    </row>
    <row r="17" spans="2:46">
      <c r="B17" s="58">
        <f t="shared" si="1"/>
        <v>41991</v>
      </c>
      <c r="C17" s="63">
        <f>PIQ!N21</f>
        <v>111008.86500000001</v>
      </c>
      <c r="D17" s="67">
        <f>Enerpiq!E32</f>
        <v>0.87230499438550946</v>
      </c>
      <c r="E17" s="67">
        <f>Valeo!U19</f>
        <v>1106</v>
      </c>
      <c r="F17" s="67">
        <f>Eaton!U19</f>
        <v>288</v>
      </c>
      <c r="G17" s="67">
        <f>'Frenos Trw'!U19</f>
        <v>3251</v>
      </c>
      <c r="H17" s="67">
        <f>Ronal!U19</f>
        <v>24791</v>
      </c>
      <c r="I17" s="67">
        <f>Narmx!U19</f>
        <v>1821</v>
      </c>
      <c r="J17" s="67">
        <f>Avery!U19</f>
        <v>2956</v>
      </c>
      <c r="K17" s="67">
        <f>Beach!U19</f>
        <v>85</v>
      </c>
      <c r="L17" s="67">
        <f>Foam!U19</f>
        <v>1790</v>
      </c>
      <c r="M17" s="67">
        <f>Ipc!U19</f>
        <v>2582</v>
      </c>
      <c r="N17" s="67">
        <f>Vrk!U19</f>
        <v>2804</v>
      </c>
      <c r="O17" s="67">
        <f>Tafime!U19</f>
        <v>8092</v>
      </c>
      <c r="P17" s="67">
        <f>Copper!U19</f>
        <v>75</v>
      </c>
      <c r="Q17" s="67">
        <f>Metecno!E32</f>
        <v>209.00427665476806</v>
      </c>
      <c r="R17" s="67">
        <f>Kluber!U19</f>
        <v>392</v>
      </c>
      <c r="S17" s="67">
        <f>Norgren!U19</f>
        <v>631</v>
      </c>
      <c r="T17" s="67">
        <f>Plenco!E32</f>
        <v>5.7572129629443625</v>
      </c>
      <c r="U17" s="67">
        <f>Samsung!U19</f>
        <v>13399</v>
      </c>
      <c r="V17" s="67">
        <f>Comex!U19</f>
        <v>14670</v>
      </c>
      <c r="W17" s="67">
        <f>Euro!U19</f>
        <v>4131</v>
      </c>
      <c r="X17" s="67">
        <f>Messier!U19</f>
        <v>1062</v>
      </c>
      <c r="Y17" s="67">
        <f>Bravo!U19</f>
        <v>5133</v>
      </c>
      <c r="Z17" s="67">
        <f>Rohm!U19</f>
        <v>1499</v>
      </c>
      <c r="AA17" s="67">
        <f>Elicamex!U19</f>
        <v>42</v>
      </c>
      <c r="AB17" s="67">
        <f>Mpi!U19</f>
        <v>0</v>
      </c>
      <c r="AC17" s="67">
        <f>Crown!U19</f>
        <v>1507</v>
      </c>
      <c r="AD17" s="67">
        <f>Securency!U19</f>
        <v>1391</v>
      </c>
      <c r="AE17" s="67">
        <f>Fracsa!U19</f>
        <v>9503</v>
      </c>
      <c r="AF17" s="67">
        <f>'AER S'!U19</f>
        <v>342</v>
      </c>
      <c r="AG17" s="67">
        <f>'AERnn C'!U19</f>
        <v>400</v>
      </c>
      <c r="AH17" s="67">
        <f>Jafra!U19</f>
        <v>1626</v>
      </c>
      <c r="AI17" s="67">
        <f>DREnc!U19</f>
        <v>1146</v>
      </c>
      <c r="AJ17" s="67">
        <f>Metokote!U19</f>
        <v>1461</v>
      </c>
      <c r="AK17" s="67">
        <f>'KH Méx'!U19</f>
        <v>102</v>
      </c>
      <c r="AL17" s="67">
        <f>Hitachi!U19</f>
        <v>2219</v>
      </c>
      <c r="AM17" s="68">
        <f>Ultramanufacturing!U19</f>
        <v>4</v>
      </c>
      <c r="AN17" s="69">
        <f t="shared" si="4"/>
        <v>110516.63379461211</v>
      </c>
      <c r="AO17" s="76">
        <f t="shared" si="5"/>
        <v>492.23120538789954</v>
      </c>
      <c r="AP17" s="83">
        <f t="shared" si="6"/>
        <v>-4.4341612301675142E-3</v>
      </c>
      <c r="AQ17" s="90" t="s">
        <v>123</v>
      </c>
    </row>
    <row r="18" spans="2:46">
      <c r="B18" s="58">
        <f t="shared" si="1"/>
        <v>41990</v>
      </c>
      <c r="C18" s="63">
        <f>PIQ!N22</f>
        <v>114137.192</v>
      </c>
      <c r="D18" s="67">
        <f>Enerpiq!E31</f>
        <v>0.87230499438550946</v>
      </c>
      <c r="E18" s="67">
        <f>Valeo!U20</f>
        <v>1142</v>
      </c>
      <c r="F18" s="67">
        <f>Eaton!U20</f>
        <v>291</v>
      </c>
      <c r="G18" s="67">
        <f>'Frenos Trw'!U20</f>
        <v>3373</v>
      </c>
      <c r="H18" s="67">
        <f>Ronal!U20</f>
        <v>25316</v>
      </c>
      <c r="I18" s="67">
        <f>Narmx!U20</f>
        <v>1717</v>
      </c>
      <c r="J18" s="67">
        <f>Avery!U20</f>
        <v>3239</v>
      </c>
      <c r="K18" s="67">
        <f>Beach!U20</f>
        <v>73</v>
      </c>
      <c r="L18" s="67">
        <f>Foam!U20</f>
        <v>5239</v>
      </c>
      <c r="M18" s="67">
        <f>Ipc!U20</f>
        <v>2825</v>
      </c>
      <c r="N18" s="67">
        <f>Vrk!U20</f>
        <v>2672</v>
      </c>
      <c r="O18" s="67">
        <f>Tafime!U20</f>
        <v>8108</v>
      </c>
      <c r="P18" s="67">
        <f>Copper!U20</f>
        <v>68</v>
      </c>
      <c r="Q18" s="67">
        <f>Metecno!E31</f>
        <v>209.00427665476806</v>
      </c>
      <c r="R18" s="67">
        <f>Kluber!U20</f>
        <v>374</v>
      </c>
      <c r="S18" s="67">
        <f>Norgren!U20</f>
        <v>692</v>
      </c>
      <c r="T18" s="67">
        <f>Plenco!E31</f>
        <v>5.7572129629443625</v>
      </c>
      <c r="U18" s="67">
        <f>Samsung!U20</f>
        <v>11997</v>
      </c>
      <c r="V18" s="67">
        <f>Comex!U20</f>
        <v>17023</v>
      </c>
      <c r="W18" s="67">
        <f>Euro!U20</f>
        <v>3692</v>
      </c>
      <c r="X18" s="67">
        <f>Messier!U20</f>
        <v>1063</v>
      </c>
      <c r="Y18" s="67">
        <f>Bravo!U20</f>
        <v>2846</v>
      </c>
      <c r="Z18" s="67">
        <f>Rohm!U20</f>
        <v>1328</v>
      </c>
      <c r="AA18" s="67">
        <f>Elicamex!U20</f>
        <v>51</v>
      </c>
      <c r="AB18" s="67">
        <f>Mpi!U20</f>
        <v>0</v>
      </c>
      <c r="AC18" s="67">
        <f>Crown!U20</f>
        <v>1635</v>
      </c>
      <c r="AD18" s="67">
        <f>Securency!U20</f>
        <v>1664</v>
      </c>
      <c r="AE18" s="67">
        <f>Fracsa!U20</f>
        <v>9187</v>
      </c>
      <c r="AF18" s="67">
        <f>'AER S'!U20</f>
        <v>415</v>
      </c>
      <c r="AG18" s="67">
        <f>'AERnn C'!U20</f>
        <v>419</v>
      </c>
      <c r="AH18" s="67">
        <f>Jafra!U20</f>
        <v>1662</v>
      </c>
      <c r="AI18" s="67">
        <f>DREnc!U20</f>
        <v>1177</v>
      </c>
      <c r="AJ18" s="67">
        <f>Metokote!U20</f>
        <v>1657</v>
      </c>
      <c r="AK18" s="67">
        <f>'KH Méx'!U20</f>
        <v>70</v>
      </c>
      <c r="AL18" s="67">
        <f>Hitachi!U20</f>
        <v>2228</v>
      </c>
      <c r="AM18" s="68">
        <f>Ultramanufacturing!U20</f>
        <v>38</v>
      </c>
      <c r="AN18" s="69">
        <f t="shared" si="4"/>
        <v>113496.63379461211</v>
      </c>
      <c r="AO18" s="76">
        <f t="shared" si="5"/>
        <v>640.55820538788976</v>
      </c>
      <c r="AP18" s="79">
        <f t="shared" si="6"/>
        <v>-5.6121777149370361E-3</v>
      </c>
      <c r="AQ18" s="250">
        <f>SUM(C14:C20)</f>
        <v>740651.41300000006</v>
      </c>
      <c r="AR18" s="251" t="s">
        <v>288</v>
      </c>
      <c r="AT18" s="32">
        <f>SUM(AN14:AN20)</f>
        <v>735978.43656228483</v>
      </c>
    </row>
    <row r="19" spans="2:46">
      <c r="B19" s="58">
        <f t="shared" si="1"/>
        <v>41989</v>
      </c>
      <c r="C19" s="63">
        <f>PIQ!N23</f>
        <v>128478.973</v>
      </c>
      <c r="D19" s="67">
        <f>Enerpiq!E30</f>
        <v>0.87230499438550946</v>
      </c>
      <c r="E19" s="67">
        <f>Valeo!U21</f>
        <v>1020</v>
      </c>
      <c r="F19" s="67">
        <f>Eaton!U21</f>
        <v>288</v>
      </c>
      <c r="G19" s="67">
        <f>'Frenos Trw'!U21</f>
        <v>2995</v>
      </c>
      <c r="H19" s="67">
        <f>Ronal!U21</f>
        <v>24707</v>
      </c>
      <c r="I19" s="67">
        <f>Narmx!U21</f>
        <v>1665</v>
      </c>
      <c r="J19" s="67">
        <f>Avery!U21</f>
        <v>3731</v>
      </c>
      <c r="K19" s="67">
        <f>Beach!U21</f>
        <v>58</v>
      </c>
      <c r="L19" s="67">
        <f>Foam!U21</f>
        <v>6023</v>
      </c>
      <c r="M19" s="67">
        <f>Ipc!U21</f>
        <v>2841</v>
      </c>
      <c r="N19" s="67">
        <f>Vrk!U21</f>
        <v>2736</v>
      </c>
      <c r="O19" s="67">
        <f>Tafime!U21</f>
        <v>7126</v>
      </c>
      <c r="P19" s="67">
        <f>Copper!U21</f>
        <v>77</v>
      </c>
      <c r="Q19" s="67">
        <f>Metecno!E30</f>
        <v>209.00427665476806</v>
      </c>
      <c r="R19" s="67">
        <f>Kluber!U21</f>
        <v>605</v>
      </c>
      <c r="S19" s="67">
        <f>Norgren!U21</f>
        <v>775</v>
      </c>
      <c r="T19" s="67">
        <f>Plenco!E30</f>
        <v>5.7572129629443625</v>
      </c>
      <c r="U19" s="67">
        <f>Samsung!U21</f>
        <v>17195</v>
      </c>
      <c r="V19" s="67">
        <f>Comex!U21</f>
        <v>21395</v>
      </c>
      <c r="W19" s="67">
        <f>Euro!U21</f>
        <v>4084</v>
      </c>
      <c r="X19" s="67">
        <f>Messier!U21</f>
        <v>1077</v>
      </c>
      <c r="Y19" s="67">
        <f>Bravo!U21</f>
        <v>5028</v>
      </c>
      <c r="Z19" s="67">
        <f>Rohm!U21</f>
        <v>1375</v>
      </c>
      <c r="AA19" s="67">
        <f>Elicamex!U21</f>
        <v>55</v>
      </c>
      <c r="AB19" s="67">
        <f>Mpi!U21</f>
        <v>0</v>
      </c>
      <c r="AC19" s="67">
        <f>Crown!U21</f>
        <v>1443</v>
      </c>
      <c r="AD19" s="67">
        <f>Securency!U21</f>
        <v>2906</v>
      </c>
      <c r="AE19" s="67">
        <f>Fracsa!U21</f>
        <v>10811</v>
      </c>
      <c r="AF19" s="67">
        <f>'AER S'!U21</f>
        <v>188</v>
      </c>
      <c r="AG19" s="67">
        <f>'AERnn C'!U21</f>
        <v>423</v>
      </c>
      <c r="AH19" s="67">
        <f>Jafra!U21</f>
        <v>1562</v>
      </c>
      <c r="AI19" s="67">
        <f>DREnc!U21</f>
        <v>1292</v>
      </c>
      <c r="AJ19" s="67">
        <f>Metokote!U21</f>
        <v>1658</v>
      </c>
      <c r="AK19" s="67">
        <f>'KH Méx'!U21</f>
        <v>8</v>
      </c>
      <c r="AL19" s="67">
        <f>Hitachi!U21</f>
        <v>2286</v>
      </c>
      <c r="AM19" s="68">
        <f>Ultramanufacturing!U21</f>
        <v>104</v>
      </c>
      <c r="AN19" s="69">
        <f t="shared" si="4"/>
        <v>127752.63379461211</v>
      </c>
      <c r="AO19" s="76">
        <f t="shared" si="5"/>
        <v>726.33920538789243</v>
      </c>
      <c r="AP19" s="79">
        <f t="shared" si="6"/>
        <v>-5.6533702630693697E-3</v>
      </c>
      <c r="AT19" s="32">
        <f>AQ18-AT18</f>
        <v>4672.9764377152314</v>
      </c>
    </row>
    <row r="20" spans="2:46" ht="15.75" thickBot="1">
      <c r="B20" s="58">
        <f t="shared" si="1"/>
        <v>41988</v>
      </c>
      <c r="C20" s="63">
        <f>PIQ!N24</f>
        <v>124094.856</v>
      </c>
      <c r="D20" s="67">
        <f>Enerpiq!E29</f>
        <v>0.87230499438550946</v>
      </c>
      <c r="E20" s="67">
        <f>Valeo!U22</f>
        <v>1159</v>
      </c>
      <c r="F20" s="67">
        <f>Eaton!U22</f>
        <v>288</v>
      </c>
      <c r="G20" s="67">
        <f>'Frenos Trw'!U22</f>
        <v>2872</v>
      </c>
      <c r="H20" s="67">
        <f>Ronal!U22</f>
        <v>25243</v>
      </c>
      <c r="I20" s="67">
        <f>Narmx!U22</f>
        <v>1691</v>
      </c>
      <c r="J20" s="67">
        <f>Avery!U22</f>
        <v>3507</v>
      </c>
      <c r="K20" s="67">
        <f>Beach!U22</f>
        <v>42</v>
      </c>
      <c r="L20" s="67">
        <f>Foam!U22</f>
        <v>5837</v>
      </c>
      <c r="M20" s="67">
        <f>Ipc!U22</f>
        <v>2884</v>
      </c>
      <c r="N20" s="67">
        <f>Vrk!U22</f>
        <v>2736</v>
      </c>
      <c r="O20" s="67">
        <f>Tafime!U22</f>
        <v>8016</v>
      </c>
      <c r="P20" s="67">
        <f>Copper!U22</f>
        <v>59</v>
      </c>
      <c r="Q20" s="67">
        <f>Metecno!E29</f>
        <v>209.00427665476806</v>
      </c>
      <c r="R20" s="67">
        <f>Kluber!U22</f>
        <v>539</v>
      </c>
      <c r="S20" s="67">
        <f>Norgren!U22</f>
        <v>708</v>
      </c>
      <c r="T20" s="67">
        <f>Plenco!E29</f>
        <v>5.7572129629443625</v>
      </c>
      <c r="U20" s="67">
        <f>Samsung!U22</f>
        <v>19148</v>
      </c>
      <c r="V20" s="67">
        <f>Comex!U22</f>
        <v>17867</v>
      </c>
      <c r="W20" s="67">
        <f>Euro!U22</f>
        <v>3994</v>
      </c>
      <c r="X20" s="67">
        <f>Messier!U22</f>
        <v>940</v>
      </c>
      <c r="Y20" s="67">
        <f>Bravo!U22</f>
        <v>4901</v>
      </c>
      <c r="Z20" s="67">
        <f>Rohm!U22</f>
        <v>1359</v>
      </c>
      <c r="AA20" s="67">
        <f>Elicamex!U22</f>
        <v>67</v>
      </c>
      <c r="AB20" s="67">
        <f>Mpi!U22</f>
        <v>0</v>
      </c>
      <c r="AC20" s="67">
        <f>Crown!U22</f>
        <v>1330</v>
      </c>
      <c r="AD20" s="67">
        <f>Securency!U22</f>
        <v>1624</v>
      </c>
      <c r="AE20" s="67">
        <f>Fracsa!U22</f>
        <v>9266</v>
      </c>
      <c r="AF20" s="67">
        <f>'AER S'!U22</f>
        <v>251</v>
      </c>
      <c r="AG20" s="67">
        <f>'AERnn C'!U22</f>
        <v>466</v>
      </c>
      <c r="AH20" s="67">
        <f>Jafra!U22</f>
        <v>1546</v>
      </c>
      <c r="AI20" s="67">
        <f>DREnc!U22</f>
        <v>1157</v>
      </c>
      <c r="AJ20" s="67">
        <f>Metokote!U22</f>
        <v>1452</v>
      </c>
      <c r="AK20" s="67">
        <f>'KH Méx'!U22</f>
        <v>17</v>
      </c>
      <c r="AL20" s="67">
        <f>Hitachi!U22</f>
        <v>2201</v>
      </c>
      <c r="AM20" s="68">
        <f>Ultramanufacturing!U22</f>
        <v>103</v>
      </c>
      <c r="AN20" s="69">
        <f t="shared" si="4"/>
        <v>123485.63379461211</v>
      </c>
      <c r="AO20" s="76">
        <f t="shared" si="5"/>
        <v>609.22220538789406</v>
      </c>
      <c r="AP20" s="81">
        <f t="shared" si="6"/>
        <v>-4.9093268248596384E-3</v>
      </c>
      <c r="AT20" s="32">
        <f>SUM(AO14:AO20)</f>
        <v>4672.976437715246</v>
      </c>
    </row>
    <row r="21" spans="2:46">
      <c r="B21" s="60">
        <f t="shared" si="1"/>
        <v>41987</v>
      </c>
      <c r="C21" s="64">
        <f>PIQ!N25</f>
        <v>82975.600999999995</v>
      </c>
      <c r="D21" s="70">
        <f>Enerpiq!E28</f>
        <v>1.3956879910168152</v>
      </c>
      <c r="E21" s="70">
        <f>Valeo!U23</f>
        <v>214</v>
      </c>
      <c r="F21" s="70">
        <f>Eaton!U23</f>
        <v>255</v>
      </c>
      <c r="G21" s="70">
        <f>'Frenos Trw'!U23</f>
        <v>1922</v>
      </c>
      <c r="H21" s="70">
        <f>Ronal!U23</f>
        <v>22296</v>
      </c>
      <c r="I21" s="70">
        <f>Narmx!U23</f>
        <v>907</v>
      </c>
      <c r="J21" s="70">
        <f>Avery!U23</f>
        <v>2482</v>
      </c>
      <c r="K21" s="70">
        <f>Beach!U23</f>
        <v>5</v>
      </c>
      <c r="L21" s="70">
        <f>Foam!U23</f>
        <v>804</v>
      </c>
      <c r="M21" s="70">
        <f>Ipc!U23</f>
        <v>586</v>
      </c>
      <c r="N21" s="70">
        <f>Vrk!U23</f>
        <v>314</v>
      </c>
      <c r="O21" s="70">
        <f>Tafime!U23</f>
        <v>6959</v>
      </c>
      <c r="P21" s="70">
        <f>Copper!U23</f>
        <v>29</v>
      </c>
      <c r="Q21" s="70">
        <f>Metecno!E28</f>
        <v>194.52401374796861</v>
      </c>
      <c r="R21" s="70">
        <f>Kluber!U23</f>
        <v>66</v>
      </c>
      <c r="S21" s="70">
        <f>Norgren!U23</f>
        <v>252</v>
      </c>
      <c r="T21" s="70">
        <f>Plenco!E28</f>
        <v>10.991042929257418</v>
      </c>
      <c r="U21" s="70">
        <f>Samsung!U23</f>
        <v>1913</v>
      </c>
      <c r="V21" s="70">
        <f>Comex!U23</f>
        <v>23389</v>
      </c>
      <c r="W21" s="70">
        <f>Euro!U23</f>
        <v>3032</v>
      </c>
      <c r="X21" s="70">
        <f>Messier!U23</f>
        <v>883</v>
      </c>
      <c r="Y21" s="70">
        <f>Bravo!U23</f>
        <v>5188</v>
      </c>
      <c r="Z21" s="70">
        <f>Rohm!U23</f>
        <v>1466</v>
      </c>
      <c r="AA21" s="70">
        <f>Elicamex!U23</f>
        <v>53</v>
      </c>
      <c r="AB21" s="70">
        <f>Mpi!U23</f>
        <v>0</v>
      </c>
      <c r="AC21" s="70">
        <f>Crown!U23</f>
        <v>249</v>
      </c>
      <c r="AD21" s="70">
        <f>Securency!U23</f>
        <v>1009</v>
      </c>
      <c r="AE21" s="70">
        <f>Fracsa!U23</f>
        <v>5731</v>
      </c>
      <c r="AF21" s="70">
        <f>'AER S'!U23</f>
        <v>0</v>
      </c>
      <c r="AG21" s="70">
        <f>'AERnn C'!U23</f>
        <v>188</v>
      </c>
      <c r="AH21" s="70">
        <f>Jafra!U23</f>
        <v>683</v>
      </c>
      <c r="AI21" s="70">
        <f>DREnc!U23</f>
        <v>134</v>
      </c>
      <c r="AJ21" s="70">
        <f>Metokote!U23</f>
        <v>577</v>
      </c>
      <c r="AK21" s="70">
        <f>'KH Méx'!U23</f>
        <v>0</v>
      </c>
      <c r="AL21" s="70">
        <f>Hitachi!U23</f>
        <v>291</v>
      </c>
      <c r="AM21" s="71">
        <f>Ultramanufacturing!U23</f>
        <v>35</v>
      </c>
      <c r="AN21" s="72">
        <f t="shared" si="4"/>
        <v>82118.910744668246</v>
      </c>
      <c r="AO21" s="77">
        <f t="shared" si="5"/>
        <v>856.69025533174863</v>
      </c>
      <c r="AP21" s="85">
        <f t="shared" si="6"/>
        <v>-1.0324604401862045E-2</v>
      </c>
      <c r="AQ21" s="86" t="s">
        <v>120</v>
      </c>
      <c r="AR21" s="75"/>
    </row>
    <row r="22" spans="2:46" ht="15.75" thickBot="1">
      <c r="B22" s="60">
        <f t="shared" si="1"/>
        <v>41986</v>
      </c>
      <c r="C22" s="64">
        <f>PIQ!N26</f>
        <v>79902.191000000006</v>
      </c>
      <c r="D22" s="70">
        <f>Enerpiq!E27</f>
        <v>1.3956879910168152</v>
      </c>
      <c r="E22" s="70">
        <f>Valeo!U24</f>
        <v>35</v>
      </c>
      <c r="F22" s="70">
        <f>Eaton!U24</f>
        <v>240</v>
      </c>
      <c r="G22" s="70">
        <f>'Frenos Trw'!U24</f>
        <v>2835</v>
      </c>
      <c r="H22" s="70">
        <f>Ronal!U24</f>
        <v>21065</v>
      </c>
      <c r="I22" s="70">
        <f>Narmx!U24</f>
        <v>408</v>
      </c>
      <c r="J22" s="70">
        <f>Avery!U24</f>
        <v>2590</v>
      </c>
      <c r="K22" s="70">
        <f>Beach!U24</f>
        <v>15</v>
      </c>
      <c r="L22" s="70">
        <f>Foam!U24</f>
        <v>0</v>
      </c>
      <c r="M22" s="70">
        <f>Ipc!U24</f>
        <v>68</v>
      </c>
      <c r="N22" s="70">
        <f>Vrk!U24</f>
        <v>1673</v>
      </c>
      <c r="O22" s="70">
        <f>Tafime!U24</f>
        <v>7037</v>
      </c>
      <c r="P22" s="70">
        <f>Copper!U24</f>
        <v>14</v>
      </c>
      <c r="Q22" s="70">
        <f>Metecno!E27</f>
        <v>194.52401374796861</v>
      </c>
      <c r="R22" s="70">
        <f>Kluber!U24</f>
        <v>0</v>
      </c>
      <c r="S22" s="70">
        <f>Norgren!U24</f>
        <v>311</v>
      </c>
      <c r="T22" s="70">
        <f>Plenco!E27</f>
        <v>10.991042929257418</v>
      </c>
      <c r="U22" s="70">
        <f>Samsung!U24</f>
        <v>37</v>
      </c>
      <c r="V22" s="70">
        <f>Comex!U24</f>
        <v>25257</v>
      </c>
      <c r="W22" s="70">
        <f>Euro!U24</f>
        <v>1372</v>
      </c>
      <c r="X22" s="70">
        <f>Messier!U24</f>
        <v>998</v>
      </c>
      <c r="Y22" s="70">
        <f>Bravo!U24</f>
        <v>5040</v>
      </c>
      <c r="Z22" s="70">
        <f>Rohm!U24</f>
        <v>1588</v>
      </c>
      <c r="AA22" s="70">
        <f>Elicamex!U24</f>
        <v>260</v>
      </c>
      <c r="AB22" s="70">
        <f>Mpi!U24</f>
        <v>0</v>
      </c>
      <c r="AC22" s="70">
        <f>Crown!U24</f>
        <v>20</v>
      </c>
      <c r="AD22" s="70">
        <f>Securency!U24</f>
        <v>1016</v>
      </c>
      <c r="AE22" s="70">
        <f>Fracsa!U24</f>
        <v>6074</v>
      </c>
      <c r="AF22" s="70">
        <f>'AER S'!U24</f>
        <v>2</v>
      </c>
      <c r="AG22" s="70">
        <f>'AERnn C'!U24</f>
        <v>24</v>
      </c>
      <c r="AH22" s="70">
        <f>Jafra!U24</f>
        <v>146</v>
      </c>
      <c r="AI22" s="70">
        <f>DREnc!U24</f>
        <v>0</v>
      </c>
      <c r="AJ22" s="70">
        <f>Metokote!U24</f>
        <v>610</v>
      </c>
      <c r="AK22" s="70">
        <f>'KH Méx'!U24</f>
        <v>0</v>
      </c>
      <c r="AL22" s="70">
        <f>Hitachi!U24</f>
        <v>2</v>
      </c>
      <c r="AM22" s="71">
        <f>Ultramanufacturing!U24</f>
        <v>0</v>
      </c>
      <c r="AN22" s="72">
        <f t="shared" si="4"/>
        <v>78943.910744668246</v>
      </c>
      <c r="AO22" s="77">
        <f t="shared" ref="AO22:AO27" si="7">C22-AN22</f>
        <v>958.28025533175969</v>
      </c>
      <c r="AP22" s="87">
        <f t="shared" si="6"/>
        <v>-1.1993166186541239E-2</v>
      </c>
      <c r="AQ22" s="229">
        <f>AVERAGE(AP21:AP27)</f>
        <v>-7.9463692370310736E-3</v>
      </c>
      <c r="AS22" s="75">
        <f>AQ22</f>
        <v>-7.9463692370310736E-3</v>
      </c>
    </row>
    <row r="23" spans="2:46">
      <c r="B23" s="60">
        <f t="shared" si="1"/>
        <v>41985</v>
      </c>
      <c r="C23" s="64">
        <f>PIQ!N27</f>
        <v>89606.796000000002</v>
      </c>
      <c r="D23" s="70">
        <f>Enerpiq!E26</f>
        <v>1.3956879910168152</v>
      </c>
      <c r="E23" s="70">
        <f>Valeo!U25</f>
        <v>319</v>
      </c>
      <c r="F23" s="70">
        <f>Eaton!U25</f>
        <v>248</v>
      </c>
      <c r="G23" s="70">
        <f>'Frenos Trw'!U25</f>
        <v>1579</v>
      </c>
      <c r="H23" s="70">
        <f>Ronal!U25</f>
        <v>23788</v>
      </c>
      <c r="I23" s="70">
        <f>Narmx!U25</f>
        <v>7</v>
      </c>
      <c r="J23" s="70">
        <f>Avery!U25</f>
        <v>155</v>
      </c>
      <c r="K23" s="70">
        <f>Beach!U25</f>
        <v>9</v>
      </c>
      <c r="L23" s="70">
        <f>Foam!U25</f>
        <v>0</v>
      </c>
      <c r="M23" s="70">
        <f>Ipc!U25</f>
        <v>1782</v>
      </c>
      <c r="N23" s="70">
        <f>Vrk!U25</f>
        <v>338</v>
      </c>
      <c r="O23" s="70">
        <f>Tafime!U25</f>
        <v>6524</v>
      </c>
      <c r="P23" s="70">
        <f>Copper!U25</f>
        <v>2</v>
      </c>
      <c r="Q23" s="70">
        <f>Metecno!E26</f>
        <v>194.52401374796861</v>
      </c>
      <c r="R23" s="70">
        <f>Kluber!U25</f>
        <v>0</v>
      </c>
      <c r="S23" s="70">
        <f>Norgren!U25</f>
        <v>220</v>
      </c>
      <c r="T23" s="70">
        <f>Plenco!E26</f>
        <v>10.991042929257418</v>
      </c>
      <c r="U23" s="70">
        <f>Samsung!U25</f>
        <v>9529</v>
      </c>
      <c r="V23" s="70">
        <f>Comex!U25</f>
        <v>23242</v>
      </c>
      <c r="W23" s="70">
        <f>Euro!U25</f>
        <v>1183</v>
      </c>
      <c r="X23" s="70">
        <f>Messier!U25</f>
        <v>1003</v>
      </c>
      <c r="Y23" s="70">
        <f>Bravo!U25</f>
        <v>5144</v>
      </c>
      <c r="Z23" s="70">
        <f>Rohm!U25</f>
        <v>251</v>
      </c>
      <c r="AA23" s="70">
        <f>Elicamex!U25</f>
        <v>204</v>
      </c>
      <c r="AB23" s="70">
        <f>Mpi!U25</f>
        <v>0</v>
      </c>
      <c r="AC23" s="70">
        <f>Crown!U25</f>
        <v>63</v>
      </c>
      <c r="AD23" s="70">
        <f>Securency!U25</f>
        <v>937</v>
      </c>
      <c r="AE23" s="70">
        <f>Fracsa!U25</f>
        <v>8612</v>
      </c>
      <c r="AF23" s="70">
        <f>'AER S'!U25</f>
        <v>0</v>
      </c>
      <c r="AG23" s="70">
        <f>'AERnn C'!U25</f>
        <v>38</v>
      </c>
      <c r="AH23" s="70">
        <f>Jafra!U25</f>
        <v>1390</v>
      </c>
      <c r="AI23" s="70">
        <f>DREnc!U25</f>
        <v>475</v>
      </c>
      <c r="AJ23" s="70">
        <f>Metokote!U25</f>
        <v>1486</v>
      </c>
      <c r="AK23" s="70">
        <f>'KH Méx'!U25</f>
        <v>0</v>
      </c>
      <c r="AL23" s="70">
        <f>Hitachi!U25</f>
        <v>0</v>
      </c>
      <c r="AM23" s="71">
        <f>Ultramanufacturing!U25</f>
        <v>7</v>
      </c>
      <c r="AN23" s="72">
        <f t="shared" si="4"/>
        <v>88741.910744668246</v>
      </c>
      <c r="AO23" s="77">
        <f t="shared" si="7"/>
        <v>864.88525533175562</v>
      </c>
      <c r="AP23" s="87">
        <f t="shared" si="6"/>
        <v>-9.652005137330829E-3</v>
      </c>
      <c r="AQ23" s="89" t="s">
        <v>125</v>
      </c>
    </row>
    <row r="24" spans="2:46">
      <c r="B24" s="60">
        <f t="shared" si="1"/>
        <v>41984</v>
      </c>
      <c r="C24" s="64">
        <f>PIQ!N28</f>
        <v>120661.72</v>
      </c>
      <c r="D24" s="70">
        <f>Enerpiq!E25</f>
        <v>1.3956879910168152</v>
      </c>
      <c r="E24" s="70">
        <f>Valeo!U26</f>
        <v>1045</v>
      </c>
      <c r="F24" s="70">
        <f>Eaton!U26</f>
        <v>285</v>
      </c>
      <c r="G24" s="70">
        <f>'Frenos Trw'!U26</f>
        <v>3179</v>
      </c>
      <c r="H24" s="70">
        <f>Ronal!U26</f>
        <v>26639</v>
      </c>
      <c r="I24" s="70">
        <f>Narmx!U26</f>
        <v>1068</v>
      </c>
      <c r="J24" s="70">
        <f>Avery!U26</f>
        <v>3010</v>
      </c>
      <c r="K24" s="70">
        <f>Beach!U26</f>
        <v>30</v>
      </c>
      <c r="L24" s="70">
        <f>Foam!U26</f>
        <v>1995</v>
      </c>
      <c r="M24" s="70">
        <f>Ipc!U26</f>
        <v>2399</v>
      </c>
      <c r="N24" s="70">
        <f>Vrk!U26</f>
        <v>2718</v>
      </c>
      <c r="O24" s="70">
        <f>Tafime!U26</f>
        <v>7803</v>
      </c>
      <c r="P24" s="70">
        <f>Copper!U26</f>
        <v>45</v>
      </c>
      <c r="Q24" s="70">
        <f>Metecno!E25</f>
        <v>194.52401374796861</v>
      </c>
      <c r="R24" s="70">
        <f>Kluber!U26</f>
        <v>260</v>
      </c>
      <c r="S24" s="70">
        <f>Norgren!U26</f>
        <v>625</v>
      </c>
      <c r="T24" s="70">
        <f>Plenco!E25</f>
        <v>10.991042929257418</v>
      </c>
      <c r="U24" s="70">
        <f>Samsung!U26</f>
        <v>18752</v>
      </c>
      <c r="V24" s="70">
        <f>Comex!U26</f>
        <v>22099</v>
      </c>
      <c r="W24" s="70">
        <f>Euro!U26</f>
        <v>2279</v>
      </c>
      <c r="X24" s="70">
        <f>Messier!U26</f>
        <v>1091</v>
      </c>
      <c r="Y24" s="70">
        <f>Bravo!U26</f>
        <v>5165</v>
      </c>
      <c r="Z24" s="70">
        <f>Rohm!U26</f>
        <v>887</v>
      </c>
      <c r="AA24" s="70">
        <f>Elicamex!U26</f>
        <v>72</v>
      </c>
      <c r="AB24" s="70">
        <f>Mpi!U26</f>
        <v>0</v>
      </c>
      <c r="AC24" s="70">
        <f>Crown!U26</f>
        <v>1221</v>
      </c>
      <c r="AD24" s="70">
        <f>Securency!U26</f>
        <v>827</v>
      </c>
      <c r="AE24" s="70">
        <f>Fracsa!U26</f>
        <v>10290</v>
      </c>
      <c r="AF24" s="70">
        <f>'AER S'!U26</f>
        <v>162</v>
      </c>
      <c r="AG24" s="70">
        <f>'AERnn C'!U26</f>
        <v>108</v>
      </c>
      <c r="AH24" s="70">
        <f>Jafra!U26</f>
        <v>1556</v>
      </c>
      <c r="AI24" s="70">
        <f>DREnc!U26</f>
        <v>1208</v>
      </c>
      <c r="AJ24" s="70">
        <f>Metokote!U26</f>
        <v>1438</v>
      </c>
      <c r="AK24" s="70">
        <f>'KH Méx'!U26</f>
        <v>57</v>
      </c>
      <c r="AL24" s="70">
        <f>Hitachi!U26</f>
        <v>1195</v>
      </c>
      <c r="AM24" s="71">
        <f>Ultramanufacturing!U26</f>
        <v>87</v>
      </c>
      <c r="AN24" s="72">
        <f>SUM(D24:AM24)</f>
        <v>119801.91074466825</v>
      </c>
      <c r="AO24" s="77">
        <f t="shared" si="7"/>
        <v>859.80925533175468</v>
      </c>
      <c r="AP24" s="87">
        <f t="shared" si="6"/>
        <v>-7.1257831840268373E-3</v>
      </c>
      <c r="AQ24" s="90" t="s">
        <v>122</v>
      </c>
    </row>
    <row r="25" spans="2:46">
      <c r="B25" s="60">
        <f t="shared" si="1"/>
        <v>41983</v>
      </c>
      <c r="C25" s="64">
        <f>PIQ!N29</f>
        <v>113417.61</v>
      </c>
      <c r="D25" s="70">
        <f>Enerpiq!E24</f>
        <v>1.3956879910168152</v>
      </c>
      <c r="E25" s="70">
        <f>Valeo!U27</f>
        <v>1060</v>
      </c>
      <c r="F25" s="70">
        <f>Eaton!U27</f>
        <v>290</v>
      </c>
      <c r="G25" s="70">
        <f>'Frenos Trw'!U27</f>
        <v>3544</v>
      </c>
      <c r="H25" s="70">
        <f>Ronal!U27</f>
        <v>25985</v>
      </c>
      <c r="I25" s="70">
        <f>Narmx!U27</f>
        <v>1728</v>
      </c>
      <c r="J25" s="70">
        <f>Avery!U27</f>
        <v>3898</v>
      </c>
      <c r="K25" s="70">
        <f>Beach!U27</f>
        <v>58</v>
      </c>
      <c r="L25" s="70">
        <f>Foam!U27</f>
        <v>5070</v>
      </c>
      <c r="M25" s="70">
        <f>Ipc!U27</f>
        <v>3039</v>
      </c>
      <c r="N25" s="70">
        <f>Vrk!U27</f>
        <v>2802</v>
      </c>
      <c r="O25" s="70">
        <f>Tafime!U27</f>
        <v>7470</v>
      </c>
      <c r="P25" s="70">
        <f>Copper!U27</f>
        <v>74</v>
      </c>
      <c r="Q25" s="70">
        <f>Metecno!E24</f>
        <v>194.52401374796861</v>
      </c>
      <c r="R25" s="70">
        <f>Kluber!U27</f>
        <v>630</v>
      </c>
      <c r="S25" s="70">
        <f>Norgren!U27</f>
        <v>704</v>
      </c>
      <c r="T25" s="70">
        <f>Plenco!E24</f>
        <v>10.991042929257418</v>
      </c>
      <c r="U25" s="70">
        <f>Samsung!U27</f>
        <v>17754</v>
      </c>
      <c r="V25" s="70">
        <f>Comex!U27</f>
        <v>7552</v>
      </c>
      <c r="W25" s="70">
        <f>Euro!U27</f>
        <v>4042</v>
      </c>
      <c r="X25" s="70">
        <f>Messier!U27</f>
        <v>1084</v>
      </c>
      <c r="Y25" s="70">
        <f>Bravo!U27</f>
        <v>5341</v>
      </c>
      <c r="Z25" s="70">
        <f>Rohm!U27</f>
        <v>1484</v>
      </c>
      <c r="AA25" s="70">
        <f>Elicamex!U27</f>
        <v>79</v>
      </c>
      <c r="AB25" s="70">
        <f>Mpi!U27</f>
        <v>0</v>
      </c>
      <c r="AC25" s="70">
        <f>Crown!U27</f>
        <v>1682</v>
      </c>
      <c r="AD25" s="70">
        <f>Securency!U27</f>
        <v>739</v>
      </c>
      <c r="AE25" s="70">
        <f>Fracsa!U27</f>
        <v>8869</v>
      </c>
      <c r="AF25" s="70">
        <f>'AER S'!U27</f>
        <v>215</v>
      </c>
      <c r="AG25" s="70">
        <f>'AERnn C'!U27</f>
        <v>461</v>
      </c>
      <c r="AH25" s="70">
        <f>Jafra!U27</f>
        <v>1574</v>
      </c>
      <c r="AI25" s="70">
        <f>DREnc!U27</f>
        <v>1182</v>
      </c>
      <c r="AJ25" s="70">
        <f>Metokote!U27</f>
        <v>1602</v>
      </c>
      <c r="AK25" s="70">
        <f>'KH Méx'!U27</f>
        <v>69</v>
      </c>
      <c r="AL25" s="70">
        <f>Hitachi!U27</f>
        <v>2293</v>
      </c>
      <c r="AM25" s="71">
        <f>Ultramanufacturing!U27</f>
        <v>72</v>
      </c>
      <c r="AN25" s="72">
        <f t="shared" si="4"/>
        <v>112652.91074466825</v>
      </c>
      <c r="AO25" s="77">
        <f t="shared" si="7"/>
        <v>764.6992553317541</v>
      </c>
      <c r="AP25" s="80">
        <f t="shared" si="6"/>
        <v>-6.7423326530311658E-3</v>
      </c>
      <c r="AQ25" s="250">
        <f>SUM(C21:C27)</f>
        <v>733229.48399999994</v>
      </c>
      <c r="AR25" s="251" t="s">
        <v>288</v>
      </c>
      <c r="AT25" s="32">
        <f>SUM(AN21:AN27)</f>
        <v>727718.37521267764</v>
      </c>
    </row>
    <row r="26" spans="2:46">
      <c r="B26" s="60">
        <f t="shared" si="1"/>
        <v>41982</v>
      </c>
      <c r="C26" s="64">
        <f>PIQ!N30</f>
        <v>122645.65299999999</v>
      </c>
      <c r="D26" s="70">
        <f>Enerpiq!E23</f>
        <v>1.3956879910168152</v>
      </c>
      <c r="E26" s="70">
        <f>Valeo!U28</f>
        <v>1056</v>
      </c>
      <c r="F26" s="70">
        <f>Eaton!U28</f>
        <v>286</v>
      </c>
      <c r="G26" s="70">
        <f>'Frenos Trw'!U28</f>
        <v>3535</v>
      </c>
      <c r="H26" s="70">
        <f>Ronal!U28</f>
        <v>25530</v>
      </c>
      <c r="I26" s="70">
        <f>Narmx!U28</f>
        <v>1888</v>
      </c>
      <c r="J26" s="70">
        <f>Avery!U28</f>
        <v>3440</v>
      </c>
      <c r="K26" s="70">
        <f>Beach!U28</f>
        <v>66</v>
      </c>
      <c r="L26" s="70">
        <f>Foam!U28</f>
        <v>5276</v>
      </c>
      <c r="M26" s="70">
        <f>Ipc!U28</f>
        <v>2826</v>
      </c>
      <c r="N26" s="70">
        <f>Vrk!U28</f>
        <v>2777</v>
      </c>
      <c r="O26" s="70">
        <f>Tafime!U28</f>
        <v>7975</v>
      </c>
      <c r="P26" s="70">
        <f>Copper!U28</f>
        <v>75</v>
      </c>
      <c r="Q26" s="70">
        <f>Metecno!E23</f>
        <v>194.52401374796861</v>
      </c>
      <c r="R26" s="70">
        <f>Kluber!U28</f>
        <v>257</v>
      </c>
      <c r="S26" s="70">
        <f>Norgren!U28</f>
        <v>676</v>
      </c>
      <c r="T26" s="70">
        <f>Plenco!E23</f>
        <v>10.991042929257418</v>
      </c>
      <c r="U26" s="70">
        <f>Samsung!U28</f>
        <v>18484</v>
      </c>
      <c r="V26" s="70">
        <f>Comex!U28</f>
        <v>16007</v>
      </c>
      <c r="W26" s="70">
        <f>Euro!U28</f>
        <v>4008</v>
      </c>
      <c r="X26" s="70">
        <f>Messier!U28</f>
        <v>1066</v>
      </c>
      <c r="Y26" s="70">
        <f>Bravo!U28</f>
        <v>5303</v>
      </c>
      <c r="Z26" s="70">
        <f>Rohm!U28</f>
        <v>1167</v>
      </c>
      <c r="AA26" s="70">
        <f>Elicamex!U28</f>
        <v>306</v>
      </c>
      <c r="AB26" s="70">
        <f>Mpi!U28</f>
        <v>0</v>
      </c>
      <c r="AC26" s="70">
        <f>Crown!U28</f>
        <v>1594</v>
      </c>
      <c r="AD26" s="70">
        <f>Securency!U28</f>
        <v>1392</v>
      </c>
      <c r="AE26" s="70">
        <f>Fracsa!U28</f>
        <v>9207</v>
      </c>
      <c r="AF26" s="70">
        <f>'AER S'!U28</f>
        <v>283</v>
      </c>
      <c r="AG26" s="70">
        <f>'AERnn C'!U28</f>
        <v>489</v>
      </c>
      <c r="AH26" s="70">
        <f>Jafra!U28</f>
        <v>1562</v>
      </c>
      <c r="AI26" s="70">
        <f>DREnc!U28</f>
        <v>1165</v>
      </c>
      <c r="AJ26" s="70">
        <f>Metokote!U28</f>
        <v>1555</v>
      </c>
      <c r="AK26" s="70">
        <f>'KH Méx'!U28</f>
        <v>64</v>
      </c>
      <c r="AL26" s="70">
        <f>Hitachi!U28</f>
        <v>2394</v>
      </c>
      <c r="AM26" s="71">
        <f>Ultramanufacturing!U28</f>
        <v>105</v>
      </c>
      <c r="AN26" s="72">
        <f t="shared" si="4"/>
        <v>122020.91074466825</v>
      </c>
      <c r="AO26" s="77">
        <f t="shared" si="7"/>
        <v>624.74225533174467</v>
      </c>
      <c r="AP26" s="80">
        <f t="shared" si="6"/>
        <v>-5.0938801339477126E-3</v>
      </c>
      <c r="AT26" s="32">
        <f>AQ25-AT25</f>
        <v>5511.1087873223005</v>
      </c>
    </row>
    <row r="27" spans="2:46" ht="15.75" thickBot="1">
      <c r="B27" s="60">
        <f t="shared" si="1"/>
        <v>41981</v>
      </c>
      <c r="C27" s="64">
        <f>PIQ!N31</f>
        <v>124019.913</v>
      </c>
      <c r="D27" s="70">
        <f>Enerpiq!E22</f>
        <v>1.3956879910168152</v>
      </c>
      <c r="E27" s="70">
        <f>Valeo!U29</f>
        <v>1117</v>
      </c>
      <c r="F27" s="70">
        <f>Eaton!U29</f>
        <v>299</v>
      </c>
      <c r="G27" s="70">
        <f>'Frenos Trw'!U29</f>
        <v>3536</v>
      </c>
      <c r="H27" s="70">
        <f>Ronal!U29</f>
        <v>25174</v>
      </c>
      <c r="I27" s="70">
        <f>Narmx!U29</f>
        <v>1850</v>
      </c>
      <c r="J27" s="70">
        <f>Avery!U29</f>
        <v>3767</v>
      </c>
      <c r="K27" s="70">
        <f>Beach!U29</f>
        <v>64</v>
      </c>
      <c r="L27" s="70">
        <f>Foam!U29</f>
        <v>6245</v>
      </c>
      <c r="M27" s="70">
        <f>Ipc!U29</f>
        <v>2864</v>
      </c>
      <c r="N27" s="70">
        <f>Vrk!U29</f>
        <v>2749</v>
      </c>
      <c r="O27" s="70">
        <f>Tafime!U29</f>
        <v>7912</v>
      </c>
      <c r="P27" s="70">
        <f>Copper!U29</f>
        <v>63</v>
      </c>
      <c r="Q27" s="70">
        <f>Metecno!E22</f>
        <v>194.52401374796861</v>
      </c>
      <c r="R27" s="70">
        <f>Kluber!U29</f>
        <v>442</v>
      </c>
      <c r="S27" s="70">
        <f>Norgren!U29</f>
        <v>690</v>
      </c>
      <c r="T27" s="70">
        <f>Plenco!E22</f>
        <v>10.991042929257418</v>
      </c>
      <c r="U27" s="70">
        <f>Samsung!U29</f>
        <v>19537</v>
      </c>
      <c r="V27" s="70">
        <f>Comex!U29</f>
        <v>13601</v>
      </c>
      <c r="W27" s="70">
        <f>Euro!U29</f>
        <v>4088</v>
      </c>
      <c r="X27" s="70">
        <f>Messier!U29</f>
        <v>1064</v>
      </c>
      <c r="Y27" s="70">
        <f>Bravo!U29</f>
        <v>5060</v>
      </c>
      <c r="Z27" s="70">
        <f>Rohm!U29</f>
        <v>1430</v>
      </c>
      <c r="AA27" s="70">
        <f>Elicamex!U29</f>
        <v>495</v>
      </c>
      <c r="AB27" s="70">
        <f>Mpi!U29</f>
        <v>0</v>
      </c>
      <c r="AC27" s="70">
        <f>Crown!U29</f>
        <v>1470</v>
      </c>
      <c r="AD27" s="70">
        <f>Securency!U29</f>
        <v>2135</v>
      </c>
      <c r="AE27" s="70">
        <f>Fracsa!U29</f>
        <v>10248</v>
      </c>
      <c r="AF27" s="70">
        <f>'AER S'!U29</f>
        <v>270</v>
      </c>
      <c r="AG27" s="70">
        <f>'AERnn C'!U29</f>
        <v>438</v>
      </c>
      <c r="AH27" s="70">
        <f>Jafra!U29</f>
        <v>1517</v>
      </c>
      <c r="AI27" s="70">
        <f>DREnc!U29</f>
        <v>1277</v>
      </c>
      <c r="AJ27" s="70">
        <f>Metokote!U29</f>
        <v>1395</v>
      </c>
      <c r="AK27" s="70">
        <f>'KH Méx'!U29</f>
        <v>62</v>
      </c>
      <c r="AL27" s="70">
        <f>Hitachi!U29</f>
        <v>2256</v>
      </c>
      <c r="AM27" s="71">
        <f>Ultramanufacturing!U29</f>
        <v>116</v>
      </c>
      <c r="AN27" s="72">
        <f t="shared" si="4"/>
        <v>123437.91074466825</v>
      </c>
      <c r="AO27" s="77">
        <f t="shared" si="7"/>
        <v>582.00225533175399</v>
      </c>
      <c r="AP27" s="91">
        <f t="shared" si="6"/>
        <v>-4.6928129624776785E-3</v>
      </c>
      <c r="AT27" s="32">
        <f>SUM(AO21:AO27)</f>
        <v>5511.1087873222714</v>
      </c>
    </row>
    <row r="28" spans="2:46">
      <c r="B28" s="58">
        <f t="shared" si="1"/>
        <v>41980</v>
      </c>
      <c r="C28" s="63">
        <f>PIQ!N32</f>
        <v>91264.770999999993</v>
      </c>
      <c r="D28" s="67">
        <f>Enerpiq!E21</f>
        <v>2.4424539842794268</v>
      </c>
      <c r="E28" s="67">
        <f>Valeo!U30</f>
        <v>192</v>
      </c>
      <c r="F28" s="67">
        <f>Eaton!U30</f>
        <v>126</v>
      </c>
      <c r="G28" s="67">
        <f>'Frenos Trw'!U30</f>
        <v>2158</v>
      </c>
      <c r="H28" s="67">
        <f>Ronal!U30</f>
        <v>25310</v>
      </c>
      <c r="I28" s="67">
        <f>Narmx!U30</f>
        <v>1102</v>
      </c>
      <c r="J28" s="67">
        <f>Avery!U30</f>
        <v>752</v>
      </c>
      <c r="K28" s="67">
        <f>Beach!U30</f>
        <v>16</v>
      </c>
      <c r="L28" s="67">
        <f>Foam!U30</f>
        <v>795</v>
      </c>
      <c r="M28" s="67">
        <f>Ipc!U30</f>
        <v>628</v>
      </c>
      <c r="N28" s="67">
        <f>Vrk!U30</f>
        <v>388</v>
      </c>
      <c r="O28" s="67">
        <f>Tafime!U30</f>
        <v>7992</v>
      </c>
      <c r="P28" s="67">
        <f>Copper!U30</f>
        <v>22</v>
      </c>
      <c r="Q28" s="67">
        <f>Metecno!E21</f>
        <v>216.68056060536054</v>
      </c>
      <c r="R28" s="67">
        <f>Kluber!U30</f>
        <v>221</v>
      </c>
      <c r="S28" s="67">
        <f>Norgren!U30</f>
        <v>413</v>
      </c>
      <c r="T28" s="67">
        <f>Plenco!E21</f>
        <v>23.02885185177745</v>
      </c>
      <c r="U28" s="67">
        <f>Samsung!U30</f>
        <v>1975</v>
      </c>
      <c r="V28" s="67">
        <f>Comex!U30</f>
        <v>25469</v>
      </c>
      <c r="W28" s="67">
        <f>Euro!U30</f>
        <v>2136</v>
      </c>
      <c r="X28" s="67">
        <f>Messier!U30</f>
        <v>989</v>
      </c>
      <c r="Y28" s="67">
        <f>Bravo!U30</f>
        <v>5267</v>
      </c>
      <c r="Z28" s="67">
        <f>Rohm!U30</f>
        <v>1651</v>
      </c>
      <c r="AA28" s="67">
        <f>Elicamex!U30</f>
        <v>203</v>
      </c>
      <c r="AB28" s="67">
        <f>Mpi!U30</f>
        <v>0</v>
      </c>
      <c r="AC28" s="67">
        <f>Crown!U30</f>
        <v>234</v>
      </c>
      <c r="AD28" s="67">
        <f>Securency!U30</f>
        <v>25</v>
      </c>
      <c r="AE28" s="67">
        <f>Fracsa!U30</f>
        <v>8418</v>
      </c>
      <c r="AF28" s="67">
        <f>'AER S'!U30</f>
        <v>136</v>
      </c>
      <c r="AG28" s="67">
        <f>'AERnn C'!U30</f>
        <v>210</v>
      </c>
      <c r="AH28" s="67">
        <f>Jafra!U30</f>
        <v>757</v>
      </c>
      <c r="AI28" s="67">
        <f>DREnc!U30</f>
        <v>593</v>
      </c>
      <c r="AJ28" s="67">
        <f>Metokote!U30</f>
        <v>1073</v>
      </c>
      <c r="AK28" s="67">
        <f>'KH Méx'!U30</f>
        <v>10</v>
      </c>
      <c r="AL28" s="67">
        <f>Hitachi!U30</f>
        <v>868</v>
      </c>
      <c r="AM28" s="68">
        <f>Ultramanufacturing!U30</f>
        <v>34</v>
      </c>
      <c r="AN28" s="69">
        <f t="shared" si="4"/>
        <v>90405.151866441418</v>
      </c>
      <c r="AO28" s="76">
        <f t="shared" si="5"/>
        <v>859.61913355857541</v>
      </c>
      <c r="AP28" s="82">
        <f t="shared" si="6"/>
        <v>-9.4189589711300044E-3</v>
      </c>
      <c r="AQ28" s="84" t="s">
        <v>120</v>
      </c>
      <c r="AR28" s="75"/>
    </row>
    <row r="29" spans="2:46" ht="15.75" thickBot="1">
      <c r="B29" s="58">
        <f t="shared" si="1"/>
        <v>41979</v>
      </c>
      <c r="C29" s="63">
        <f>PIQ!N33</f>
        <v>92569.748000000007</v>
      </c>
      <c r="D29" s="67">
        <f>Enerpiq!E20</f>
        <v>2.4424539842794268</v>
      </c>
      <c r="E29" s="67">
        <f>Valeo!U31</f>
        <v>283</v>
      </c>
      <c r="F29" s="67">
        <f>Eaton!U31</f>
        <v>256</v>
      </c>
      <c r="G29" s="67">
        <f>'Frenos Trw'!U31</f>
        <v>2574</v>
      </c>
      <c r="H29" s="67">
        <f>Ronal!U31</f>
        <v>25973</v>
      </c>
      <c r="I29" s="67">
        <f>Narmx!U31</f>
        <v>0</v>
      </c>
      <c r="J29" s="67">
        <f>Avery!U31</f>
        <v>408</v>
      </c>
      <c r="K29" s="67">
        <f>Beach!U31</f>
        <v>13</v>
      </c>
      <c r="L29" s="67">
        <f>Foam!U31</f>
        <v>0</v>
      </c>
      <c r="M29" s="67">
        <f>Ipc!U31</f>
        <v>30</v>
      </c>
      <c r="N29" s="67">
        <f>Vrk!U31</f>
        <v>2407</v>
      </c>
      <c r="O29" s="67">
        <f>Tafime!U31</f>
        <v>7242</v>
      </c>
      <c r="P29" s="67">
        <f>Copper!U31</f>
        <v>44</v>
      </c>
      <c r="Q29" s="67">
        <f>Metecno!E20</f>
        <v>216.68056060536054</v>
      </c>
      <c r="R29" s="67">
        <f>Kluber!U31</f>
        <v>79</v>
      </c>
      <c r="S29" s="67">
        <f>Norgren!U31</f>
        <v>427</v>
      </c>
      <c r="T29" s="67">
        <f>Plenco!E20</f>
        <v>23.02885185177745</v>
      </c>
      <c r="U29" s="67">
        <f>Samsung!U31</f>
        <v>5376</v>
      </c>
      <c r="V29" s="67">
        <f>Comex!U31</f>
        <v>24860</v>
      </c>
      <c r="W29" s="67">
        <f>Euro!U31</f>
        <v>2008</v>
      </c>
      <c r="X29" s="67">
        <f>Messier!U31</f>
        <v>988</v>
      </c>
      <c r="Y29" s="67">
        <f>Bravo!U31</f>
        <v>2888</v>
      </c>
      <c r="Z29" s="67">
        <f>Rohm!U31</f>
        <v>1459</v>
      </c>
      <c r="AA29" s="67">
        <f>Elicamex!U31</f>
        <v>23</v>
      </c>
      <c r="AB29" s="67">
        <f>Mpi!U31</f>
        <v>0</v>
      </c>
      <c r="AC29" s="67">
        <f>Crown!U31</f>
        <v>817</v>
      </c>
      <c r="AD29" s="67">
        <f>Securency!U31</f>
        <v>5</v>
      </c>
      <c r="AE29" s="67">
        <f>Fracsa!U31</f>
        <v>9548</v>
      </c>
      <c r="AF29" s="67">
        <f>'AER S'!U31</f>
        <v>158</v>
      </c>
      <c r="AG29" s="67">
        <f>'AERnn C'!U31</f>
        <v>380</v>
      </c>
      <c r="AH29" s="67">
        <f>Jafra!U31</f>
        <v>135</v>
      </c>
      <c r="AI29" s="67">
        <f>DREnc!U31</f>
        <v>549</v>
      </c>
      <c r="AJ29" s="67">
        <f>Metokote!U31</f>
        <v>838</v>
      </c>
      <c r="AK29" s="67">
        <f>'KH Méx'!U31</f>
        <v>0</v>
      </c>
      <c r="AL29" s="67">
        <f>Hitachi!U31</f>
        <v>1601</v>
      </c>
      <c r="AM29" s="68">
        <f>Ultramanufacturing!U31</f>
        <v>0</v>
      </c>
      <c r="AN29" s="69">
        <f t="shared" si="4"/>
        <v>91611.151866441418</v>
      </c>
      <c r="AO29" s="76">
        <f t="shared" si="5"/>
        <v>958.59613355858892</v>
      </c>
      <c r="AP29" s="83">
        <f t="shared" si="6"/>
        <v>-1.0355393141597283E-2</v>
      </c>
      <c r="AQ29" s="88">
        <f>AVERAGE(AP28:AP34)</f>
        <v>-6.5445756338308328E-3</v>
      </c>
      <c r="AS29" s="75">
        <f>AQ29</f>
        <v>-6.5445756338308328E-3</v>
      </c>
    </row>
    <row r="30" spans="2:46">
      <c r="B30" s="58">
        <f t="shared" si="1"/>
        <v>41978</v>
      </c>
      <c r="C30" s="63">
        <f>PIQ!N34</f>
        <v>107148.682</v>
      </c>
      <c r="D30" s="67">
        <f>Enerpiq!E19</f>
        <v>2.4424539842794268</v>
      </c>
      <c r="E30" s="67">
        <f>Valeo!U32</f>
        <v>1114</v>
      </c>
      <c r="F30" s="67">
        <f>Eaton!U32</f>
        <v>288</v>
      </c>
      <c r="G30" s="67">
        <f>'Frenos Trw'!U32</f>
        <v>3362</v>
      </c>
      <c r="H30" s="67">
        <f>Ronal!U32</f>
        <v>25683</v>
      </c>
      <c r="I30" s="67">
        <f>Narmx!U32</f>
        <v>688</v>
      </c>
      <c r="J30" s="67">
        <f>Avery!U32</f>
        <v>2717</v>
      </c>
      <c r="K30" s="67">
        <f>Beach!U32</f>
        <v>51</v>
      </c>
      <c r="L30" s="67">
        <f>Foam!U32</f>
        <v>175</v>
      </c>
      <c r="M30" s="67">
        <f>Ipc!U32</f>
        <v>2342</v>
      </c>
      <c r="N30" s="67">
        <f>Vrk!U32</f>
        <v>2675</v>
      </c>
      <c r="O30" s="67">
        <f>Tafime!U32</f>
        <v>7612</v>
      </c>
      <c r="P30" s="67">
        <f>Copper!U32</f>
        <v>70</v>
      </c>
      <c r="Q30" s="67">
        <f>Metecno!E19</f>
        <v>216.68056060536054</v>
      </c>
      <c r="R30" s="67">
        <f>Kluber!U32</f>
        <v>66</v>
      </c>
      <c r="S30" s="67">
        <f>Norgren!U32</f>
        <v>455</v>
      </c>
      <c r="T30" s="67">
        <f>Plenco!E19</f>
        <v>23.02885185177745</v>
      </c>
      <c r="U30" s="67">
        <f>Samsung!U32</f>
        <v>15170</v>
      </c>
      <c r="V30" s="67">
        <f>Comex!U32</f>
        <v>15368</v>
      </c>
      <c r="W30" s="67">
        <f>Euro!U32</f>
        <v>3995</v>
      </c>
      <c r="X30" s="67">
        <f>Messier!U32</f>
        <v>1016</v>
      </c>
      <c r="Y30" s="67">
        <f>Bravo!U32</f>
        <v>3582</v>
      </c>
      <c r="Z30" s="67">
        <f>Rohm!U32</f>
        <v>1755</v>
      </c>
      <c r="AA30" s="67">
        <f>Elicamex!U32</f>
        <v>51</v>
      </c>
      <c r="AB30" s="67">
        <f>Mpi!U32</f>
        <v>0</v>
      </c>
      <c r="AC30" s="67">
        <f>Crown!U32</f>
        <v>1479</v>
      </c>
      <c r="AD30" s="67">
        <f>Securency!U32</f>
        <v>501</v>
      </c>
      <c r="AE30" s="67">
        <f>Fracsa!U32</f>
        <v>8380</v>
      </c>
      <c r="AF30" s="67">
        <f>'AER S'!U32</f>
        <v>314</v>
      </c>
      <c r="AG30" s="67">
        <f>'AERnn C'!U32</f>
        <v>482</v>
      </c>
      <c r="AH30" s="67">
        <f>Jafra!U32</f>
        <v>1392</v>
      </c>
      <c r="AI30" s="67">
        <f>DREnc!U32</f>
        <v>1408</v>
      </c>
      <c r="AJ30" s="67">
        <f>Metokote!U32</f>
        <v>1504</v>
      </c>
      <c r="AK30" s="67">
        <f>'KH Méx'!U32</f>
        <v>27</v>
      </c>
      <c r="AL30" s="67">
        <f>Hitachi!U32</f>
        <v>2439</v>
      </c>
      <c r="AM30" s="68">
        <f>Ultramanufacturing!U32</f>
        <v>70</v>
      </c>
      <c r="AN30" s="69">
        <f t="shared" si="4"/>
        <v>106473.15186644142</v>
      </c>
      <c r="AO30" s="76">
        <f t="shared" si="5"/>
        <v>675.53013355858275</v>
      </c>
      <c r="AP30" s="83">
        <f t="shared" si="6"/>
        <v>-6.3046051612523123E-3</v>
      </c>
      <c r="AQ30" s="89" t="s">
        <v>125</v>
      </c>
    </row>
    <row r="31" spans="2:46">
      <c r="B31" s="58">
        <f t="shared" si="1"/>
        <v>41977</v>
      </c>
      <c r="C31" s="63">
        <f>PIQ!N35</f>
        <v>130723.35799999999</v>
      </c>
      <c r="D31" s="67">
        <f>Enerpiq!E18</f>
        <v>2.4424539842794268</v>
      </c>
      <c r="E31" s="67">
        <f>Valeo!U33</f>
        <v>979</v>
      </c>
      <c r="F31" s="67">
        <f>Eaton!U33</f>
        <v>321</v>
      </c>
      <c r="G31" s="67">
        <f>'Frenos Trw'!U33</f>
        <v>3551</v>
      </c>
      <c r="H31" s="67">
        <f>Ronal!U33</f>
        <v>26165</v>
      </c>
      <c r="I31" s="67">
        <f>Narmx!U33</f>
        <v>1981</v>
      </c>
      <c r="J31" s="67">
        <f>Avery!U33</f>
        <v>3564</v>
      </c>
      <c r="K31" s="67">
        <f>Beach!U33</f>
        <v>58</v>
      </c>
      <c r="L31" s="67">
        <f>Foam!U33</f>
        <v>4813</v>
      </c>
      <c r="M31" s="67">
        <f>Ipc!U33</f>
        <v>2984</v>
      </c>
      <c r="N31" s="67">
        <f>Vrk!U33</f>
        <v>2715</v>
      </c>
      <c r="O31" s="67">
        <f>Tafime!U33</f>
        <v>7482</v>
      </c>
      <c r="P31" s="67">
        <f>Copper!U33</f>
        <v>74</v>
      </c>
      <c r="Q31" s="67">
        <f>Metecno!E18</f>
        <v>216.68056060536054</v>
      </c>
      <c r="R31" s="67">
        <f>Kluber!U33</f>
        <v>165</v>
      </c>
      <c r="S31" s="67">
        <f>Norgren!U33</f>
        <v>444</v>
      </c>
      <c r="T31" s="67">
        <f>Plenco!E18</f>
        <v>23.02885185177745</v>
      </c>
      <c r="U31" s="67">
        <f>Samsung!U33</f>
        <v>18618</v>
      </c>
      <c r="V31" s="67">
        <f>Comex!U33</f>
        <v>23509</v>
      </c>
      <c r="W31" s="67">
        <f>Euro!U33</f>
        <v>4085</v>
      </c>
      <c r="X31" s="67">
        <f>Messier!U33</f>
        <v>1104</v>
      </c>
      <c r="Y31" s="67">
        <f>Bravo!U33</f>
        <v>5233</v>
      </c>
      <c r="Z31" s="67">
        <f>Rohm!U33</f>
        <v>1358</v>
      </c>
      <c r="AA31" s="67">
        <f>Elicamex!U33</f>
        <v>82</v>
      </c>
      <c r="AB31" s="67">
        <f>Mpi!U33</f>
        <v>0</v>
      </c>
      <c r="AC31" s="67">
        <f>Crown!U33</f>
        <v>1741</v>
      </c>
      <c r="AD31" s="67">
        <f>Securency!U33</f>
        <v>1492</v>
      </c>
      <c r="AE31" s="67">
        <f>Fracsa!U33</f>
        <v>9353</v>
      </c>
      <c r="AF31" s="67">
        <f>'AER S'!U33</f>
        <v>313</v>
      </c>
      <c r="AG31" s="67">
        <f>'AERnn C'!U33</f>
        <v>549</v>
      </c>
      <c r="AH31" s="67">
        <f>Jafra!U33</f>
        <v>1578</v>
      </c>
      <c r="AI31" s="67">
        <f>DREnc!U33</f>
        <v>1249</v>
      </c>
      <c r="AJ31" s="67">
        <f>Metokote!U33</f>
        <v>1537</v>
      </c>
      <c r="AK31" s="67">
        <f>'KH Méx'!U33</f>
        <v>55</v>
      </c>
      <c r="AL31" s="67">
        <f>Hitachi!U33</f>
        <v>2577</v>
      </c>
      <c r="AM31" s="68">
        <f>Ultramanufacturing!U33</f>
        <v>70</v>
      </c>
      <c r="AN31" s="69">
        <f t="shared" si="4"/>
        <v>130041.15186644142</v>
      </c>
      <c r="AO31" s="76">
        <f t="shared" si="5"/>
        <v>682.20613355857495</v>
      </c>
      <c r="AP31" s="83">
        <f t="shared" si="6"/>
        <v>-5.2187011104669985E-3</v>
      </c>
      <c r="AQ31" s="90" t="s">
        <v>121</v>
      </c>
    </row>
    <row r="32" spans="2:46">
      <c r="B32" s="58">
        <f t="shared" si="1"/>
        <v>41976</v>
      </c>
      <c r="C32" s="63">
        <f>PIQ!N36</f>
        <v>137200.424</v>
      </c>
      <c r="D32" s="67">
        <f>Enerpiq!E17</f>
        <v>2.4424539842794268</v>
      </c>
      <c r="E32" s="67">
        <f>Valeo!U34</f>
        <v>1076</v>
      </c>
      <c r="F32" s="67">
        <f>Eaton!U34</f>
        <v>298</v>
      </c>
      <c r="G32" s="67">
        <f>'Frenos Trw'!U34</f>
        <v>3592</v>
      </c>
      <c r="H32" s="67">
        <f>Ronal!U34</f>
        <v>26080</v>
      </c>
      <c r="I32" s="67">
        <f>Narmx!U34</f>
        <v>2189</v>
      </c>
      <c r="J32" s="67">
        <f>Avery!U34</f>
        <v>3432</v>
      </c>
      <c r="K32" s="67">
        <f>Beach!U34</f>
        <v>67</v>
      </c>
      <c r="L32" s="67">
        <f>Foam!U34</f>
        <v>5280</v>
      </c>
      <c r="M32" s="67">
        <f>Ipc!U34</f>
        <v>2932</v>
      </c>
      <c r="N32" s="67">
        <f>Vrk!U34</f>
        <v>2761</v>
      </c>
      <c r="O32" s="67">
        <f>Tafime!U34</f>
        <v>8423</v>
      </c>
      <c r="P32" s="67">
        <f>Copper!U34</f>
        <v>65</v>
      </c>
      <c r="Q32" s="67">
        <f>Metecno!E17</f>
        <v>216.68056060536054</v>
      </c>
      <c r="R32" s="67">
        <f>Kluber!U34</f>
        <v>450</v>
      </c>
      <c r="S32" s="67">
        <f>Norgren!U34</f>
        <v>630</v>
      </c>
      <c r="T32" s="67">
        <f>Plenco!E17</f>
        <v>23.02885185177745</v>
      </c>
      <c r="U32" s="67">
        <f>Samsung!U34</f>
        <v>19794</v>
      </c>
      <c r="V32" s="67">
        <f>Comex!U34</f>
        <v>25979</v>
      </c>
      <c r="W32" s="67">
        <f>Euro!U34</f>
        <v>4242</v>
      </c>
      <c r="X32" s="67">
        <f>Messier!U34</f>
        <v>1193</v>
      </c>
      <c r="Y32" s="67">
        <f>Bravo!U34</f>
        <v>5310</v>
      </c>
      <c r="Z32" s="67">
        <f>Rohm!U34</f>
        <v>1396</v>
      </c>
      <c r="AA32" s="67">
        <f>Elicamex!U34</f>
        <v>371</v>
      </c>
      <c r="AB32" s="67">
        <f>Mpi!U34</f>
        <v>0</v>
      </c>
      <c r="AC32" s="67">
        <f>Crown!U34</f>
        <v>1625</v>
      </c>
      <c r="AD32" s="67">
        <f>Securency!U34</f>
        <v>1668</v>
      </c>
      <c r="AE32" s="67">
        <f>Fracsa!U34</f>
        <v>9296</v>
      </c>
      <c r="AF32" s="67">
        <f>'AER S'!U34</f>
        <v>360</v>
      </c>
      <c r="AG32" s="67">
        <f>'AERnn C'!U34</f>
        <v>446</v>
      </c>
      <c r="AH32" s="67">
        <f>Jafra!U34</f>
        <v>1515</v>
      </c>
      <c r="AI32" s="67">
        <f>DREnc!U34</f>
        <v>1252</v>
      </c>
      <c r="AJ32" s="67">
        <f>Metokote!U34</f>
        <v>1513</v>
      </c>
      <c r="AK32" s="67">
        <f>'KH Méx'!U34</f>
        <v>23</v>
      </c>
      <c r="AL32" s="67">
        <f>Hitachi!U34</f>
        <v>2578</v>
      </c>
      <c r="AM32" s="68">
        <f>Ultramanufacturing!U34</f>
        <v>92</v>
      </c>
      <c r="AN32" s="69">
        <f t="shared" si="4"/>
        <v>136170.15186644142</v>
      </c>
      <c r="AO32" s="76">
        <f t="shared" si="5"/>
        <v>1030.2721335585811</v>
      </c>
      <c r="AP32" s="79">
        <f t="shared" si="6"/>
        <v>-7.5092489040601007E-3</v>
      </c>
      <c r="AQ32" s="250">
        <f>SUM(C28:C34)</f>
        <v>806185.08900000004</v>
      </c>
      <c r="AR32" s="251" t="s">
        <v>288</v>
      </c>
      <c r="AT32" s="32">
        <f>SUM(AN28:AN34)</f>
        <v>801114.06306508975</v>
      </c>
    </row>
    <row r="33" spans="2:46">
      <c r="B33" s="58">
        <f>B34+1</f>
        <v>41975</v>
      </c>
      <c r="C33" s="63">
        <f>PIQ!N37</f>
        <v>130265.594</v>
      </c>
      <c r="D33" s="67">
        <f>Enerpiq!E16</f>
        <v>2.4424539842794268</v>
      </c>
      <c r="E33" s="67">
        <f>Valeo!U35</f>
        <v>1163</v>
      </c>
      <c r="F33" s="67">
        <f>Eaton!U35</f>
        <v>295</v>
      </c>
      <c r="G33" s="67">
        <f>'Frenos Trw'!U35</f>
        <v>3572</v>
      </c>
      <c r="H33" s="67">
        <f>Ronal!U35</f>
        <v>25504</v>
      </c>
      <c r="I33" s="67">
        <f>Narmx!U35</f>
        <v>1994</v>
      </c>
      <c r="J33" s="67">
        <f>Avery!U35</f>
        <v>3236</v>
      </c>
      <c r="K33" s="67">
        <f>Beach!U35</f>
        <v>64</v>
      </c>
      <c r="L33" s="67">
        <f>Foam!U35</f>
        <v>5286</v>
      </c>
      <c r="M33" s="67">
        <f>Ipc!U35</f>
        <v>2523</v>
      </c>
      <c r="N33" s="67">
        <f>Vrk!U35</f>
        <v>2745</v>
      </c>
      <c r="O33" s="67">
        <f>Tafime!U35</f>
        <v>7460</v>
      </c>
      <c r="P33" s="67">
        <f>Copper!U35</f>
        <v>69</v>
      </c>
      <c r="Q33" s="67">
        <f>Metecno!E16</f>
        <v>216.68056060536054</v>
      </c>
      <c r="R33" s="67">
        <f>Kluber!U35</f>
        <v>304</v>
      </c>
      <c r="S33" s="67">
        <f>Norgren!U35</f>
        <v>827</v>
      </c>
      <c r="T33" s="67">
        <f>Plenco!E16</f>
        <v>23.02885185177745</v>
      </c>
      <c r="U33" s="67">
        <f>Samsung!U35</f>
        <v>19351</v>
      </c>
      <c r="V33" s="67">
        <f>Comex!U35</f>
        <v>23980</v>
      </c>
      <c r="W33" s="67">
        <f>Euro!U35</f>
        <v>4229</v>
      </c>
      <c r="X33" s="67">
        <f>Messier!U35</f>
        <v>1158</v>
      </c>
      <c r="Y33" s="67">
        <f>Bravo!U35</f>
        <v>5267</v>
      </c>
      <c r="Z33" s="67">
        <f>Rohm!U35</f>
        <v>1251</v>
      </c>
      <c r="AA33" s="67">
        <f>Elicamex!U35</f>
        <v>390</v>
      </c>
      <c r="AB33" s="67">
        <f>Mpi!U35</f>
        <v>0</v>
      </c>
      <c r="AC33" s="67">
        <f>Crown!U35</f>
        <v>1548</v>
      </c>
      <c r="AD33" s="67">
        <f>Securency!U35</f>
        <v>415</v>
      </c>
      <c r="AE33" s="67">
        <f>Fracsa!U35</f>
        <v>9103</v>
      </c>
      <c r="AF33" s="67">
        <f>'AER S'!U35</f>
        <v>370</v>
      </c>
      <c r="AG33" s="67">
        <f>'AERnn C'!U35</f>
        <v>468</v>
      </c>
      <c r="AH33" s="67">
        <f>Jafra!U35</f>
        <v>1406</v>
      </c>
      <c r="AI33" s="67">
        <f>DREnc!U35</f>
        <v>1469</v>
      </c>
      <c r="AJ33" s="67">
        <f>Metokote!U35</f>
        <v>1513</v>
      </c>
      <c r="AK33" s="67">
        <f>'KH Méx'!U35</f>
        <v>31</v>
      </c>
      <c r="AL33" s="67">
        <f>Hitachi!U35</f>
        <v>2532</v>
      </c>
      <c r="AM33" s="68">
        <f>Ultramanufacturing!U35</f>
        <v>57</v>
      </c>
      <c r="AN33" s="69">
        <f t="shared" si="4"/>
        <v>129822.15186644142</v>
      </c>
      <c r="AO33" s="76">
        <f t="shared" si="5"/>
        <v>443.44213355857937</v>
      </c>
      <c r="AP33" s="79">
        <f t="shared" si="6"/>
        <v>-3.4041385752141074E-3</v>
      </c>
      <c r="AT33" s="32">
        <f>AQ32-AT32</f>
        <v>5071.0259349102853</v>
      </c>
    </row>
    <row r="34" spans="2:46" ht="15.75" thickBot="1">
      <c r="B34" s="230">
        <v>41974</v>
      </c>
      <c r="C34" s="65">
        <f>PIQ!N38</f>
        <v>117012.512</v>
      </c>
      <c r="D34" s="73">
        <f>Enerpiq!E15</f>
        <v>2.4424539842794268</v>
      </c>
      <c r="E34" s="73">
        <f>Valeo!U36</f>
        <v>1095</v>
      </c>
      <c r="F34" s="73">
        <f>Eaton!U36</f>
        <v>299</v>
      </c>
      <c r="G34" s="73">
        <f>'Frenos Trw'!U36</f>
        <v>3433</v>
      </c>
      <c r="H34" s="73">
        <f>Ronal!U36</f>
        <v>24639</v>
      </c>
      <c r="I34" s="73">
        <f>Narmx!U36</f>
        <v>1541</v>
      </c>
      <c r="J34" s="73">
        <f>Avery!U36</f>
        <v>2733</v>
      </c>
      <c r="K34" s="73">
        <f>Beach!U36</f>
        <v>58</v>
      </c>
      <c r="L34" s="73">
        <f>Foam!U36</f>
        <v>5578</v>
      </c>
      <c r="M34" s="73">
        <f>Ipc!U36</f>
        <v>2599</v>
      </c>
      <c r="N34" s="73">
        <f>Vrk!U36</f>
        <v>2693</v>
      </c>
      <c r="O34" s="73">
        <f>Tafime!U36</f>
        <v>8143</v>
      </c>
      <c r="P34" s="73">
        <f>Copper!U36</f>
        <v>56</v>
      </c>
      <c r="Q34" s="73">
        <f>Metecno!E15</f>
        <v>216.68056060536054</v>
      </c>
      <c r="R34" s="73">
        <f>Kluber!U36</f>
        <v>362</v>
      </c>
      <c r="S34" s="73">
        <f>Norgren!U36</f>
        <v>809</v>
      </c>
      <c r="T34" s="73">
        <f>Plenco!E15</f>
        <v>23.02885185177745</v>
      </c>
      <c r="U34" s="73">
        <f>Samsung!U36</f>
        <v>8263</v>
      </c>
      <c r="V34" s="73">
        <f>Comex!U36</f>
        <v>23665</v>
      </c>
      <c r="W34" s="73">
        <f>Euro!U36</f>
        <v>4047</v>
      </c>
      <c r="X34" s="73">
        <f>Messier!U36</f>
        <v>1094</v>
      </c>
      <c r="Y34" s="73">
        <f>Bravo!U36</f>
        <v>5210</v>
      </c>
      <c r="Z34" s="73">
        <f>Rohm!U36</f>
        <v>1251</v>
      </c>
      <c r="AA34" s="73">
        <f>Elicamex!U36</f>
        <v>343</v>
      </c>
      <c r="AB34" s="73">
        <f>Mpi!U36</f>
        <v>0</v>
      </c>
      <c r="AC34" s="73">
        <f>Crown!U36</f>
        <v>1512</v>
      </c>
      <c r="AD34" s="73">
        <f>Securency!U36</f>
        <v>1395</v>
      </c>
      <c r="AE34" s="73">
        <f>Fracsa!U36</f>
        <v>9201</v>
      </c>
      <c r="AF34" s="73">
        <f>'AER S'!U36</f>
        <v>241</v>
      </c>
      <c r="AG34" s="73">
        <f>'AERnn C'!U36</f>
        <v>405</v>
      </c>
      <c r="AH34" s="73">
        <f>Jafra!U36</f>
        <v>1449</v>
      </c>
      <c r="AI34" s="73">
        <f>DREnc!U36</f>
        <v>189</v>
      </c>
      <c r="AJ34" s="73">
        <f>Metokote!U36</f>
        <v>1410</v>
      </c>
      <c r="AK34" s="73">
        <f>'KH Méx'!U36</f>
        <v>52</v>
      </c>
      <c r="AL34" s="73">
        <f>Hitachi!U36</f>
        <v>2561</v>
      </c>
      <c r="AM34" s="74">
        <f>Ultramanufacturing!U36</f>
        <v>23</v>
      </c>
      <c r="AN34" s="69">
        <f t="shared" si="4"/>
        <v>116591.15186644142</v>
      </c>
      <c r="AO34" s="78">
        <f t="shared" si="5"/>
        <v>421.36013355858449</v>
      </c>
      <c r="AP34" s="81">
        <f t="shared" si="6"/>
        <v>-3.6009835730950249E-3</v>
      </c>
      <c r="AT34" s="32">
        <f>SUM(AO28:AO34)</f>
        <v>5071.025934910067</v>
      </c>
    </row>
    <row r="35" spans="2:46" s="222" customFormat="1" ht="22.5" customHeight="1">
      <c r="B35" s="218" t="s">
        <v>185</v>
      </c>
      <c r="C35" s="219">
        <f>SUM(C4:C34)</f>
        <v>2654035.1060000001</v>
      </c>
      <c r="D35" s="219">
        <f t="shared" ref="D35:X35" si="8">SUM(D5:D34)</f>
        <v>37.85803675633111</v>
      </c>
      <c r="E35" s="219">
        <f t="shared" si="8"/>
        <v>16738</v>
      </c>
      <c r="F35" s="219">
        <f t="shared" si="8"/>
        <v>8051</v>
      </c>
      <c r="G35" s="219">
        <f t="shared" si="8"/>
        <v>71579</v>
      </c>
      <c r="H35" s="219">
        <f t="shared" si="8"/>
        <v>574571</v>
      </c>
      <c r="I35" s="219">
        <f t="shared" si="8"/>
        <v>31167</v>
      </c>
      <c r="J35" s="219">
        <f t="shared" si="8"/>
        <v>55166</v>
      </c>
      <c r="K35" s="219">
        <f t="shared" si="8"/>
        <v>917</v>
      </c>
      <c r="L35" s="219">
        <f t="shared" si="8"/>
        <v>60206</v>
      </c>
      <c r="M35" s="219">
        <f t="shared" si="8"/>
        <v>46242</v>
      </c>
      <c r="N35" s="219">
        <f t="shared" si="8"/>
        <v>50574</v>
      </c>
      <c r="O35" s="219">
        <f t="shared" si="8"/>
        <v>171380</v>
      </c>
      <c r="P35" s="219">
        <f t="shared" si="8"/>
        <v>1222</v>
      </c>
      <c r="Q35" s="219">
        <f t="shared" si="8"/>
        <v>6062.5778646455819</v>
      </c>
      <c r="R35" s="219">
        <f t="shared" si="8"/>
        <v>5854</v>
      </c>
      <c r="S35" s="219">
        <f t="shared" si="8"/>
        <v>15742</v>
      </c>
      <c r="T35" s="219">
        <f>SUM(T5:T34)</f>
        <v>317.51901795632551</v>
      </c>
      <c r="U35" s="219">
        <f t="shared" si="8"/>
        <v>246390</v>
      </c>
      <c r="V35" s="219">
        <f t="shared" si="8"/>
        <v>555162</v>
      </c>
      <c r="W35" s="219">
        <f t="shared" si="8"/>
        <v>84449</v>
      </c>
      <c r="X35" s="219">
        <f t="shared" si="8"/>
        <v>31142</v>
      </c>
      <c r="Y35" s="219">
        <f>SUM(Y4:Y34)</f>
        <v>137051</v>
      </c>
      <c r="Z35" s="219">
        <f t="shared" ref="Z35:AD35" si="9">SUM(Z4:Z34)</f>
        <v>34106</v>
      </c>
      <c r="AA35" s="219">
        <f t="shared" si="9"/>
        <v>5717</v>
      </c>
      <c r="AB35" s="219">
        <f t="shared" si="9"/>
        <v>0</v>
      </c>
      <c r="AC35" s="219">
        <f t="shared" si="9"/>
        <v>33932</v>
      </c>
      <c r="AD35" s="219">
        <f t="shared" si="9"/>
        <v>31132</v>
      </c>
      <c r="AE35" s="219">
        <f t="shared" ref="AE35" si="10">SUM(AE4:AE34)</f>
        <v>201563</v>
      </c>
      <c r="AF35" s="219">
        <f t="shared" ref="AF35" si="11">SUM(AF4:AF34)</f>
        <v>5513</v>
      </c>
      <c r="AG35" s="219">
        <f t="shared" ref="AG35" si="12">SUM(AG4:AG34)</f>
        <v>10537</v>
      </c>
      <c r="AH35" s="219">
        <f t="shared" ref="AH35:AI35" si="13">SUM(AH4:AH34)</f>
        <v>32929</v>
      </c>
      <c r="AI35" s="219">
        <f t="shared" si="13"/>
        <v>17451</v>
      </c>
      <c r="AJ35" s="219">
        <f t="shared" ref="AJ35" si="14">SUM(AJ4:AJ34)</f>
        <v>32574</v>
      </c>
      <c r="AK35" s="219">
        <f t="shared" ref="AK35" si="15">SUM(AK4:AK34)</f>
        <v>647</v>
      </c>
      <c r="AL35" s="219">
        <f t="shared" ref="AL35" si="16">SUM(AL4:AL34)</f>
        <v>42459</v>
      </c>
      <c r="AM35" s="219">
        <f t="shared" ref="AM35" si="17">SUM(AM4:AM34)</f>
        <v>1017</v>
      </c>
      <c r="AN35" s="220">
        <f>SUM(AN4:AN34)</f>
        <v>2631515.9979048618</v>
      </c>
      <c r="AO35" s="219">
        <f>SUM(AO4:AO34)</f>
        <v>22519.108095138898</v>
      </c>
      <c r="AP35" s="221"/>
      <c r="AQ35" s="219">
        <f>SUM(D35:AM35)</f>
        <v>2619597.9549193578</v>
      </c>
    </row>
  </sheetData>
  <pageMargins left="0.7" right="0.7" top="0.75" bottom="0.75" header="0.3" footer="0.3"/>
  <pageSetup scale="1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5.42578125" bestFit="1" customWidth="1"/>
    <col min="24" max="24" width="13.7109375" customWidth="1"/>
    <col min="25" max="25" width="13.7109375" bestFit="1" customWidth="1"/>
  </cols>
  <sheetData>
    <row r="1" spans="1:25" ht="15.75" customHeight="1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3" t="s">
        <v>127</v>
      </c>
      <c r="X1" s="253" t="s">
        <v>128</v>
      </c>
      <c r="Y1" s="256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4"/>
      <c r="X2" s="254"/>
      <c r="Y2" s="257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4"/>
      <c r="X3" s="254"/>
      <c r="Y3" s="257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4"/>
      <c r="X4" s="254"/>
      <c r="Y4" s="257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5"/>
      <c r="X5" s="255"/>
      <c r="Y5" s="258"/>
    </row>
    <row r="6" spans="1:25">
      <c r="A6" s="16">
        <v>32</v>
      </c>
      <c r="B6" t="s">
        <v>285</v>
      </c>
      <c r="C6" t="s">
        <v>13</v>
      </c>
      <c r="D6">
        <v>571155</v>
      </c>
      <c r="E6">
        <v>79783</v>
      </c>
      <c r="F6">
        <v>7.270124</v>
      </c>
      <c r="G6">
        <v>0</v>
      </c>
      <c r="H6">
        <v>87.765000000000001</v>
      </c>
      <c r="I6">
        <v>17</v>
      </c>
      <c r="J6">
        <v>9.5</v>
      </c>
      <c r="K6">
        <v>30.6</v>
      </c>
      <c r="L6">
        <v>1.0143</v>
      </c>
      <c r="M6">
        <v>86.066000000000003</v>
      </c>
      <c r="N6">
        <v>88.775000000000006</v>
      </c>
      <c r="O6">
        <v>87.713999999999999</v>
      </c>
      <c r="P6">
        <v>8.8000000000000007</v>
      </c>
      <c r="Q6">
        <v>29</v>
      </c>
      <c r="R6">
        <v>13.2</v>
      </c>
      <c r="S6">
        <v>5.19</v>
      </c>
      <c r="T6" s="19">
        <v>31</v>
      </c>
      <c r="U6" s="23">
        <f>D6-D7</f>
        <v>176</v>
      </c>
      <c r="V6" s="4"/>
      <c r="W6" s="241"/>
      <c r="X6" s="241"/>
      <c r="Y6" s="246"/>
    </row>
    <row r="7" spans="1:25">
      <c r="A7" s="21">
        <v>31</v>
      </c>
      <c r="B7" t="s">
        <v>286</v>
      </c>
      <c r="C7" t="s">
        <v>13</v>
      </c>
      <c r="D7">
        <v>570979</v>
      </c>
      <c r="E7">
        <v>79759</v>
      </c>
      <c r="F7">
        <v>7.2326759999999997</v>
      </c>
      <c r="G7">
        <v>0</v>
      </c>
      <c r="H7">
        <v>87.222999999999999</v>
      </c>
      <c r="I7">
        <v>18.100000000000001</v>
      </c>
      <c r="J7">
        <v>16.2</v>
      </c>
      <c r="K7">
        <v>48.2</v>
      </c>
      <c r="L7">
        <v>1.0142</v>
      </c>
      <c r="M7">
        <v>85.893000000000001</v>
      </c>
      <c r="N7">
        <v>88.33</v>
      </c>
      <c r="O7">
        <v>87.241</v>
      </c>
      <c r="P7">
        <v>9.9</v>
      </c>
      <c r="Q7">
        <v>31.8</v>
      </c>
      <c r="R7">
        <v>13.3</v>
      </c>
      <c r="S7">
        <v>5.19</v>
      </c>
      <c r="T7" s="22">
        <v>30</v>
      </c>
      <c r="U7" s="23">
        <f>D7-D8</f>
        <v>345</v>
      </c>
      <c r="V7" s="24">
        <v>1</v>
      </c>
      <c r="W7" s="102"/>
      <c r="X7" s="98"/>
      <c r="Y7" s="235">
        <f t="shared" ref="Y7:Y36" si="0">((X7*100)/D7)-100</f>
        <v>-100</v>
      </c>
    </row>
    <row r="8" spans="1:25">
      <c r="A8" s="16">
        <v>30</v>
      </c>
      <c r="B8" t="s">
        <v>268</v>
      </c>
      <c r="C8" t="s">
        <v>13</v>
      </c>
      <c r="D8">
        <v>570634</v>
      </c>
      <c r="E8">
        <v>79710</v>
      </c>
      <c r="F8">
        <v>7.1287330000000004</v>
      </c>
      <c r="G8">
        <v>0</v>
      </c>
      <c r="H8">
        <v>87.316000000000003</v>
      </c>
      <c r="I8">
        <v>17.600000000000001</v>
      </c>
      <c r="J8">
        <v>16.399999999999999</v>
      </c>
      <c r="K8">
        <v>56.6</v>
      </c>
      <c r="L8">
        <v>1.0135000000000001</v>
      </c>
      <c r="M8">
        <v>86.096000000000004</v>
      </c>
      <c r="N8">
        <v>88.262</v>
      </c>
      <c r="O8">
        <v>86.924000000000007</v>
      </c>
      <c r="P8">
        <v>9.5</v>
      </c>
      <c r="Q8">
        <v>29.5</v>
      </c>
      <c r="R8">
        <v>16.399999999999999</v>
      </c>
      <c r="S8">
        <v>5.2</v>
      </c>
      <c r="T8" s="16">
        <v>29</v>
      </c>
      <c r="U8" s="23">
        <f>D8-D9</f>
        <v>352</v>
      </c>
      <c r="V8" s="4"/>
      <c r="W8" s="102"/>
      <c r="X8" s="98"/>
      <c r="Y8" s="235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570282</v>
      </c>
      <c r="E9">
        <v>79660</v>
      </c>
      <c r="F9">
        <v>7.0983289999999997</v>
      </c>
      <c r="G9">
        <v>0</v>
      </c>
      <c r="H9">
        <v>86.441999999999993</v>
      </c>
      <c r="I9">
        <v>16.2</v>
      </c>
      <c r="J9">
        <v>10</v>
      </c>
      <c r="K9">
        <v>38.799999999999997</v>
      </c>
      <c r="L9">
        <v>1.0136000000000001</v>
      </c>
      <c r="M9">
        <v>85.283000000000001</v>
      </c>
      <c r="N9">
        <v>88.253</v>
      </c>
      <c r="O9">
        <v>86.102000000000004</v>
      </c>
      <c r="P9">
        <v>8.9</v>
      </c>
      <c r="Q9">
        <v>26.3</v>
      </c>
      <c r="R9">
        <v>15.2</v>
      </c>
      <c r="S9">
        <v>5.19</v>
      </c>
      <c r="T9" s="22">
        <v>28</v>
      </c>
      <c r="U9" s="23">
        <f t="shared" ref="U9:U36" si="1">D9-D10</f>
        <v>187</v>
      </c>
      <c r="V9" s="24">
        <v>29</v>
      </c>
      <c r="W9" s="101"/>
      <c r="X9" s="101"/>
      <c r="Y9" s="235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570095</v>
      </c>
      <c r="E10">
        <v>79634</v>
      </c>
      <c r="F10">
        <v>7.142334</v>
      </c>
      <c r="G10">
        <v>0</v>
      </c>
      <c r="H10">
        <v>86.74</v>
      </c>
      <c r="I10">
        <v>16.899999999999999</v>
      </c>
      <c r="J10">
        <v>15.9</v>
      </c>
      <c r="K10">
        <v>52.1</v>
      </c>
      <c r="L10">
        <v>1.0141</v>
      </c>
      <c r="M10">
        <v>85.411000000000001</v>
      </c>
      <c r="N10">
        <v>88.376000000000005</v>
      </c>
      <c r="O10">
        <v>85.822000000000003</v>
      </c>
      <c r="P10">
        <v>10.8</v>
      </c>
      <c r="Q10">
        <v>26.2</v>
      </c>
      <c r="R10">
        <v>12.7</v>
      </c>
      <c r="S10">
        <v>5.19</v>
      </c>
      <c r="T10" s="16">
        <v>27</v>
      </c>
      <c r="U10" s="23">
        <f t="shared" si="1"/>
        <v>341</v>
      </c>
      <c r="V10" s="16"/>
      <c r="W10" s="101"/>
      <c r="X10" s="101"/>
      <c r="Y10" s="235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569754</v>
      </c>
      <c r="E11">
        <v>79586</v>
      </c>
      <c r="F11">
        <v>7.1209870000000004</v>
      </c>
      <c r="G11">
        <v>0</v>
      </c>
      <c r="H11">
        <v>86.608999999999995</v>
      </c>
      <c r="I11">
        <v>15.9</v>
      </c>
      <c r="J11">
        <v>19.7</v>
      </c>
      <c r="K11">
        <v>69.8</v>
      </c>
      <c r="L11">
        <v>1.0137</v>
      </c>
      <c r="M11">
        <v>85.105999999999995</v>
      </c>
      <c r="N11">
        <v>87.915000000000006</v>
      </c>
      <c r="O11">
        <v>86.372</v>
      </c>
      <c r="P11">
        <v>10.1</v>
      </c>
      <c r="Q11">
        <v>22.1</v>
      </c>
      <c r="R11">
        <v>15.1</v>
      </c>
      <c r="S11">
        <v>5.19</v>
      </c>
      <c r="T11" s="16">
        <v>26</v>
      </c>
      <c r="U11" s="23">
        <f t="shared" si="1"/>
        <v>436</v>
      </c>
      <c r="V11" s="16"/>
      <c r="W11" s="101"/>
      <c r="X11" s="101"/>
      <c r="Y11" s="235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569318</v>
      </c>
      <c r="E12">
        <v>79524</v>
      </c>
      <c r="F12">
        <v>7.1527310000000002</v>
      </c>
      <c r="G12">
        <v>0</v>
      </c>
      <c r="H12">
        <v>87.775999999999996</v>
      </c>
      <c r="I12">
        <v>16.100000000000001</v>
      </c>
      <c r="J12">
        <v>10.3</v>
      </c>
      <c r="K12">
        <v>36.4</v>
      </c>
      <c r="L12">
        <v>1.0139</v>
      </c>
      <c r="M12">
        <v>86.108000000000004</v>
      </c>
      <c r="N12">
        <v>89.183999999999997</v>
      </c>
      <c r="O12">
        <v>86.578999999999994</v>
      </c>
      <c r="P12">
        <v>10.5</v>
      </c>
      <c r="Q12">
        <v>26.4</v>
      </c>
      <c r="R12">
        <v>14.5</v>
      </c>
      <c r="S12">
        <v>5.19</v>
      </c>
      <c r="T12" s="16">
        <v>25</v>
      </c>
      <c r="U12" s="23">
        <f t="shared" si="1"/>
        <v>197</v>
      </c>
      <c r="V12" s="16"/>
      <c r="W12" s="101"/>
      <c r="X12" s="101"/>
      <c r="Y12" s="235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569121</v>
      </c>
      <c r="E13">
        <v>79497</v>
      </c>
      <c r="F13">
        <v>7.182658</v>
      </c>
      <c r="G13">
        <v>0</v>
      </c>
      <c r="H13">
        <v>86.474999999999994</v>
      </c>
      <c r="I13">
        <v>14.6</v>
      </c>
      <c r="J13">
        <v>12.1</v>
      </c>
      <c r="K13">
        <v>56.7</v>
      </c>
      <c r="L13">
        <v>1.0142</v>
      </c>
      <c r="M13">
        <v>84.63</v>
      </c>
      <c r="N13">
        <v>89.24</v>
      </c>
      <c r="O13">
        <v>86.186999999999998</v>
      </c>
      <c r="P13">
        <v>10.199999999999999</v>
      </c>
      <c r="Q13">
        <v>21.3</v>
      </c>
      <c r="R13">
        <v>12.2</v>
      </c>
      <c r="S13">
        <v>5.19</v>
      </c>
      <c r="T13" s="16">
        <v>24</v>
      </c>
      <c r="U13" s="23">
        <f t="shared" si="1"/>
        <v>242</v>
      </c>
      <c r="V13" s="16"/>
      <c r="W13" s="101"/>
      <c r="X13" s="101"/>
      <c r="Y13" s="235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568879</v>
      </c>
      <c r="E14">
        <v>79463</v>
      </c>
      <c r="F14">
        <v>7.1679120000000003</v>
      </c>
      <c r="G14">
        <v>0</v>
      </c>
      <c r="H14">
        <v>85.445999999999998</v>
      </c>
      <c r="I14">
        <v>16.3</v>
      </c>
      <c r="J14">
        <v>18.8</v>
      </c>
      <c r="K14">
        <v>58.7</v>
      </c>
      <c r="L14">
        <v>1.014</v>
      </c>
      <c r="M14">
        <v>82.402000000000001</v>
      </c>
      <c r="N14">
        <v>88.433999999999997</v>
      </c>
      <c r="O14">
        <v>86.375</v>
      </c>
      <c r="P14">
        <v>10.3</v>
      </c>
      <c r="Q14">
        <v>21.7</v>
      </c>
      <c r="R14">
        <v>13.3</v>
      </c>
      <c r="S14">
        <v>5.2</v>
      </c>
      <c r="T14" s="16">
        <v>23</v>
      </c>
      <c r="U14" s="23">
        <f t="shared" si="1"/>
        <v>418</v>
      </c>
      <c r="V14" s="16"/>
      <c r="W14" s="101"/>
      <c r="X14" s="101"/>
      <c r="Y14" s="235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568461</v>
      </c>
      <c r="E15">
        <v>79403</v>
      </c>
      <c r="F15">
        <v>7.2397559999999999</v>
      </c>
      <c r="G15">
        <v>0</v>
      </c>
      <c r="H15">
        <v>88.566999999999993</v>
      </c>
      <c r="I15">
        <v>17.899999999999999</v>
      </c>
      <c r="J15">
        <v>18.8</v>
      </c>
      <c r="K15">
        <v>64.5</v>
      </c>
      <c r="L15">
        <v>1.0139</v>
      </c>
      <c r="M15">
        <v>86.581999999999994</v>
      </c>
      <c r="N15">
        <v>89.816999999999993</v>
      </c>
      <c r="O15">
        <v>88.210999999999999</v>
      </c>
      <c r="P15">
        <v>12.6</v>
      </c>
      <c r="Q15">
        <v>26.1</v>
      </c>
      <c r="R15">
        <v>15.7</v>
      </c>
      <c r="S15">
        <v>5.2</v>
      </c>
      <c r="T15" s="16">
        <v>22</v>
      </c>
      <c r="U15" s="23">
        <f t="shared" si="1"/>
        <v>418</v>
      </c>
      <c r="V15" s="16"/>
      <c r="W15" s="102"/>
      <c r="X15" s="98"/>
      <c r="Y15" s="235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568043</v>
      </c>
      <c r="E16">
        <v>79345</v>
      </c>
      <c r="F16">
        <v>7.149921</v>
      </c>
      <c r="G16">
        <v>0</v>
      </c>
      <c r="H16">
        <v>89.033000000000001</v>
      </c>
      <c r="I16">
        <v>16.600000000000001</v>
      </c>
      <c r="J16">
        <v>10.6</v>
      </c>
      <c r="K16">
        <v>56.6</v>
      </c>
      <c r="L16">
        <v>1.0135000000000001</v>
      </c>
      <c r="M16">
        <v>86.462000000000003</v>
      </c>
      <c r="N16">
        <v>90.918000000000006</v>
      </c>
      <c r="O16">
        <v>87.320999999999998</v>
      </c>
      <c r="P16">
        <v>10.1</v>
      </c>
      <c r="Q16">
        <v>25.4</v>
      </c>
      <c r="R16">
        <v>16.7</v>
      </c>
      <c r="S16">
        <v>5.21</v>
      </c>
      <c r="T16" s="22">
        <v>21</v>
      </c>
      <c r="U16" s="23">
        <f t="shared" si="1"/>
        <v>209</v>
      </c>
      <c r="V16" s="24">
        <v>22</v>
      </c>
      <c r="W16" s="101"/>
      <c r="X16" s="101"/>
      <c r="Y16" s="235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567834</v>
      </c>
      <c r="E17">
        <v>79316</v>
      </c>
      <c r="F17">
        <v>7.4650689999999997</v>
      </c>
      <c r="G17">
        <v>0</v>
      </c>
      <c r="H17">
        <v>89.010999999999996</v>
      </c>
      <c r="I17">
        <v>18.899999999999999</v>
      </c>
      <c r="J17">
        <v>16.600000000000001</v>
      </c>
      <c r="K17">
        <v>67.3</v>
      </c>
      <c r="L17">
        <v>1.0146999999999999</v>
      </c>
      <c r="M17">
        <v>86.167000000000002</v>
      </c>
      <c r="N17">
        <v>91.257000000000005</v>
      </c>
      <c r="O17">
        <v>90.421000000000006</v>
      </c>
      <c r="P17">
        <v>11.3</v>
      </c>
      <c r="Q17">
        <v>30.4</v>
      </c>
      <c r="R17">
        <v>13.4</v>
      </c>
      <c r="S17">
        <v>5.21</v>
      </c>
      <c r="T17" s="16">
        <v>20</v>
      </c>
      <c r="U17" s="23">
        <f t="shared" si="1"/>
        <v>360</v>
      </c>
      <c r="V17" s="16"/>
      <c r="W17" s="101"/>
      <c r="X17" s="101"/>
      <c r="Y17" s="235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567474</v>
      </c>
      <c r="E18">
        <v>79266</v>
      </c>
      <c r="F18">
        <v>7.1515190000000004</v>
      </c>
      <c r="G18">
        <v>0</v>
      </c>
      <c r="H18">
        <v>87.772000000000006</v>
      </c>
      <c r="I18">
        <v>18.3</v>
      </c>
      <c r="J18">
        <v>20.6</v>
      </c>
      <c r="K18">
        <v>57.6</v>
      </c>
      <c r="L18">
        <v>1.0136000000000001</v>
      </c>
      <c r="M18">
        <v>60.860999999999997</v>
      </c>
      <c r="N18">
        <v>93.483000000000004</v>
      </c>
      <c r="O18">
        <v>87.149000000000001</v>
      </c>
      <c r="P18">
        <v>9.9</v>
      </c>
      <c r="Q18">
        <v>29.7</v>
      </c>
      <c r="R18">
        <v>16.100000000000001</v>
      </c>
      <c r="S18">
        <v>5.21</v>
      </c>
      <c r="T18" s="16">
        <v>19</v>
      </c>
      <c r="U18" s="23">
        <f t="shared" si="1"/>
        <v>462</v>
      </c>
      <c r="V18" s="16"/>
      <c r="W18" s="101"/>
      <c r="X18" s="101"/>
      <c r="Y18" s="235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567012</v>
      </c>
      <c r="E19">
        <v>79201</v>
      </c>
      <c r="F19">
        <v>7.322368</v>
      </c>
      <c r="G19">
        <v>0</v>
      </c>
      <c r="H19">
        <v>89.245000000000005</v>
      </c>
      <c r="I19">
        <v>18.2</v>
      </c>
      <c r="J19">
        <v>18.3</v>
      </c>
      <c r="K19">
        <v>61</v>
      </c>
      <c r="L19">
        <v>1.0138</v>
      </c>
      <c r="M19">
        <v>86.194999999999993</v>
      </c>
      <c r="N19">
        <v>92.328000000000003</v>
      </c>
      <c r="O19">
        <v>89.944999999999993</v>
      </c>
      <c r="P19">
        <v>11</v>
      </c>
      <c r="Q19">
        <v>29.3</v>
      </c>
      <c r="R19">
        <v>17.399999999999999</v>
      </c>
      <c r="S19">
        <v>5.21</v>
      </c>
      <c r="T19" s="16">
        <v>18</v>
      </c>
      <c r="U19" s="23">
        <f t="shared" si="1"/>
        <v>400</v>
      </c>
      <c r="V19" s="16"/>
      <c r="W19" s="101"/>
      <c r="X19" s="101"/>
      <c r="Y19" s="235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566612</v>
      </c>
      <c r="E20">
        <v>79145</v>
      </c>
      <c r="F20">
        <v>7.2511330000000003</v>
      </c>
      <c r="G20">
        <v>0</v>
      </c>
      <c r="H20">
        <v>89.01</v>
      </c>
      <c r="I20">
        <v>17.100000000000001</v>
      </c>
      <c r="J20">
        <v>19</v>
      </c>
      <c r="K20">
        <v>63.6</v>
      </c>
      <c r="L20">
        <v>1.0137</v>
      </c>
      <c r="M20">
        <v>85.268000000000001</v>
      </c>
      <c r="N20">
        <v>91.382999999999996</v>
      </c>
      <c r="O20">
        <v>88.75</v>
      </c>
      <c r="P20">
        <v>9.8000000000000007</v>
      </c>
      <c r="Q20">
        <v>24.9</v>
      </c>
      <c r="R20">
        <v>16.8</v>
      </c>
      <c r="S20">
        <v>5.21</v>
      </c>
      <c r="T20" s="16">
        <v>17</v>
      </c>
      <c r="U20" s="23">
        <f t="shared" si="1"/>
        <v>419</v>
      </c>
      <c r="V20" s="16"/>
      <c r="W20" s="101"/>
      <c r="X20" s="101"/>
      <c r="Y20" s="235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566193</v>
      </c>
      <c r="E21">
        <v>79087</v>
      </c>
      <c r="F21">
        <v>7.1399730000000003</v>
      </c>
      <c r="G21">
        <v>0</v>
      </c>
      <c r="H21">
        <v>87.599000000000004</v>
      </c>
      <c r="I21">
        <v>17.8</v>
      </c>
      <c r="J21">
        <v>19.2</v>
      </c>
      <c r="K21">
        <v>64.5</v>
      </c>
      <c r="L21">
        <v>1.0136000000000001</v>
      </c>
      <c r="M21">
        <v>84.715000000000003</v>
      </c>
      <c r="N21">
        <v>89.784000000000006</v>
      </c>
      <c r="O21">
        <v>86.977000000000004</v>
      </c>
      <c r="P21">
        <v>10.5</v>
      </c>
      <c r="Q21">
        <v>28.2</v>
      </c>
      <c r="R21">
        <v>16.100000000000001</v>
      </c>
      <c r="S21">
        <v>5.21</v>
      </c>
      <c r="T21" s="16">
        <v>16</v>
      </c>
      <c r="U21" s="23">
        <f t="shared" si="1"/>
        <v>423</v>
      </c>
      <c r="V21" s="16"/>
      <c r="W21" s="101"/>
      <c r="X21" s="101"/>
      <c r="Y21" s="235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565770</v>
      </c>
      <c r="E22">
        <v>79028</v>
      </c>
      <c r="F22">
        <v>7.2130260000000002</v>
      </c>
      <c r="G22">
        <v>0</v>
      </c>
      <c r="H22">
        <v>88.091999999999999</v>
      </c>
      <c r="I22">
        <v>18.7</v>
      </c>
      <c r="J22">
        <v>20.9</v>
      </c>
      <c r="K22">
        <v>61.1</v>
      </c>
      <c r="L22">
        <v>1.014</v>
      </c>
      <c r="M22">
        <v>85.058000000000007</v>
      </c>
      <c r="N22">
        <v>91.266000000000005</v>
      </c>
      <c r="O22">
        <v>87.489000000000004</v>
      </c>
      <c r="P22">
        <v>10.9</v>
      </c>
      <c r="Q22">
        <v>30.3</v>
      </c>
      <c r="R22">
        <v>14.7</v>
      </c>
      <c r="S22">
        <v>5.21</v>
      </c>
      <c r="T22" s="16">
        <v>15</v>
      </c>
      <c r="U22" s="23">
        <f t="shared" si="1"/>
        <v>466</v>
      </c>
      <c r="V22" s="16"/>
      <c r="W22" s="101"/>
      <c r="X22" s="101"/>
      <c r="Y22" s="235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565304</v>
      </c>
      <c r="E23">
        <v>78963</v>
      </c>
      <c r="F23">
        <v>7.2363410000000004</v>
      </c>
      <c r="G23">
        <v>0</v>
      </c>
      <c r="H23">
        <v>91.292000000000002</v>
      </c>
      <c r="I23">
        <v>18.2</v>
      </c>
      <c r="J23">
        <v>7.8</v>
      </c>
      <c r="K23">
        <v>74.5</v>
      </c>
      <c r="L23">
        <v>1.0136000000000001</v>
      </c>
      <c r="M23">
        <v>88.74</v>
      </c>
      <c r="N23">
        <v>93.17</v>
      </c>
      <c r="O23">
        <v>88.891999999999996</v>
      </c>
      <c r="P23">
        <v>9.3000000000000007</v>
      </c>
      <c r="Q23">
        <v>32.200000000000003</v>
      </c>
      <c r="R23">
        <v>17.7</v>
      </c>
      <c r="S23">
        <v>5.21</v>
      </c>
      <c r="T23" s="22">
        <v>14</v>
      </c>
      <c r="U23" s="23">
        <f t="shared" si="1"/>
        <v>188</v>
      </c>
      <c r="V23" s="24">
        <v>15</v>
      </c>
      <c r="W23" s="101"/>
      <c r="X23" s="101"/>
      <c r="Y23" s="235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565116</v>
      </c>
      <c r="E24">
        <v>78938</v>
      </c>
      <c r="F24">
        <v>7.5686419999999996</v>
      </c>
      <c r="G24">
        <v>0</v>
      </c>
      <c r="H24">
        <v>91.590999999999994</v>
      </c>
      <c r="I24">
        <v>17.399999999999999</v>
      </c>
      <c r="J24">
        <v>1.1000000000000001</v>
      </c>
      <c r="K24">
        <v>4.5999999999999996</v>
      </c>
      <c r="L24">
        <v>1.0150999999999999</v>
      </c>
      <c r="M24">
        <v>90.102000000000004</v>
      </c>
      <c r="N24">
        <v>93.757000000000005</v>
      </c>
      <c r="O24">
        <v>91.456999999999994</v>
      </c>
      <c r="P24">
        <v>11.5</v>
      </c>
      <c r="Q24">
        <v>29.1</v>
      </c>
      <c r="R24">
        <v>12.5</v>
      </c>
      <c r="S24">
        <v>5.21</v>
      </c>
      <c r="T24" s="16">
        <v>13</v>
      </c>
      <c r="U24" s="23">
        <f t="shared" si="1"/>
        <v>24</v>
      </c>
      <c r="V24" s="16"/>
      <c r="W24" s="101"/>
      <c r="X24" s="101"/>
      <c r="Y24" s="235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565092</v>
      </c>
      <c r="E25">
        <v>78934</v>
      </c>
      <c r="F25">
        <v>7.5815159999999997</v>
      </c>
      <c r="G25">
        <v>0</v>
      </c>
      <c r="H25">
        <v>91.180999999999997</v>
      </c>
      <c r="I25">
        <v>15.8</v>
      </c>
      <c r="J25">
        <v>1.7</v>
      </c>
      <c r="K25">
        <v>7.9</v>
      </c>
      <c r="L25">
        <v>1.0150999999999999</v>
      </c>
      <c r="M25">
        <v>89.052000000000007</v>
      </c>
      <c r="N25">
        <v>93.911000000000001</v>
      </c>
      <c r="O25">
        <v>91.524000000000001</v>
      </c>
      <c r="P25">
        <v>9.8000000000000007</v>
      </c>
      <c r="Q25">
        <v>28.6</v>
      </c>
      <c r="R25">
        <v>12.2</v>
      </c>
      <c r="S25">
        <v>5.2</v>
      </c>
      <c r="T25" s="16">
        <v>12</v>
      </c>
      <c r="U25" s="23">
        <f t="shared" si="1"/>
        <v>38</v>
      </c>
      <c r="V25" s="16"/>
      <c r="W25" s="101"/>
      <c r="X25" s="101"/>
      <c r="Y25" s="235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565054</v>
      </c>
      <c r="E26">
        <v>78929</v>
      </c>
      <c r="F26">
        <v>7.4017600000000003</v>
      </c>
      <c r="G26">
        <v>0</v>
      </c>
      <c r="H26">
        <v>88.911000000000001</v>
      </c>
      <c r="I26">
        <v>13.9</v>
      </c>
      <c r="J26">
        <v>4.7</v>
      </c>
      <c r="K26">
        <v>37.799999999999997</v>
      </c>
      <c r="L26">
        <v>1.0146999999999999</v>
      </c>
      <c r="M26">
        <v>85.655000000000001</v>
      </c>
      <c r="N26">
        <v>92.173000000000002</v>
      </c>
      <c r="O26">
        <v>89.248000000000005</v>
      </c>
      <c r="P26">
        <v>9.4</v>
      </c>
      <c r="Q26">
        <v>19.899999999999999</v>
      </c>
      <c r="R26">
        <v>12.6</v>
      </c>
      <c r="S26">
        <v>5.2</v>
      </c>
      <c r="T26" s="16">
        <v>11</v>
      </c>
      <c r="U26" s="23">
        <f t="shared" si="1"/>
        <v>108</v>
      </c>
      <c r="V26" s="16"/>
      <c r="W26" s="101"/>
      <c r="X26" s="101"/>
      <c r="Y26" s="235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564946</v>
      </c>
      <c r="E27">
        <v>78915</v>
      </c>
      <c r="F27">
        <v>7.1522410000000001</v>
      </c>
      <c r="G27">
        <v>0</v>
      </c>
      <c r="H27">
        <v>89.641999999999996</v>
      </c>
      <c r="I27">
        <v>15.8</v>
      </c>
      <c r="J27">
        <v>20.6</v>
      </c>
      <c r="K27">
        <v>66.400000000000006</v>
      </c>
      <c r="L27">
        <v>1.0141</v>
      </c>
      <c r="M27">
        <v>85.811000000000007</v>
      </c>
      <c r="N27">
        <v>92.218000000000004</v>
      </c>
      <c r="O27">
        <v>85.986999999999995</v>
      </c>
      <c r="P27">
        <v>11.1</v>
      </c>
      <c r="Q27">
        <v>22.5</v>
      </c>
      <c r="R27">
        <v>12.8</v>
      </c>
      <c r="S27">
        <v>5.2</v>
      </c>
      <c r="T27" s="16">
        <v>10</v>
      </c>
      <c r="U27" s="23">
        <f t="shared" si="1"/>
        <v>461</v>
      </c>
      <c r="V27" s="16"/>
      <c r="W27" s="101"/>
      <c r="X27" s="101"/>
      <c r="Y27" s="235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564485</v>
      </c>
      <c r="E28">
        <v>78852</v>
      </c>
      <c r="F28">
        <v>7.3222639999999997</v>
      </c>
      <c r="G28">
        <v>0</v>
      </c>
      <c r="H28">
        <v>88.721999999999994</v>
      </c>
      <c r="I28">
        <v>16.5</v>
      </c>
      <c r="J28">
        <v>21.7</v>
      </c>
      <c r="K28">
        <v>54.3</v>
      </c>
      <c r="L28">
        <v>1.0142</v>
      </c>
      <c r="M28">
        <v>85.453999999999994</v>
      </c>
      <c r="N28">
        <v>92.191000000000003</v>
      </c>
      <c r="O28">
        <v>88.843000000000004</v>
      </c>
      <c r="P28">
        <v>10.4</v>
      </c>
      <c r="Q28">
        <v>25</v>
      </c>
      <c r="R28">
        <v>14.4</v>
      </c>
      <c r="S28">
        <v>5.21</v>
      </c>
      <c r="T28" s="16">
        <v>9</v>
      </c>
      <c r="U28" s="23">
        <f t="shared" si="1"/>
        <v>489</v>
      </c>
      <c r="V28" s="16"/>
      <c r="W28" s="101"/>
      <c r="X28" s="101"/>
      <c r="Y28" s="235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563996</v>
      </c>
      <c r="E29">
        <v>78784</v>
      </c>
      <c r="F29">
        <v>7.2343070000000003</v>
      </c>
      <c r="G29">
        <v>0</v>
      </c>
      <c r="H29">
        <v>88.570999999999998</v>
      </c>
      <c r="I29">
        <v>16.7</v>
      </c>
      <c r="J29">
        <v>19.7</v>
      </c>
      <c r="K29">
        <v>60.7</v>
      </c>
      <c r="L29">
        <v>1.0137</v>
      </c>
      <c r="M29">
        <v>85.414000000000001</v>
      </c>
      <c r="N29">
        <v>91.603999999999999</v>
      </c>
      <c r="O29">
        <v>88.480999999999995</v>
      </c>
      <c r="P29">
        <v>9.8000000000000007</v>
      </c>
      <c r="Q29">
        <v>26.7</v>
      </c>
      <c r="R29">
        <v>16.7</v>
      </c>
      <c r="S29">
        <v>5.21</v>
      </c>
      <c r="T29" s="16">
        <v>8</v>
      </c>
      <c r="U29" s="23">
        <f t="shared" si="1"/>
        <v>438</v>
      </c>
      <c r="V29" s="16"/>
      <c r="W29" s="101"/>
      <c r="X29" s="101"/>
      <c r="Y29" s="235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563558</v>
      </c>
      <c r="E30">
        <v>78723</v>
      </c>
      <c r="F30">
        <v>7.0453260000000002</v>
      </c>
      <c r="G30">
        <v>0</v>
      </c>
      <c r="H30">
        <v>90.998999999999995</v>
      </c>
      <c r="I30">
        <v>16.7</v>
      </c>
      <c r="J30">
        <v>10.9</v>
      </c>
      <c r="K30">
        <v>41.9</v>
      </c>
      <c r="L30">
        <v>1.0134000000000001</v>
      </c>
      <c r="M30">
        <v>85.483000000000004</v>
      </c>
      <c r="N30">
        <v>92.831999999999994</v>
      </c>
      <c r="O30">
        <v>85.731999999999999</v>
      </c>
      <c r="P30">
        <v>9.5</v>
      </c>
      <c r="Q30">
        <v>29.3</v>
      </c>
      <c r="R30">
        <v>16.2</v>
      </c>
      <c r="S30">
        <v>5.21</v>
      </c>
      <c r="T30" s="22">
        <v>7</v>
      </c>
      <c r="U30" s="23">
        <f t="shared" si="1"/>
        <v>210</v>
      </c>
      <c r="V30" s="24">
        <v>8</v>
      </c>
      <c r="W30" s="102"/>
      <c r="X30" s="101"/>
      <c r="Y30" s="235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563348</v>
      </c>
      <c r="E31">
        <v>78695</v>
      </c>
      <c r="F31">
        <v>7.4181049999999997</v>
      </c>
      <c r="G31">
        <v>0</v>
      </c>
      <c r="H31">
        <v>90.989000000000004</v>
      </c>
      <c r="I31">
        <v>18.5</v>
      </c>
      <c r="J31">
        <v>17.600000000000001</v>
      </c>
      <c r="K31">
        <v>64.7</v>
      </c>
      <c r="L31">
        <v>1.0139</v>
      </c>
      <c r="M31">
        <v>87.366</v>
      </c>
      <c r="N31">
        <v>93.433000000000007</v>
      </c>
      <c r="O31">
        <v>91.64</v>
      </c>
      <c r="P31">
        <v>12.7</v>
      </c>
      <c r="Q31">
        <v>27.8</v>
      </c>
      <c r="R31">
        <v>18.399999999999999</v>
      </c>
      <c r="S31">
        <v>5.22</v>
      </c>
      <c r="T31" s="16">
        <v>6</v>
      </c>
      <c r="U31" s="23">
        <f t="shared" si="1"/>
        <v>380</v>
      </c>
      <c r="V31" s="5"/>
      <c r="W31" s="101"/>
      <c r="X31" s="101"/>
      <c r="Y31" s="235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562968</v>
      </c>
      <c r="E32">
        <v>78643</v>
      </c>
      <c r="F32">
        <v>7.3185359999999999</v>
      </c>
      <c r="G32">
        <v>0</v>
      </c>
      <c r="H32">
        <v>89.986999999999995</v>
      </c>
      <c r="I32">
        <v>18</v>
      </c>
      <c r="J32">
        <v>21.2</v>
      </c>
      <c r="K32">
        <v>61.2</v>
      </c>
      <c r="L32">
        <v>1.014</v>
      </c>
      <c r="M32">
        <v>86.225999999999999</v>
      </c>
      <c r="N32">
        <v>92.08</v>
      </c>
      <c r="O32">
        <v>89.37</v>
      </c>
      <c r="P32">
        <v>9.5</v>
      </c>
      <c r="Q32">
        <v>30.1</v>
      </c>
      <c r="R32">
        <v>16</v>
      </c>
      <c r="S32">
        <v>5.21</v>
      </c>
      <c r="T32" s="16">
        <v>5</v>
      </c>
      <c r="U32" s="23">
        <f t="shared" si="1"/>
        <v>482</v>
      </c>
      <c r="V32" s="5"/>
      <c r="W32" s="126"/>
      <c r="X32" s="131"/>
      <c r="Y32" s="235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562486</v>
      </c>
      <c r="E33">
        <v>78577</v>
      </c>
      <c r="F33">
        <v>7.1799090000000003</v>
      </c>
      <c r="G33">
        <v>0</v>
      </c>
      <c r="H33">
        <v>87.906999999999996</v>
      </c>
      <c r="I33">
        <v>17.8</v>
      </c>
      <c r="J33">
        <v>23.9</v>
      </c>
      <c r="K33">
        <v>63.5</v>
      </c>
      <c r="L33">
        <v>1.0139</v>
      </c>
      <c r="M33">
        <v>85.522999999999996</v>
      </c>
      <c r="N33">
        <v>91.57</v>
      </c>
      <c r="O33">
        <v>86.971000000000004</v>
      </c>
      <c r="P33">
        <v>9.3000000000000007</v>
      </c>
      <c r="Q33">
        <v>29.1</v>
      </c>
      <c r="R33">
        <v>14.5</v>
      </c>
      <c r="S33">
        <v>5.2</v>
      </c>
      <c r="T33" s="16">
        <v>4</v>
      </c>
      <c r="U33" s="23">
        <f t="shared" si="1"/>
        <v>549</v>
      </c>
      <c r="V33" s="5"/>
      <c r="W33" s="102"/>
      <c r="X33" s="101"/>
      <c r="Y33" s="235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561937</v>
      </c>
      <c r="E34">
        <v>78500</v>
      </c>
      <c r="F34">
        <v>7.0626100000000003</v>
      </c>
      <c r="G34">
        <v>0</v>
      </c>
      <c r="H34">
        <v>87.09</v>
      </c>
      <c r="I34">
        <v>16.7</v>
      </c>
      <c r="J34">
        <v>19.899999999999999</v>
      </c>
      <c r="K34">
        <v>60.3</v>
      </c>
      <c r="L34">
        <v>1.0133000000000001</v>
      </c>
      <c r="M34">
        <v>84.48</v>
      </c>
      <c r="N34">
        <v>89.521000000000001</v>
      </c>
      <c r="O34">
        <v>86.135999999999996</v>
      </c>
      <c r="P34">
        <v>8.1</v>
      </c>
      <c r="Q34">
        <v>26.6</v>
      </c>
      <c r="R34">
        <v>16.7</v>
      </c>
      <c r="S34">
        <v>5.21</v>
      </c>
      <c r="T34" s="16">
        <v>3</v>
      </c>
      <c r="U34" s="23">
        <f t="shared" si="1"/>
        <v>446</v>
      </c>
      <c r="V34" s="5"/>
      <c r="W34" s="102"/>
      <c r="X34" s="101"/>
      <c r="Y34" s="235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561491</v>
      </c>
      <c r="E35">
        <v>78437</v>
      </c>
      <c r="F35">
        <v>7.0476390000000002</v>
      </c>
      <c r="G35">
        <v>0</v>
      </c>
      <c r="H35">
        <v>87.397999999999996</v>
      </c>
      <c r="I35">
        <v>16.7</v>
      </c>
      <c r="J35">
        <v>20.9</v>
      </c>
      <c r="K35">
        <v>69.900000000000006</v>
      </c>
      <c r="L35">
        <v>1.0132000000000001</v>
      </c>
      <c r="M35">
        <v>85.091999999999999</v>
      </c>
      <c r="N35">
        <v>89.513000000000005</v>
      </c>
      <c r="O35">
        <v>86.167000000000002</v>
      </c>
      <c r="P35">
        <v>7.2</v>
      </c>
      <c r="Q35">
        <v>27.5</v>
      </c>
      <c r="R35">
        <v>17.399999999999999</v>
      </c>
      <c r="S35">
        <v>5.21</v>
      </c>
      <c r="T35" s="16">
        <v>2</v>
      </c>
      <c r="U35" s="23">
        <f t="shared" si="1"/>
        <v>468</v>
      </c>
      <c r="V35" s="5"/>
      <c r="W35" s="126"/>
      <c r="X35" s="131"/>
      <c r="Y35" s="235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561023</v>
      </c>
      <c r="E36">
        <v>78372</v>
      </c>
      <c r="F36">
        <v>7.1556839999999999</v>
      </c>
      <c r="G36">
        <v>0</v>
      </c>
      <c r="H36">
        <v>88.947000000000003</v>
      </c>
      <c r="I36">
        <v>17.5</v>
      </c>
      <c r="J36">
        <v>18.3</v>
      </c>
      <c r="K36">
        <v>73.400000000000006</v>
      </c>
      <c r="L36">
        <v>1.0137</v>
      </c>
      <c r="M36">
        <v>86.058000000000007</v>
      </c>
      <c r="N36">
        <v>92.409000000000006</v>
      </c>
      <c r="O36">
        <v>87.129000000000005</v>
      </c>
      <c r="P36">
        <v>8.4</v>
      </c>
      <c r="Q36">
        <v>29.9</v>
      </c>
      <c r="R36">
        <v>15.9</v>
      </c>
      <c r="S36">
        <v>5.21</v>
      </c>
      <c r="T36" s="16">
        <v>1</v>
      </c>
      <c r="U36" s="23">
        <f t="shared" si="1"/>
        <v>405</v>
      </c>
      <c r="V36" s="5"/>
      <c r="W36" s="126"/>
      <c r="X36" s="131"/>
      <c r="Y36" s="235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560618</v>
      </c>
      <c r="E37">
        <v>78315</v>
      </c>
      <c r="F37">
        <v>7.1699640000000002</v>
      </c>
      <c r="G37">
        <v>0</v>
      </c>
      <c r="H37">
        <v>91.090999999999994</v>
      </c>
      <c r="I37">
        <v>18.8</v>
      </c>
      <c r="J37">
        <v>5.4</v>
      </c>
      <c r="K37">
        <v>71.900000000000006</v>
      </c>
      <c r="L37">
        <v>1.0134000000000001</v>
      </c>
      <c r="M37">
        <v>86.504000000000005</v>
      </c>
      <c r="N37">
        <v>92.995999999999995</v>
      </c>
      <c r="O37">
        <v>88.067999999999998</v>
      </c>
      <c r="P37">
        <v>7.3</v>
      </c>
      <c r="Q37">
        <v>36.200000000000003</v>
      </c>
      <c r="R37">
        <v>18</v>
      </c>
      <c r="S37">
        <v>5.21</v>
      </c>
      <c r="T37" s="1"/>
      <c r="U37" s="26"/>
      <c r="V37" s="5"/>
      <c r="W37" s="101"/>
      <c r="X37" s="101"/>
      <c r="Y37" s="235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2"/>
      <c r="X38" s="303"/>
      <c r="Y38" s="304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2"/>
      <c r="X39" s="303"/>
      <c r="Y39" s="30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2"/>
      <c r="X40" s="303"/>
      <c r="Y40" s="30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6"/>
      <c r="X41" s="307"/>
      <c r="Y41" s="308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3" t="s">
        <v>127</v>
      </c>
      <c r="X1" s="253" t="s">
        <v>128</v>
      </c>
      <c r="Y1" s="256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4"/>
      <c r="X2" s="254"/>
      <c r="Y2" s="257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4"/>
      <c r="X3" s="254"/>
      <c r="Y3" s="257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4"/>
      <c r="X4" s="254"/>
      <c r="Y4" s="257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5"/>
      <c r="X5" s="255"/>
      <c r="Y5" s="258"/>
    </row>
    <row r="6" spans="1:25">
      <c r="A6" s="16">
        <v>32</v>
      </c>
      <c r="B6" s="11"/>
      <c r="C6" s="11"/>
      <c r="D6" s="247">
        <v>42033</v>
      </c>
      <c r="E6" s="11"/>
      <c r="F6" s="11"/>
      <c r="G6" s="11"/>
      <c r="H6" s="245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9">
        <v>31</v>
      </c>
      <c r="U6" s="23">
        <f>D6-D7</f>
        <v>0</v>
      </c>
      <c r="V6" s="4"/>
      <c r="W6" s="240"/>
      <c r="X6" s="240"/>
      <c r="Y6" s="246"/>
    </row>
    <row r="7" spans="1:25">
      <c r="A7" s="21">
        <v>31</v>
      </c>
      <c r="D7">
        <v>42033</v>
      </c>
      <c r="T7" s="22">
        <v>30</v>
      </c>
      <c r="U7" s="23">
        <f>D7-D8</f>
        <v>217</v>
      </c>
      <c r="V7" s="24">
        <v>1</v>
      </c>
      <c r="W7" s="121"/>
      <c r="X7" s="122"/>
      <c r="Y7" s="237">
        <f t="shared" ref="Y7:Y36" si="0">((X7*100)/D7)-100</f>
        <v>-100</v>
      </c>
    </row>
    <row r="8" spans="1:25">
      <c r="A8" s="16">
        <v>30</v>
      </c>
      <c r="D8">
        <v>41816</v>
      </c>
      <c r="T8" s="16">
        <v>29</v>
      </c>
      <c r="U8" s="23">
        <f>D8-D9</f>
        <v>325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41491</v>
      </c>
      <c r="E9">
        <v>5793</v>
      </c>
      <c r="F9">
        <v>7.0665570000000004</v>
      </c>
      <c r="G9">
        <v>0</v>
      </c>
      <c r="H9">
        <v>98.448999999999998</v>
      </c>
      <c r="I9">
        <v>15</v>
      </c>
      <c r="J9">
        <v>1.5</v>
      </c>
      <c r="K9">
        <v>66.2</v>
      </c>
      <c r="L9">
        <v>1.0137</v>
      </c>
      <c r="M9">
        <v>97.384</v>
      </c>
      <c r="N9">
        <v>100.012</v>
      </c>
      <c r="O9">
        <v>98.173000000000002</v>
      </c>
      <c r="P9">
        <v>4.5999999999999996</v>
      </c>
      <c r="Q9">
        <v>28</v>
      </c>
      <c r="R9">
        <v>15</v>
      </c>
      <c r="S9">
        <v>4.38</v>
      </c>
      <c r="T9" s="22">
        <v>28</v>
      </c>
      <c r="U9" s="23">
        <f t="shared" ref="U9:U36" si="1">D9-D10</f>
        <v>36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41455</v>
      </c>
      <c r="E10">
        <v>5788</v>
      </c>
      <c r="F10">
        <v>7.1727720000000001</v>
      </c>
      <c r="G10">
        <v>0</v>
      </c>
      <c r="H10">
        <v>98.661000000000001</v>
      </c>
      <c r="I10">
        <v>17</v>
      </c>
      <c r="J10">
        <v>0.4</v>
      </c>
      <c r="K10">
        <v>5.8</v>
      </c>
      <c r="L10">
        <v>1.0145</v>
      </c>
      <c r="M10">
        <v>97.456999999999994</v>
      </c>
      <c r="N10">
        <v>100.10599999999999</v>
      </c>
      <c r="O10">
        <v>97.950999999999993</v>
      </c>
      <c r="P10">
        <v>7.5</v>
      </c>
      <c r="Q10">
        <v>32.5</v>
      </c>
      <c r="R10">
        <v>10.3</v>
      </c>
      <c r="S10">
        <v>4.3899999999999997</v>
      </c>
      <c r="T10" s="16">
        <v>27</v>
      </c>
      <c r="U10" s="23">
        <f t="shared" si="1"/>
        <v>10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41445</v>
      </c>
      <c r="E11">
        <v>5787</v>
      </c>
      <c r="F11">
        <v>7.2070809999999996</v>
      </c>
      <c r="G11">
        <v>0</v>
      </c>
      <c r="H11">
        <v>98.682000000000002</v>
      </c>
      <c r="I11">
        <v>15.3</v>
      </c>
      <c r="J11">
        <v>12.4</v>
      </c>
      <c r="K11">
        <v>67.099999999999994</v>
      </c>
      <c r="L11">
        <v>1.0145999999999999</v>
      </c>
      <c r="M11">
        <v>97.5</v>
      </c>
      <c r="N11">
        <v>99.748000000000005</v>
      </c>
      <c r="O11">
        <v>98.460999999999999</v>
      </c>
      <c r="P11">
        <v>6.1</v>
      </c>
      <c r="Q11">
        <v>24.2</v>
      </c>
      <c r="R11">
        <v>10.4</v>
      </c>
      <c r="S11">
        <v>4.38</v>
      </c>
      <c r="T11" s="16">
        <v>26</v>
      </c>
      <c r="U11" s="23">
        <f t="shared" si="1"/>
        <v>282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41163</v>
      </c>
      <c r="E12">
        <v>5747</v>
      </c>
      <c r="F12">
        <v>7.2120730000000002</v>
      </c>
      <c r="G12">
        <v>0</v>
      </c>
      <c r="H12">
        <v>99.483000000000004</v>
      </c>
      <c r="I12">
        <v>15</v>
      </c>
      <c r="J12">
        <v>1.1000000000000001</v>
      </c>
      <c r="K12">
        <v>9.6</v>
      </c>
      <c r="L12">
        <v>1.0145999999999999</v>
      </c>
      <c r="M12">
        <v>97.802000000000007</v>
      </c>
      <c r="N12">
        <v>100.872</v>
      </c>
      <c r="O12">
        <v>98.62</v>
      </c>
      <c r="P12">
        <v>6.7</v>
      </c>
      <c r="Q12">
        <v>27.2</v>
      </c>
      <c r="R12">
        <v>10.7</v>
      </c>
      <c r="S12">
        <v>4.3899999999999997</v>
      </c>
      <c r="T12" s="16">
        <v>25</v>
      </c>
      <c r="U12" s="23">
        <f t="shared" si="1"/>
        <v>27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41136</v>
      </c>
      <c r="E13">
        <v>5743</v>
      </c>
      <c r="F13">
        <v>7.2065070000000002</v>
      </c>
      <c r="G13">
        <v>0</v>
      </c>
      <c r="H13">
        <v>98.251999999999995</v>
      </c>
      <c r="I13">
        <v>13.5</v>
      </c>
      <c r="J13">
        <v>0.2</v>
      </c>
      <c r="K13">
        <v>2.2999999999999998</v>
      </c>
      <c r="L13">
        <v>1.0147999999999999</v>
      </c>
      <c r="M13">
        <v>96.313999999999993</v>
      </c>
      <c r="N13">
        <v>100.92400000000001</v>
      </c>
      <c r="O13">
        <v>97.891999999999996</v>
      </c>
      <c r="P13">
        <v>7.3</v>
      </c>
      <c r="Q13">
        <v>24.9</v>
      </c>
      <c r="R13">
        <v>9</v>
      </c>
      <c r="S13">
        <v>4.4000000000000004</v>
      </c>
      <c r="T13" s="16">
        <v>24</v>
      </c>
      <c r="U13" s="23">
        <f t="shared" si="1"/>
        <v>4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41132</v>
      </c>
      <c r="E14">
        <v>5742</v>
      </c>
      <c r="F14">
        <v>7.1760320000000002</v>
      </c>
      <c r="G14">
        <v>0</v>
      </c>
      <c r="H14">
        <v>97.653000000000006</v>
      </c>
      <c r="I14">
        <v>15.8</v>
      </c>
      <c r="J14">
        <v>12.9</v>
      </c>
      <c r="K14">
        <v>62.3</v>
      </c>
      <c r="L14">
        <v>1.0144</v>
      </c>
      <c r="M14">
        <v>94.956999999999994</v>
      </c>
      <c r="N14">
        <v>100.773</v>
      </c>
      <c r="O14">
        <v>98.409000000000006</v>
      </c>
      <c r="P14">
        <v>7.5</v>
      </c>
      <c r="Q14">
        <v>21.1</v>
      </c>
      <c r="R14">
        <v>11.6</v>
      </c>
      <c r="S14">
        <v>4.4000000000000004</v>
      </c>
      <c r="T14" s="16">
        <v>23</v>
      </c>
      <c r="U14" s="23">
        <f t="shared" si="1"/>
        <v>288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40844</v>
      </c>
      <c r="E15">
        <v>5701</v>
      </c>
      <c r="F15">
        <v>7.3097120000000002</v>
      </c>
      <c r="G15">
        <v>0</v>
      </c>
      <c r="H15">
        <v>100.82899999999999</v>
      </c>
      <c r="I15">
        <v>17</v>
      </c>
      <c r="J15">
        <v>9.5</v>
      </c>
      <c r="K15">
        <v>63.2</v>
      </c>
      <c r="L15">
        <v>1.0145999999999999</v>
      </c>
      <c r="M15">
        <v>99.254000000000005</v>
      </c>
      <c r="N15">
        <v>101.974</v>
      </c>
      <c r="O15">
        <v>100.59099999999999</v>
      </c>
      <c r="P15">
        <v>10.5</v>
      </c>
      <c r="Q15">
        <v>26.7</v>
      </c>
      <c r="R15">
        <v>12.5</v>
      </c>
      <c r="S15">
        <v>4.4000000000000004</v>
      </c>
      <c r="T15" s="16">
        <v>22</v>
      </c>
      <c r="U15" s="23">
        <f t="shared" si="1"/>
        <v>212</v>
      </c>
      <c r="V15" s="16"/>
      <c r="W15" s="122"/>
      <c r="X15" s="122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40632</v>
      </c>
      <c r="E16">
        <v>5672</v>
      </c>
      <c r="F16">
        <v>7.2420780000000002</v>
      </c>
      <c r="G16">
        <v>0</v>
      </c>
      <c r="H16">
        <v>101.242</v>
      </c>
      <c r="I16">
        <v>15.1</v>
      </c>
      <c r="J16">
        <v>0.9</v>
      </c>
      <c r="K16">
        <v>9.1999999999999993</v>
      </c>
      <c r="L16">
        <v>1.0144</v>
      </c>
      <c r="M16">
        <v>99.049000000000007</v>
      </c>
      <c r="N16">
        <v>102.849</v>
      </c>
      <c r="O16">
        <v>99.688000000000002</v>
      </c>
      <c r="P16">
        <v>6.5</v>
      </c>
      <c r="Q16">
        <v>26.6</v>
      </c>
      <c r="R16">
        <v>12.6</v>
      </c>
      <c r="S16">
        <v>4.4000000000000004</v>
      </c>
      <c r="T16" s="22">
        <v>21</v>
      </c>
      <c r="U16" s="23">
        <f t="shared" si="1"/>
        <v>22</v>
      </c>
      <c r="V16" s="24">
        <v>22</v>
      </c>
      <c r="W16" s="101"/>
      <c r="X16" s="101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40610</v>
      </c>
      <c r="E17">
        <v>5669</v>
      </c>
      <c r="F17">
        <v>7.4602500000000003</v>
      </c>
      <c r="G17">
        <v>0</v>
      </c>
      <c r="H17">
        <v>101.16800000000001</v>
      </c>
      <c r="I17">
        <v>19.100000000000001</v>
      </c>
      <c r="J17">
        <v>0.6</v>
      </c>
      <c r="K17">
        <v>5.3</v>
      </c>
      <c r="L17">
        <v>1.0149999999999999</v>
      </c>
      <c r="M17">
        <v>98.656000000000006</v>
      </c>
      <c r="N17">
        <v>103.143</v>
      </c>
      <c r="O17">
        <v>102.39400000000001</v>
      </c>
      <c r="P17">
        <v>8.5</v>
      </c>
      <c r="Q17">
        <v>31.4</v>
      </c>
      <c r="R17">
        <v>11.8</v>
      </c>
      <c r="S17">
        <v>4.4000000000000004</v>
      </c>
      <c r="T17" s="16">
        <v>20</v>
      </c>
      <c r="U17" s="23">
        <f t="shared" si="1"/>
        <v>14</v>
      </c>
      <c r="V17" s="16"/>
      <c r="W17" s="101"/>
      <c r="X17" s="101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40596</v>
      </c>
      <c r="E18">
        <v>5667</v>
      </c>
      <c r="F18">
        <v>7.2850799999999998</v>
      </c>
      <c r="G18">
        <v>0</v>
      </c>
      <c r="H18">
        <v>100.03</v>
      </c>
      <c r="I18">
        <v>16.7</v>
      </c>
      <c r="J18">
        <v>2.6</v>
      </c>
      <c r="K18">
        <v>64.400000000000006</v>
      </c>
      <c r="L18">
        <v>1.0146999999999999</v>
      </c>
      <c r="M18">
        <v>72.733999999999995</v>
      </c>
      <c r="N18">
        <v>105.916</v>
      </c>
      <c r="O18">
        <v>99.661000000000001</v>
      </c>
      <c r="P18">
        <v>5.8</v>
      </c>
      <c r="Q18">
        <v>30.1</v>
      </c>
      <c r="R18">
        <v>11</v>
      </c>
      <c r="S18">
        <v>4.4000000000000004</v>
      </c>
      <c r="T18" s="16">
        <v>19</v>
      </c>
      <c r="U18" s="23">
        <f t="shared" si="1"/>
        <v>56</v>
      </c>
      <c r="V18" s="16"/>
      <c r="W18" s="101"/>
      <c r="X18" s="101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40540</v>
      </c>
      <c r="E19">
        <v>5658</v>
      </c>
      <c r="F19">
        <v>7.292211</v>
      </c>
      <c r="G19">
        <v>0</v>
      </c>
      <c r="H19">
        <v>101.501</v>
      </c>
      <c r="I19">
        <v>18</v>
      </c>
      <c r="J19">
        <v>15.2</v>
      </c>
      <c r="K19">
        <v>62.4</v>
      </c>
      <c r="L19">
        <v>1.0138</v>
      </c>
      <c r="M19">
        <v>98.736000000000004</v>
      </c>
      <c r="N19">
        <v>104.34099999999999</v>
      </c>
      <c r="O19">
        <v>102.09099999999999</v>
      </c>
      <c r="P19">
        <v>7</v>
      </c>
      <c r="Q19">
        <v>31.1</v>
      </c>
      <c r="R19">
        <v>17.600000000000001</v>
      </c>
      <c r="S19">
        <v>4.4000000000000004</v>
      </c>
      <c r="T19" s="16">
        <v>18</v>
      </c>
      <c r="U19" s="23">
        <f t="shared" si="1"/>
        <v>342</v>
      </c>
      <c r="V19" s="16"/>
      <c r="W19" s="101"/>
      <c r="X19" s="101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40198</v>
      </c>
      <c r="E20">
        <v>5611</v>
      </c>
      <c r="F20">
        <v>7.2404289999999998</v>
      </c>
      <c r="G20">
        <v>0</v>
      </c>
      <c r="H20">
        <v>101.339</v>
      </c>
      <c r="I20">
        <v>17.8</v>
      </c>
      <c r="J20">
        <v>18.3</v>
      </c>
      <c r="K20">
        <v>64.3</v>
      </c>
      <c r="L20">
        <v>1.0138</v>
      </c>
      <c r="M20">
        <v>98.004999999999995</v>
      </c>
      <c r="N20">
        <v>103.523</v>
      </c>
      <c r="O20">
        <v>101.086</v>
      </c>
      <c r="P20">
        <v>8.6</v>
      </c>
      <c r="Q20">
        <v>26.7</v>
      </c>
      <c r="R20">
        <v>16.600000000000001</v>
      </c>
      <c r="S20">
        <v>4.4000000000000004</v>
      </c>
      <c r="T20" s="16">
        <v>17</v>
      </c>
      <c r="U20" s="23">
        <f t="shared" si="1"/>
        <v>415</v>
      </c>
      <c r="V20" s="16"/>
      <c r="W20" s="101"/>
      <c r="X20" s="101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39783</v>
      </c>
      <c r="E21">
        <v>5554</v>
      </c>
      <c r="F21">
        <v>7.1839469999999999</v>
      </c>
      <c r="G21">
        <v>0</v>
      </c>
      <c r="H21">
        <v>100.13800000000001</v>
      </c>
      <c r="I21">
        <v>18.7</v>
      </c>
      <c r="J21">
        <v>8.4</v>
      </c>
      <c r="K21">
        <v>62.5</v>
      </c>
      <c r="L21">
        <v>1.014</v>
      </c>
      <c r="M21">
        <v>97.688999999999993</v>
      </c>
      <c r="N21">
        <v>101.991</v>
      </c>
      <c r="O21">
        <v>99.674000000000007</v>
      </c>
      <c r="P21">
        <v>8.1999999999999993</v>
      </c>
      <c r="Q21">
        <v>32.6</v>
      </c>
      <c r="R21">
        <v>14.8</v>
      </c>
      <c r="S21">
        <v>4.41</v>
      </c>
      <c r="T21" s="16">
        <v>16</v>
      </c>
      <c r="U21" s="23">
        <f t="shared" si="1"/>
        <v>188</v>
      </c>
      <c r="V21" s="16"/>
      <c r="W21" s="101"/>
      <c r="X21" s="101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39595</v>
      </c>
      <c r="E22">
        <v>5527</v>
      </c>
      <c r="F22">
        <v>7.182963</v>
      </c>
      <c r="G22">
        <v>0</v>
      </c>
      <c r="H22">
        <v>100.455</v>
      </c>
      <c r="I22">
        <v>18.8</v>
      </c>
      <c r="J22">
        <v>11.7</v>
      </c>
      <c r="K22">
        <v>62</v>
      </c>
      <c r="L22">
        <v>1.0138</v>
      </c>
      <c r="M22">
        <v>97.805000000000007</v>
      </c>
      <c r="N22">
        <v>103.276</v>
      </c>
      <c r="O22">
        <v>100.015</v>
      </c>
      <c r="P22">
        <v>9.1999999999999993</v>
      </c>
      <c r="Q22">
        <v>32.299999999999997</v>
      </c>
      <c r="R22">
        <v>15.7</v>
      </c>
      <c r="S22">
        <v>4.4000000000000004</v>
      </c>
      <c r="T22" s="16">
        <v>15</v>
      </c>
      <c r="U22" s="23">
        <f t="shared" si="1"/>
        <v>251</v>
      </c>
      <c r="V22" s="16"/>
      <c r="W22" s="101"/>
      <c r="X22" s="101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39344</v>
      </c>
      <c r="E23">
        <v>5492</v>
      </c>
      <c r="F23">
        <v>7.370266</v>
      </c>
      <c r="G23">
        <v>0</v>
      </c>
      <c r="H23">
        <v>103.435</v>
      </c>
      <c r="I23">
        <v>16</v>
      </c>
      <c r="J23">
        <v>0</v>
      </c>
      <c r="K23">
        <v>0</v>
      </c>
      <c r="L23">
        <v>1.0147999999999999</v>
      </c>
      <c r="M23">
        <v>101.005</v>
      </c>
      <c r="N23">
        <v>105.08499999999999</v>
      </c>
      <c r="O23">
        <v>101.10299999999999</v>
      </c>
      <c r="P23">
        <v>5.0999999999999996</v>
      </c>
      <c r="Q23">
        <v>29.6</v>
      </c>
      <c r="R23">
        <v>11.8</v>
      </c>
      <c r="S23">
        <v>4.4000000000000004</v>
      </c>
      <c r="T23" s="22">
        <v>14</v>
      </c>
      <c r="U23" s="23">
        <f t="shared" si="1"/>
        <v>0</v>
      </c>
      <c r="V23" s="24">
        <v>15</v>
      </c>
      <c r="W23" s="101"/>
      <c r="X23" s="101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39344</v>
      </c>
      <c r="E24">
        <v>5492</v>
      </c>
      <c r="F24">
        <v>7.5134930000000004</v>
      </c>
      <c r="G24">
        <v>0</v>
      </c>
      <c r="H24">
        <v>103.70699999999999</v>
      </c>
      <c r="I24">
        <v>18.7</v>
      </c>
      <c r="J24">
        <v>0</v>
      </c>
      <c r="K24">
        <v>0</v>
      </c>
      <c r="L24">
        <v>1.0148999999999999</v>
      </c>
      <c r="M24">
        <v>102.413</v>
      </c>
      <c r="N24">
        <v>105.589</v>
      </c>
      <c r="O24">
        <v>103.62</v>
      </c>
      <c r="P24">
        <v>11.1</v>
      </c>
      <c r="Q24">
        <v>34.4</v>
      </c>
      <c r="R24">
        <v>13.3</v>
      </c>
      <c r="S24">
        <v>4.41</v>
      </c>
      <c r="T24" s="16">
        <v>13</v>
      </c>
      <c r="U24" s="23">
        <f>D24-D25</f>
        <v>2</v>
      </c>
      <c r="V24" s="16"/>
      <c r="W24" s="101"/>
      <c r="X24" s="101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39342</v>
      </c>
      <c r="E25">
        <v>5492</v>
      </c>
      <c r="F25">
        <v>7.550033</v>
      </c>
      <c r="G25">
        <v>0</v>
      </c>
      <c r="H25">
        <v>103.34099999999999</v>
      </c>
      <c r="I25">
        <v>16.600000000000001</v>
      </c>
      <c r="J25">
        <v>0</v>
      </c>
      <c r="K25">
        <v>0</v>
      </c>
      <c r="L25">
        <v>1.0150999999999999</v>
      </c>
      <c r="M25">
        <v>101.35</v>
      </c>
      <c r="N25">
        <v>105.904</v>
      </c>
      <c r="O25">
        <v>103.83</v>
      </c>
      <c r="P25">
        <v>8.9</v>
      </c>
      <c r="Q25">
        <v>34</v>
      </c>
      <c r="R25">
        <v>12.7</v>
      </c>
      <c r="S25">
        <v>4.41</v>
      </c>
      <c r="T25" s="16">
        <v>12</v>
      </c>
      <c r="U25" s="23">
        <f t="shared" si="1"/>
        <v>0</v>
      </c>
      <c r="V25" s="16"/>
      <c r="W25" s="101"/>
      <c r="X25" s="101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39342</v>
      </c>
      <c r="E26">
        <v>5492</v>
      </c>
      <c r="F26">
        <v>7.3792819999999999</v>
      </c>
      <c r="G26">
        <v>0</v>
      </c>
      <c r="H26">
        <v>101.229</v>
      </c>
      <c r="I26">
        <v>14.7</v>
      </c>
      <c r="J26">
        <v>8.1999999999999993</v>
      </c>
      <c r="K26">
        <v>62.5</v>
      </c>
      <c r="L26">
        <v>1.0146999999999999</v>
      </c>
      <c r="M26">
        <v>98.323999999999998</v>
      </c>
      <c r="N26">
        <v>104.11799999999999</v>
      </c>
      <c r="O26">
        <v>101.54600000000001</v>
      </c>
      <c r="P26">
        <v>9.3000000000000007</v>
      </c>
      <c r="Q26">
        <v>22.9</v>
      </c>
      <c r="R26">
        <v>12.6</v>
      </c>
      <c r="S26">
        <v>4.41</v>
      </c>
      <c r="T26" s="16">
        <v>11</v>
      </c>
      <c r="U26" s="23">
        <f t="shared" si="1"/>
        <v>162</v>
      </c>
      <c r="V26" s="16"/>
      <c r="W26" s="101"/>
      <c r="X26" s="101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39180</v>
      </c>
      <c r="E27">
        <v>5469</v>
      </c>
      <c r="F27">
        <v>7.1449160000000003</v>
      </c>
      <c r="G27">
        <v>0</v>
      </c>
      <c r="H27">
        <v>101.79300000000001</v>
      </c>
      <c r="I27">
        <v>14.8</v>
      </c>
      <c r="J27">
        <v>10.3</v>
      </c>
      <c r="K27">
        <v>62.7</v>
      </c>
      <c r="L27">
        <v>1.014</v>
      </c>
      <c r="M27">
        <v>98.412999999999997</v>
      </c>
      <c r="N27">
        <v>104.215</v>
      </c>
      <c r="O27">
        <v>98.695999999999998</v>
      </c>
      <c r="P27">
        <v>7.9</v>
      </c>
      <c r="Q27">
        <v>23.9</v>
      </c>
      <c r="R27">
        <v>13.7</v>
      </c>
      <c r="S27">
        <v>4.41</v>
      </c>
      <c r="T27" s="16">
        <v>10</v>
      </c>
      <c r="U27" s="23">
        <f t="shared" si="1"/>
        <v>215</v>
      </c>
      <c r="V27" s="16"/>
      <c r="W27" s="101"/>
      <c r="X27" s="101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38965</v>
      </c>
      <c r="E28">
        <v>5440</v>
      </c>
      <c r="F28">
        <v>7.2980869999999998</v>
      </c>
      <c r="G28">
        <v>0</v>
      </c>
      <c r="H28">
        <v>101.08199999999999</v>
      </c>
      <c r="I28">
        <v>17.3</v>
      </c>
      <c r="J28">
        <v>12.7</v>
      </c>
      <c r="K28">
        <v>62.4</v>
      </c>
      <c r="L28">
        <v>1.0143</v>
      </c>
      <c r="M28">
        <v>98.168000000000006</v>
      </c>
      <c r="N28">
        <v>104.21299999999999</v>
      </c>
      <c r="O28">
        <v>101.01600000000001</v>
      </c>
      <c r="P28">
        <v>7.3</v>
      </c>
      <c r="Q28">
        <v>30.8</v>
      </c>
      <c r="R28">
        <v>14.3</v>
      </c>
      <c r="S28">
        <v>4.41</v>
      </c>
      <c r="T28" s="16">
        <v>9</v>
      </c>
      <c r="U28" s="23">
        <f t="shared" si="1"/>
        <v>283</v>
      </c>
      <c r="V28" s="16"/>
      <c r="W28" s="101"/>
      <c r="X28" s="101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38682</v>
      </c>
      <c r="E29">
        <v>5400</v>
      </c>
      <c r="F29">
        <v>7.2450060000000001</v>
      </c>
      <c r="G29">
        <v>0</v>
      </c>
      <c r="H29">
        <v>100.93</v>
      </c>
      <c r="I29">
        <v>18.100000000000001</v>
      </c>
      <c r="J29">
        <v>12.6</v>
      </c>
      <c r="K29">
        <v>62.7</v>
      </c>
      <c r="L29">
        <v>1.014</v>
      </c>
      <c r="M29">
        <v>98.233000000000004</v>
      </c>
      <c r="N29">
        <v>103.633</v>
      </c>
      <c r="O29">
        <v>100.86499999999999</v>
      </c>
      <c r="P29">
        <v>6.4</v>
      </c>
      <c r="Q29">
        <v>31.8</v>
      </c>
      <c r="R29">
        <v>15.6</v>
      </c>
      <c r="S29">
        <v>4.41</v>
      </c>
      <c r="T29" s="16">
        <v>8</v>
      </c>
      <c r="U29" s="23">
        <f t="shared" si="1"/>
        <v>270</v>
      </c>
      <c r="V29" s="16"/>
      <c r="W29" s="101"/>
      <c r="X29" s="101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38412</v>
      </c>
      <c r="E30">
        <v>5363</v>
      </c>
      <c r="F30">
        <v>7.1536390000000001</v>
      </c>
      <c r="G30">
        <v>0</v>
      </c>
      <c r="H30">
        <v>103.242</v>
      </c>
      <c r="I30">
        <v>15.4</v>
      </c>
      <c r="J30">
        <v>6</v>
      </c>
      <c r="K30">
        <v>61.5</v>
      </c>
      <c r="L30">
        <v>1.0142</v>
      </c>
      <c r="M30">
        <v>98.447999999999993</v>
      </c>
      <c r="N30">
        <v>104.848</v>
      </c>
      <c r="O30">
        <v>98.447999999999993</v>
      </c>
      <c r="P30">
        <v>5.2</v>
      </c>
      <c r="Q30">
        <v>29.4</v>
      </c>
      <c r="R30">
        <v>12.5</v>
      </c>
      <c r="S30">
        <v>4.46</v>
      </c>
      <c r="T30" s="22">
        <v>7</v>
      </c>
      <c r="U30" s="23">
        <f t="shared" si="1"/>
        <v>136</v>
      </c>
      <c r="V30" s="24">
        <v>8</v>
      </c>
      <c r="W30" s="101"/>
      <c r="X30" s="101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38276</v>
      </c>
      <c r="E31">
        <v>5344</v>
      </c>
      <c r="F31">
        <v>7.3644160000000003</v>
      </c>
      <c r="G31">
        <v>0</v>
      </c>
      <c r="H31">
        <v>103.218</v>
      </c>
      <c r="I31">
        <v>18.2</v>
      </c>
      <c r="J31">
        <v>7.2</v>
      </c>
      <c r="K31">
        <v>62.2</v>
      </c>
      <c r="L31">
        <v>1.0137</v>
      </c>
      <c r="M31">
        <v>99.951999999999998</v>
      </c>
      <c r="N31">
        <v>105.38800000000001</v>
      </c>
      <c r="O31">
        <v>103.905</v>
      </c>
      <c r="P31">
        <v>10.199999999999999</v>
      </c>
      <c r="Q31">
        <v>29.9</v>
      </c>
      <c r="R31">
        <v>19.600000000000001</v>
      </c>
      <c r="S31">
        <v>4.47</v>
      </c>
      <c r="T31" s="16">
        <v>6</v>
      </c>
      <c r="U31" s="23">
        <f t="shared" si="1"/>
        <v>158</v>
      </c>
      <c r="V31" s="5"/>
      <c r="W31" s="101"/>
      <c r="X31" s="101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38118</v>
      </c>
      <c r="E32">
        <v>5323</v>
      </c>
      <c r="F32">
        <v>7.3201010000000002</v>
      </c>
      <c r="G32">
        <v>0</v>
      </c>
      <c r="H32">
        <v>102.258</v>
      </c>
      <c r="I32">
        <v>18.7</v>
      </c>
      <c r="J32">
        <v>13.8</v>
      </c>
      <c r="K32">
        <v>62.6</v>
      </c>
      <c r="L32">
        <v>1.0141</v>
      </c>
      <c r="M32">
        <v>99.028999999999996</v>
      </c>
      <c r="N32">
        <v>104.18</v>
      </c>
      <c r="O32">
        <v>101.91</v>
      </c>
      <c r="P32">
        <v>5.7</v>
      </c>
      <c r="Q32">
        <v>33.799999999999997</v>
      </c>
      <c r="R32">
        <v>15.8</v>
      </c>
      <c r="S32">
        <v>4.46</v>
      </c>
      <c r="T32" s="16">
        <v>5</v>
      </c>
      <c r="U32" s="23">
        <f t="shared" si="1"/>
        <v>314</v>
      </c>
      <c r="V32" s="5"/>
      <c r="W32" s="101"/>
      <c r="X32" s="101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37804</v>
      </c>
      <c r="E33">
        <v>5280</v>
      </c>
      <c r="F33">
        <v>7.2052329999999998</v>
      </c>
      <c r="G33">
        <v>0</v>
      </c>
      <c r="H33">
        <v>100.417</v>
      </c>
      <c r="I33">
        <v>18.5</v>
      </c>
      <c r="J33">
        <v>13.9</v>
      </c>
      <c r="K33">
        <v>60.7</v>
      </c>
      <c r="L33">
        <v>1.0141</v>
      </c>
      <c r="M33">
        <v>98.284000000000006</v>
      </c>
      <c r="N33">
        <v>103.56</v>
      </c>
      <c r="O33">
        <v>99.733000000000004</v>
      </c>
      <c r="P33">
        <v>7</v>
      </c>
      <c r="Q33">
        <v>33.299999999999997</v>
      </c>
      <c r="R33">
        <v>14.2</v>
      </c>
      <c r="S33">
        <v>4.46</v>
      </c>
      <c r="T33" s="16">
        <v>4</v>
      </c>
      <c r="U33" s="23">
        <f t="shared" si="1"/>
        <v>313</v>
      </c>
      <c r="V33" s="5"/>
      <c r="W33" s="101"/>
      <c r="X33" s="101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37491</v>
      </c>
      <c r="E34">
        <v>5236</v>
      </c>
      <c r="F34">
        <v>7.0874249999999996</v>
      </c>
      <c r="G34">
        <v>0</v>
      </c>
      <c r="H34">
        <v>99.682000000000002</v>
      </c>
      <c r="I34">
        <v>18</v>
      </c>
      <c r="J34">
        <v>16.2</v>
      </c>
      <c r="K34">
        <v>61.9</v>
      </c>
      <c r="L34">
        <v>1.0136000000000001</v>
      </c>
      <c r="M34">
        <v>97.296000000000006</v>
      </c>
      <c r="N34">
        <v>101.879</v>
      </c>
      <c r="O34">
        <v>98.852000000000004</v>
      </c>
      <c r="P34">
        <v>5.9</v>
      </c>
      <c r="Q34">
        <v>32.799999999999997</v>
      </c>
      <c r="R34">
        <v>16.2</v>
      </c>
      <c r="S34">
        <v>4.46</v>
      </c>
      <c r="T34" s="16">
        <v>3</v>
      </c>
      <c r="U34" s="23">
        <f t="shared" si="1"/>
        <v>360</v>
      </c>
      <c r="V34" s="5"/>
      <c r="W34" s="236"/>
      <c r="X34" s="135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37131</v>
      </c>
      <c r="E35">
        <v>5185</v>
      </c>
      <c r="F35">
        <v>7.080946</v>
      </c>
      <c r="G35">
        <v>0</v>
      </c>
      <c r="H35">
        <v>99.893000000000001</v>
      </c>
      <c r="I35">
        <v>17.5</v>
      </c>
      <c r="J35">
        <v>16.3</v>
      </c>
      <c r="K35">
        <v>62.4</v>
      </c>
      <c r="L35">
        <v>1.0135000000000001</v>
      </c>
      <c r="M35">
        <v>97.841999999999999</v>
      </c>
      <c r="N35">
        <v>101.72</v>
      </c>
      <c r="O35">
        <v>98.87</v>
      </c>
      <c r="P35">
        <v>8.5</v>
      </c>
      <c r="Q35">
        <v>30.9</v>
      </c>
      <c r="R35">
        <v>16.5</v>
      </c>
      <c r="S35">
        <v>4.46</v>
      </c>
      <c r="T35" s="16">
        <v>2</v>
      </c>
      <c r="U35" s="23">
        <f t="shared" si="1"/>
        <v>370</v>
      </c>
      <c r="V35" s="5"/>
      <c r="W35" s="102"/>
      <c r="X35" s="101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36761</v>
      </c>
      <c r="E36">
        <v>5133</v>
      </c>
      <c r="F36">
        <v>7.1391289999999996</v>
      </c>
      <c r="G36">
        <v>0</v>
      </c>
      <c r="H36">
        <v>101.416</v>
      </c>
      <c r="I36">
        <v>17.7</v>
      </c>
      <c r="J36">
        <v>12.2</v>
      </c>
      <c r="K36">
        <v>62.3</v>
      </c>
      <c r="L36">
        <v>1.0136000000000001</v>
      </c>
      <c r="M36">
        <v>98.72</v>
      </c>
      <c r="N36">
        <v>104.337</v>
      </c>
      <c r="O36">
        <v>99.793999999999997</v>
      </c>
      <c r="P36">
        <v>6.4</v>
      </c>
      <c r="Q36">
        <v>31.9</v>
      </c>
      <c r="R36">
        <v>16.899999999999999</v>
      </c>
      <c r="S36">
        <v>4.46</v>
      </c>
      <c r="T36" s="16">
        <v>1</v>
      </c>
      <c r="U36" s="23">
        <f t="shared" si="1"/>
        <v>241</v>
      </c>
      <c r="V36" s="5"/>
      <c r="W36" s="102"/>
      <c r="X36" s="101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36520</v>
      </c>
      <c r="E37">
        <v>5100</v>
      </c>
      <c r="F37">
        <v>7.3517669999999997</v>
      </c>
      <c r="G37">
        <v>0</v>
      </c>
      <c r="H37">
        <v>103.32599999999999</v>
      </c>
      <c r="I37">
        <v>16.2</v>
      </c>
      <c r="J37">
        <v>5.0999999999999996</v>
      </c>
      <c r="K37">
        <v>60.7</v>
      </c>
      <c r="L37">
        <v>1.0147999999999999</v>
      </c>
      <c r="M37">
        <v>99.483999999999995</v>
      </c>
      <c r="N37">
        <v>105.122</v>
      </c>
      <c r="O37">
        <v>100.715</v>
      </c>
      <c r="P37">
        <v>2.5</v>
      </c>
      <c r="Q37">
        <v>37.299999999999997</v>
      </c>
      <c r="R37">
        <v>11.4</v>
      </c>
      <c r="S37">
        <v>4.46</v>
      </c>
      <c r="T37" s="1"/>
      <c r="U37" s="26"/>
      <c r="V37" s="5"/>
      <c r="W37" s="102"/>
      <c r="X37" s="101"/>
      <c r="Y37" s="23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2"/>
      <c r="X38" s="293"/>
      <c r="Y38" s="294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2"/>
      <c r="X39" s="293"/>
      <c r="Y39" s="29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2"/>
      <c r="X40" s="293"/>
      <c r="Y40" s="29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5"/>
      <c r="X41" s="296"/>
      <c r="Y41" s="297"/>
    </row>
    <row r="42" spans="1:25">
      <c r="D42" s="32"/>
      <c r="E42" s="32"/>
      <c r="N42" s="32"/>
    </row>
  </sheetData>
  <mergeCells count="4">
    <mergeCell ref="W38:Y41"/>
    <mergeCell ref="Y1:Y5"/>
    <mergeCell ref="X1:X5"/>
    <mergeCell ref="W1:W5"/>
  </mergeCells>
  <pageMargins left="0.7" right="0.7" top="0.75" bottom="0.75" header="0.3" footer="0.3"/>
  <pageSetup scale="3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3" t="s">
        <v>127</v>
      </c>
      <c r="X1" s="253" t="s">
        <v>128</v>
      </c>
      <c r="Y1" s="256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4"/>
      <c r="X2" s="254"/>
      <c r="Y2" s="257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4"/>
      <c r="X3" s="254"/>
      <c r="Y3" s="257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4"/>
      <c r="X4" s="254"/>
      <c r="Y4" s="257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5"/>
      <c r="X5" s="255"/>
      <c r="Y5" s="258"/>
    </row>
    <row r="6" spans="1:25">
      <c r="A6" s="16">
        <v>32</v>
      </c>
      <c r="B6" s="11"/>
      <c r="C6" s="11"/>
      <c r="D6">
        <v>515228</v>
      </c>
      <c r="E6" s="11"/>
      <c r="F6" s="11"/>
      <c r="G6" s="11"/>
      <c r="H6" s="245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9">
        <v>31</v>
      </c>
      <c r="U6" s="23">
        <f>D6-D7</f>
        <v>0</v>
      </c>
      <c r="V6" s="4"/>
      <c r="W6" s="240"/>
      <c r="X6" s="240"/>
      <c r="Y6" s="246"/>
    </row>
    <row r="7" spans="1:25">
      <c r="A7" s="21">
        <v>31</v>
      </c>
      <c r="D7">
        <v>515228</v>
      </c>
      <c r="T7" s="22">
        <v>30</v>
      </c>
      <c r="U7" s="23">
        <f>D7-D8</f>
        <v>0</v>
      </c>
      <c r="V7" s="24">
        <v>1</v>
      </c>
      <c r="W7" s="125"/>
      <c r="X7" s="125"/>
      <c r="Y7" s="237">
        <f t="shared" ref="Y7:Y36" si="0">((X7*100)/D7)-100</f>
        <v>-100</v>
      </c>
    </row>
    <row r="8" spans="1:25">
      <c r="A8" s="16">
        <v>30</v>
      </c>
      <c r="D8">
        <v>515228</v>
      </c>
      <c r="T8" s="16">
        <v>29</v>
      </c>
      <c r="U8" s="23">
        <f>D8-D9</f>
        <v>0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515228</v>
      </c>
      <c r="E9">
        <v>190442</v>
      </c>
      <c r="F9">
        <v>7.3141800000000003</v>
      </c>
      <c r="G9">
        <v>0</v>
      </c>
      <c r="H9">
        <v>98.521000000000001</v>
      </c>
      <c r="I9">
        <v>15</v>
      </c>
      <c r="J9">
        <v>0</v>
      </c>
      <c r="K9">
        <v>0</v>
      </c>
      <c r="L9">
        <v>1.0156000000000001</v>
      </c>
      <c r="M9">
        <v>97.42</v>
      </c>
      <c r="N9">
        <v>100.14</v>
      </c>
      <c r="O9">
        <v>98.257999999999996</v>
      </c>
      <c r="P9">
        <v>5</v>
      </c>
      <c r="Q9">
        <v>27.4</v>
      </c>
      <c r="R9">
        <v>6.1</v>
      </c>
      <c r="S9">
        <v>5.22</v>
      </c>
      <c r="T9" s="22">
        <v>28</v>
      </c>
      <c r="U9" s="23">
        <f t="shared" ref="U9:U36" si="1">D9-D10</f>
        <v>0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515228</v>
      </c>
      <c r="E10">
        <v>190442</v>
      </c>
      <c r="F10">
        <v>7.2204199999999998</v>
      </c>
      <c r="G10">
        <v>0</v>
      </c>
      <c r="H10">
        <v>98.748999999999995</v>
      </c>
      <c r="I10">
        <v>17.3</v>
      </c>
      <c r="J10">
        <v>0</v>
      </c>
      <c r="K10">
        <v>0</v>
      </c>
      <c r="L10">
        <v>1.0148999999999999</v>
      </c>
      <c r="M10">
        <v>97.534000000000006</v>
      </c>
      <c r="N10">
        <v>100.226</v>
      </c>
      <c r="O10">
        <v>98.048000000000002</v>
      </c>
      <c r="P10">
        <v>7.7</v>
      </c>
      <c r="Q10">
        <v>33.5</v>
      </c>
      <c r="R10">
        <v>8.9</v>
      </c>
      <c r="S10">
        <v>5.23</v>
      </c>
      <c r="T10" s="16">
        <v>27</v>
      </c>
      <c r="U10" s="23">
        <f t="shared" si="1"/>
        <v>0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515228</v>
      </c>
      <c r="E11">
        <v>190442</v>
      </c>
      <c r="F11">
        <v>7.292497</v>
      </c>
      <c r="G11">
        <v>0</v>
      </c>
      <c r="H11">
        <v>98.769000000000005</v>
      </c>
      <c r="I11">
        <v>14.2</v>
      </c>
      <c r="J11">
        <v>0</v>
      </c>
      <c r="K11">
        <v>0</v>
      </c>
      <c r="L11">
        <v>1.0153000000000001</v>
      </c>
      <c r="M11">
        <v>97.52</v>
      </c>
      <c r="N11">
        <v>99.849000000000004</v>
      </c>
      <c r="O11">
        <v>98.534000000000006</v>
      </c>
      <c r="P11">
        <v>6.3</v>
      </c>
      <c r="Q11">
        <v>23.8</v>
      </c>
      <c r="R11">
        <v>7.6</v>
      </c>
      <c r="S11">
        <v>5.23</v>
      </c>
      <c r="T11" s="16">
        <v>26</v>
      </c>
      <c r="U11" s="23">
        <f t="shared" si="1"/>
        <v>0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515228</v>
      </c>
      <c r="E12">
        <v>190442</v>
      </c>
      <c r="F12">
        <v>7.3078200000000004</v>
      </c>
      <c r="G12">
        <v>0</v>
      </c>
      <c r="H12">
        <v>99.602000000000004</v>
      </c>
      <c r="I12">
        <v>15.3</v>
      </c>
      <c r="J12">
        <v>0</v>
      </c>
      <c r="K12">
        <v>0</v>
      </c>
      <c r="L12">
        <v>1.0153000000000001</v>
      </c>
      <c r="M12">
        <v>97.924000000000007</v>
      </c>
      <c r="N12">
        <v>101.015</v>
      </c>
      <c r="O12">
        <v>98.713999999999999</v>
      </c>
      <c r="P12">
        <v>6.8</v>
      </c>
      <c r="Q12">
        <v>27.6</v>
      </c>
      <c r="R12">
        <v>7.6</v>
      </c>
      <c r="S12">
        <v>5.23</v>
      </c>
      <c r="T12" s="16">
        <v>25</v>
      </c>
      <c r="U12" s="23">
        <f t="shared" si="1"/>
        <v>0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515228</v>
      </c>
      <c r="E13">
        <v>190442</v>
      </c>
      <c r="F13">
        <v>7.225206</v>
      </c>
      <c r="G13">
        <v>0</v>
      </c>
      <c r="H13">
        <v>98.355999999999995</v>
      </c>
      <c r="I13">
        <v>13.6</v>
      </c>
      <c r="J13">
        <v>0</v>
      </c>
      <c r="K13">
        <v>0</v>
      </c>
      <c r="L13">
        <v>1.0148999999999999</v>
      </c>
      <c r="M13">
        <v>96.441000000000003</v>
      </c>
      <c r="N13">
        <v>101.041</v>
      </c>
      <c r="O13">
        <v>98.034000000000006</v>
      </c>
      <c r="P13">
        <v>7.7</v>
      </c>
      <c r="Q13">
        <v>24.6</v>
      </c>
      <c r="R13">
        <v>8.6999999999999993</v>
      </c>
      <c r="S13">
        <v>5.23</v>
      </c>
      <c r="T13" s="16">
        <v>24</v>
      </c>
      <c r="U13" s="23">
        <f t="shared" si="1"/>
        <v>0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515228</v>
      </c>
      <c r="E14">
        <v>190442</v>
      </c>
      <c r="F14">
        <v>7.2267320000000002</v>
      </c>
      <c r="G14">
        <v>0</v>
      </c>
      <c r="H14">
        <v>97.634</v>
      </c>
      <c r="I14">
        <v>15</v>
      </c>
      <c r="J14">
        <v>0</v>
      </c>
      <c r="K14">
        <v>0</v>
      </c>
      <c r="L14">
        <v>1.0147999999999999</v>
      </c>
      <c r="M14">
        <v>94.878</v>
      </c>
      <c r="N14">
        <v>100.68600000000001</v>
      </c>
      <c r="O14">
        <v>98.44</v>
      </c>
      <c r="P14">
        <v>7.7</v>
      </c>
      <c r="Q14">
        <v>23.6</v>
      </c>
      <c r="R14">
        <v>9.8000000000000007</v>
      </c>
      <c r="S14">
        <v>5.23</v>
      </c>
      <c r="T14" s="16">
        <v>23</v>
      </c>
      <c r="U14" s="23">
        <f t="shared" si="1"/>
        <v>0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515228</v>
      </c>
      <c r="E15">
        <v>190442</v>
      </c>
      <c r="F15">
        <v>7.3499230000000004</v>
      </c>
      <c r="G15">
        <v>0</v>
      </c>
      <c r="H15">
        <v>100.753</v>
      </c>
      <c r="I15">
        <v>16.8</v>
      </c>
      <c r="J15">
        <v>25.7</v>
      </c>
      <c r="K15">
        <v>98.2</v>
      </c>
      <c r="L15">
        <v>1.0148999999999999</v>
      </c>
      <c r="M15">
        <v>99.043000000000006</v>
      </c>
      <c r="N15">
        <v>101.97</v>
      </c>
      <c r="O15">
        <v>100.511</v>
      </c>
      <c r="P15">
        <v>10.4</v>
      </c>
      <c r="Q15">
        <v>24.5</v>
      </c>
      <c r="R15">
        <v>10.9</v>
      </c>
      <c r="S15">
        <v>5.23</v>
      </c>
      <c r="T15" s="16">
        <v>22</v>
      </c>
      <c r="U15" s="23">
        <f t="shared" si="1"/>
        <v>556</v>
      </c>
      <c r="V15" s="16"/>
      <c r="W15" s="122"/>
      <c r="X15" s="122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514672</v>
      </c>
      <c r="E16">
        <v>190364</v>
      </c>
      <c r="F16">
        <v>7.1477209999999998</v>
      </c>
      <c r="G16">
        <v>0</v>
      </c>
      <c r="H16">
        <v>101.17100000000001</v>
      </c>
      <c r="I16">
        <v>17.899999999999999</v>
      </c>
      <c r="J16">
        <v>44.5</v>
      </c>
      <c r="K16">
        <v>140.1</v>
      </c>
      <c r="L16">
        <v>1.0138</v>
      </c>
      <c r="M16">
        <v>98.825999999999993</v>
      </c>
      <c r="N16">
        <v>102.845</v>
      </c>
      <c r="O16">
        <v>99.513000000000005</v>
      </c>
      <c r="P16">
        <v>13.2</v>
      </c>
      <c r="Q16">
        <v>24</v>
      </c>
      <c r="R16">
        <v>15.7</v>
      </c>
      <c r="S16">
        <v>5.23</v>
      </c>
      <c r="T16" s="22">
        <v>21</v>
      </c>
      <c r="U16" s="23">
        <f t="shared" si="1"/>
        <v>1012</v>
      </c>
      <c r="V16" s="24">
        <v>22</v>
      </c>
      <c r="W16" s="109"/>
      <c r="X16" s="109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513660</v>
      </c>
      <c r="E17">
        <v>190223</v>
      </c>
      <c r="F17">
        <v>7.3182309999999999</v>
      </c>
      <c r="G17">
        <v>0</v>
      </c>
      <c r="H17">
        <v>101.09699999999999</v>
      </c>
      <c r="I17">
        <v>19.8</v>
      </c>
      <c r="J17">
        <v>53.8</v>
      </c>
      <c r="K17">
        <v>217.4</v>
      </c>
      <c r="L17">
        <v>1.0139</v>
      </c>
      <c r="M17">
        <v>98.31</v>
      </c>
      <c r="N17">
        <v>103.188</v>
      </c>
      <c r="O17">
        <v>102.38200000000001</v>
      </c>
      <c r="P17">
        <v>15.5</v>
      </c>
      <c r="Q17">
        <v>27</v>
      </c>
      <c r="R17">
        <v>17.2</v>
      </c>
      <c r="S17">
        <v>5.23</v>
      </c>
      <c r="T17" s="16">
        <v>20</v>
      </c>
      <c r="U17" s="23">
        <f t="shared" si="1"/>
        <v>1246</v>
      </c>
      <c r="V17" s="16"/>
      <c r="W17" s="109"/>
      <c r="X17" s="109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512414</v>
      </c>
      <c r="E18">
        <v>190049</v>
      </c>
      <c r="F18">
        <v>7.0654579999999996</v>
      </c>
      <c r="G18">
        <v>0</v>
      </c>
      <c r="H18">
        <v>99.841999999999999</v>
      </c>
      <c r="I18">
        <v>19.8</v>
      </c>
      <c r="J18">
        <v>114.5</v>
      </c>
      <c r="K18">
        <v>221.7</v>
      </c>
      <c r="L18">
        <v>1.0132000000000001</v>
      </c>
      <c r="M18">
        <v>72.748000000000005</v>
      </c>
      <c r="N18">
        <v>105.64400000000001</v>
      </c>
      <c r="O18">
        <v>99.346000000000004</v>
      </c>
      <c r="P18">
        <v>16.3</v>
      </c>
      <c r="Q18">
        <v>26</v>
      </c>
      <c r="R18">
        <v>18.5</v>
      </c>
      <c r="S18">
        <v>5.23</v>
      </c>
      <c r="T18" s="16">
        <v>19</v>
      </c>
      <c r="U18" s="23">
        <f t="shared" si="1"/>
        <v>2735</v>
      </c>
      <c r="V18" s="16"/>
      <c r="W18" s="109"/>
      <c r="X18" s="109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509679</v>
      </c>
      <c r="E19">
        <v>189663</v>
      </c>
      <c r="F19">
        <v>7.2514120000000002</v>
      </c>
      <c r="G19">
        <v>0</v>
      </c>
      <c r="H19">
        <v>101.29600000000001</v>
      </c>
      <c r="I19">
        <v>19.7</v>
      </c>
      <c r="J19">
        <v>123.4</v>
      </c>
      <c r="K19">
        <v>221.4</v>
      </c>
      <c r="L19">
        <v>1.0136000000000001</v>
      </c>
      <c r="M19">
        <v>98.373999999999995</v>
      </c>
      <c r="N19">
        <v>104.211</v>
      </c>
      <c r="O19">
        <v>101.92</v>
      </c>
      <c r="P19">
        <v>17</v>
      </c>
      <c r="Q19">
        <v>24.7</v>
      </c>
      <c r="R19">
        <v>18.5</v>
      </c>
      <c r="S19">
        <v>5.23</v>
      </c>
      <c r="T19" s="16">
        <v>18</v>
      </c>
      <c r="U19" s="23">
        <f t="shared" si="1"/>
        <v>2956</v>
      </c>
      <c r="V19" s="16"/>
      <c r="W19" s="109"/>
      <c r="X19" s="109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506723</v>
      </c>
      <c r="E20">
        <v>189251</v>
      </c>
      <c r="F20">
        <v>7.18825</v>
      </c>
      <c r="G20">
        <v>0</v>
      </c>
      <c r="H20">
        <v>101.101</v>
      </c>
      <c r="I20">
        <v>19.3</v>
      </c>
      <c r="J20">
        <v>135.30000000000001</v>
      </c>
      <c r="K20">
        <v>258</v>
      </c>
      <c r="L20">
        <v>1.0135000000000001</v>
      </c>
      <c r="M20">
        <v>97.504000000000005</v>
      </c>
      <c r="N20">
        <v>103.41</v>
      </c>
      <c r="O20">
        <v>100.913</v>
      </c>
      <c r="P20">
        <v>16.7</v>
      </c>
      <c r="Q20">
        <v>22.5</v>
      </c>
      <c r="R20">
        <v>18.100000000000001</v>
      </c>
      <c r="S20">
        <v>5.23</v>
      </c>
      <c r="T20" s="16">
        <v>17</v>
      </c>
      <c r="U20" s="23">
        <f t="shared" si="1"/>
        <v>3239</v>
      </c>
      <c r="V20" s="16"/>
      <c r="W20" s="109"/>
      <c r="X20" s="109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503484</v>
      </c>
      <c r="E21">
        <v>188799</v>
      </c>
      <c r="F21">
        <v>7.0437799999999999</v>
      </c>
      <c r="G21">
        <v>0</v>
      </c>
      <c r="H21">
        <v>99.81</v>
      </c>
      <c r="I21">
        <v>19.7</v>
      </c>
      <c r="J21">
        <v>155.69999999999999</v>
      </c>
      <c r="K21">
        <v>277.89999999999998</v>
      </c>
      <c r="L21">
        <v>1.0130999999999999</v>
      </c>
      <c r="M21">
        <v>97.227000000000004</v>
      </c>
      <c r="N21">
        <v>101.751</v>
      </c>
      <c r="O21">
        <v>99.299000000000007</v>
      </c>
      <c r="P21">
        <v>17.3</v>
      </c>
      <c r="Q21">
        <v>24.3</v>
      </c>
      <c r="R21">
        <v>19.2</v>
      </c>
      <c r="S21">
        <v>5.24</v>
      </c>
      <c r="T21" s="16">
        <v>16</v>
      </c>
      <c r="U21" s="23">
        <f t="shared" si="1"/>
        <v>3731</v>
      </c>
      <c r="V21" s="16"/>
      <c r="W21" s="109"/>
      <c r="X21" s="109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499753</v>
      </c>
      <c r="E22">
        <v>188271</v>
      </c>
      <c r="F22">
        <v>7.092066</v>
      </c>
      <c r="G22">
        <v>0</v>
      </c>
      <c r="H22">
        <v>100.172</v>
      </c>
      <c r="I22">
        <v>19.8</v>
      </c>
      <c r="J22">
        <v>146.4</v>
      </c>
      <c r="K22">
        <v>264.7</v>
      </c>
      <c r="L22">
        <v>1.0132000000000001</v>
      </c>
      <c r="M22">
        <v>97.234999999999999</v>
      </c>
      <c r="N22">
        <v>103.04900000000001</v>
      </c>
      <c r="O22">
        <v>99.760999999999996</v>
      </c>
      <c r="P22">
        <v>16.3</v>
      </c>
      <c r="Q22">
        <v>24</v>
      </c>
      <c r="R22">
        <v>18.600000000000001</v>
      </c>
      <c r="S22">
        <v>5.23</v>
      </c>
      <c r="T22" s="16">
        <v>15</v>
      </c>
      <c r="U22" s="23">
        <f t="shared" si="1"/>
        <v>3507</v>
      </c>
      <c r="V22" s="16"/>
      <c r="W22" s="109"/>
      <c r="X22" s="109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496246</v>
      </c>
      <c r="E23">
        <v>187776</v>
      </c>
      <c r="F23">
        <v>7.2382860000000004</v>
      </c>
      <c r="G23">
        <v>0</v>
      </c>
      <c r="H23">
        <v>103.313</v>
      </c>
      <c r="I23">
        <v>18.899999999999999</v>
      </c>
      <c r="J23">
        <v>104.2</v>
      </c>
      <c r="K23">
        <v>221.3</v>
      </c>
      <c r="L23">
        <v>1.0139</v>
      </c>
      <c r="M23">
        <v>100.72</v>
      </c>
      <c r="N23">
        <v>105.04900000000001</v>
      </c>
      <c r="O23">
        <v>100.95</v>
      </c>
      <c r="P23">
        <v>13.8</v>
      </c>
      <c r="Q23">
        <v>23.6</v>
      </c>
      <c r="R23">
        <v>16.3</v>
      </c>
      <c r="S23">
        <v>5.23</v>
      </c>
      <c r="T23" s="22">
        <v>14</v>
      </c>
      <c r="U23" s="23">
        <f t="shared" si="1"/>
        <v>2482</v>
      </c>
      <c r="V23" s="24">
        <v>15</v>
      </c>
      <c r="W23" s="109"/>
      <c r="X23" s="109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493764</v>
      </c>
      <c r="E24">
        <v>187437</v>
      </c>
      <c r="F24">
        <v>7.3557490000000003</v>
      </c>
      <c r="G24">
        <v>0</v>
      </c>
      <c r="H24">
        <v>103.596</v>
      </c>
      <c r="I24">
        <v>19.5</v>
      </c>
      <c r="J24">
        <v>108.9</v>
      </c>
      <c r="K24">
        <v>231</v>
      </c>
      <c r="L24">
        <v>1.0138</v>
      </c>
      <c r="M24">
        <v>102.15600000000001</v>
      </c>
      <c r="N24">
        <v>105.624</v>
      </c>
      <c r="O24">
        <v>103.5</v>
      </c>
      <c r="P24">
        <v>16.2</v>
      </c>
      <c r="Q24">
        <v>24</v>
      </c>
      <c r="R24">
        <v>18.8</v>
      </c>
      <c r="S24">
        <v>5.24</v>
      </c>
      <c r="T24" s="16">
        <v>13</v>
      </c>
      <c r="U24" s="23">
        <f t="shared" si="1"/>
        <v>2590</v>
      </c>
      <c r="V24" s="16"/>
      <c r="W24" s="109"/>
      <c r="X24" s="109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491174</v>
      </c>
      <c r="E25">
        <v>187084</v>
      </c>
      <c r="F25">
        <v>7.4448369999999997</v>
      </c>
      <c r="G25">
        <v>0</v>
      </c>
      <c r="H25">
        <v>103.291</v>
      </c>
      <c r="I25">
        <v>16.8</v>
      </c>
      <c r="J25">
        <v>7.1</v>
      </c>
      <c r="K25">
        <v>144.19999999999999</v>
      </c>
      <c r="L25">
        <v>1.0143</v>
      </c>
      <c r="M25">
        <v>101.229</v>
      </c>
      <c r="N25">
        <v>105.94499999999999</v>
      </c>
      <c r="O25">
        <v>103.776</v>
      </c>
      <c r="P25">
        <v>10.3</v>
      </c>
      <c r="Q25">
        <v>29.4</v>
      </c>
      <c r="R25">
        <v>16.3</v>
      </c>
      <c r="S25">
        <v>5.24</v>
      </c>
      <c r="T25" s="16">
        <v>12</v>
      </c>
      <c r="U25" s="23">
        <f t="shared" si="1"/>
        <v>155</v>
      </c>
      <c r="V25" s="16"/>
      <c r="W25" s="109"/>
      <c r="X25" s="109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491019</v>
      </c>
      <c r="E26">
        <v>187064</v>
      </c>
      <c r="F26">
        <v>7.4104039999999998</v>
      </c>
      <c r="G26">
        <v>0</v>
      </c>
      <c r="H26">
        <v>100.986</v>
      </c>
      <c r="I26">
        <v>18.100000000000001</v>
      </c>
      <c r="J26">
        <v>126.1</v>
      </c>
      <c r="K26">
        <v>259.39999999999998</v>
      </c>
      <c r="L26">
        <v>1.0149999999999999</v>
      </c>
      <c r="M26">
        <v>97.879000000000005</v>
      </c>
      <c r="N26">
        <v>103.998</v>
      </c>
      <c r="O26">
        <v>101.44499999999999</v>
      </c>
      <c r="P26">
        <v>10.7</v>
      </c>
      <c r="Q26">
        <v>20.9</v>
      </c>
      <c r="R26">
        <v>11.3</v>
      </c>
      <c r="S26">
        <v>5.23</v>
      </c>
      <c r="T26" s="16">
        <v>11</v>
      </c>
      <c r="U26" s="23">
        <f t="shared" si="1"/>
        <v>3010</v>
      </c>
      <c r="V26" s="16"/>
      <c r="W26" s="109"/>
      <c r="X26" s="109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488009</v>
      </c>
      <c r="E27">
        <v>186643</v>
      </c>
      <c r="F27">
        <v>6.9764910000000002</v>
      </c>
      <c r="G27">
        <v>0</v>
      </c>
      <c r="H27">
        <v>101.544</v>
      </c>
      <c r="I27">
        <v>19.2</v>
      </c>
      <c r="J27">
        <v>162.5</v>
      </c>
      <c r="K27">
        <v>264.10000000000002</v>
      </c>
      <c r="L27">
        <v>1.0128999999999999</v>
      </c>
      <c r="M27">
        <v>97.894999999999996</v>
      </c>
      <c r="N27">
        <v>104.017</v>
      </c>
      <c r="O27">
        <v>98.289000000000001</v>
      </c>
      <c r="P27">
        <v>17.399999999999999</v>
      </c>
      <c r="Q27">
        <v>22</v>
      </c>
      <c r="R27">
        <v>19</v>
      </c>
      <c r="S27">
        <v>5.24</v>
      </c>
      <c r="T27" s="16">
        <v>10</v>
      </c>
      <c r="U27" s="23">
        <f t="shared" si="1"/>
        <v>3898</v>
      </c>
      <c r="V27" s="16"/>
      <c r="W27" s="109"/>
      <c r="X27" s="109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484111</v>
      </c>
      <c r="E28">
        <v>186101</v>
      </c>
      <c r="F28">
        <v>7.1491809999999996</v>
      </c>
      <c r="G28">
        <v>0</v>
      </c>
      <c r="H28">
        <v>100.81399999999999</v>
      </c>
      <c r="I28">
        <v>19.399999999999999</v>
      </c>
      <c r="J28">
        <v>143.6</v>
      </c>
      <c r="K28">
        <v>264.39999999999998</v>
      </c>
      <c r="L28">
        <v>1.0133000000000001</v>
      </c>
      <c r="M28">
        <v>97.744</v>
      </c>
      <c r="N28">
        <v>104.163</v>
      </c>
      <c r="O28">
        <v>100.669</v>
      </c>
      <c r="P28">
        <v>16.3</v>
      </c>
      <c r="Q28">
        <v>23.5</v>
      </c>
      <c r="R28">
        <v>18.899999999999999</v>
      </c>
      <c r="S28">
        <v>5.24</v>
      </c>
      <c r="T28" s="16">
        <v>9</v>
      </c>
      <c r="U28" s="23">
        <f t="shared" si="1"/>
        <v>3440</v>
      </c>
      <c r="V28" s="16"/>
      <c r="W28" s="109"/>
      <c r="X28" s="109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480671</v>
      </c>
      <c r="E29">
        <v>185620</v>
      </c>
      <c r="F29">
        <v>7.1539599999999997</v>
      </c>
      <c r="G29">
        <v>0</v>
      </c>
      <c r="H29">
        <v>100.64400000000001</v>
      </c>
      <c r="I29">
        <v>19.5</v>
      </c>
      <c r="J29">
        <v>156.5</v>
      </c>
      <c r="K29">
        <v>240.5</v>
      </c>
      <c r="L29">
        <v>1.0134000000000001</v>
      </c>
      <c r="M29">
        <v>97.866</v>
      </c>
      <c r="N29">
        <v>103.425</v>
      </c>
      <c r="O29">
        <v>100.548</v>
      </c>
      <c r="P29">
        <v>17.100000000000001</v>
      </c>
      <c r="Q29">
        <v>22.9</v>
      </c>
      <c r="R29">
        <v>18.399999999999999</v>
      </c>
      <c r="S29">
        <v>5.24</v>
      </c>
      <c r="T29" s="16">
        <v>8</v>
      </c>
      <c r="U29" s="23">
        <f t="shared" si="1"/>
        <v>3767</v>
      </c>
      <c r="V29" s="16"/>
      <c r="W29" s="109"/>
      <c r="X29" s="109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476904</v>
      </c>
      <c r="E30">
        <v>185091</v>
      </c>
      <c r="F30">
        <v>6.9819699999999996</v>
      </c>
      <c r="G30">
        <v>0</v>
      </c>
      <c r="H30">
        <v>103.149</v>
      </c>
      <c r="I30">
        <v>19.399999999999999</v>
      </c>
      <c r="J30">
        <v>32.9</v>
      </c>
      <c r="K30">
        <v>178.7</v>
      </c>
      <c r="L30">
        <v>1.0129999999999999</v>
      </c>
      <c r="M30">
        <v>97.962999999999994</v>
      </c>
      <c r="N30">
        <v>104.773</v>
      </c>
      <c r="O30">
        <v>98.289000000000001</v>
      </c>
      <c r="P30">
        <v>12.7</v>
      </c>
      <c r="Q30">
        <v>32.9</v>
      </c>
      <c r="R30">
        <v>18.7</v>
      </c>
      <c r="S30">
        <v>5.24</v>
      </c>
      <c r="T30" s="22">
        <v>7</v>
      </c>
      <c r="U30" s="23">
        <f t="shared" si="1"/>
        <v>752</v>
      </c>
      <c r="V30" s="24">
        <v>8</v>
      </c>
      <c r="W30" s="109"/>
      <c r="X30" s="109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476152</v>
      </c>
      <c r="E31">
        <v>184989</v>
      </c>
      <c r="F31">
        <v>7.5437390000000004</v>
      </c>
      <c r="G31">
        <v>0</v>
      </c>
      <c r="H31">
        <v>103.14100000000001</v>
      </c>
      <c r="I31">
        <v>17.899999999999999</v>
      </c>
      <c r="J31">
        <v>18.3</v>
      </c>
      <c r="K31">
        <v>188.5</v>
      </c>
      <c r="L31">
        <v>1.0150999999999999</v>
      </c>
      <c r="M31">
        <v>99.655000000000001</v>
      </c>
      <c r="N31">
        <v>105.393</v>
      </c>
      <c r="O31">
        <v>103.78700000000001</v>
      </c>
      <c r="P31">
        <v>11</v>
      </c>
      <c r="Q31">
        <v>29</v>
      </c>
      <c r="R31">
        <v>12.7</v>
      </c>
      <c r="S31">
        <v>5.25</v>
      </c>
      <c r="T31" s="16">
        <v>6</v>
      </c>
      <c r="U31" s="23">
        <f t="shared" si="1"/>
        <v>408</v>
      </c>
      <c r="V31" s="5"/>
      <c r="W31" s="109"/>
      <c r="X31" s="109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475744</v>
      </c>
      <c r="E32">
        <v>184932</v>
      </c>
      <c r="F32">
        <v>7.2789239999999999</v>
      </c>
      <c r="G32">
        <v>0</v>
      </c>
      <c r="H32">
        <v>102.089</v>
      </c>
      <c r="I32">
        <v>19.7</v>
      </c>
      <c r="J32">
        <v>113.8</v>
      </c>
      <c r="K32">
        <v>217.8</v>
      </c>
      <c r="L32">
        <v>1.0139</v>
      </c>
      <c r="M32">
        <v>98.635999999999996</v>
      </c>
      <c r="N32">
        <v>104.14</v>
      </c>
      <c r="O32">
        <v>101.682</v>
      </c>
      <c r="P32">
        <v>16.2</v>
      </c>
      <c r="Q32">
        <v>26.3</v>
      </c>
      <c r="R32">
        <v>16.8</v>
      </c>
      <c r="S32">
        <v>5.24</v>
      </c>
      <c r="T32" s="16">
        <v>5</v>
      </c>
      <c r="U32" s="23">
        <f t="shared" si="1"/>
        <v>2717</v>
      </c>
      <c r="V32" s="5"/>
      <c r="W32" s="109"/>
      <c r="X32" s="109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473027</v>
      </c>
      <c r="E33">
        <v>184556</v>
      </c>
      <c r="F33">
        <v>7.0620710000000004</v>
      </c>
      <c r="G33">
        <v>0</v>
      </c>
      <c r="H33">
        <v>100.095</v>
      </c>
      <c r="I33">
        <v>19.8</v>
      </c>
      <c r="J33">
        <v>148.69999999999999</v>
      </c>
      <c r="K33">
        <v>268.5</v>
      </c>
      <c r="L33">
        <v>1.0132000000000001</v>
      </c>
      <c r="M33">
        <v>97.918999999999997</v>
      </c>
      <c r="N33">
        <v>103.355</v>
      </c>
      <c r="O33">
        <v>99.314999999999998</v>
      </c>
      <c r="P33">
        <v>17</v>
      </c>
      <c r="Q33">
        <v>25.5</v>
      </c>
      <c r="R33">
        <v>18.5</v>
      </c>
      <c r="S33">
        <v>5.24</v>
      </c>
      <c r="T33" s="16">
        <v>4</v>
      </c>
      <c r="U33" s="23">
        <f t="shared" si="1"/>
        <v>3564</v>
      </c>
      <c r="V33" s="5"/>
      <c r="W33" s="109"/>
      <c r="X33" s="109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469463</v>
      </c>
      <c r="E34">
        <v>184052</v>
      </c>
      <c r="F34">
        <v>6.9898309999999997</v>
      </c>
      <c r="G34">
        <v>0</v>
      </c>
      <c r="H34">
        <v>99.34</v>
      </c>
      <c r="I34">
        <v>19.899999999999999</v>
      </c>
      <c r="J34">
        <v>143.30000000000001</v>
      </c>
      <c r="K34">
        <v>273.2</v>
      </c>
      <c r="L34">
        <v>1.0129999999999999</v>
      </c>
      <c r="M34">
        <v>96.838999999999999</v>
      </c>
      <c r="N34">
        <v>101.651</v>
      </c>
      <c r="O34">
        <v>98.444000000000003</v>
      </c>
      <c r="P34">
        <v>17</v>
      </c>
      <c r="Q34">
        <v>25.1</v>
      </c>
      <c r="R34">
        <v>18.899999999999999</v>
      </c>
      <c r="S34">
        <v>5.24</v>
      </c>
      <c r="T34" s="16">
        <v>3</v>
      </c>
      <c r="U34" s="23">
        <f t="shared" si="1"/>
        <v>3432</v>
      </c>
      <c r="V34" s="5"/>
      <c r="W34" s="102"/>
      <c r="X34" s="101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466031</v>
      </c>
      <c r="E35">
        <v>183565</v>
      </c>
      <c r="F35">
        <v>7.0227659999999998</v>
      </c>
      <c r="G35">
        <v>0</v>
      </c>
      <c r="H35">
        <v>99.600999999999999</v>
      </c>
      <c r="I35">
        <v>19.5</v>
      </c>
      <c r="J35">
        <v>135.30000000000001</v>
      </c>
      <c r="K35">
        <v>268.5</v>
      </c>
      <c r="L35">
        <v>1.0130999999999999</v>
      </c>
      <c r="M35">
        <v>97.524000000000001</v>
      </c>
      <c r="N35">
        <v>101.535</v>
      </c>
      <c r="O35">
        <v>98.694000000000003</v>
      </c>
      <c r="P35">
        <v>15.2</v>
      </c>
      <c r="Q35">
        <v>24</v>
      </c>
      <c r="R35">
        <v>18.3</v>
      </c>
      <c r="S35">
        <v>5.24</v>
      </c>
      <c r="T35" s="16">
        <v>2</v>
      </c>
      <c r="U35" s="23">
        <f t="shared" si="1"/>
        <v>3236</v>
      </c>
      <c r="V35" s="5"/>
      <c r="W35" s="102"/>
      <c r="X35" s="101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462795</v>
      </c>
      <c r="E36">
        <v>183106</v>
      </c>
      <c r="F36">
        <v>7.0533999999999999</v>
      </c>
      <c r="G36">
        <v>0</v>
      </c>
      <c r="H36">
        <v>101.15</v>
      </c>
      <c r="I36">
        <v>20.399999999999999</v>
      </c>
      <c r="J36">
        <v>115.2</v>
      </c>
      <c r="K36">
        <v>269</v>
      </c>
      <c r="L36">
        <v>1.0130999999999999</v>
      </c>
      <c r="M36">
        <v>98.272000000000006</v>
      </c>
      <c r="N36">
        <v>104.273</v>
      </c>
      <c r="O36">
        <v>99.379000000000005</v>
      </c>
      <c r="P36">
        <v>11.4</v>
      </c>
      <c r="Q36">
        <v>27.8</v>
      </c>
      <c r="R36">
        <v>19</v>
      </c>
      <c r="S36">
        <v>5.25</v>
      </c>
      <c r="T36" s="16">
        <v>1</v>
      </c>
      <c r="U36" s="23">
        <f t="shared" si="1"/>
        <v>2733</v>
      </c>
      <c r="V36" s="5"/>
      <c r="W36" s="102"/>
      <c r="X36" s="101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460062</v>
      </c>
      <c r="E37">
        <v>182724</v>
      </c>
      <c r="F37">
        <v>7.355982</v>
      </c>
      <c r="G37">
        <v>0</v>
      </c>
      <c r="H37">
        <v>103.252</v>
      </c>
      <c r="I37">
        <v>17.5</v>
      </c>
      <c r="J37">
        <v>1.7</v>
      </c>
      <c r="K37">
        <v>142.69999999999999</v>
      </c>
      <c r="L37">
        <v>1.0148999999999999</v>
      </c>
      <c r="M37">
        <v>99.251999999999995</v>
      </c>
      <c r="N37">
        <v>105.111</v>
      </c>
      <c r="O37">
        <v>100.58499999999999</v>
      </c>
      <c r="P37">
        <v>3.9</v>
      </c>
      <c r="Q37">
        <v>37.200000000000003</v>
      </c>
      <c r="R37">
        <v>10.9</v>
      </c>
      <c r="S37">
        <v>5.24</v>
      </c>
      <c r="T37" s="1"/>
      <c r="U37" s="26"/>
      <c r="V37" s="5"/>
      <c r="W37" s="102"/>
      <c r="X37" s="101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2"/>
      <c r="X38" s="293"/>
      <c r="Y38" s="29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2"/>
      <c r="X39" s="293"/>
      <c r="Y39" s="29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2"/>
      <c r="X40" s="293"/>
      <c r="Y40" s="29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5"/>
      <c r="X41" s="296"/>
      <c r="Y41" s="297"/>
    </row>
    <row r="42" spans="1:25">
      <c r="D42" s="32"/>
      <c r="E42" s="32"/>
      <c r="N42" s="32"/>
    </row>
  </sheetData>
  <mergeCells count="4">
    <mergeCell ref="Y1:Y5"/>
    <mergeCell ref="W38:Y41"/>
    <mergeCell ref="W1:W5"/>
    <mergeCell ref="X1:X5"/>
  </mergeCells>
  <pageMargins left="0.7" right="0.7" top="0.75" bottom="0.75" header="0.3" footer="0.3"/>
  <pageSetup scale="3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 customHeight="1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3" t="s">
        <v>127</v>
      </c>
      <c r="X1" s="253" t="s">
        <v>128</v>
      </c>
      <c r="Y1" s="256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4"/>
      <c r="X2" s="254"/>
      <c r="Y2" s="257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4"/>
      <c r="X3" s="254"/>
      <c r="Y3" s="257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4"/>
      <c r="X4" s="254"/>
      <c r="Y4" s="257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5"/>
      <c r="X5" s="255"/>
      <c r="Y5" s="258"/>
    </row>
    <row r="6" spans="1:25">
      <c r="A6" s="16">
        <v>32</v>
      </c>
      <c r="B6" s="11"/>
      <c r="C6" s="11"/>
      <c r="D6" s="247">
        <v>843131</v>
      </c>
      <c r="E6" s="11"/>
      <c r="F6" s="11"/>
      <c r="G6" s="11"/>
      <c r="H6" s="245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9">
        <v>31</v>
      </c>
      <c r="U6" s="23">
        <f>D6-D7</f>
        <v>947</v>
      </c>
      <c r="V6" s="4"/>
      <c r="W6" s="240"/>
      <c r="X6" s="240"/>
      <c r="Y6" s="246"/>
    </row>
    <row r="7" spans="1:25">
      <c r="A7" s="21">
        <v>31</v>
      </c>
      <c r="D7">
        <v>842184</v>
      </c>
      <c r="T7" s="22">
        <v>30</v>
      </c>
      <c r="U7" s="23">
        <f>D7-D8</f>
        <v>5156</v>
      </c>
      <c r="V7" s="24">
        <v>1</v>
      </c>
      <c r="W7" s="125"/>
      <c r="X7" s="125"/>
      <c r="Y7" s="237">
        <f t="shared" ref="Y7:Y36" si="0">((X7*100)/D7)-100</f>
        <v>-100</v>
      </c>
    </row>
    <row r="8" spans="1:25">
      <c r="A8" s="16">
        <v>30</v>
      </c>
      <c r="D8">
        <v>837028</v>
      </c>
      <c r="T8" s="16">
        <v>29</v>
      </c>
      <c r="U8" s="23">
        <f>D8-D9</f>
        <v>4888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832140</v>
      </c>
      <c r="E9">
        <v>691415</v>
      </c>
      <c r="F9">
        <v>7.0174779999999997</v>
      </c>
      <c r="G9">
        <v>0</v>
      </c>
      <c r="H9">
        <v>86.917000000000002</v>
      </c>
      <c r="I9">
        <v>20.399999999999999</v>
      </c>
      <c r="J9">
        <v>204.7</v>
      </c>
      <c r="K9">
        <v>236.2</v>
      </c>
      <c r="L9">
        <v>1.0127999999999999</v>
      </c>
      <c r="M9">
        <v>85.828999999999994</v>
      </c>
      <c r="N9">
        <v>88.557000000000002</v>
      </c>
      <c r="O9">
        <v>86.632000000000005</v>
      </c>
      <c r="P9">
        <v>18.5</v>
      </c>
      <c r="Q9">
        <v>23.5</v>
      </c>
      <c r="R9">
        <v>19.899999999999999</v>
      </c>
      <c r="S9">
        <v>4.8600000000000003</v>
      </c>
      <c r="T9" s="22">
        <v>28</v>
      </c>
      <c r="U9" s="23">
        <f t="shared" ref="U9:U36" si="1">D9-D10</f>
        <v>4911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827229</v>
      </c>
      <c r="E10">
        <v>690717</v>
      </c>
      <c r="F10">
        <v>6.9994310000000004</v>
      </c>
      <c r="G10">
        <v>0</v>
      </c>
      <c r="H10">
        <v>87.158000000000001</v>
      </c>
      <c r="I10">
        <v>20.8</v>
      </c>
      <c r="J10">
        <v>200.4</v>
      </c>
      <c r="K10">
        <v>223.5</v>
      </c>
      <c r="L10">
        <v>1.0127999999999999</v>
      </c>
      <c r="M10">
        <v>85.933000000000007</v>
      </c>
      <c r="N10">
        <v>88.680999999999997</v>
      </c>
      <c r="O10">
        <v>86.421000000000006</v>
      </c>
      <c r="P10">
        <v>19</v>
      </c>
      <c r="Q10">
        <v>24.6</v>
      </c>
      <c r="R10">
        <v>20</v>
      </c>
      <c r="S10">
        <v>4.8600000000000003</v>
      </c>
      <c r="T10" s="16">
        <v>27</v>
      </c>
      <c r="U10" s="23">
        <f t="shared" si="1"/>
        <v>4810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822419</v>
      </c>
      <c r="E11">
        <v>690033</v>
      </c>
      <c r="F11">
        <v>7.029433</v>
      </c>
      <c r="G11">
        <v>0</v>
      </c>
      <c r="H11">
        <v>87.125</v>
      </c>
      <c r="I11">
        <v>20.399999999999999</v>
      </c>
      <c r="J11">
        <v>222</v>
      </c>
      <c r="K11">
        <v>316.7</v>
      </c>
      <c r="L11">
        <v>1.0127999999999999</v>
      </c>
      <c r="M11">
        <v>85.688000000000002</v>
      </c>
      <c r="N11">
        <v>88.293000000000006</v>
      </c>
      <c r="O11">
        <v>86.891000000000005</v>
      </c>
      <c r="P11">
        <v>18.100000000000001</v>
      </c>
      <c r="Q11">
        <v>22.8</v>
      </c>
      <c r="R11">
        <v>20.100000000000001</v>
      </c>
      <c r="S11">
        <v>4.8600000000000003</v>
      </c>
      <c r="T11" s="16">
        <v>26</v>
      </c>
      <c r="U11" s="23">
        <f t="shared" si="1"/>
        <v>5327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817092</v>
      </c>
      <c r="E12">
        <v>689276</v>
      </c>
      <c r="F12">
        <v>7.0968359999999997</v>
      </c>
      <c r="G12">
        <v>0</v>
      </c>
      <c r="H12">
        <v>88.194000000000003</v>
      </c>
      <c r="I12">
        <v>15.1</v>
      </c>
      <c r="J12">
        <v>2.8</v>
      </c>
      <c r="K12">
        <v>307.60000000000002</v>
      </c>
      <c r="L12">
        <v>1.0132000000000001</v>
      </c>
      <c r="M12">
        <v>86.521000000000001</v>
      </c>
      <c r="N12">
        <v>89.593000000000004</v>
      </c>
      <c r="O12">
        <v>87.048000000000002</v>
      </c>
      <c r="P12">
        <v>6.8</v>
      </c>
      <c r="Q12">
        <v>26.4</v>
      </c>
      <c r="R12">
        <v>17.899999999999999</v>
      </c>
      <c r="S12">
        <v>4.8600000000000003</v>
      </c>
      <c r="T12" s="16">
        <v>25</v>
      </c>
      <c r="U12" s="23">
        <f t="shared" si="1"/>
        <v>65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817027</v>
      </c>
      <c r="E13">
        <v>689267</v>
      </c>
      <c r="F13">
        <v>7.2911149999999996</v>
      </c>
      <c r="G13">
        <v>0</v>
      </c>
      <c r="H13">
        <v>86.938999999999993</v>
      </c>
      <c r="I13">
        <v>14.9</v>
      </c>
      <c r="J13">
        <v>19.399999999999999</v>
      </c>
      <c r="K13">
        <v>234.3</v>
      </c>
      <c r="L13">
        <v>1.0148999999999999</v>
      </c>
      <c r="M13">
        <v>85.02</v>
      </c>
      <c r="N13">
        <v>89.620999999999995</v>
      </c>
      <c r="O13">
        <v>86.594999999999999</v>
      </c>
      <c r="P13">
        <v>8.1</v>
      </c>
      <c r="Q13">
        <v>23.8</v>
      </c>
      <c r="R13">
        <v>9.3000000000000007</v>
      </c>
      <c r="S13">
        <v>4.8600000000000003</v>
      </c>
      <c r="T13" s="16">
        <v>24</v>
      </c>
      <c r="U13" s="23">
        <f t="shared" si="1"/>
        <v>464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816563</v>
      </c>
      <c r="E14">
        <v>689201</v>
      </c>
      <c r="F14">
        <v>7.0311880000000002</v>
      </c>
      <c r="G14">
        <v>0</v>
      </c>
      <c r="H14">
        <v>86.073999999999998</v>
      </c>
      <c r="I14">
        <v>20.3</v>
      </c>
      <c r="J14">
        <v>215.8</v>
      </c>
      <c r="K14">
        <v>238.1</v>
      </c>
      <c r="L14">
        <v>1.0127999999999999</v>
      </c>
      <c r="M14">
        <v>83.185000000000002</v>
      </c>
      <c r="N14">
        <v>89.135999999999996</v>
      </c>
      <c r="O14">
        <v>86.891999999999996</v>
      </c>
      <c r="P14">
        <v>18.8</v>
      </c>
      <c r="Q14">
        <v>21.9</v>
      </c>
      <c r="R14">
        <v>20.100000000000001</v>
      </c>
      <c r="S14">
        <v>4.87</v>
      </c>
      <c r="T14" s="16">
        <v>23</v>
      </c>
      <c r="U14" s="23">
        <f t="shared" si="1"/>
        <v>5179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811384</v>
      </c>
      <c r="E15">
        <v>688458</v>
      </c>
      <c r="F15">
        <v>7.1904849999999998</v>
      </c>
      <c r="G15">
        <v>0</v>
      </c>
      <c r="H15">
        <v>89.225999999999999</v>
      </c>
      <c r="I15">
        <v>20.8</v>
      </c>
      <c r="J15">
        <v>212.1</v>
      </c>
      <c r="K15">
        <v>245</v>
      </c>
      <c r="L15">
        <v>1.0132000000000001</v>
      </c>
      <c r="M15">
        <v>87.450999999999993</v>
      </c>
      <c r="N15">
        <v>90.445999999999998</v>
      </c>
      <c r="O15">
        <v>88.998999999999995</v>
      </c>
      <c r="P15">
        <v>19.3</v>
      </c>
      <c r="Q15">
        <v>23.5</v>
      </c>
      <c r="R15">
        <v>19.8</v>
      </c>
      <c r="S15">
        <v>4.87</v>
      </c>
      <c r="T15" s="16">
        <v>22</v>
      </c>
      <c r="U15" s="23">
        <f t="shared" si="1"/>
        <v>5090</v>
      </c>
      <c r="V15" s="16"/>
      <c r="W15" s="122"/>
      <c r="X15" s="122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806294</v>
      </c>
      <c r="E16">
        <v>687749</v>
      </c>
      <c r="F16">
        <v>7.1035870000000001</v>
      </c>
      <c r="G16">
        <v>0</v>
      </c>
      <c r="H16">
        <v>89.603999999999999</v>
      </c>
      <c r="I16">
        <v>19.899999999999999</v>
      </c>
      <c r="J16">
        <v>219.3</v>
      </c>
      <c r="K16">
        <v>332.3</v>
      </c>
      <c r="L16">
        <v>1.0128999999999999</v>
      </c>
      <c r="M16">
        <v>87.230999999999995</v>
      </c>
      <c r="N16">
        <v>91.531000000000006</v>
      </c>
      <c r="O16">
        <v>87.956999999999994</v>
      </c>
      <c r="P16">
        <v>10.3</v>
      </c>
      <c r="Q16">
        <v>23</v>
      </c>
      <c r="R16">
        <v>20.2</v>
      </c>
      <c r="S16">
        <v>4.87</v>
      </c>
      <c r="T16" s="22">
        <v>21</v>
      </c>
      <c r="U16" s="23">
        <f t="shared" si="1"/>
        <v>5263</v>
      </c>
      <c r="V16" s="24">
        <v>22</v>
      </c>
      <c r="W16" s="101"/>
      <c r="X16" s="101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801031</v>
      </c>
      <c r="E17">
        <v>687019</v>
      </c>
      <c r="F17">
        <v>7.301952</v>
      </c>
      <c r="G17">
        <v>0</v>
      </c>
      <c r="H17">
        <v>89.581999999999994</v>
      </c>
      <c r="I17">
        <v>21.8</v>
      </c>
      <c r="J17">
        <v>169</v>
      </c>
      <c r="K17">
        <v>310.8</v>
      </c>
      <c r="L17">
        <v>1.0133000000000001</v>
      </c>
      <c r="M17">
        <v>86.834000000000003</v>
      </c>
      <c r="N17">
        <v>91.722999999999999</v>
      </c>
      <c r="O17">
        <v>90.816000000000003</v>
      </c>
      <c r="P17">
        <v>17</v>
      </c>
      <c r="Q17">
        <v>29</v>
      </c>
      <c r="R17">
        <v>20.6</v>
      </c>
      <c r="S17">
        <v>4.88</v>
      </c>
      <c r="T17" s="16">
        <v>20</v>
      </c>
      <c r="U17" s="23">
        <f t="shared" si="1"/>
        <v>4051</v>
      </c>
      <c r="V17" s="16"/>
      <c r="W17" s="101"/>
      <c r="X17" s="101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796980</v>
      </c>
      <c r="E18">
        <v>686454</v>
      </c>
      <c r="F18">
        <v>7.0958249999999996</v>
      </c>
      <c r="G18">
        <v>0</v>
      </c>
      <c r="H18">
        <v>88.382000000000005</v>
      </c>
      <c r="I18">
        <v>22.4</v>
      </c>
      <c r="J18">
        <v>166.5</v>
      </c>
      <c r="K18">
        <v>321.60000000000002</v>
      </c>
      <c r="L18">
        <v>1.0128999999999999</v>
      </c>
      <c r="M18">
        <v>61.334000000000003</v>
      </c>
      <c r="N18">
        <v>94.043999999999997</v>
      </c>
      <c r="O18">
        <v>87.856999999999999</v>
      </c>
      <c r="P18">
        <v>18.8</v>
      </c>
      <c r="Q18">
        <v>32.1</v>
      </c>
      <c r="R18">
        <v>20.3</v>
      </c>
      <c r="S18">
        <v>4.88</v>
      </c>
      <c r="T18" s="16">
        <v>19</v>
      </c>
      <c r="U18" s="23">
        <f t="shared" si="1"/>
        <v>3994</v>
      </c>
      <c r="V18" s="16"/>
      <c r="W18" s="101"/>
      <c r="X18" s="101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792986</v>
      </c>
      <c r="E19">
        <v>685897</v>
      </c>
      <c r="F19">
        <v>7.2692439999999996</v>
      </c>
      <c r="G19">
        <v>0</v>
      </c>
      <c r="H19">
        <v>89.831999999999994</v>
      </c>
      <c r="I19">
        <v>21.1</v>
      </c>
      <c r="J19">
        <v>213.9</v>
      </c>
      <c r="K19">
        <v>272.10000000000002</v>
      </c>
      <c r="L19">
        <v>1.0132000000000001</v>
      </c>
      <c r="M19">
        <v>86.89</v>
      </c>
      <c r="N19">
        <v>92.802000000000007</v>
      </c>
      <c r="O19">
        <v>90.46</v>
      </c>
      <c r="P19">
        <v>18.899999999999999</v>
      </c>
      <c r="Q19">
        <v>24.9</v>
      </c>
      <c r="R19">
        <v>20.8</v>
      </c>
      <c r="S19">
        <v>4.88</v>
      </c>
      <c r="T19" s="16">
        <v>18</v>
      </c>
      <c r="U19" s="23">
        <f t="shared" si="1"/>
        <v>5133</v>
      </c>
      <c r="V19" s="16"/>
      <c r="W19" s="101"/>
      <c r="X19" s="101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787853</v>
      </c>
      <c r="E20">
        <v>685186</v>
      </c>
      <c r="F20">
        <v>7.1901380000000001</v>
      </c>
      <c r="G20">
        <v>0</v>
      </c>
      <c r="H20">
        <v>89.7</v>
      </c>
      <c r="I20">
        <v>17.600000000000001</v>
      </c>
      <c r="J20">
        <v>118.7</v>
      </c>
      <c r="K20">
        <v>327.8</v>
      </c>
      <c r="L20">
        <v>1.0130999999999999</v>
      </c>
      <c r="M20">
        <v>86.058999999999997</v>
      </c>
      <c r="N20">
        <v>92.076999999999998</v>
      </c>
      <c r="O20">
        <v>89.290999999999997</v>
      </c>
      <c r="P20">
        <v>8</v>
      </c>
      <c r="Q20">
        <v>23.6</v>
      </c>
      <c r="R20">
        <v>20.6</v>
      </c>
      <c r="S20">
        <v>4.88</v>
      </c>
      <c r="T20" s="16">
        <v>17</v>
      </c>
      <c r="U20" s="23">
        <f t="shared" si="1"/>
        <v>2846</v>
      </c>
      <c r="V20" s="16"/>
      <c r="W20" s="101"/>
      <c r="X20" s="101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785007</v>
      </c>
      <c r="E21">
        <v>684789</v>
      </c>
      <c r="F21">
        <v>7.0828610000000003</v>
      </c>
      <c r="G21">
        <v>0</v>
      </c>
      <c r="H21">
        <v>88.343000000000004</v>
      </c>
      <c r="I21">
        <v>21</v>
      </c>
      <c r="J21">
        <v>209.5</v>
      </c>
      <c r="K21">
        <v>237.1</v>
      </c>
      <c r="L21">
        <v>1.0127999999999999</v>
      </c>
      <c r="M21">
        <v>85.731999999999999</v>
      </c>
      <c r="N21">
        <v>90.245999999999995</v>
      </c>
      <c r="O21">
        <v>87.804000000000002</v>
      </c>
      <c r="P21">
        <v>19.100000000000001</v>
      </c>
      <c r="Q21">
        <v>24.8</v>
      </c>
      <c r="R21">
        <v>20.6</v>
      </c>
      <c r="S21">
        <v>4.88</v>
      </c>
      <c r="T21" s="16">
        <v>16</v>
      </c>
      <c r="U21" s="23">
        <f t="shared" si="1"/>
        <v>5028</v>
      </c>
      <c r="V21" s="16"/>
      <c r="W21" s="101"/>
      <c r="X21" s="101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779979</v>
      </c>
      <c r="E22">
        <v>684082</v>
      </c>
      <c r="F22">
        <v>7.1240209999999999</v>
      </c>
      <c r="G22">
        <v>0</v>
      </c>
      <c r="H22">
        <v>88.738</v>
      </c>
      <c r="I22">
        <v>21.1</v>
      </c>
      <c r="J22">
        <v>204.2</v>
      </c>
      <c r="K22">
        <v>222.4</v>
      </c>
      <c r="L22">
        <v>1.0129999999999999</v>
      </c>
      <c r="M22">
        <v>85.867999999999995</v>
      </c>
      <c r="N22">
        <v>91.700999999999993</v>
      </c>
      <c r="O22">
        <v>88.207999999999998</v>
      </c>
      <c r="P22">
        <v>19</v>
      </c>
      <c r="Q22">
        <v>24.7</v>
      </c>
      <c r="R22">
        <v>20.2</v>
      </c>
      <c r="S22">
        <v>4.88</v>
      </c>
      <c r="T22" s="16">
        <v>15</v>
      </c>
      <c r="U22" s="23">
        <f t="shared" si="1"/>
        <v>4901</v>
      </c>
      <c r="V22" s="16"/>
      <c r="W22" s="101"/>
      <c r="X22" s="101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775078</v>
      </c>
      <c r="E23">
        <v>683395</v>
      </c>
      <c r="F23">
        <v>7.2066679999999996</v>
      </c>
      <c r="G23">
        <v>0</v>
      </c>
      <c r="H23">
        <v>91.832999999999998</v>
      </c>
      <c r="I23">
        <v>20.8</v>
      </c>
      <c r="J23">
        <v>216.2</v>
      </c>
      <c r="K23">
        <v>235.6</v>
      </c>
      <c r="L23">
        <v>1.0130999999999999</v>
      </c>
      <c r="M23">
        <v>89.3</v>
      </c>
      <c r="N23">
        <v>93.57</v>
      </c>
      <c r="O23">
        <v>89.456000000000003</v>
      </c>
      <c r="P23">
        <v>19</v>
      </c>
      <c r="Q23">
        <v>24</v>
      </c>
      <c r="R23">
        <v>20.399999999999999</v>
      </c>
      <c r="S23">
        <v>4.88</v>
      </c>
      <c r="T23" s="22">
        <v>14</v>
      </c>
      <c r="U23" s="23">
        <f t="shared" si="1"/>
        <v>5188</v>
      </c>
      <c r="V23" s="24">
        <v>15</v>
      </c>
      <c r="W23" s="101"/>
      <c r="X23" s="101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769890</v>
      </c>
      <c r="E24">
        <v>682691</v>
      </c>
      <c r="F24">
        <v>7.3801680000000003</v>
      </c>
      <c r="G24">
        <v>0</v>
      </c>
      <c r="H24">
        <v>92.106999999999999</v>
      </c>
      <c r="I24">
        <v>21.1</v>
      </c>
      <c r="J24">
        <v>210</v>
      </c>
      <c r="K24">
        <v>235</v>
      </c>
      <c r="L24">
        <v>1.0134000000000001</v>
      </c>
      <c r="M24">
        <v>90.736000000000004</v>
      </c>
      <c r="N24">
        <v>94.129000000000005</v>
      </c>
      <c r="O24">
        <v>91.998000000000005</v>
      </c>
      <c r="P24">
        <v>19.100000000000001</v>
      </c>
      <c r="Q24">
        <v>24.6</v>
      </c>
      <c r="R24">
        <v>20.8</v>
      </c>
      <c r="S24">
        <v>4.8899999999999997</v>
      </c>
      <c r="T24" s="16">
        <v>13</v>
      </c>
      <c r="U24" s="23">
        <f t="shared" si="1"/>
        <v>5040</v>
      </c>
      <c r="V24" s="16"/>
      <c r="W24" s="101"/>
      <c r="X24" s="101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764850</v>
      </c>
      <c r="E25">
        <v>682009</v>
      </c>
      <c r="F25">
        <v>7.4009260000000001</v>
      </c>
      <c r="G25">
        <v>0</v>
      </c>
      <c r="H25">
        <v>91.701999999999998</v>
      </c>
      <c r="I25">
        <v>20.7</v>
      </c>
      <c r="J25">
        <v>214.3</v>
      </c>
      <c r="K25">
        <v>255.2</v>
      </c>
      <c r="L25">
        <v>1.0135000000000001</v>
      </c>
      <c r="M25">
        <v>89.643000000000001</v>
      </c>
      <c r="N25">
        <v>94.373000000000005</v>
      </c>
      <c r="O25">
        <v>92.194999999999993</v>
      </c>
      <c r="P25">
        <v>19.3</v>
      </c>
      <c r="Q25">
        <v>24.6</v>
      </c>
      <c r="R25">
        <v>20.6</v>
      </c>
      <c r="S25">
        <v>4.88</v>
      </c>
      <c r="T25" s="16">
        <v>12</v>
      </c>
      <c r="U25" s="23">
        <f t="shared" si="1"/>
        <v>5144</v>
      </c>
      <c r="V25" s="16"/>
      <c r="W25" s="101"/>
      <c r="X25" s="101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759706</v>
      </c>
      <c r="E26">
        <v>681310</v>
      </c>
      <c r="F26">
        <v>7.2381869999999999</v>
      </c>
      <c r="G26">
        <v>0</v>
      </c>
      <c r="H26">
        <v>89.501999999999995</v>
      </c>
      <c r="I26">
        <v>20.399999999999999</v>
      </c>
      <c r="J26">
        <v>215.3</v>
      </c>
      <c r="K26">
        <v>237.9</v>
      </c>
      <c r="L26">
        <v>1.0132000000000001</v>
      </c>
      <c r="M26">
        <v>86.44</v>
      </c>
      <c r="N26">
        <v>92.575000000000003</v>
      </c>
      <c r="O26">
        <v>89.811999999999998</v>
      </c>
      <c r="P26">
        <v>19.2</v>
      </c>
      <c r="Q26">
        <v>22.2</v>
      </c>
      <c r="R26">
        <v>20.2</v>
      </c>
      <c r="S26">
        <v>4.88</v>
      </c>
      <c r="T26" s="16">
        <v>11</v>
      </c>
      <c r="U26" s="23">
        <f t="shared" si="1"/>
        <v>5165</v>
      </c>
      <c r="V26" s="16"/>
      <c r="W26" s="101"/>
      <c r="X26" s="101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754541</v>
      </c>
      <c r="E27">
        <v>680593</v>
      </c>
      <c r="F27">
        <v>7.0173779999999999</v>
      </c>
      <c r="G27">
        <v>0</v>
      </c>
      <c r="H27">
        <v>90.13</v>
      </c>
      <c r="I27">
        <v>20.5</v>
      </c>
      <c r="J27">
        <v>222.6</v>
      </c>
      <c r="K27">
        <v>240.7</v>
      </c>
      <c r="L27">
        <v>1.0126999999999999</v>
      </c>
      <c r="M27">
        <v>86.587000000000003</v>
      </c>
      <c r="N27">
        <v>92.649000000000001</v>
      </c>
      <c r="O27">
        <v>86.81</v>
      </c>
      <c r="P27">
        <v>19.2</v>
      </c>
      <c r="Q27">
        <v>23.1</v>
      </c>
      <c r="R27">
        <v>20.399999999999999</v>
      </c>
      <c r="S27">
        <v>4.88</v>
      </c>
      <c r="T27" s="16">
        <v>10</v>
      </c>
      <c r="U27" s="23">
        <f t="shared" si="1"/>
        <v>5341</v>
      </c>
      <c r="V27" s="16"/>
      <c r="W27" s="101"/>
      <c r="X27" s="101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749200</v>
      </c>
      <c r="E28">
        <v>679857</v>
      </c>
      <c r="F28">
        <v>7.2015770000000003</v>
      </c>
      <c r="G28">
        <v>0</v>
      </c>
      <c r="H28">
        <v>89.331999999999994</v>
      </c>
      <c r="I28">
        <v>20.7</v>
      </c>
      <c r="J28">
        <v>221</v>
      </c>
      <c r="K28">
        <v>246.8</v>
      </c>
      <c r="L28">
        <v>1.0130999999999999</v>
      </c>
      <c r="M28">
        <v>86.244</v>
      </c>
      <c r="N28">
        <v>92.594999999999999</v>
      </c>
      <c r="O28">
        <v>89.337000000000003</v>
      </c>
      <c r="P28">
        <v>19.2</v>
      </c>
      <c r="Q28">
        <v>23.9</v>
      </c>
      <c r="R28">
        <v>20.3</v>
      </c>
      <c r="S28">
        <v>4.8899999999999997</v>
      </c>
      <c r="T28" s="16">
        <v>9</v>
      </c>
      <c r="U28" s="23">
        <f t="shared" si="1"/>
        <v>5303</v>
      </c>
      <c r="V28" s="16"/>
      <c r="W28" s="101"/>
      <c r="X28" s="101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743897</v>
      </c>
      <c r="E29">
        <v>679120</v>
      </c>
      <c r="F29">
        <v>7.1894140000000002</v>
      </c>
      <c r="G29">
        <v>0</v>
      </c>
      <c r="H29">
        <v>89.185000000000002</v>
      </c>
      <c r="I29">
        <v>20.8</v>
      </c>
      <c r="J29">
        <v>210.3</v>
      </c>
      <c r="K29">
        <v>236.7</v>
      </c>
      <c r="L29">
        <v>1.0130999999999999</v>
      </c>
      <c r="M29">
        <v>86.311000000000007</v>
      </c>
      <c r="N29">
        <v>92.012</v>
      </c>
      <c r="O29">
        <v>89.113</v>
      </c>
      <c r="P29">
        <v>17.8</v>
      </c>
      <c r="Q29">
        <v>24.3</v>
      </c>
      <c r="R29">
        <v>20.2</v>
      </c>
      <c r="S29">
        <v>4.8899999999999997</v>
      </c>
      <c r="T29" s="16">
        <v>8</v>
      </c>
      <c r="U29" s="23">
        <f t="shared" si="1"/>
        <v>5060</v>
      </c>
      <c r="V29" s="16"/>
      <c r="W29" s="101"/>
      <c r="X29" s="101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738837</v>
      </c>
      <c r="E30">
        <v>678415</v>
      </c>
      <c r="F30">
        <v>7.0072660000000004</v>
      </c>
      <c r="G30">
        <v>0</v>
      </c>
      <c r="H30">
        <v>91.566999999999993</v>
      </c>
      <c r="I30">
        <v>21</v>
      </c>
      <c r="J30">
        <v>219.4</v>
      </c>
      <c r="K30">
        <v>239.2</v>
      </c>
      <c r="L30">
        <v>1.0126999999999999</v>
      </c>
      <c r="M30">
        <v>86.453999999999994</v>
      </c>
      <c r="N30">
        <v>93.272000000000006</v>
      </c>
      <c r="O30">
        <v>86.756</v>
      </c>
      <c r="P30">
        <v>18.899999999999999</v>
      </c>
      <c r="Q30">
        <v>25</v>
      </c>
      <c r="R30">
        <v>20.6</v>
      </c>
      <c r="S30">
        <v>4.87</v>
      </c>
      <c r="T30" s="22">
        <v>7</v>
      </c>
      <c r="U30" s="23">
        <f t="shared" si="1"/>
        <v>5267</v>
      </c>
      <c r="V30" s="24">
        <v>8</v>
      </c>
      <c r="W30" s="101"/>
      <c r="X30" s="101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733570</v>
      </c>
      <c r="E31">
        <v>677698</v>
      </c>
      <c r="F31">
        <v>7.3742020000000004</v>
      </c>
      <c r="G31">
        <v>0</v>
      </c>
      <c r="H31">
        <v>91.590999999999994</v>
      </c>
      <c r="I31">
        <v>21.8</v>
      </c>
      <c r="J31">
        <v>120.3</v>
      </c>
      <c r="K31">
        <v>326.39999999999998</v>
      </c>
      <c r="L31">
        <v>1.0133000000000001</v>
      </c>
      <c r="M31">
        <v>88.256</v>
      </c>
      <c r="N31">
        <v>93.962000000000003</v>
      </c>
      <c r="O31">
        <v>92.177000000000007</v>
      </c>
      <c r="P31">
        <v>8.3000000000000007</v>
      </c>
      <c r="Q31">
        <v>31.5</v>
      </c>
      <c r="R31">
        <v>21.5</v>
      </c>
      <c r="S31">
        <v>4.88</v>
      </c>
      <c r="T31" s="16">
        <v>6</v>
      </c>
      <c r="U31" s="23">
        <f t="shared" si="1"/>
        <v>2888</v>
      </c>
      <c r="V31" s="5"/>
      <c r="W31" s="101"/>
      <c r="X31" s="101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730682</v>
      </c>
      <c r="E32">
        <v>677307</v>
      </c>
      <c r="F32">
        <v>7.5961949999999998</v>
      </c>
      <c r="G32">
        <v>0</v>
      </c>
      <c r="H32">
        <v>90.623000000000005</v>
      </c>
      <c r="I32">
        <v>18.399999999999999</v>
      </c>
      <c r="J32">
        <v>149.6</v>
      </c>
      <c r="K32">
        <v>324.7</v>
      </c>
      <c r="L32">
        <v>1.0158</v>
      </c>
      <c r="M32">
        <v>87.116</v>
      </c>
      <c r="N32">
        <v>92.712999999999994</v>
      </c>
      <c r="O32">
        <v>90.25</v>
      </c>
      <c r="P32">
        <v>5.8</v>
      </c>
      <c r="Q32">
        <v>25.3</v>
      </c>
      <c r="R32">
        <v>8.3000000000000007</v>
      </c>
      <c r="S32">
        <v>4.87</v>
      </c>
      <c r="T32" s="16">
        <v>5</v>
      </c>
      <c r="U32" s="23">
        <f t="shared" si="1"/>
        <v>3582</v>
      </c>
      <c r="V32" s="5"/>
      <c r="W32" s="101"/>
      <c r="X32" s="101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727100</v>
      </c>
      <c r="E33">
        <v>676812</v>
      </c>
      <c r="F33">
        <v>7.093089</v>
      </c>
      <c r="G33">
        <v>0</v>
      </c>
      <c r="H33">
        <v>88.638000000000005</v>
      </c>
      <c r="I33">
        <v>21.2</v>
      </c>
      <c r="J33">
        <v>218.1</v>
      </c>
      <c r="K33">
        <v>243.6</v>
      </c>
      <c r="L33">
        <v>1.0128999999999999</v>
      </c>
      <c r="M33">
        <v>86.384</v>
      </c>
      <c r="N33">
        <v>92.004000000000005</v>
      </c>
      <c r="O33">
        <v>87.804000000000002</v>
      </c>
      <c r="P33">
        <v>18.899999999999999</v>
      </c>
      <c r="Q33">
        <v>25.1</v>
      </c>
      <c r="R33">
        <v>20.2</v>
      </c>
      <c r="S33">
        <v>4.87</v>
      </c>
      <c r="T33" s="16">
        <v>4</v>
      </c>
      <c r="U33" s="23">
        <f t="shared" si="1"/>
        <v>5233</v>
      </c>
      <c r="V33" s="5"/>
      <c r="W33" s="101"/>
      <c r="X33" s="101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721867</v>
      </c>
      <c r="E34">
        <v>676078</v>
      </c>
      <c r="F34">
        <v>7.024775</v>
      </c>
      <c r="G34">
        <v>0</v>
      </c>
      <c r="H34">
        <v>87.864000000000004</v>
      </c>
      <c r="I34">
        <v>21</v>
      </c>
      <c r="J34">
        <v>221.4</v>
      </c>
      <c r="K34">
        <v>298.3</v>
      </c>
      <c r="L34">
        <v>1.0126999999999999</v>
      </c>
      <c r="M34">
        <v>85.438999999999993</v>
      </c>
      <c r="N34">
        <v>90.16</v>
      </c>
      <c r="O34">
        <v>86.944000000000003</v>
      </c>
      <c r="P34">
        <v>18.7</v>
      </c>
      <c r="Q34">
        <v>25.9</v>
      </c>
      <c r="R34">
        <v>20.5</v>
      </c>
      <c r="S34">
        <v>4.87</v>
      </c>
      <c r="T34" s="16">
        <v>3</v>
      </c>
      <c r="U34" s="23">
        <f t="shared" si="1"/>
        <v>5310</v>
      </c>
      <c r="V34" s="5"/>
      <c r="W34" s="236"/>
      <c r="X34" s="135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716557</v>
      </c>
      <c r="E35">
        <v>675328</v>
      </c>
      <c r="F35">
        <v>7.0359109999999996</v>
      </c>
      <c r="G35">
        <v>0</v>
      </c>
      <c r="H35">
        <v>88.102999999999994</v>
      </c>
      <c r="I35">
        <v>21</v>
      </c>
      <c r="J35">
        <v>219.5</v>
      </c>
      <c r="K35">
        <v>241.9</v>
      </c>
      <c r="L35">
        <v>1.0127999999999999</v>
      </c>
      <c r="M35">
        <v>85.960999999999999</v>
      </c>
      <c r="N35">
        <v>90.066999999999993</v>
      </c>
      <c r="O35">
        <v>87.122</v>
      </c>
      <c r="P35">
        <v>18.600000000000001</v>
      </c>
      <c r="Q35">
        <v>24.9</v>
      </c>
      <c r="R35">
        <v>20.5</v>
      </c>
      <c r="S35">
        <v>4.87</v>
      </c>
      <c r="T35" s="16">
        <v>2</v>
      </c>
      <c r="U35" s="23">
        <f t="shared" si="1"/>
        <v>5267</v>
      </c>
      <c r="V35" s="5"/>
      <c r="W35" s="102"/>
      <c r="X35" s="101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711290</v>
      </c>
      <c r="E36">
        <v>674586</v>
      </c>
      <c r="F36">
        <v>7.0852180000000002</v>
      </c>
      <c r="G36">
        <v>0</v>
      </c>
      <c r="H36">
        <v>89.634</v>
      </c>
      <c r="I36">
        <v>21.5</v>
      </c>
      <c r="J36">
        <v>217.2</v>
      </c>
      <c r="K36">
        <v>277.10000000000002</v>
      </c>
      <c r="L36">
        <v>1.0127999999999999</v>
      </c>
      <c r="M36">
        <v>86.837999999999994</v>
      </c>
      <c r="N36">
        <v>92.787999999999997</v>
      </c>
      <c r="O36">
        <v>87.884</v>
      </c>
      <c r="P36">
        <v>18.399999999999999</v>
      </c>
      <c r="Q36">
        <v>25.5</v>
      </c>
      <c r="R36">
        <v>20.8</v>
      </c>
      <c r="S36">
        <v>4.88</v>
      </c>
      <c r="T36" s="16">
        <v>1</v>
      </c>
      <c r="U36" s="23">
        <f t="shared" si="1"/>
        <v>5210</v>
      </c>
      <c r="V36" s="5"/>
      <c r="W36" s="102"/>
      <c r="X36" s="101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706080</v>
      </c>
      <c r="E37">
        <v>673862</v>
      </c>
      <c r="F37">
        <v>7.1663540000000001</v>
      </c>
      <c r="G37">
        <v>0</v>
      </c>
      <c r="H37">
        <v>91.683000000000007</v>
      </c>
      <c r="I37">
        <v>21.7</v>
      </c>
      <c r="J37">
        <v>208.8</v>
      </c>
      <c r="K37">
        <v>234</v>
      </c>
      <c r="L37">
        <v>1.0129999999999999</v>
      </c>
      <c r="M37">
        <v>87.578999999999994</v>
      </c>
      <c r="N37">
        <v>93.528999999999996</v>
      </c>
      <c r="O37">
        <v>89.113</v>
      </c>
      <c r="P37">
        <v>19.100000000000001</v>
      </c>
      <c r="Q37">
        <v>25.9</v>
      </c>
      <c r="R37">
        <v>21</v>
      </c>
      <c r="S37">
        <v>4.87</v>
      </c>
      <c r="T37" s="1"/>
      <c r="U37" s="26"/>
      <c r="V37" s="5"/>
      <c r="W37" s="102"/>
      <c r="X37" s="101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2"/>
      <c r="X38" s="293"/>
      <c r="Y38" s="29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2"/>
      <c r="X39" s="293"/>
      <c r="Y39" s="29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2"/>
      <c r="X40" s="293"/>
      <c r="Y40" s="29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5"/>
      <c r="X41" s="296"/>
      <c r="Y41" s="297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3" t="s">
        <v>127</v>
      </c>
      <c r="X1" s="253" t="s">
        <v>128</v>
      </c>
      <c r="Y1" s="256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4"/>
      <c r="X2" s="254"/>
      <c r="Y2" s="257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4"/>
      <c r="X3" s="254"/>
      <c r="Y3" s="257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4"/>
      <c r="X4" s="254"/>
      <c r="Y4" s="257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5"/>
      <c r="X5" s="255"/>
      <c r="Y5" s="258"/>
    </row>
    <row r="6" spans="1:25">
      <c r="A6" s="21">
        <v>32</v>
      </c>
      <c r="D6">
        <v>193883</v>
      </c>
      <c r="T6" s="22">
        <v>31</v>
      </c>
      <c r="U6" s="23">
        <f>D6-D7</f>
        <v>230</v>
      </c>
      <c r="V6" s="4"/>
      <c r="W6" s="240"/>
      <c r="X6" s="240"/>
      <c r="Y6" s="246"/>
    </row>
    <row r="7" spans="1:25">
      <c r="A7" s="21">
        <v>31</v>
      </c>
      <c r="D7">
        <v>193653</v>
      </c>
      <c r="T7" s="22">
        <v>30</v>
      </c>
      <c r="U7" s="23">
        <f>D7-D8</f>
        <v>266</v>
      </c>
      <c r="V7" s="24">
        <v>1</v>
      </c>
      <c r="W7" s="122"/>
      <c r="X7" s="122"/>
      <c r="Y7" s="237">
        <f t="shared" ref="Y7:Y36" si="0">((X7*100)/D7)-100</f>
        <v>-100</v>
      </c>
    </row>
    <row r="8" spans="1:25">
      <c r="A8" s="16">
        <v>30</v>
      </c>
      <c r="D8">
        <v>193387</v>
      </c>
      <c r="T8" s="16">
        <v>29</v>
      </c>
      <c r="U8" s="23">
        <f>D8-D9</f>
        <v>283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193104</v>
      </c>
      <c r="E9">
        <v>147868</v>
      </c>
      <c r="F9">
        <v>4.1687969999999996</v>
      </c>
      <c r="G9">
        <v>2</v>
      </c>
      <c r="H9">
        <v>45.558999999999997</v>
      </c>
      <c r="I9">
        <v>15.1</v>
      </c>
      <c r="J9">
        <v>9.9</v>
      </c>
      <c r="K9">
        <v>14.5</v>
      </c>
      <c r="L9">
        <v>1.0065999999999999</v>
      </c>
      <c r="M9">
        <v>45.268000000000001</v>
      </c>
      <c r="N9">
        <v>45.838000000000001</v>
      </c>
      <c r="O9">
        <v>45.305999999999997</v>
      </c>
      <c r="P9">
        <v>8.6</v>
      </c>
      <c r="Q9">
        <v>22.5</v>
      </c>
      <c r="R9">
        <v>11.4</v>
      </c>
      <c r="S9">
        <v>4.71</v>
      </c>
      <c r="T9" s="22">
        <v>28</v>
      </c>
      <c r="U9" s="23">
        <f t="shared" ref="U9:U36" si="1">D9-D10</f>
        <v>237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192867</v>
      </c>
      <c r="E10">
        <v>147811</v>
      </c>
      <c r="F10">
        <v>4.1884730000000001</v>
      </c>
      <c r="G10">
        <v>2</v>
      </c>
      <c r="H10">
        <v>45.524000000000001</v>
      </c>
      <c r="I10">
        <v>16.600000000000001</v>
      </c>
      <c r="J10">
        <v>10.1</v>
      </c>
      <c r="K10">
        <v>15.1</v>
      </c>
      <c r="L10">
        <v>1.0065999999999999</v>
      </c>
      <c r="M10">
        <v>45.067999999999998</v>
      </c>
      <c r="N10">
        <v>45.78</v>
      </c>
      <c r="O10">
        <v>45.61</v>
      </c>
      <c r="P10">
        <v>10.6</v>
      </c>
      <c r="Q10">
        <v>25.7</v>
      </c>
      <c r="R10">
        <v>11.6</v>
      </c>
      <c r="S10">
        <v>4.71</v>
      </c>
      <c r="T10" s="16">
        <v>27</v>
      </c>
      <c r="U10" s="23">
        <f t="shared" si="1"/>
        <v>242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192625</v>
      </c>
      <c r="E11">
        <v>147752</v>
      </c>
      <c r="F11">
        <v>4.1569120000000002</v>
      </c>
      <c r="G11">
        <v>2</v>
      </c>
      <c r="H11">
        <v>45.402999999999999</v>
      </c>
      <c r="I11">
        <v>14.9</v>
      </c>
      <c r="J11">
        <v>12</v>
      </c>
      <c r="K11">
        <v>16.2</v>
      </c>
      <c r="L11">
        <v>1.0065</v>
      </c>
      <c r="M11">
        <v>45.055</v>
      </c>
      <c r="N11">
        <v>45.802</v>
      </c>
      <c r="O11">
        <v>45.292000000000002</v>
      </c>
      <c r="P11">
        <v>9.6</v>
      </c>
      <c r="Q11">
        <v>20.100000000000001</v>
      </c>
      <c r="R11">
        <v>12.1</v>
      </c>
      <c r="S11">
        <v>4.71</v>
      </c>
      <c r="T11" s="16">
        <v>26</v>
      </c>
      <c r="U11" s="23">
        <f t="shared" si="1"/>
        <v>287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192338</v>
      </c>
      <c r="E12">
        <v>147682</v>
      </c>
      <c r="F12">
        <v>4.1393649999999997</v>
      </c>
      <c r="G12">
        <v>2</v>
      </c>
      <c r="H12">
        <v>45.579000000000001</v>
      </c>
      <c r="I12">
        <v>14.7</v>
      </c>
      <c r="J12">
        <v>10.1</v>
      </c>
      <c r="K12">
        <v>16.399999999999999</v>
      </c>
      <c r="L12">
        <v>1.0064</v>
      </c>
      <c r="M12">
        <v>45.13</v>
      </c>
      <c r="N12">
        <v>45.81</v>
      </c>
      <c r="O12">
        <v>45.168999999999997</v>
      </c>
      <c r="P12">
        <v>9.9</v>
      </c>
      <c r="Q12">
        <v>22.1</v>
      </c>
      <c r="R12">
        <v>12.7</v>
      </c>
      <c r="S12">
        <v>4.71</v>
      </c>
      <c r="T12" s="16">
        <v>25</v>
      </c>
      <c r="U12" s="23">
        <f t="shared" si="1"/>
        <v>243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192095</v>
      </c>
      <c r="E13">
        <v>147623</v>
      </c>
      <c r="F13">
        <v>4.2197069999999997</v>
      </c>
      <c r="G13">
        <v>2</v>
      </c>
      <c r="H13">
        <v>45.633000000000003</v>
      </c>
      <c r="I13">
        <v>13.2</v>
      </c>
      <c r="J13">
        <v>9.6</v>
      </c>
      <c r="K13">
        <v>10.4</v>
      </c>
      <c r="L13">
        <v>1.0067999999999999</v>
      </c>
      <c r="M13">
        <v>45.392000000000003</v>
      </c>
      <c r="N13">
        <v>45.79</v>
      </c>
      <c r="O13">
        <v>45.673999999999999</v>
      </c>
      <c r="P13">
        <v>9.1</v>
      </c>
      <c r="Q13">
        <v>20.100000000000001</v>
      </c>
      <c r="R13">
        <v>9.8000000000000007</v>
      </c>
      <c r="S13">
        <v>4.71</v>
      </c>
      <c r="T13" s="16">
        <v>24</v>
      </c>
      <c r="U13" s="23">
        <f t="shared" si="1"/>
        <v>231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191864</v>
      </c>
      <c r="E14">
        <v>147568</v>
      </c>
      <c r="F14">
        <v>4.1758430000000004</v>
      </c>
      <c r="G14">
        <v>2</v>
      </c>
      <c r="H14">
        <v>45.427</v>
      </c>
      <c r="I14">
        <v>15.1</v>
      </c>
      <c r="J14">
        <v>11.4</v>
      </c>
      <c r="K14">
        <v>17.600000000000001</v>
      </c>
      <c r="L14">
        <v>1.0065</v>
      </c>
      <c r="M14">
        <v>45.01</v>
      </c>
      <c r="N14">
        <v>45.779000000000003</v>
      </c>
      <c r="O14">
        <v>45.604999999999997</v>
      </c>
      <c r="P14">
        <v>10.4</v>
      </c>
      <c r="Q14">
        <v>19.8</v>
      </c>
      <c r="R14">
        <v>12.4</v>
      </c>
      <c r="S14">
        <v>4.72</v>
      </c>
      <c r="T14" s="16">
        <v>23</v>
      </c>
      <c r="U14" s="23">
        <f t="shared" si="1"/>
        <v>273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191591</v>
      </c>
      <c r="E15">
        <v>147502</v>
      </c>
      <c r="F15">
        <v>4.1198540000000001</v>
      </c>
      <c r="G15">
        <v>2</v>
      </c>
      <c r="H15">
        <v>45.401000000000003</v>
      </c>
      <c r="I15">
        <v>16.5</v>
      </c>
      <c r="J15">
        <v>12.2</v>
      </c>
      <c r="K15">
        <v>16.899999999999999</v>
      </c>
      <c r="L15">
        <v>1.0063</v>
      </c>
      <c r="M15">
        <v>45.05</v>
      </c>
      <c r="N15">
        <v>45.8</v>
      </c>
      <c r="O15">
        <v>45.125</v>
      </c>
      <c r="P15">
        <v>12.1</v>
      </c>
      <c r="Q15">
        <v>23.2</v>
      </c>
      <c r="R15">
        <v>13.8</v>
      </c>
      <c r="S15">
        <v>4.72</v>
      </c>
      <c r="T15" s="16">
        <v>22</v>
      </c>
      <c r="U15" s="23">
        <f t="shared" si="1"/>
        <v>293</v>
      </c>
      <c r="V15" s="16"/>
      <c r="W15" s="122"/>
      <c r="X15" s="122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191298</v>
      </c>
      <c r="E16">
        <v>147430</v>
      </c>
      <c r="F16">
        <v>4.143777</v>
      </c>
      <c r="G16">
        <v>2</v>
      </c>
      <c r="H16">
        <v>45.555</v>
      </c>
      <c r="I16">
        <v>15.6</v>
      </c>
      <c r="J16">
        <v>10.6</v>
      </c>
      <c r="K16">
        <v>16.7</v>
      </c>
      <c r="L16">
        <v>1.0064</v>
      </c>
      <c r="M16">
        <v>45.171999999999997</v>
      </c>
      <c r="N16">
        <v>45.857999999999997</v>
      </c>
      <c r="O16">
        <v>45.171999999999997</v>
      </c>
      <c r="P16">
        <v>9.6999999999999993</v>
      </c>
      <c r="Q16">
        <v>22.1</v>
      </c>
      <c r="R16">
        <v>12.4</v>
      </c>
      <c r="S16">
        <v>4.72</v>
      </c>
      <c r="T16" s="22">
        <v>21</v>
      </c>
      <c r="U16" s="23">
        <f t="shared" si="1"/>
        <v>255</v>
      </c>
      <c r="V16" s="24">
        <v>22</v>
      </c>
      <c r="W16" s="109"/>
      <c r="X16" s="109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191043</v>
      </c>
      <c r="E17">
        <v>147368</v>
      </c>
      <c r="F17">
        <v>4.16554</v>
      </c>
      <c r="G17">
        <v>2</v>
      </c>
      <c r="H17">
        <v>45.552</v>
      </c>
      <c r="I17">
        <v>18.399999999999999</v>
      </c>
      <c r="J17">
        <v>9.9</v>
      </c>
      <c r="K17">
        <v>12.2</v>
      </c>
      <c r="L17">
        <v>1.0064</v>
      </c>
      <c r="M17">
        <v>45.18</v>
      </c>
      <c r="N17">
        <v>45.832999999999998</v>
      </c>
      <c r="O17">
        <v>45.585999999999999</v>
      </c>
      <c r="P17">
        <v>11.6</v>
      </c>
      <c r="Q17">
        <v>26.9</v>
      </c>
      <c r="R17">
        <v>13</v>
      </c>
      <c r="S17">
        <v>4.72</v>
      </c>
      <c r="T17" s="16">
        <v>20</v>
      </c>
      <c r="U17" s="23">
        <f t="shared" si="1"/>
        <v>237</v>
      </c>
      <c r="V17" s="16"/>
      <c r="W17" s="109"/>
      <c r="X17" s="109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190806</v>
      </c>
      <c r="E18">
        <v>147311</v>
      </c>
      <c r="F18">
        <v>4.1780619999999997</v>
      </c>
      <c r="G18">
        <v>2</v>
      </c>
      <c r="H18">
        <v>45.476999999999997</v>
      </c>
      <c r="I18">
        <v>17.3</v>
      </c>
      <c r="J18">
        <v>11</v>
      </c>
      <c r="K18">
        <v>16.399999999999999</v>
      </c>
      <c r="L18">
        <v>1.0065</v>
      </c>
      <c r="M18">
        <v>44.213000000000001</v>
      </c>
      <c r="N18">
        <v>45.902999999999999</v>
      </c>
      <c r="O18">
        <v>45.558</v>
      </c>
      <c r="P18">
        <v>9.1</v>
      </c>
      <c r="Q18">
        <v>26.8</v>
      </c>
      <c r="R18">
        <v>12</v>
      </c>
      <c r="S18">
        <v>4.72</v>
      </c>
      <c r="T18" s="16">
        <v>19</v>
      </c>
      <c r="U18" s="23">
        <f t="shared" si="1"/>
        <v>263</v>
      </c>
      <c r="V18" s="16"/>
      <c r="W18" s="109"/>
      <c r="X18" s="109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190543</v>
      </c>
      <c r="E19">
        <v>147246</v>
      </c>
      <c r="F19">
        <v>4.1337029999999997</v>
      </c>
      <c r="G19">
        <v>2</v>
      </c>
      <c r="H19">
        <v>45.420999999999999</v>
      </c>
      <c r="I19">
        <v>17.399999999999999</v>
      </c>
      <c r="J19">
        <v>12</v>
      </c>
      <c r="K19">
        <v>18.3</v>
      </c>
      <c r="L19">
        <v>1.0063</v>
      </c>
      <c r="M19">
        <v>44.89</v>
      </c>
      <c r="N19">
        <v>45.904000000000003</v>
      </c>
      <c r="O19">
        <v>45.302</v>
      </c>
      <c r="P19">
        <v>10.3</v>
      </c>
      <c r="Q19">
        <v>26.8</v>
      </c>
      <c r="R19">
        <v>13.7</v>
      </c>
      <c r="S19">
        <v>4.72</v>
      </c>
      <c r="T19" s="16">
        <v>18</v>
      </c>
      <c r="U19" s="23">
        <f t="shared" si="1"/>
        <v>288</v>
      </c>
      <c r="V19" s="16"/>
      <c r="W19" s="109"/>
      <c r="X19" s="109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190255</v>
      </c>
      <c r="E20">
        <v>147176</v>
      </c>
      <c r="F20">
        <v>4.1256680000000001</v>
      </c>
      <c r="G20">
        <v>2</v>
      </c>
      <c r="H20">
        <v>45.427999999999997</v>
      </c>
      <c r="I20">
        <v>16.3</v>
      </c>
      <c r="J20">
        <v>12.1</v>
      </c>
      <c r="K20">
        <v>19.3</v>
      </c>
      <c r="L20">
        <v>1.0063</v>
      </c>
      <c r="M20">
        <v>44.963000000000001</v>
      </c>
      <c r="N20">
        <v>45.908000000000001</v>
      </c>
      <c r="O20">
        <v>45.103000000000002</v>
      </c>
      <c r="P20">
        <v>9.3000000000000007</v>
      </c>
      <c r="Q20">
        <v>23.4</v>
      </c>
      <c r="R20">
        <v>13.3</v>
      </c>
      <c r="S20">
        <v>4.72</v>
      </c>
      <c r="T20" s="16">
        <v>17</v>
      </c>
      <c r="U20" s="23">
        <f t="shared" si="1"/>
        <v>291</v>
      </c>
      <c r="V20" s="16"/>
      <c r="W20" s="109"/>
      <c r="X20" s="109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189964</v>
      </c>
      <c r="E21">
        <v>147105</v>
      </c>
      <c r="F21">
        <v>4.1348979999999997</v>
      </c>
      <c r="G21">
        <v>2</v>
      </c>
      <c r="H21">
        <v>45.393999999999998</v>
      </c>
      <c r="I21">
        <v>16.899999999999999</v>
      </c>
      <c r="J21">
        <v>12</v>
      </c>
      <c r="K21">
        <v>17</v>
      </c>
      <c r="L21">
        <v>1.0063</v>
      </c>
      <c r="M21">
        <v>44.975000000000001</v>
      </c>
      <c r="N21">
        <v>45.84</v>
      </c>
      <c r="O21">
        <v>45.372</v>
      </c>
      <c r="P21">
        <v>10.1</v>
      </c>
      <c r="Q21">
        <v>26.8</v>
      </c>
      <c r="R21">
        <v>14</v>
      </c>
      <c r="S21">
        <v>4.72</v>
      </c>
      <c r="T21" s="16">
        <v>16</v>
      </c>
      <c r="U21" s="23">
        <f t="shared" si="1"/>
        <v>288</v>
      </c>
      <c r="V21" s="16"/>
      <c r="W21" s="109"/>
      <c r="X21" s="109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189676</v>
      </c>
      <c r="E22">
        <v>147034</v>
      </c>
      <c r="F22">
        <v>4.1396550000000003</v>
      </c>
      <c r="G22">
        <v>2</v>
      </c>
      <c r="H22">
        <v>45.381</v>
      </c>
      <c r="I22">
        <v>17.5</v>
      </c>
      <c r="J22">
        <v>12</v>
      </c>
      <c r="K22">
        <v>17.399999999999999</v>
      </c>
      <c r="L22">
        <v>1.0064</v>
      </c>
      <c r="M22">
        <v>44.877000000000002</v>
      </c>
      <c r="N22">
        <v>45.811999999999998</v>
      </c>
      <c r="O22">
        <v>45.280999999999999</v>
      </c>
      <c r="P22">
        <v>11.1</v>
      </c>
      <c r="Q22">
        <v>26.6</v>
      </c>
      <c r="R22">
        <v>13.2</v>
      </c>
      <c r="S22">
        <v>4.72</v>
      </c>
      <c r="T22" s="16">
        <v>15</v>
      </c>
      <c r="U22" s="23">
        <f t="shared" si="1"/>
        <v>288</v>
      </c>
      <c r="V22" s="16"/>
      <c r="W22" s="109"/>
      <c r="X22" s="109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189388</v>
      </c>
      <c r="E23">
        <v>146964</v>
      </c>
      <c r="F23">
        <v>4.1529280000000002</v>
      </c>
      <c r="G23">
        <v>2</v>
      </c>
      <c r="H23">
        <v>45.597999999999999</v>
      </c>
      <c r="I23">
        <v>15.6</v>
      </c>
      <c r="J23">
        <v>10.6</v>
      </c>
      <c r="K23">
        <v>16.7</v>
      </c>
      <c r="L23">
        <v>1.0064</v>
      </c>
      <c r="M23">
        <v>45.228000000000002</v>
      </c>
      <c r="N23">
        <v>45.954000000000001</v>
      </c>
      <c r="O23">
        <v>45.345999999999997</v>
      </c>
      <c r="P23">
        <v>9.5</v>
      </c>
      <c r="Q23">
        <v>24.3</v>
      </c>
      <c r="R23">
        <v>12.6</v>
      </c>
      <c r="S23">
        <v>4.72</v>
      </c>
      <c r="T23" s="22">
        <v>14</v>
      </c>
      <c r="U23" s="23">
        <f t="shared" si="1"/>
        <v>255</v>
      </c>
      <c r="V23" s="24">
        <v>15</v>
      </c>
      <c r="W23" s="109"/>
      <c r="X23" s="109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189133</v>
      </c>
      <c r="E24">
        <v>146902</v>
      </c>
      <c r="F24">
        <v>4.167999</v>
      </c>
      <c r="G24">
        <v>2</v>
      </c>
      <c r="H24">
        <v>45.628999999999998</v>
      </c>
      <c r="I24">
        <v>16.5</v>
      </c>
      <c r="J24">
        <v>10</v>
      </c>
      <c r="K24">
        <v>13.2</v>
      </c>
      <c r="L24">
        <v>1.0064</v>
      </c>
      <c r="M24">
        <v>45.311</v>
      </c>
      <c r="N24">
        <v>45.877000000000002</v>
      </c>
      <c r="O24">
        <v>45.7</v>
      </c>
      <c r="P24">
        <v>12.1</v>
      </c>
      <c r="Q24">
        <v>25</v>
      </c>
      <c r="R24">
        <v>13.4</v>
      </c>
      <c r="S24">
        <v>4.7300000000000004</v>
      </c>
      <c r="T24" s="16">
        <v>13</v>
      </c>
      <c r="U24" s="23">
        <f t="shared" si="1"/>
        <v>240</v>
      </c>
      <c r="V24" s="16"/>
      <c r="W24" s="109"/>
      <c r="X24" s="109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188893</v>
      </c>
      <c r="E25">
        <v>146844</v>
      </c>
      <c r="F25">
        <v>4.1769509999999999</v>
      </c>
      <c r="G25">
        <v>2</v>
      </c>
      <c r="H25">
        <v>45.631</v>
      </c>
      <c r="I25">
        <v>15.5</v>
      </c>
      <c r="J25">
        <v>10.4</v>
      </c>
      <c r="K25">
        <v>16.8</v>
      </c>
      <c r="L25">
        <v>1.0065</v>
      </c>
      <c r="M25">
        <v>45.137</v>
      </c>
      <c r="N25">
        <v>45.923000000000002</v>
      </c>
      <c r="O25">
        <v>45.701000000000001</v>
      </c>
      <c r="P25">
        <v>10.8</v>
      </c>
      <c r="Q25">
        <v>24.8</v>
      </c>
      <c r="R25">
        <v>12.8</v>
      </c>
      <c r="S25">
        <v>4.72</v>
      </c>
      <c r="T25" s="16">
        <v>12</v>
      </c>
      <c r="U25" s="23">
        <f t="shared" si="1"/>
        <v>248</v>
      </c>
      <c r="V25" s="16"/>
      <c r="W25" s="109"/>
      <c r="X25" s="109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188645</v>
      </c>
      <c r="E26">
        <v>146784</v>
      </c>
      <c r="F26">
        <v>4.132091</v>
      </c>
      <c r="G26">
        <v>2</v>
      </c>
      <c r="H26">
        <v>45.497</v>
      </c>
      <c r="I26">
        <v>14.1</v>
      </c>
      <c r="J26">
        <v>11.9</v>
      </c>
      <c r="K26">
        <v>17</v>
      </c>
      <c r="L26">
        <v>1.0063</v>
      </c>
      <c r="M26">
        <v>45.085999999999999</v>
      </c>
      <c r="N26">
        <v>45.886000000000003</v>
      </c>
      <c r="O26">
        <v>45.225999999999999</v>
      </c>
      <c r="P26">
        <v>10.6</v>
      </c>
      <c r="Q26">
        <v>18.600000000000001</v>
      </c>
      <c r="R26">
        <v>13.5</v>
      </c>
      <c r="S26">
        <v>4.7300000000000004</v>
      </c>
      <c r="T26" s="16">
        <v>11</v>
      </c>
      <c r="U26" s="23">
        <f t="shared" si="1"/>
        <v>285</v>
      </c>
      <c r="V26" s="16"/>
      <c r="W26" s="109"/>
      <c r="X26" s="109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188360</v>
      </c>
      <c r="E27">
        <v>146715</v>
      </c>
      <c r="F27">
        <v>4.1452499999999999</v>
      </c>
      <c r="G27">
        <v>2</v>
      </c>
      <c r="H27">
        <v>45.491999999999997</v>
      </c>
      <c r="I27">
        <v>14.3</v>
      </c>
      <c r="J27">
        <v>12.1</v>
      </c>
      <c r="K27">
        <v>18.2</v>
      </c>
      <c r="L27">
        <v>1.0064</v>
      </c>
      <c r="M27">
        <v>45.006999999999998</v>
      </c>
      <c r="N27">
        <v>45.881</v>
      </c>
      <c r="O27">
        <v>45.34</v>
      </c>
      <c r="P27">
        <v>10.4</v>
      </c>
      <c r="Q27">
        <v>20.6</v>
      </c>
      <c r="R27">
        <v>13.1</v>
      </c>
      <c r="S27">
        <v>4.7300000000000004</v>
      </c>
      <c r="T27" s="16">
        <v>10</v>
      </c>
      <c r="U27" s="23">
        <f t="shared" si="1"/>
        <v>290</v>
      </c>
      <c r="V27" s="16"/>
      <c r="W27" s="109"/>
      <c r="X27" s="109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188070</v>
      </c>
      <c r="E28">
        <v>146645</v>
      </c>
      <c r="F28">
        <v>4.1561570000000003</v>
      </c>
      <c r="G28">
        <v>2</v>
      </c>
      <c r="H28">
        <v>45.466000000000001</v>
      </c>
      <c r="I28">
        <v>15.4</v>
      </c>
      <c r="J28">
        <v>12</v>
      </c>
      <c r="K28">
        <v>16.600000000000001</v>
      </c>
      <c r="L28">
        <v>1.0065</v>
      </c>
      <c r="M28">
        <v>45.033000000000001</v>
      </c>
      <c r="N28">
        <v>45.884</v>
      </c>
      <c r="O28">
        <v>45.353999999999999</v>
      </c>
      <c r="P28">
        <v>10.1</v>
      </c>
      <c r="Q28">
        <v>24.6</v>
      </c>
      <c r="R28">
        <v>12.5</v>
      </c>
      <c r="S28">
        <v>4.7300000000000004</v>
      </c>
      <c r="T28" s="16">
        <v>9</v>
      </c>
      <c r="U28" s="23">
        <f t="shared" si="1"/>
        <v>286</v>
      </c>
      <c r="V28" s="16"/>
      <c r="W28" s="109"/>
      <c r="X28" s="109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187784</v>
      </c>
      <c r="E29">
        <v>146575</v>
      </c>
      <c r="F29">
        <v>4.1482130000000002</v>
      </c>
      <c r="G29">
        <v>2</v>
      </c>
      <c r="H29">
        <v>45.415999999999997</v>
      </c>
      <c r="I29">
        <v>15.7</v>
      </c>
      <c r="J29">
        <v>12.4</v>
      </c>
      <c r="K29">
        <v>18.3</v>
      </c>
      <c r="L29">
        <v>1.0064</v>
      </c>
      <c r="M29">
        <v>45.018000000000001</v>
      </c>
      <c r="N29">
        <v>45.881999999999998</v>
      </c>
      <c r="O29">
        <v>45.262999999999998</v>
      </c>
      <c r="P29">
        <v>8.8000000000000007</v>
      </c>
      <c r="Q29">
        <v>25</v>
      </c>
      <c r="R29">
        <v>12.6</v>
      </c>
      <c r="S29">
        <v>4.7300000000000004</v>
      </c>
      <c r="T29" s="16">
        <v>8</v>
      </c>
      <c r="U29" s="23">
        <f t="shared" si="1"/>
        <v>299</v>
      </c>
      <c r="V29" s="16"/>
      <c r="W29" s="109"/>
      <c r="X29" s="109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187485</v>
      </c>
      <c r="E30">
        <v>146502</v>
      </c>
      <c r="F30">
        <v>4.1302570000000003</v>
      </c>
      <c r="G30">
        <v>2</v>
      </c>
      <c r="H30">
        <v>46.273000000000003</v>
      </c>
      <c r="I30">
        <v>15.3</v>
      </c>
      <c r="J30">
        <v>5.3</v>
      </c>
      <c r="K30">
        <v>17.2</v>
      </c>
      <c r="L30">
        <v>1.0064</v>
      </c>
      <c r="M30">
        <v>45.076999999999998</v>
      </c>
      <c r="N30">
        <v>47.338000000000001</v>
      </c>
      <c r="O30">
        <v>45.13</v>
      </c>
      <c r="P30">
        <v>6</v>
      </c>
      <c r="Q30">
        <v>26.5</v>
      </c>
      <c r="R30">
        <v>13.1</v>
      </c>
      <c r="S30">
        <v>4.74</v>
      </c>
      <c r="T30" s="22">
        <v>7</v>
      </c>
      <c r="U30" s="23">
        <f t="shared" si="1"/>
        <v>126</v>
      </c>
      <c r="V30" s="24">
        <v>8</v>
      </c>
      <c r="W30" s="109"/>
      <c r="X30" s="109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187359</v>
      </c>
      <c r="E31">
        <v>146471</v>
      </c>
      <c r="F31">
        <v>4.12873</v>
      </c>
      <c r="G31">
        <v>2</v>
      </c>
      <c r="H31">
        <v>45.564</v>
      </c>
      <c r="I31">
        <v>17</v>
      </c>
      <c r="J31">
        <v>10.6</v>
      </c>
      <c r="K31">
        <v>14.6</v>
      </c>
      <c r="L31">
        <v>1.0062</v>
      </c>
      <c r="M31">
        <v>45.183999999999997</v>
      </c>
      <c r="N31">
        <v>45.87</v>
      </c>
      <c r="O31">
        <v>45.527999999999999</v>
      </c>
      <c r="P31">
        <v>11.3</v>
      </c>
      <c r="Q31">
        <v>26.5</v>
      </c>
      <c r="R31">
        <v>15.2</v>
      </c>
      <c r="S31">
        <v>4.74</v>
      </c>
      <c r="T31" s="16">
        <v>6</v>
      </c>
      <c r="U31" s="23">
        <f t="shared" si="1"/>
        <v>256</v>
      </c>
      <c r="V31" s="5"/>
      <c r="W31" s="109"/>
      <c r="X31" s="109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187103</v>
      </c>
      <c r="E32">
        <v>146409</v>
      </c>
      <c r="F32">
        <v>4.1828890000000003</v>
      </c>
      <c r="G32">
        <v>2</v>
      </c>
      <c r="H32">
        <v>45.454000000000001</v>
      </c>
      <c r="I32">
        <v>16.899999999999999</v>
      </c>
      <c r="J32">
        <v>12</v>
      </c>
      <c r="K32">
        <v>16.100000000000001</v>
      </c>
      <c r="L32">
        <v>1.0065999999999999</v>
      </c>
      <c r="M32">
        <v>45.003999999999998</v>
      </c>
      <c r="N32">
        <v>45.933</v>
      </c>
      <c r="O32">
        <v>45.451999999999998</v>
      </c>
      <c r="P32">
        <v>8.5</v>
      </c>
      <c r="Q32">
        <v>28.4</v>
      </c>
      <c r="R32">
        <v>11.2</v>
      </c>
      <c r="S32">
        <v>4.74</v>
      </c>
      <c r="T32" s="16">
        <v>5</v>
      </c>
      <c r="U32" s="23">
        <f t="shared" si="1"/>
        <v>288</v>
      </c>
      <c r="V32" s="5"/>
      <c r="W32" s="109"/>
      <c r="X32" s="109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186815</v>
      </c>
      <c r="E33">
        <v>146339</v>
      </c>
      <c r="F33">
        <v>4.1610569999999996</v>
      </c>
      <c r="G33">
        <v>2</v>
      </c>
      <c r="H33">
        <v>45.319000000000003</v>
      </c>
      <c r="I33">
        <v>16.600000000000001</v>
      </c>
      <c r="J33">
        <v>13.4</v>
      </c>
      <c r="K33">
        <v>17.899999999999999</v>
      </c>
      <c r="L33">
        <v>1.0065</v>
      </c>
      <c r="M33">
        <v>44.78</v>
      </c>
      <c r="N33">
        <v>45.883000000000003</v>
      </c>
      <c r="O33">
        <v>45.304000000000002</v>
      </c>
      <c r="P33">
        <v>8.1</v>
      </c>
      <c r="Q33">
        <v>27.9</v>
      </c>
      <c r="R33">
        <v>11.9</v>
      </c>
      <c r="S33">
        <v>4.74</v>
      </c>
      <c r="T33" s="16">
        <v>4</v>
      </c>
      <c r="U33" s="23">
        <f t="shared" si="1"/>
        <v>321</v>
      </c>
      <c r="V33" s="5"/>
      <c r="W33" s="109"/>
      <c r="X33" s="109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186494</v>
      </c>
      <c r="E34">
        <v>146260</v>
      </c>
      <c r="F34">
        <v>4.1416820000000003</v>
      </c>
      <c r="G34">
        <v>2</v>
      </c>
      <c r="H34">
        <v>45.384999999999998</v>
      </c>
      <c r="I34">
        <v>15.8</v>
      </c>
      <c r="J34">
        <v>12.4</v>
      </c>
      <c r="K34">
        <v>18.3</v>
      </c>
      <c r="L34">
        <v>1.0064</v>
      </c>
      <c r="M34">
        <v>44.884</v>
      </c>
      <c r="N34">
        <v>45.866</v>
      </c>
      <c r="O34">
        <v>45.125</v>
      </c>
      <c r="P34">
        <v>8.4</v>
      </c>
      <c r="Q34">
        <v>27.3</v>
      </c>
      <c r="R34">
        <v>12.3</v>
      </c>
      <c r="S34">
        <v>4.74</v>
      </c>
      <c r="T34" s="16">
        <v>3</v>
      </c>
      <c r="U34" s="23">
        <f t="shared" si="1"/>
        <v>298</v>
      </c>
      <c r="V34" s="5"/>
      <c r="W34" s="236"/>
      <c r="X34" s="135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186196</v>
      </c>
      <c r="E35">
        <v>146188</v>
      </c>
      <c r="F35">
        <v>4.1775180000000001</v>
      </c>
      <c r="G35">
        <v>2</v>
      </c>
      <c r="H35">
        <v>45.411000000000001</v>
      </c>
      <c r="I35">
        <v>15.3</v>
      </c>
      <c r="J35">
        <v>12.3</v>
      </c>
      <c r="K35">
        <v>18.5</v>
      </c>
      <c r="L35">
        <v>1.0065999999999999</v>
      </c>
      <c r="M35">
        <v>44.953000000000003</v>
      </c>
      <c r="N35">
        <v>45.868000000000002</v>
      </c>
      <c r="O35">
        <v>45.411000000000001</v>
      </c>
      <c r="P35">
        <v>7.5</v>
      </c>
      <c r="Q35">
        <v>26.2</v>
      </c>
      <c r="R35">
        <v>11.3</v>
      </c>
      <c r="S35">
        <v>4.7300000000000004</v>
      </c>
      <c r="T35" s="16">
        <v>2</v>
      </c>
      <c r="U35" s="23">
        <f t="shared" si="1"/>
        <v>295</v>
      </c>
      <c r="V35" s="5"/>
      <c r="W35" s="102"/>
      <c r="X35" s="101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185901</v>
      </c>
      <c r="E36">
        <v>146116</v>
      </c>
      <c r="F36">
        <v>4.1364939999999999</v>
      </c>
      <c r="G36">
        <v>2</v>
      </c>
      <c r="H36">
        <v>45.393000000000001</v>
      </c>
      <c r="I36">
        <v>16.899999999999999</v>
      </c>
      <c r="J36">
        <v>12.5</v>
      </c>
      <c r="K36">
        <v>18.2</v>
      </c>
      <c r="L36">
        <v>1.0064</v>
      </c>
      <c r="M36">
        <v>44.811999999999998</v>
      </c>
      <c r="N36">
        <v>45.866999999999997</v>
      </c>
      <c r="O36">
        <v>45.273000000000003</v>
      </c>
      <c r="P36">
        <v>9.1999999999999993</v>
      </c>
      <c r="Q36">
        <v>28.1</v>
      </c>
      <c r="R36">
        <v>13.4</v>
      </c>
      <c r="S36">
        <v>4.74</v>
      </c>
      <c r="T36" s="16">
        <v>1</v>
      </c>
      <c r="U36" s="23">
        <f t="shared" si="1"/>
        <v>299</v>
      </c>
      <c r="V36" s="5"/>
      <c r="W36" s="102"/>
      <c r="X36" s="101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185602</v>
      </c>
      <c r="E37">
        <v>146043</v>
      </c>
      <c r="F37">
        <v>4.1412959999999996</v>
      </c>
      <c r="G37">
        <v>2</v>
      </c>
      <c r="H37">
        <v>45.529000000000003</v>
      </c>
      <c r="I37">
        <v>16.899999999999999</v>
      </c>
      <c r="J37">
        <v>11.1</v>
      </c>
      <c r="K37">
        <v>18.100000000000001</v>
      </c>
      <c r="L37">
        <v>1.0064</v>
      </c>
      <c r="M37">
        <v>45.097999999999999</v>
      </c>
      <c r="N37">
        <v>45.92</v>
      </c>
      <c r="O37">
        <v>45.267000000000003</v>
      </c>
      <c r="P37">
        <v>8</v>
      </c>
      <c r="Q37">
        <v>29.3</v>
      </c>
      <c r="R37">
        <v>13</v>
      </c>
      <c r="S37">
        <v>4.74</v>
      </c>
      <c r="T37" s="1"/>
      <c r="U37" s="26"/>
      <c r="V37" s="5"/>
      <c r="W37" s="102"/>
      <c r="X37" s="101"/>
      <c r="Y37" s="23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9"/>
      <c r="X39" s="309"/>
      <c r="Y39" s="30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9"/>
      <c r="X40" s="309"/>
      <c r="Y40" s="30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7"/>
      <c r="X41" s="307"/>
      <c r="Y41" s="308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8554687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3" t="s">
        <v>127</v>
      </c>
      <c r="X1" s="253" t="s">
        <v>128</v>
      </c>
      <c r="Y1" s="256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4"/>
      <c r="X2" s="254"/>
      <c r="Y2" s="257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4"/>
      <c r="X3" s="254"/>
      <c r="Y3" s="257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4"/>
      <c r="X4" s="254"/>
      <c r="Y4" s="257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5"/>
      <c r="X5" s="255"/>
      <c r="Y5" s="258"/>
    </row>
    <row r="6" spans="1:25">
      <c r="A6" s="21">
        <v>32</v>
      </c>
      <c r="D6">
        <v>3273270</v>
      </c>
      <c r="T6" s="22">
        <v>31</v>
      </c>
      <c r="U6" s="23">
        <f>D6-D7</f>
        <v>246</v>
      </c>
      <c r="V6" s="4"/>
      <c r="W6" s="240"/>
      <c r="X6" s="240"/>
      <c r="Y6" s="246"/>
    </row>
    <row r="7" spans="1:25">
      <c r="A7" s="21">
        <v>31</v>
      </c>
      <c r="D7">
        <v>3273024</v>
      </c>
      <c r="T7" s="22">
        <v>30</v>
      </c>
      <c r="U7" s="23">
        <f>D7-D8</f>
        <v>867</v>
      </c>
      <c r="V7" s="24">
        <v>1</v>
      </c>
      <c r="W7" s="125"/>
      <c r="X7" s="125"/>
      <c r="Y7" s="237">
        <f t="shared" ref="Y7:Y36" si="0">((X7*100)/D7)-100</f>
        <v>-100</v>
      </c>
    </row>
    <row r="8" spans="1:25">
      <c r="A8" s="16">
        <v>30</v>
      </c>
      <c r="D8">
        <v>3272157</v>
      </c>
      <c r="T8" s="16">
        <v>29</v>
      </c>
      <c r="U8" s="23">
        <f>D8-D9</f>
        <v>203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3271954</v>
      </c>
      <c r="E9">
        <v>5555529</v>
      </c>
      <c r="F9">
        <v>6.9212439999999997</v>
      </c>
      <c r="G9">
        <v>0</v>
      </c>
      <c r="H9">
        <v>84.266000000000005</v>
      </c>
      <c r="I9">
        <v>19.5</v>
      </c>
      <c r="J9">
        <v>973.8</v>
      </c>
      <c r="K9">
        <v>1250.8</v>
      </c>
      <c r="L9">
        <v>1.0125999999999999</v>
      </c>
      <c r="M9">
        <v>82.012</v>
      </c>
      <c r="N9">
        <v>88.41</v>
      </c>
      <c r="O9">
        <v>85.251999999999995</v>
      </c>
      <c r="P9">
        <v>16.399999999999999</v>
      </c>
      <c r="Q9">
        <v>21</v>
      </c>
      <c r="R9">
        <v>19.7</v>
      </c>
      <c r="S9">
        <v>5.56</v>
      </c>
      <c r="T9" s="22">
        <v>28</v>
      </c>
      <c r="U9" s="23">
        <f t="shared" ref="U9:U36" si="1">D9-D10</f>
        <v>23344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3248610</v>
      </c>
      <c r="E10">
        <v>5552107</v>
      </c>
      <c r="F10">
        <v>6.7600100000000003</v>
      </c>
      <c r="G10">
        <v>0</v>
      </c>
      <c r="H10">
        <v>85.408000000000001</v>
      </c>
      <c r="I10">
        <v>18.7</v>
      </c>
      <c r="J10">
        <v>650</v>
      </c>
      <c r="K10">
        <v>1276.0999999999999</v>
      </c>
      <c r="L10">
        <v>1.0123</v>
      </c>
      <c r="M10">
        <v>82.427000000000007</v>
      </c>
      <c r="N10">
        <v>88.616</v>
      </c>
      <c r="O10">
        <v>83.058000000000007</v>
      </c>
      <c r="P10">
        <v>12.1</v>
      </c>
      <c r="Q10">
        <v>21.4</v>
      </c>
      <c r="R10">
        <v>19.8</v>
      </c>
      <c r="S10">
        <v>5.57</v>
      </c>
      <c r="T10" s="16">
        <v>27</v>
      </c>
      <c r="U10" s="23">
        <f t="shared" si="1"/>
        <v>15560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3233050</v>
      </c>
      <c r="E11">
        <v>5549822</v>
      </c>
      <c r="F11">
        <v>6.7607520000000001</v>
      </c>
      <c r="G11">
        <v>0</v>
      </c>
      <c r="H11">
        <v>84.325999999999993</v>
      </c>
      <c r="I11">
        <v>19.7</v>
      </c>
      <c r="J11">
        <v>1000.8</v>
      </c>
      <c r="K11">
        <v>1319.6</v>
      </c>
      <c r="L11">
        <v>1.0123</v>
      </c>
      <c r="M11">
        <v>81.441000000000003</v>
      </c>
      <c r="N11">
        <v>87.585999999999999</v>
      </c>
      <c r="O11">
        <v>83.075999999999993</v>
      </c>
      <c r="P11">
        <v>18.100000000000001</v>
      </c>
      <c r="Q11">
        <v>20.9</v>
      </c>
      <c r="R11">
        <v>19.899999999999999</v>
      </c>
      <c r="S11">
        <v>5.57</v>
      </c>
      <c r="T11" s="16">
        <v>26</v>
      </c>
      <c r="U11" s="23">
        <f t="shared" si="1"/>
        <v>24011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3209039</v>
      </c>
      <c r="E12">
        <v>5546307</v>
      </c>
      <c r="F12">
        <v>6.9975860000000001</v>
      </c>
      <c r="G12">
        <v>0</v>
      </c>
      <c r="H12">
        <v>87.988</v>
      </c>
      <c r="I12">
        <v>15.1</v>
      </c>
      <c r="J12">
        <v>20.5</v>
      </c>
      <c r="K12">
        <v>685.2</v>
      </c>
      <c r="L12">
        <v>1.0129999999999999</v>
      </c>
      <c r="M12">
        <v>85.694000000000003</v>
      </c>
      <c r="N12">
        <v>89.450999999999993</v>
      </c>
      <c r="O12">
        <v>85.694000000000003</v>
      </c>
      <c r="P12">
        <v>8.4</v>
      </c>
      <c r="Q12">
        <v>22.8</v>
      </c>
      <c r="R12">
        <v>18</v>
      </c>
      <c r="S12">
        <v>5.56</v>
      </c>
      <c r="T12" s="16">
        <v>25</v>
      </c>
      <c r="U12" s="23">
        <f t="shared" si="1"/>
        <v>486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3208553</v>
      </c>
      <c r="E13">
        <v>5546239</v>
      </c>
      <c r="F13">
        <v>7.2846349999999997</v>
      </c>
      <c r="G13">
        <v>0</v>
      </c>
      <c r="H13">
        <v>85.768000000000001</v>
      </c>
      <c r="I13">
        <v>14.4</v>
      </c>
      <c r="J13">
        <v>366.6</v>
      </c>
      <c r="K13">
        <v>1179.4000000000001</v>
      </c>
      <c r="L13">
        <v>1.0148999999999999</v>
      </c>
      <c r="M13">
        <v>83.102999999999994</v>
      </c>
      <c r="N13">
        <v>89.486000000000004</v>
      </c>
      <c r="O13">
        <v>86.349000000000004</v>
      </c>
      <c r="P13">
        <v>8.1</v>
      </c>
      <c r="Q13">
        <v>21</v>
      </c>
      <c r="R13">
        <v>8.9</v>
      </c>
      <c r="S13">
        <v>5.58</v>
      </c>
      <c r="T13" s="16">
        <v>24</v>
      </c>
      <c r="U13" s="23">
        <f t="shared" si="1"/>
        <v>8757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3199796</v>
      </c>
      <c r="E14">
        <v>5544958</v>
      </c>
      <c r="F14">
        <v>6.7844850000000001</v>
      </c>
      <c r="G14">
        <v>0</v>
      </c>
      <c r="H14">
        <v>82.947000000000003</v>
      </c>
      <c r="I14">
        <v>20</v>
      </c>
      <c r="J14">
        <v>1067.9000000000001</v>
      </c>
      <c r="K14">
        <v>1200.7</v>
      </c>
      <c r="L14">
        <v>1.0123</v>
      </c>
      <c r="M14">
        <v>79.816000000000003</v>
      </c>
      <c r="N14">
        <v>86.272999999999996</v>
      </c>
      <c r="O14">
        <v>83.412000000000006</v>
      </c>
      <c r="P14">
        <v>19.3</v>
      </c>
      <c r="Q14">
        <v>20.8</v>
      </c>
      <c r="R14">
        <v>19.899999999999999</v>
      </c>
      <c r="S14">
        <v>5.57</v>
      </c>
      <c r="T14" s="16">
        <v>23</v>
      </c>
      <c r="U14" s="23">
        <f t="shared" si="1"/>
        <v>25604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3174192</v>
      </c>
      <c r="E15">
        <v>5541161</v>
      </c>
      <c r="F15">
        <v>6.947006</v>
      </c>
      <c r="G15">
        <v>0</v>
      </c>
      <c r="H15">
        <v>86.393000000000001</v>
      </c>
      <c r="I15">
        <v>20.2</v>
      </c>
      <c r="J15">
        <v>1011.7</v>
      </c>
      <c r="K15">
        <v>1220.3</v>
      </c>
      <c r="L15">
        <v>1.0126999999999999</v>
      </c>
      <c r="M15">
        <v>84.001000000000005</v>
      </c>
      <c r="N15">
        <v>89.584999999999994</v>
      </c>
      <c r="O15">
        <v>85.668999999999997</v>
      </c>
      <c r="P15">
        <v>19.600000000000001</v>
      </c>
      <c r="Q15">
        <v>21.6</v>
      </c>
      <c r="R15">
        <v>19.899999999999999</v>
      </c>
      <c r="S15">
        <v>5.57</v>
      </c>
      <c r="T15" s="16">
        <v>22</v>
      </c>
      <c r="U15" s="23">
        <f t="shared" si="1"/>
        <v>24275</v>
      </c>
      <c r="V15" s="16"/>
      <c r="W15" s="122"/>
      <c r="X15" s="122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3149917</v>
      </c>
      <c r="E16">
        <v>5537684</v>
      </c>
      <c r="F16">
        <v>6.8438949999999998</v>
      </c>
      <c r="G16">
        <v>0</v>
      </c>
      <c r="H16">
        <v>86.331999999999994</v>
      </c>
      <c r="I16">
        <v>20</v>
      </c>
      <c r="J16">
        <v>1123.4000000000001</v>
      </c>
      <c r="K16">
        <v>1320.8</v>
      </c>
      <c r="L16">
        <v>1.0124</v>
      </c>
      <c r="M16">
        <v>83.655000000000001</v>
      </c>
      <c r="N16">
        <v>90.134</v>
      </c>
      <c r="O16">
        <v>84.331000000000003</v>
      </c>
      <c r="P16">
        <v>19.2</v>
      </c>
      <c r="Q16">
        <v>21.1</v>
      </c>
      <c r="R16">
        <v>20.2</v>
      </c>
      <c r="S16">
        <v>5.57</v>
      </c>
      <c r="T16" s="22">
        <v>21</v>
      </c>
      <c r="U16" s="23">
        <f t="shared" si="1"/>
        <v>26966</v>
      </c>
      <c r="V16" s="24">
        <v>22</v>
      </c>
      <c r="W16" s="101"/>
      <c r="X16" s="101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3122951</v>
      </c>
      <c r="E17">
        <v>5533823</v>
      </c>
      <c r="F17">
        <v>7.2138119999999999</v>
      </c>
      <c r="G17">
        <v>0</v>
      </c>
      <c r="H17">
        <v>87.376999999999995</v>
      </c>
      <c r="I17">
        <v>20.6</v>
      </c>
      <c r="J17">
        <v>833.9</v>
      </c>
      <c r="K17">
        <v>1183.0999999999999</v>
      </c>
      <c r="L17">
        <v>1.0132000000000001</v>
      </c>
      <c r="M17">
        <v>83.385000000000005</v>
      </c>
      <c r="N17">
        <v>91.15</v>
      </c>
      <c r="O17">
        <v>89.412999999999997</v>
      </c>
      <c r="P17">
        <v>19.2</v>
      </c>
      <c r="Q17">
        <v>24.3</v>
      </c>
      <c r="R17">
        <v>20</v>
      </c>
      <c r="S17">
        <v>5.58</v>
      </c>
      <c r="T17" s="16">
        <v>20</v>
      </c>
      <c r="U17" s="23">
        <f t="shared" si="1"/>
        <v>19995</v>
      </c>
      <c r="V17" s="16"/>
      <c r="W17" s="101"/>
      <c r="X17" s="101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3102956</v>
      </c>
      <c r="E18">
        <v>5530974</v>
      </c>
      <c r="F18">
        <v>6.8719710000000003</v>
      </c>
      <c r="G18">
        <v>0</v>
      </c>
      <c r="H18">
        <v>86.143000000000001</v>
      </c>
      <c r="I18">
        <v>20.100000000000001</v>
      </c>
      <c r="J18">
        <v>840.1</v>
      </c>
      <c r="K18">
        <v>1257</v>
      </c>
      <c r="L18">
        <v>1.0125</v>
      </c>
      <c r="M18">
        <v>59.445999999999998</v>
      </c>
      <c r="N18">
        <v>91.367000000000004</v>
      </c>
      <c r="O18">
        <v>84.66</v>
      </c>
      <c r="P18">
        <v>18.399999999999999</v>
      </c>
      <c r="Q18">
        <v>22</v>
      </c>
      <c r="R18">
        <v>20</v>
      </c>
      <c r="S18">
        <v>5.57</v>
      </c>
      <c r="T18" s="16">
        <v>19</v>
      </c>
      <c r="U18" s="23">
        <f t="shared" si="1"/>
        <v>20162</v>
      </c>
      <c r="V18" s="16"/>
      <c r="W18" s="101"/>
      <c r="X18" s="101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3082794</v>
      </c>
      <c r="E19">
        <v>5528057</v>
      </c>
      <c r="F19">
        <v>7.3308929999999997</v>
      </c>
      <c r="G19">
        <v>0</v>
      </c>
      <c r="H19">
        <v>88.376999999999995</v>
      </c>
      <c r="I19">
        <v>19.3</v>
      </c>
      <c r="J19">
        <v>613.20000000000005</v>
      </c>
      <c r="K19">
        <v>1100</v>
      </c>
      <c r="L19">
        <v>1.0137</v>
      </c>
      <c r="M19">
        <v>84.096999999999994</v>
      </c>
      <c r="N19">
        <v>92.637</v>
      </c>
      <c r="O19">
        <v>90.435000000000002</v>
      </c>
      <c r="P19">
        <v>13.8</v>
      </c>
      <c r="Q19">
        <v>22.2</v>
      </c>
      <c r="R19">
        <v>18.399999999999999</v>
      </c>
      <c r="S19">
        <v>5.58</v>
      </c>
      <c r="T19" s="16">
        <v>18</v>
      </c>
      <c r="U19" s="23">
        <f t="shared" si="1"/>
        <v>14670</v>
      </c>
      <c r="V19" s="16"/>
      <c r="W19" s="101"/>
      <c r="X19" s="101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3068124</v>
      </c>
      <c r="E20">
        <v>5525973</v>
      </c>
      <c r="F20">
        <v>7.1532749999999998</v>
      </c>
      <c r="G20">
        <v>0</v>
      </c>
      <c r="H20">
        <v>87.932000000000002</v>
      </c>
      <c r="I20">
        <v>20.100000000000001</v>
      </c>
      <c r="J20">
        <v>709.9</v>
      </c>
      <c r="K20">
        <v>1201.3</v>
      </c>
      <c r="L20">
        <v>1.0130999999999999</v>
      </c>
      <c r="M20">
        <v>82.775000000000006</v>
      </c>
      <c r="N20">
        <v>91.328000000000003</v>
      </c>
      <c r="O20">
        <v>88.528999999999996</v>
      </c>
      <c r="P20">
        <v>18.8</v>
      </c>
      <c r="Q20">
        <v>23</v>
      </c>
      <c r="R20">
        <v>19.899999999999999</v>
      </c>
      <c r="S20">
        <v>5.57</v>
      </c>
      <c r="T20" s="16">
        <v>17</v>
      </c>
      <c r="U20" s="23">
        <f t="shared" si="1"/>
        <v>17023</v>
      </c>
      <c r="V20" s="16"/>
      <c r="W20" s="101"/>
      <c r="X20" s="101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3051101</v>
      </c>
      <c r="E21">
        <v>5523565</v>
      </c>
      <c r="F21">
        <v>6.8622030000000001</v>
      </c>
      <c r="G21">
        <v>0</v>
      </c>
      <c r="H21">
        <v>85.790999999999997</v>
      </c>
      <c r="I21">
        <v>20.100000000000001</v>
      </c>
      <c r="J21">
        <v>891.4</v>
      </c>
      <c r="K21">
        <v>1262.3</v>
      </c>
      <c r="L21">
        <v>1.0124</v>
      </c>
      <c r="M21">
        <v>81.453999999999994</v>
      </c>
      <c r="N21">
        <v>90.042000000000002</v>
      </c>
      <c r="O21">
        <v>84.569000000000003</v>
      </c>
      <c r="P21">
        <v>19.3</v>
      </c>
      <c r="Q21">
        <v>22.6</v>
      </c>
      <c r="R21">
        <v>20.100000000000001</v>
      </c>
      <c r="S21">
        <v>5.58</v>
      </c>
      <c r="T21" s="16">
        <v>16</v>
      </c>
      <c r="U21" s="23">
        <f t="shared" si="1"/>
        <v>21395</v>
      </c>
      <c r="V21" s="16"/>
      <c r="W21" s="101"/>
      <c r="X21" s="101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3029706</v>
      </c>
      <c r="E22">
        <v>5520466</v>
      </c>
      <c r="F22">
        <v>7.0574050000000002</v>
      </c>
      <c r="G22">
        <v>0</v>
      </c>
      <c r="H22">
        <v>86.706999999999994</v>
      </c>
      <c r="I22">
        <v>20.2</v>
      </c>
      <c r="J22">
        <v>746</v>
      </c>
      <c r="K22">
        <v>1288.0999999999999</v>
      </c>
      <c r="L22">
        <v>1.0128999999999999</v>
      </c>
      <c r="M22">
        <v>82.218999999999994</v>
      </c>
      <c r="N22">
        <v>91.588999999999999</v>
      </c>
      <c r="O22">
        <v>87.173000000000002</v>
      </c>
      <c r="P22">
        <v>16.8</v>
      </c>
      <c r="Q22">
        <v>24.1</v>
      </c>
      <c r="R22">
        <v>19.8</v>
      </c>
      <c r="S22">
        <v>5.57</v>
      </c>
      <c r="T22" s="16">
        <v>15</v>
      </c>
      <c r="U22" s="23">
        <f t="shared" si="1"/>
        <v>17867</v>
      </c>
      <c r="V22" s="16"/>
      <c r="W22" s="101"/>
      <c r="X22" s="101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3011839</v>
      </c>
      <c r="E23">
        <v>5517888</v>
      </c>
      <c r="F23">
        <v>7.2364980000000001</v>
      </c>
      <c r="G23">
        <v>0</v>
      </c>
      <c r="H23">
        <v>89.183000000000007</v>
      </c>
      <c r="I23">
        <v>19.7</v>
      </c>
      <c r="J23">
        <v>975.3</v>
      </c>
      <c r="K23">
        <v>1223.9000000000001</v>
      </c>
      <c r="L23">
        <v>1.0135000000000001</v>
      </c>
      <c r="M23">
        <v>87.644000000000005</v>
      </c>
      <c r="N23">
        <v>93.350999999999999</v>
      </c>
      <c r="O23">
        <v>89.06</v>
      </c>
      <c r="P23">
        <v>15.4</v>
      </c>
      <c r="Q23">
        <v>21.3</v>
      </c>
      <c r="R23">
        <v>18.2</v>
      </c>
      <c r="S23">
        <v>5.58</v>
      </c>
      <c r="T23" s="22">
        <v>14</v>
      </c>
      <c r="U23" s="23">
        <f t="shared" si="1"/>
        <v>23389</v>
      </c>
      <c r="V23" s="24">
        <v>15</v>
      </c>
      <c r="W23" s="101"/>
      <c r="X23" s="101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2988450</v>
      </c>
      <c r="E24">
        <v>5514631</v>
      </c>
      <c r="F24">
        <v>7.1783450000000002</v>
      </c>
      <c r="G24">
        <v>0</v>
      </c>
      <c r="H24">
        <v>89.332999999999998</v>
      </c>
      <c r="I24">
        <v>20.2</v>
      </c>
      <c r="J24">
        <v>1052.4000000000001</v>
      </c>
      <c r="K24">
        <v>1185.8</v>
      </c>
      <c r="L24">
        <v>1.0130999999999999</v>
      </c>
      <c r="M24">
        <v>87.594999999999999</v>
      </c>
      <c r="N24">
        <v>93.254999999999995</v>
      </c>
      <c r="O24">
        <v>88.906999999999996</v>
      </c>
      <c r="P24">
        <v>19.100000000000001</v>
      </c>
      <c r="Q24">
        <v>21.5</v>
      </c>
      <c r="R24">
        <v>20</v>
      </c>
      <c r="S24">
        <v>5.58</v>
      </c>
      <c r="T24" s="16">
        <v>13</v>
      </c>
      <c r="U24" s="23">
        <f t="shared" si="1"/>
        <v>25257</v>
      </c>
      <c r="V24" s="16"/>
      <c r="W24" s="101"/>
      <c r="X24" s="101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2963193</v>
      </c>
      <c r="E25">
        <v>5511122</v>
      </c>
      <c r="F25">
        <v>7.2038169999999999</v>
      </c>
      <c r="G25">
        <v>0</v>
      </c>
      <c r="H25">
        <v>89.236000000000004</v>
      </c>
      <c r="I25">
        <v>20</v>
      </c>
      <c r="J25">
        <v>968.7</v>
      </c>
      <c r="K25">
        <v>1179.8</v>
      </c>
      <c r="L25">
        <v>1.0132000000000001</v>
      </c>
      <c r="M25">
        <v>86.691000000000003</v>
      </c>
      <c r="N25">
        <v>93.623000000000005</v>
      </c>
      <c r="O25">
        <v>89.29</v>
      </c>
      <c r="P25">
        <v>18.899999999999999</v>
      </c>
      <c r="Q25">
        <v>21.6</v>
      </c>
      <c r="R25">
        <v>20.100000000000001</v>
      </c>
      <c r="S25">
        <v>5.58</v>
      </c>
      <c r="T25" s="16">
        <v>12</v>
      </c>
      <c r="U25" s="23">
        <f t="shared" si="1"/>
        <v>23242</v>
      </c>
      <c r="V25" s="16"/>
      <c r="W25" s="101"/>
      <c r="X25" s="101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2939951</v>
      </c>
      <c r="E26">
        <v>5507884</v>
      </c>
      <c r="F26">
        <v>7.024597</v>
      </c>
      <c r="G26">
        <v>0</v>
      </c>
      <c r="H26">
        <v>86.991</v>
      </c>
      <c r="I26">
        <v>19.899999999999999</v>
      </c>
      <c r="J26">
        <v>921.7</v>
      </c>
      <c r="K26">
        <v>1314</v>
      </c>
      <c r="L26">
        <v>1.0127999999999999</v>
      </c>
      <c r="M26">
        <v>82.27</v>
      </c>
      <c r="N26">
        <v>92.281999999999996</v>
      </c>
      <c r="O26">
        <v>86.765000000000001</v>
      </c>
      <c r="P26">
        <v>18.399999999999999</v>
      </c>
      <c r="Q26">
        <v>20.9</v>
      </c>
      <c r="R26">
        <v>20</v>
      </c>
      <c r="S26">
        <v>5.57</v>
      </c>
      <c r="T26" s="16">
        <v>11</v>
      </c>
      <c r="U26" s="23">
        <f t="shared" si="1"/>
        <v>22099</v>
      </c>
      <c r="V26" s="16"/>
      <c r="W26" s="101"/>
      <c r="X26" s="101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2917852</v>
      </c>
      <c r="E27">
        <v>5504726</v>
      </c>
      <c r="F27">
        <v>6.7572340000000004</v>
      </c>
      <c r="G27">
        <v>0</v>
      </c>
      <c r="H27">
        <v>89.504000000000005</v>
      </c>
      <c r="I27">
        <v>18.100000000000001</v>
      </c>
      <c r="J27">
        <v>314.89999999999998</v>
      </c>
      <c r="K27">
        <v>1190.4000000000001</v>
      </c>
      <c r="L27">
        <v>1.0122</v>
      </c>
      <c r="M27">
        <v>82.807000000000002</v>
      </c>
      <c r="N27">
        <v>92.55</v>
      </c>
      <c r="O27">
        <v>83.108000000000004</v>
      </c>
      <c r="P27">
        <v>10.6</v>
      </c>
      <c r="Q27">
        <v>22.1</v>
      </c>
      <c r="R27">
        <v>20.100000000000001</v>
      </c>
      <c r="S27">
        <v>5.58</v>
      </c>
      <c r="T27" s="16">
        <v>10</v>
      </c>
      <c r="U27" s="23">
        <f t="shared" si="1"/>
        <v>7552</v>
      </c>
      <c r="V27" s="16"/>
      <c r="W27" s="101"/>
      <c r="X27" s="101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2910300</v>
      </c>
      <c r="E28">
        <v>5503665</v>
      </c>
      <c r="F28">
        <v>7.2537690000000001</v>
      </c>
      <c r="G28">
        <v>0</v>
      </c>
      <c r="H28">
        <v>87.608000000000004</v>
      </c>
      <c r="I28">
        <v>19.5</v>
      </c>
      <c r="J28">
        <v>667.7</v>
      </c>
      <c r="K28">
        <v>1346</v>
      </c>
      <c r="L28">
        <v>1.0136000000000001</v>
      </c>
      <c r="M28">
        <v>82.622</v>
      </c>
      <c r="N28">
        <v>92.456000000000003</v>
      </c>
      <c r="O28">
        <v>89.147999999999996</v>
      </c>
      <c r="P28">
        <v>16.100000000000001</v>
      </c>
      <c r="Q28">
        <v>21.5</v>
      </c>
      <c r="R28">
        <v>17.8</v>
      </c>
      <c r="S28">
        <v>5.57</v>
      </c>
      <c r="T28" s="16">
        <v>9</v>
      </c>
      <c r="U28" s="23">
        <f t="shared" si="1"/>
        <v>16007</v>
      </c>
      <c r="V28" s="16"/>
      <c r="W28" s="101"/>
      <c r="X28" s="101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2894293</v>
      </c>
      <c r="E29">
        <v>5501373</v>
      </c>
      <c r="F29">
        <v>7.1970280000000004</v>
      </c>
      <c r="G29">
        <v>0</v>
      </c>
      <c r="H29">
        <v>87.834999999999994</v>
      </c>
      <c r="I29">
        <v>20.3</v>
      </c>
      <c r="J29">
        <v>569.29999999999995</v>
      </c>
      <c r="K29">
        <v>1173.2</v>
      </c>
      <c r="L29">
        <v>1.0133000000000001</v>
      </c>
      <c r="M29">
        <v>82.953000000000003</v>
      </c>
      <c r="N29">
        <v>91.873000000000005</v>
      </c>
      <c r="O29">
        <v>88.884</v>
      </c>
      <c r="P29">
        <v>15.9</v>
      </c>
      <c r="Q29">
        <v>23.6</v>
      </c>
      <c r="R29">
        <v>19.2</v>
      </c>
      <c r="S29">
        <v>5.59</v>
      </c>
      <c r="T29" s="16">
        <v>8</v>
      </c>
      <c r="U29" s="23">
        <f t="shared" si="1"/>
        <v>13601</v>
      </c>
      <c r="V29" s="16"/>
      <c r="W29" s="101"/>
      <c r="X29" s="101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2880692</v>
      </c>
      <c r="E30">
        <v>5499437</v>
      </c>
      <c r="F30">
        <v>6.7340799999999996</v>
      </c>
      <c r="G30">
        <v>0</v>
      </c>
      <c r="H30">
        <v>88.691000000000003</v>
      </c>
      <c r="I30">
        <v>20.3</v>
      </c>
      <c r="J30">
        <v>1061.3</v>
      </c>
      <c r="K30">
        <v>1164.4000000000001</v>
      </c>
      <c r="L30">
        <v>1.0121</v>
      </c>
      <c r="M30">
        <v>82.954999999999998</v>
      </c>
      <c r="N30">
        <v>92.334000000000003</v>
      </c>
      <c r="O30">
        <v>82.954999999999998</v>
      </c>
      <c r="P30">
        <v>19.2</v>
      </c>
      <c r="Q30">
        <v>21.9</v>
      </c>
      <c r="R30">
        <v>20.6</v>
      </c>
      <c r="S30">
        <v>5.59</v>
      </c>
      <c r="T30" s="22">
        <v>7</v>
      </c>
      <c r="U30" s="23">
        <f t="shared" si="1"/>
        <v>25469</v>
      </c>
      <c r="V30" s="24">
        <v>8</v>
      </c>
      <c r="W30" s="101"/>
      <c r="X30" s="101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2855223</v>
      </c>
      <c r="E31">
        <v>5495875</v>
      </c>
      <c r="F31">
        <v>7.1975009999999999</v>
      </c>
      <c r="G31">
        <v>0</v>
      </c>
      <c r="H31">
        <v>88.8</v>
      </c>
      <c r="I31">
        <v>20.5</v>
      </c>
      <c r="J31">
        <v>1036</v>
      </c>
      <c r="K31">
        <v>1149.0999999999999</v>
      </c>
      <c r="L31">
        <v>1.0129999999999999</v>
      </c>
      <c r="M31">
        <v>84.86</v>
      </c>
      <c r="N31">
        <v>93.12</v>
      </c>
      <c r="O31">
        <v>89.492000000000004</v>
      </c>
      <c r="P31">
        <v>19.600000000000001</v>
      </c>
      <c r="Q31">
        <v>21.8</v>
      </c>
      <c r="R31">
        <v>20.9</v>
      </c>
      <c r="S31">
        <v>5.58</v>
      </c>
      <c r="T31" s="16">
        <v>6</v>
      </c>
      <c r="U31" s="23">
        <f t="shared" si="1"/>
        <v>24860</v>
      </c>
      <c r="V31" s="5"/>
      <c r="W31" s="101"/>
      <c r="X31" s="101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2830363</v>
      </c>
      <c r="E32">
        <v>5492397</v>
      </c>
      <c r="F32">
        <v>7.0208120000000003</v>
      </c>
      <c r="G32">
        <v>0</v>
      </c>
      <c r="H32">
        <v>88.805999999999997</v>
      </c>
      <c r="I32">
        <v>21.4</v>
      </c>
      <c r="J32">
        <v>641.5</v>
      </c>
      <c r="K32">
        <v>1173.3</v>
      </c>
      <c r="L32">
        <v>1.0127999999999999</v>
      </c>
      <c r="M32">
        <v>83.718999999999994</v>
      </c>
      <c r="N32">
        <v>92.308000000000007</v>
      </c>
      <c r="O32">
        <v>86.644000000000005</v>
      </c>
      <c r="P32">
        <v>17.899999999999999</v>
      </c>
      <c r="Q32">
        <v>27.5</v>
      </c>
      <c r="R32">
        <v>19.8</v>
      </c>
      <c r="S32">
        <v>5.58</v>
      </c>
      <c r="T32" s="16">
        <v>5</v>
      </c>
      <c r="U32" s="23">
        <f t="shared" si="1"/>
        <v>15368</v>
      </c>
      <c r="V32" s="5"/>
      <c r="W32" s="101"/>
      <c r="X32" s="101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2814995</v>
      </c>
      <c r="E33">
        <v>5490224</v>
      </c>
      <c r="F33">
        <v>6.8372820000000001</v>
      </c>
      <c r="G33">
        <v>0</v>
      </c>
      <c r="H33">
        <v>85.792000000000002</v>
      </c>
      <c r="I33">
        <v>20.2</v>
      </c>
      <c r="J33">
        <v>980.3</v>
      </c>
      <c r="K33">
        <v>1211.9000000000001</v>
      </c>
      <c r="L33">
        <v>1.0124</v>
      </c>
      <c r="M33">
        <v>82.881</v>
      </c>
      <c r="N33">
        <v>91.819000000000003</v>
      </c>
      <c r="O33">
        <v>84.209000000000003</v>
      </c>
      <c r="P33">
        <v>16.2</v>
      </c>
      <c r="Q33">
        <v>22</v>
      </c>
      <c r="R33">
        <v>20.100000000000001</v>
      </c>
      <c r="S33">
        <v>5.58</v>
      </c>
      <c r="T33" s="16">
        <v>4</v>
      </c>
      <c r="U33" s="23">
        <f t="shared" si="1"/>
        <v>23509</v>
      </c>
      <c r="V33" s="5"/>
      <c r="W33" s="101"/>
      <c r="X33" s="101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2791486</v>
      </c>
      <c r="E34">
        <v>5486818</v>
      </c>
      <c r="F34">
        <v>6.7558049999999996</v>
      </c>
      <c r="G34">
        <v>0</v>
      </c>
      <c r="H34">
        <v>84.631</v>
      </c>
      <c r="I34">
        <v>20.399999999999999</v>
      </c>
      <c r="J34">
        <v>1082.7</v>
      </c>
      <c r="K34">
        <v>1149.2</v>
      </c>
      <c r="L34">
        <v>1.0122</v>
      </c>
      <c r="M34">
        <v>81.986999999999995</v>
      </c>
      <c r="N34">
        <v>88.674999999999997</v>
      </c>
      <c r="O34">
        <v>83.212000000000003</v>
      </c>
      <c r="P34">
        <v>19.399999999999999</v>
      </c>
      <c r="Q34">
        <v>21.9</v>
      </c>
      <c r="R34">
        <v>20.5</v>
      </c>
      <c r="S34">
        <v>5.59</v>
      </c>
      <c r="T34" s="16">
        <v>3</v>
      </c>
      <c r="U34" s="23">
        <f t="shared" si="1"/>
        <v>25979</v>
      </c>
      <c r="V34" s="5"/>
      <c r="W34" s="236"/>
      <c r="X34" s="135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2765507</v>
      </c>
      <c r="E35">
        <v>5483029</v>
      </c>
      <c r="F35">
        <v>6.7367520000000001</v>
      </c>
      <c r="G35">
        <v>0</v>
      </c>
      <c r="H35">
        <v>85.257999999999996</v>
      </c>
      <c r="I35">
        <v>20.399999999999999</v>
      </c>
      <c r="J35">
        <v>999.5</v>
      </c>
      <c r="K35">
        <v>1265.8</v>
      </c>
      <c r="L35">
        <v>1.0121</v>
      </c>
      <c r="M35">
        <v>82.497</v>
      </c>
      <c r="N35">
        <v>89.626999999999995</v>
      </c>
      <c r="O35">
        <v>82.97</v>
      </c>
      <c r="P35">
        <v>19</v>
      </c>
      <c r="Q35">
        <v>22.5</v>
      </c>
      <c r="R35">
        <v>20.5</v>
      </c>
      <c r="S35">
        <v>5.59</v>
      </c>
      <c r="T35" s="16">
        <v>2</v>
      </c>
      <c r="U35" s="23">
        <f t="shared" si="1"/>
        <v>23980</v>
      </c>
      <c r="V35" s="5"/>
      <c r="W35" s="102"/>
      <c r="X35" s="101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2741527</v>
      </c>
      <c r="E36">
        <v>5479547</v>
      </c>
      <c r="F36">
        <v>6.8207899999999997</v>
      </c>
      <c r="G36">
        <v>0</v>
      </c>
      <c r="H36">
        <v>86.835999999999999</v>
      </c>
      <c r="I36">
        <v>20.7</v>
      </c>
      <c r="J36">
        <v>986.5</v>
      </c>
      <c r="K36">
        <v>1322.2</v>
      </c>
      <c r="L36">
        <v>1.0123</v>
      </c>
      <c r="M36">
        <v>83.549000000000007</v>
      </c>
      <c r="N36">
        <v>92.682000000000002</v>
      </c>
      <c r="O36">
        <v>84.165999999999997</v>
      </c>
      <c r="P36">
        <v>19.2</v>
      </c>
      <c r="Q36">
        <v>22.3</v>
      </c>
      <c r="R36">
        <v>20.6</v>
      </c>
      <c r="S36">
        <v>5.59</v>
      </c>
      <c r="T36" s="16">
        <v>1</v>
      </c>
      <c r="U36" s="23">
        <f t="shared" si="1"/>
        <v>23665</v>
      </c>
      <c r="V36" s="5"/>
      <c r="W36" s="102"/>
      <c r="X36" s="101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2717862</v>
      </c>
      <c r="E37">
        <v>5476160</v>
      </c>
      <c r="F37">
        <v>6.8939060000000003</v>
      </c>
      <c r="G37">
        <v>0</v>
      </c>
      <c r="H37">
        <v>88.87</v>
      </c>
      <c r="I37">
        <v>20.9</v>
      </c>
      <c r="J37">
        <v>1034.3</v>
      </c>
      <c r="K37">
        <v>1278.5999999999999</v>
      </c>
      <c r="L37">
        <v>1.0124</v>
      </c>
      <c r="M37">
        <v>84.174000000000007</v>
      </c>
      <c r="N37">
        <v>92.262</v>
      </c>
      <c r="O37">
        <v>85.27</v>
      </c>
      <c r="P37">
        <v>19.7</v>
      </c>
      <c r="Q37">
        <v>22.9</v>
      </c>
      <c r="R37">
        <v>20.9</v>
      </c>
      <c r="S37">
        <v>5.58</v>
      </c>
      <c r="T37" s="1"/>
      <c r="U37" s="26"/>
      <c r="V37" s="5"/>
      <c r="W37" s="102"/>
      <c r="X37" s="101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2"/>
      <c r="X38" s="293"/>
      <c r="Y38" s="29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2"/>
      <c r="X39" s="293"/>
      <c r="Y39" s="29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2"/>
      <c r="X40" s="293"/>
      <c r="Y40" s="29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5"/>
      <c r="X41" s="296"/>
      <c r="Y41" s="297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3" t="s">
        <v>127</v>
      </c>
      <c r="X1" s="253" t="s">
        <v>128</v>
      </c>
      <c r="Y1" s="256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4"/>
      <c r="X2" s="254"/>
      <c r="Y2" s="257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4"/>
      <c r="X3" s="254"/>
      <c r="Y3" s="257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4"/>
      <c r="X4" s="254"/>
      <c r="Y4" s="257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5"/>
      <c r="X5" s="255"/>
      <c r="Y5" s="258"/>
    </row>
    <row r="6" spans="1:25">
      <c r="A6" s="21">
        <v>32</v>
      </c>
      <c r="D6">
        <v>9266</v>
      </c>
      <c r="T6" s="22">
        <v>31</v>
      </c>
      <c r="U6" s="23">
        <f>D6-D7</f>
        <v>3</v>
      </c>
      <c r="V6" s="4"/>
      <c r="W6" s="240"/>
      <c r="X6" s="240"/>
      <c r="Y6" s="242"/>
    </row>
    <row r="7" spans="1:25">
      <c r="A7" s="21">
        <v>31</v>
      </c>
      <c r="D7">
        <v>9263</v>
      </c>
      <c r="T7" s="22">
        <v>30</v>
      </c>
      <c r="U7" s="23">
        <f>D7-D8</f>
        <v>2</v>
      </c>
      <c r="V7" s="24">
        <v>1</v>
      </c>
      <c r="W7" s="125"/>
      <c r="X7" s="125"/>
      <c r="Y7" s="103">
        <f t="shared" ref="Y7:Y34" si="0">((X7*100)/D7)-100</f>
        <v>-100</v>
      </c>
    </row>
    <row r="8" spans="1:25">
      <c r="A8" s="16">
        <v>30</v>
      </c>
      <c r="D8">
        <v>9261</v>
      </c>
      <c r="T8" s="16">
        <v>29</v>
      </c>
      <c r="U8" s="23">
        <f>D8-D9</f>
        <v>2</v>
      </c>
      <c r="V8" s="4"/>
      <c r="W8" s="101"/>
      <c r="X8" s="101"/>
      <c r="Y8" s="106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9259</v>
      </c>
      <c r="E9">
        <v>76985</v>
      </c>
      <c r="F9">
        <v>7.2965859999999996</v>
      </c>
      <c r="G9">
        <v>0</v>
      </c>
      <c r="H9">
        <v>86.786000000000001</v>
      </c>
      <c r="I9">
        <v>15.4</v>
      </c>
      <c r="J9">
        <v>0</v>
      </c>
      <c r="K9">
        <v>0</v>
      </c>
      <c r="L9">
        <v>1.0148999999999999</v>
      </c>
      <c r="M9">
        <v>85.73</v>
      </c>
      <c r="N9">
        <v>88.343000000000004</v>
      </c>
      <c r="O9">
        <v>86.564999999999998</v>
      </c>
      <c r="P9">
        <v>8</v>
      </c>
      <c r="Q9">
        <v>23.1</v>
      </c>
      <c r="R9">
        <v>9.1</v>
      </c>
      <c r="S9">
        <v>4.9400000000000004</v>
      </c>
      <c r="T9" s="22">
        <v>28</v>
      </c>
      <c r="U9" s="23">
        <f t="shared" ref="U9:U36" si="1">D9-D10</f>
        <v>0</v>
      </c>
      <c r="V9" s="24">
        <v>29</v>
      </c>
      <c r="W9" s="101"/>
      <c r="X9" s="101"/>
      <c r="Y9" s="106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9259</v>
      </c>
      <c r="E10">
        <v>76985</v>
      </c>
      <c r="F10">
        <v>7.2357459999999998</v>
      </c>
      <c r="G10">
        <v>0</v>
      </c>
      <c r="H10">
        <v>87.006</v>
      </c>
      <c r="I10">
        <v>16.600000000000001</v>
      </c>
      <c r="J10">
        <v>0</v>
      </c>
      <c r="K10">
        <v>0</v>
      </c>
      <c r="L10">
        <v>1.0145</v>
      </c>
      <c r="M10">
        <v>85.828000000000003</v>
      </c>
      <c r="N10">
        <v>88.463999999999999</v>
      </c>
      <c r="O10">
        <v>86.421000000000006</v>
      </c>
      <c r="P10">
        <v>9.6</v>
      </c>
      <c r="Q10">
        <v>24.6</v>
      </c>
      <c r="R10">
        <v>10.9</v>
      </c>
      <c r="S10">
        <v>4.93</v>
      </c>
      <c r="T10" s="16">
        <v>27</v>
      </c>
      <c r="U10" s="23">
        <f t="shared" si="1"/>
        <v>0</v>
      </c>
      <c r="V10" s="16"/>
      <c r="W10" s="101"/>
      <c r="X10" s="101"/>
      <c r="Y10" s="106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9259</v>
      </c>
      <c r="E11">
        <v>76985</v>
      </c>
      <c r="F11">
        <v>7.2782359999999997</v>
      </c>
      <c r="G11">
        <v>0</v>
      </c>
      <c r="H11">
        <v>87.04</v>
      </c>
      <c r="I11">
        <v>14.6</v>
      </c>
      <c r="J11">
        <v>1.2</v>
      </c>
      <c r="K11">
        <v>7</v>
      </c>
      <c r="L11">
        <v>1.0147999999999999</v>
      </c>
      <c r="M11">
        <v>85.840999999999994</v>
      </c>
      <c r="N11">
        <v>88.111000000000004</v>
      </c>
      <c r="O11">
        <v>86.534000000000006</v>
      </c>
      <c r="P11">
        <v>8.6</v>
      </c>
      <c r="Q11">
        <v>20.100000000000001</v>
      </c>
      <c r="R11">
        <v>9.6</v>
      </c>
      <c r="S11">
        <v>4.9400000000000004</v>
      </c>
      <c r="T11" s="16">
        <v>26</v>
      </c>
      <c r="U11" s="23">
        <f t="shared" si="1"/>
        <v>27</v>
      </c>
      <c r="V11" s="16"/>
      <c r="W11" s="101"/>
      <c r="X11" s="101"/>
      <c r="Y11" s="106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9232</v>
      </c>
      <c r="E12">
        <v>76981</v>
      </c>
      <c r="F12">
        <v>7.2764189999999997</v>
      </c>
      <c r="G12">
        <v>0</v>
      </c>
      <c r="H12">
        <v>87.87</v>
      </c>
      <c r="I12">
        <v>14.6</v>
      </c>
      <c r="J12">
        <v>0.1</v>
      </c>
      <c r="K12">
        <v>5.9</v>
      </c>
      <c r="L12">
        <v>1.0146999999999999</v>
      </c>
      <c r="M12">
        <v>86.194999999999993</v>
      </c>
      <c r="N12">
        <v>89.271000000000001</v>
      </c>
      <c r="O12">
        <v>86.698999999999998</v>
      </c>
      <c r="P12">
        <v>8.9</v>
      </c>
      <c r="Q12">
        <v>21.8</v>
      </c>
      <c r="R12">
        <v>10.199999999999999</v>
      </c>
      <c r="S12">
        <v>4.9400000000000004</v>
      </c>
      <c r="T12" s="16">
        <v>25</v>
      </c>
      <c r="U12" s="23">
        <f t="shared" si="1"/>
        <v>2</v>
      </c>
      <c r="V12" s="16"/>
      <c r="W12" s="135"/>
      <c r="X12" s="135"/>
      <c r="Y12" s="106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9230</v>
      </c>
      <c r="E13">
        <v>76981</v>
      </c>
      <c r="F13">
        <v>7.2737420000000004</v>
      </c>
      <c r="G13">
        <v>0</v>
      </c>
      <c r="H13">
        <v>86.647000000000006</v>
      </c>
      <c r="I13">
        <v>12.9</v>
      </c>
      <c r="J13">
        <v>1</v>
      </c>
      <c r="K13">
        <v>13.6</v>
      </c>
      <c r="L13">
        <v>1.0148999999999999</v>
      </c>
      <c r="M13">
        <v>84.697000000000003</v>
      </c>
      <c r="N13">
        <v>89.332999999999998</v>
      </c>
      <c r="O13">
        <v>86.198999999999998</v>
      </c>
      <c r="P13">
        <v>8.4</v>
      </c>
      <c r="Q13">
        <v>18.5</v>
      </c>
      <c r="R13">
        <v>8.9</v>
      </c>
      <c r="S13">
        <v>4.93</v>
      </c>
      <c r="T13" s="16">
        <v>24</v>
      </c>
      <c r="U13" s="23">
        <f t="shared" si="1"/>
        <v>23</v>
      </c>
      <c r="V13" s="16"/>
      <c r="W13" s="101"/>
      <c r="X13" s="101"/>
      <c r="Y13" s="106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9207</v>
      </c>
      <c r="E14">
        <v>76978</v>
      </c>
      <c r="F14">
        <v>7.1891509999999998</v>
      </c>
      <c r="G14">
        <v>0</v>
      </c>
      <c r="H14">
        <v>86.045000000000002</v>
      </c>
      <c r="I14">
        <v>15.3</v>
      </c>
      <c r="J14">
        <v>2.1</v>
      </c>
      <c r="K14">
        <v>14.6</v>
      </c>
      <c r="L14">
        <v>1.014</v>
      </c>
      <c r="M14">
        <v>83.263999999999996</v>
      </c>
      <c r="N14">
        <v>89.12</v>
      </c>
      <c r="O14">
        <v>86.781999999999996</v>
      </c>
      <c r="P14">
        <v>9.9</v>
      </c>
      <c r="Q14">
        <v>20.2</v>
      </c>
      <c r="R14">
        <v>13.7</v>
      </c>
      <c r="S14">
        <v>4.95</v>
      </c>
      <c r="T14" s="16">
        <v>23</v>
      </c>
      <c r="U14" s="23">
        <f t="shared" si="1"/>
        <v>51</v>
      </c>
      <c r="V14" s="16"/>
      <c r="W14" s="101"/>
      <c r="X14" s="101"/>
      <c r="Y14" s="106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9156</v>
      </c>
      <c r="E15">
        <v>76971</v>
      </c>
      <c r="F15">
        <v>7.351604</v>
      </c>
      <c r="G15">
        <v>0</v>
      </c>
      <c r="H15">
        <v>89.192999999999998</v>
      </c>
      <c r="I15">
        <v>16.600000000000001</v>
      </c>
      <c r="J15">
        <v>3</v>
      </c>
      <c r="K15">
        <v>15.4</v>
      </c>
      <c r="L15">
        <v>1.0144</v>
      </c>
      <c r="M15">
        <v>87.504000000000005</v>
      </c>
      <c r="N15">
        <v>90.382999999999996</v>
      </c>
      <c r="O15">
        <v>88.974000000000004</v>
      </c>
      <c r="P15">
        <v>11.7</v>
      </c>
      <c r="Q15">
        <v>23</v>
      </c>
      <c r="R15">
        <v>13.7</v>
      </c>
      <c r="S15">
        <v>4.95</v>
      </c>
      <c r="T15" s="16">
        <v>22</v>
      </c>
      <c r="U15" s="23">
        <f t="shared" si="1"/>
        <v>70</v>
      </c>
      <c r="V15" s="16"/>
      <c r="W15" s="101"/>
      <c r="X15" s="101"/>
      <c r="Y15" s="106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9086</v>
      </c>
      <c r="E16">
        <v>76961</v>
      </c>
      <c r="F16">
        <v>7.2877700000000001</v>
      </c>
      <c r="G16">
        <v>0</v>
      </c>
      <c r="H16">
        <v>89.549000000000007</v>
      </c>
      <c r="I16">
        <v>15.8</v>
      </c>
      <c r="J16">
        <v>0.6</v>
      </c>
      <c r="K16">
        <v>15.4</v>
      </c>
      <c r="L16">
        <v>1.0144</v>
      </c>
      <c r="M16">
        <v>87.257999999999996</v>
      </c>
      <c r="N16">
        <v>91.198999999999998</v>
      </c>
      <c r="O16">
        <v>87.744</v>
      </c>
      <c r="P16">
        <v>8.9</v>
      </c>
      <c r="Q16">
        <v>21.6</v>
      </c>
      <c r="R16">
        <v>12.6</v>
      </c>
      <c r="S16">
        <v>4.95</v>
      </c>
      <c r="T16" s="22">
        <v>21</v>
      </c>
      <c r="U16" s="23">
        <f t="shared" si="1"/>
        <v>17</v>
      </c>
      <c r="V16" s="24">
        <v>22</v>
      </c>
      <c r="W16" s="101"/>
      <c r="X16" s="101"/>
      <c r="Y16" s="106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9069</v>
      </c>
      <c r="E17">
        <v>76959</v>
      </c>
      <c r="F17">
        <v>7.4868600000000001</v>
      </c>
      <c r="G17">
        <v>0</v>
      </c>
      <c r="H17">
        <v>89.463999999999999</v>
      </c>
      <c r="I17">
        <v>18.399999999999999</v>
      </c>
      <c r="J17">
        <v>0.6</v>
      </c>
      <c r="K17">
        <v>8</v>
      </c>
      <c r="L17">
        <v>1.0147999999999999</v>
      </c>
      <c r="M17">
        <v>86.820999999999998</v>
      </c>
      <c r="N17">
        <v>91.475999999999999</v>
      </c>
      <c r="O17">
        <v>90.516000000000005</v>
      </c>
      <c r="P17">
        <v>11.7</v>
      </c>
      <c r="Q17">
        <v>26</v>
      </c>
      <c r="R17">
        <v>12.9</v>
      </c>
      <c r="S17">
        <v>4.95</v>
      </c>
      <c r="T17" s="16">
        <v>20</v>
      </c>
      <c r="U17" s="23">
        <f t="shared" si="1"/>
        <v>13</v>
      </c>
      <c r="V17" s="16"/>
      <c r="W17" s="101"/>
      <c r="X17" s="101"/>
      <c r="Y17" s="106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9056</v>
      </c>
      <c r="E18">
        <v>76957</v>
      </c>
      <c r="F18">
        <v>7.3235599999999996</v>
      </c>
      <c r="G18">
        <v>0</v>
      </c>
      <c r="H18">
        <v>88.278000000000006</v>
      </c>
      <c r="I18">
        <v>17.399999999999999</v>
      </c>
      <c r="J18">
        <v>1.5</v>
      </c>
      <c r="K18">
        <v>12.4</v>
      </c>
      <c r="L18">
        <v>1.0145999999999999</v>
      </c>
      <c r="M18">
        <v>61.143000000000001</v>
      </c>
      <c r="N18">
        <v>94.218999999999994</v>
      </c>
      <c r="O18">
        <v>87.885999999999996</v>
      </c>
      <c r="P18">
        <v>9.1</v>
      </c>
      <c r="Q18">
        <v>26.1</v>
      </c>
      <c r="R18">
        <v>11.7</v>
      </c>
      <c r="S18">
        <v>4.9400000000000004</v>
      </c>
      <c r="T18" s="16">
        <v>19</v>
      </c>
      <c r="U18" s="23">
        <f t="shared" si="1"/>
        <v>34</v>
      </c>
      <c r="V18" s="16"/>
      <c r="W18" s="101"/>
      <c r="X18" s="101"/>
      <c r="Y18" s="106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9022</v>
      </c>
      <c r="E19">
        <v>76952</v>
      </c>
      <c r="F19">
        <v>7.4776660000000001</v>
      </c>
      <c r="G19">
        <v>0</v>
      </c>
      <c r="H19">
        <v>89.745000000000005</v>
      </c>
      <c r="I19">
        <v>17.600000000000001</v>
      </c>
      <c r="J19">
        <v>3.1</v>
      </c>
      <c r="K19">
        <v>19.100000000000001</v>
      </c>
      <c r="L19">
        <v>1.0146999999999999</v>
      </c>
      <c r="M19">
        <v>86.900999999999996</v>
      </c>
      <c r="N19">
        <v>92.622</v>
      </c>
      <c r="O19">
        <v>90.593999999999994</v>
      </c>
      <c r="P19">
        <v>10</v>
      </c>
      <c r="Q19">
        <v>25.7</v>
      </c>
      <c r="R19">
        <v>13.4</v>
      </c>
      <c r="S19">
        <v>4.95</v>
      </c>
      <c r="T19" s="16">
        <v>18</v>
      </c>
      <c r="U19" s="23">
        <f t="shared" si="1"/>
        <v>75</v>
      </c>
      <c r="V19" s="16"/>
      <c r="W19" s="101"/>
      <c r="X19" s="101"/>
      <c r="Y19" s="106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8947</v>
      </c>
      <c r="E20">
        <v>76942</v>
      </c>
      <c r="F20">
        <v>7.3766980000000002</v>
      </c>
      <c r="G20">
        <v>0</v>
      </c>
      <c r="H20">
        <v>89.552000000000007</v>
      </c>
      <c r="I20">
        <v>16.600000000000001</v>
      </c>
      <c r="J20">
        <v>2.9</v>
      </c>
      <c r="K20">
        <v>17.5</v>
      </c>
      <c r="L20">
        <v>1.0145</v>
      </c>
      <c r="M20">
        <v>86.075000000000003</v>
      </c>
      <c r="N20">
        <v>91.802000000000007</v>
      </c>
      <c r="O20">
        <v>89.241</v>
      </c>
      <c r="P20">
        <v>9.4</v>
      </c>
      <c r="Q20">
        <v>23.1</v>
      </c>
      <c r="R20">
        <v>13.5</v>
      </c>
      <c r="S20">
        <v>4.95</v>
      </c>
      <c r="T20" s="16">
        <v>17</v>
      </c>
      <c r="U20" s="23">
        <f t="shared" si="1"/>
        <v>68</v>
      </c>
      <c r="V20" s="16"/>
      <c r="W20" s="101"/>
      <c r="X20" s="101"/>
      <c r="Y20" s="106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8879</v>
      </c>
      <c r="E21">
        <v>76932</v>
      </c>
      <c r="F21">
        <v>7.2571589999999997</v>
      </c>
      <c r="G21">
        <v>0</v>
      </c>
      <c r="H21">
        <v>88.296999999999997</v>
      </c>
      <c r="I21">
        <v>16.5</v>
      </c>
      <c r="J21">
        <v>3.2</v>
      </c>
      <c r="K21">
        <v>17.899999999999999</v>
      </c>
      <c r="L21">
        <v>1.0142</v>
      </c>
      <c r="M21">
        <v>85.81</v>
      </c>
      <c r="N21">
        <v>90.186999999999998</v>
      </c>
      <c r="O21">
        <v>87.747</v>
      </c>
      <c r="P21">
        <v>9.9</v>
      </c>
      <c r="Q21">
        <v>24.6</v>
      </c>
      <c r="R21">
        <v>13.8</v>
      </c>
      <c r="S21">
        <v>4.9400000000000004</v>
      </c>
      <c r="T21" s="16">
        <v>16</v>
      </c>
      <c r="U21" s="23">
        <f t="shared" si="1"/>
        <v>77</v>
      </c>
      <c r="V21" s="16"/>
      <c r="W21" s="101"/>
      <c r="X21" s="101"/>
      <c r="Y21" s="106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8802</v>
      </c>
      <c r="E22">
        <v>76922</v>
      </c>
      <c r="F22">
        <v>7.2908549999999996</v>
      </c>
      <c r="G22">
        <v>0</v>
      </c>
      <c r="H22">
        <v>88.665000000000006</v>
      </c>
      <c r="I22">
        <v>17.399999999999999</v>
      </c>
      <c r="J22">
        <v>2.5</v>
      </c>
      <c r="K22">
        <v>16.100000000000001</v>
      </c>
      <c r="L22">
        <v>1.0143</v>
      </c>
      <c r="M22">
        <v>85.811999999999998</v>
      </c>
      <c r="N22">
        <v>91.540999999999997</v>
      </c>
      <c r="O22">
        <v>87.965999999999994</v>
      </c>
      <c r="P22">
        <v>10.6</v>
      </c>
      <c r="Q22">
        <v>25.3</v>
      </c>
      <c r="R22">
        <v>13.1</v>
      </c>
      <c r="S22">
        <v>4.95</v>
      </c>
      <c r="T22" s="16">
        <v>15</v>
      </c>
      <c r="U22" s="23">
        <f t="shared" si="1"/>
        <v>59</v>
      </c>
      <c r="V22" s="16"/>
      <c r="W22" s="135"/>
      <c r="X22" s="135"/>
      <c r="Y22" s="106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8743</v>
      </c>
      <c r="E23">
        <v>76913</v>
      </c>
      <c r="F23">
        <v>7.3925409999999996</v>
      </c>
      <c r="G23">
        <v>0</v>
      </c>
      <c r="H23">
        <v>91.727999999999994</v>
      </c>
      <c r="I23">
        <v>15.4</v>
      </c>
      <c r="J23">
        <v>1.2</v>
      </c>
      <c r="K23">
        <v>16.8</v>
      </c>
      <c r="L23">
        <v>1.0145</v>
      </c>
      <c r="M23">
        <v>89.129000000000005</v>
      </c>
      <c r="N23">
        <v>93.369</v>
      </c>
      <c r="O23">
        <v>89.454999999999998</v>
      </c>
      <c r="P23">
        <v>9</v>
      </c>
      <c r="Q23">
        <v>22.7</v>
      </c>
      <c r="R23">
        <v>13.5</v>
      </c>
      <c r="S23">
        <v>4.9400000000000004</v>
      </c>
      <c r="T23" s="22">
        <v>14</v>
      </c>
      <c r="U23" s="23">
        <f t="shared" si="1"/>
        <v>29</v>
      </c>
      <c r="V23" s="24">
        <v>15</v>
      </c>
      <c r="W23" s="101"/>
      <c r="X23" s="101"/>
      <c r="Y23" s="106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8714</v>
      </c>
      <c r="E24">
        <v>76910</v>
      </c>
      <c r="F24">
        <v>7.6032640000000002</v>
      </c>
      <c r="G24">
        <v>0</v>
      </c>
      <c r="H24">
        <v>92.001000000000005</v>
      </c>
      <c r="I24">
        <v>16.100000000000001</v>
      </c>
      <c r="J24">
        <v>0.6</v>
      </c>
      <c r="K24">
        <v>2.5</v>
      </c>
      <c r="L24">
        <v>1.0152000000000001</v>
      </c>
      <c r="M24">
        <v>90.646000000000001</v>
      </c>
      <c r="N24">
        <v>93.963999999999999</v>
      </c>
      <c r="O24">
        <v>91.876000000000005</v>
      </c>
      <c r="P24">
        <v>11.4</v>
      </c>
      <c r="Q24">
        <v>23.8</v>
      </c>
      <c r="R24">
        <v>12.4</v>
      </c>
      <c r="S24">
        <v>4.9400000000000004</v>
      </c>
      <c r="T24" s="16">
        <v>13</v>
      </c>
      <c r="U24" s="23">
        <f>D24-D25</f>
        <v>14</v>
      </c>
      <c r="V24" s="16"/>
      <c r="W24" s="101"/>
      <c r="X24" s="101"/>
      <c r="Y24" s="106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8700</v>
      </c>
      <c r="E25">
        <v>76908</v>
      </c>
      <c r="F25">
        <v>7.641057</v>
      </c>
      <c r="G25">
        <v>0</v>
      </c>
      <c r="H25">
        <v>91.593000000000004</v>
      </c>
      <c r="I25">
        <v>15.2</v>
      </c>
      <c r="J25">
        <v>0.1</v>
      </c>
      <c r="K25">
        <v>2.5</v>
      </c>
      <c r="L25">
        <v>1.0153000000000001</v>
      </c>
      <c r="M25">
        <v>89.540999999999997</v>
      </c>
      <c r="N25">
        <v>94.180999999999997</v>
      </c>
      <c r="O25">
        <v>92.177000000000007</v>
      </c>
      <c r="P25">
        <v>10.3</v>
      </c>
      <c r="Q25">
        <v>24.2</v>
      </c>
      <c r="R25">
        <v>11.8</v>
      </c>
      <c r="S25">
        <v>4.95</v>
      </c>
      <c r="T25" s="16">
        <v>12</v>
      </c>
      <c r="U25" s="23">
        <f>D25-D26</f>
        <v>2</v>
      </c>
      <c r="V25" s="16"/>
      <c r="W25" s="101"/>
      <c r="X25" s="101"/>
      <c r="Y25" s="106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8698</v>
      </c>
      <c r="E26">
        <v>76907</v>
      </c>
      <c r="F26">
        <v>7.4974639999999999</v>
      </c>
      <c r="G26">
        <v>0</v>
      </c>
      <c r="H26">
        <v>89.423000000000002</v>
      </c>
      <c r="I26">
        <v>13.5</v>
      </c>
      <c r="J26">
        <v>2</v>
      </c>
      <c r="K26">
        <v>16.5</v>
      </c>
      <c r="L26">
        <v>1.0152000000000001</v>
      </c>
      <c r="M26">
        <v>86.421000000000006</v>
      </c>
      <c r="N26">
        <v>92.361999999999995</v>
      </c>
      <c r="O26">
        <v>89.754999999999995</v>
      </c>
      <c r="P26">
        <v>9.8000000000000007</v>
      </c>
      <c r="Q26">
        <v>18.2</v>
      </c>
      <c r="R26">
        <v>10.5</v>
      </c>
      <c r="S26">
        <v>4.95</v>
      </c>
      <c r="T26" s="16">
        <v>11</v>
      </c>
      <c r="U26" s="23">
        <f>D26-D27</f>
        <v>45</v>
      </c>
      <c r="V26" s="16"/>
      <c r="W26" s="102"/>
      <c r="X26" s="101"/>
      <c r="Y26" s="106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8653</v>
      </c>
      <c r="E27">
        <v>76901</v>
      </c>
      <c r="F27">
        <v>7.221139</v>
      </c>
      <c r="G27">
        <v>0</v>
      </c>
      <c r="H27">
        <v>90.021000000000001</v>
      </c>
      <c r="I27">
        <v>13.8</v>
      </c>
      <c r="J27">
        <v>3.1</v>
      </c>
      <c r="K27">
        <v>19.100000000000001</v>
      </c>
      <c r="L27">
        <v>1.0143</v>
      </c>
      <c r="M27">
        <v>86.593999999999994</v>
      </c>
      <c r="N27">
        <v>92.474999999999994</v>
      </c>
      <c r="O27">
        <v>86.855999999999995</v>
      </c>
      <c r="P27">
        <v>9.4</v>
      </c>
      <c r="Q27">
        <v>19.399999999999999</v>
      </c>
      <c r="R27">
        <v>12.7</v>
      </c>
      <c r="S27">
        <v>4.95</v>
      </c>
      <c r="T27" s="16">
        <v>10</v>
      </c>
      <c r="U27" s="23">
        <f>D27-D28</f>
        <v>74</v>
      </c>
      <c r="V27" s="16"/>
      <c r="W27" s="102"/>
      <c r="X27" s="101"/>
      <c r="Y27" s="106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8579</v>
      </c>
      <c r="E28">
        <v>76891</v>
      </c>
      <c r="F28">
        <v>7.3731220000000004</v>
      </c>
      <c r="G28">
        <v>0</v>
      </c>
      <c r="H28">
        <v>89.262</v>
      </c>
      <c r="I28">
        <v>14.6</v>
      </c>
      <c r="J28">
        <v>3.1</v>
      </c>
      <c r="K28">
        <v>20.2</v>
      </c>
      <c r="L28">
        <v>1.0145</v>
      </c>
      <c r="M28">
        <v>86.256</v>
      </c>
      <c r="N28">
        <v>92.433000000000007</v>
      </c>
      <c r="O28">
        <v>89.248999999999995</v>
      </c>
      <c r="P28">
        <v>9.3000000000000007</v>
      </c>
      <c r="Q28">
        <v>21.8</v>
      </c>
      <c r="R28">
        <v>13.6</v>
      </c>
      <c r="S28">
        <v>4.96</v>
      </c>
      <c r="T28" s="16">
        <v>9</v>
      </c>
      <c r="U28" s="23">
        <f t="shared" si="1"/>
        <v>75</v>
      </c>
      <c r="V28" s="16"/>
      <c r="W28" s="102"/>
      <c r="X28" s="101"/>
      <c r="Y28" s="106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8504</v>
      </c>
      <c r="E29">
        <v>76881</v>
      </c>
      <c r="F29">
        <v>7.3846910000000001</v>
      </c>
      <c r="G29">
        <v>0</v>
      </c>
      <c r="H29">
        <v>89.102999999999994</v>
      </c>
      <c r="I29">
        <v>14.7</v>
      </c>
      <c r="J29">
        <v>2.6</v>
      </c>
      <c r="K29">
        <v>16.8</v>
      </c>
      <c r="L29">
        <v>1.0146999999999999</v>
      </c>
      <c r="M29">
        <v>86.501999999999995</v>
      </c>
      <c r="N29">
        <v>91.802999999999997</v>
      </c>
      <c r="O29">
        <v>88.92</v>
      </c>
      <c r="P29">
        <v>7.7</v>
      </c>
      <c r="Q29">
        <v>22.7</v>
      </c>
      <c r="R29">
        <v>12.3</v>
      </c>
      <c r="S29">
        <v>4.95</v>
      </c>
      <c r="T29" s="16">
        <v>8</v>
      </c>
      <c r="U29" s="23">
        <f>D29-D30</f>
        <v>63</v>
      </c>
      <c r="V29" s="16"/>
      <c r="W29" s="102"/>
      <c r="X29" s="101"/>
      <c r="Y29" s="106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8441</v>
      </c>
      <c r="E30">
        <v>76872</v>
      </c>
      <c r="F30">
        <v>7.1610760000000004</v>
      </c>
      <c r="G30">
        <v>0</v>
      </c>
      <c r="H30">
        <v>91.44</v>
      </c>
      <c r="I30">
        <v>15.7</v>
      </c>
      <c r="J30">
        <v>0.8</v>
      </c>
      <c r="K30">
        <v>13.3</v>
      </c>
      <c r="L30">
        <v>1.014</v>
      </c>
      <c r="M30">
        <v>86.328000000000003</v>
      </c>
      <c r="N30">
        <v>93.049000000000007</v>
      </c>
      <c r="O30">
        <v>86.402000000000001</v>
      </c>
      <c r="P30">
        <v>8.5</v>
      </c>
      <c r="Q30">
        <v>25.9</v>
      </c>
      <c r="R30">
        <v>13.7</v>
      </c>
      <c r="S30">
        <v>5.01</v>
      </c>
      <c r="T30" s="22">
        <v>7</v>
      </c>
      <c r="U30" s="23">
        <f>D30-D31</f>
        <v>22</v>
      </c>
      <c r="V30" s="24">
        <v>8</v>
      </c>
      <c r="W30" s="102"/>
      <c r="X30" s="101"/>
      <c r="Y30" s="106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8419</v>
      </c>
      <c r="E31">
        <v>76869</v>
      </c>
      <c r="F31">
        <v>7.6038730000000001</v>
      </c>
      <c r="G31">
        <v>0</v>
      </c>
      <c r="H31">
        <v>91.441000000000003</v>
      </c>
      <c r="I31">
        <v>16.399999999999999</v>
      </c>
      <c r="J31">
        <v>2</v>
      </c>
      <c r="K31">
        <v>16.899999999999999</v>
      </c>
      <c r="L31">
        <v>1.0149999999999999</v>
      </c>
      <c r="M31">
        <v>87.966999999999999</v>
      </c>
      <c r="N31">
        <v>93.649000000000001</v>
      </c>
      <c r="O31">
        <v>92.326999999999998</v>
      </c>
      <c r="P31">
        <v>11.8</v>
      </c>
      <c r="Q31">
        <v>23.4</v>
      </c>
      <c r="R31">
        <v>13.5</v>
      </c>
      <c r="S31">
        <v>5.01</v>
      </c>
      <c r="T31" s="16">
        <v>6</v>
      </c>
      <c r="U31" s="23">
        <f t="shared" si="1"/>
        <v>44</v>
      </c>
      <c r="V31" s="5"/>
      <c r="W31" s="102"/>
      <c r="X31" s="101"/>
      <c r="Y31" s="106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8375</v>
      </c>
      <c r="E32">
        <v>76863</v>
      </c>
      <c r="F32">
        <v>7.4511250000000002</v>
      </c>
      <c r="G32">
        <v>0</v>
      </c>
      <c r="H32">
        <v>90.484999999999999</v>
      </c>
      <c r="I32">
        <v>16.3</v>
      </c>
      <c r="J32">
        <v>2.9</v>
      </c>
      <c r="K32">
        <v>19.8</v>
      </c>
      <c r="L32">
        <v>1.0148999999999999</v>
      </c>
      <c r="M32">
        <v>87.15</v>
      </c>
      <c r="N32">
        <v>92.462999999999994</v>
      </c>
      <c r="O32">
        <v>89.619</v>
      </c>
      <c r="P32">
        <v>8</v>
      </c>
      <c r="Q32">
        <v>25.9</v>
      </c>
      <c r="R32">
        <v>11.8</v>
      </c>
      <c r="S32">
        <v>5.0199999999999996</v>
      </c>
      <c r="T32" s="16">
        <v>5</v>
      </c>
      <c r="U32" s="23">
        <f t="shared" si="1"/>
        <v>70</v>
      </c>
      <c r="V32" s="5"/>
      <c r="W32" s="102"/>
      <c r="X32" s="101"/>
      <c r="Y32" s="106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8305</v>
      </c>
      <c r="E33">
        <v>76854</v>
      </c>
      <c r="F33">
        <v>7.3063940000000001</v>
      </c>
      <c r="G33">
        <v>0</v>
      </c>
      <c r="H33">
        <v>88.602999999999994</v>
      </c>
      <c r="I33">
        <v>15.9</v>
      </c>
      <c r="J33">
        <v>3.1</v>
      </c>
      <c r="K33">
        <v>19.399999999999999</v>
      </c>
      <c r="L33">
        <v>1.0145999999999999</v>
      </c>
      <c r="M33">
        <v>86.424999999999997</v>
      </c>
      <c r="N33">
        <v>91.816999999999993</v>
      </c>
      <c r="O33">
        <v>87.664000000000001</v>
      </c>
      <c r="P33">
        <v>7.4</v>
      </c>
      <c r="Q33">
        <v>25.2</v>
      </c>
      <c r="R33">
        <v>11.7</v>
      </c>
      <c r="S33">
        <v>5.01</v>
      </c>
      <c r="T33" s="16">
        <v>4</v>
      </c>
      <c r="U33" s="23">
        <f t="shared" si="1"/>
        <v>74</v>
      </c>
      <c r="V33" s="5"/>
      <c r="W33" s="102"/>
      <c r="X33" s="101"/>
      <c r="Y33" s="106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8231</v>
      </c>
      <c r="E34">
        <v>76843</v>
      </c>
      <c r="F34">
        <v>7.2658550000000002</v>
      </c>
      <c r="G34">
        <v>0</v>
      </c>
      <c r="H34">
        <v>87.853999999999999</v>
      </c>
      <c r="I34">
        <v>14.7</v>
      </c>
      <c r="J34">
        <v>2.7</v>
      </c>
      <c r="K34">
        <v>18.899999999999999</v>
      </c>
      <c r="L34">
        <v>1.0145</v>
      </c>
      <c r="M34">
        <v>85.444999999999993</v>
      </c>
      <c r="N34">
        <v>90.09</v>
      </c>
      <c r="O34">
        <v>86.988</v>
      </c>
      <c r="P34">
        <v>6.9</v>
      </c>
      <c r="Q34">
        <v>24.7</v>
      </c>
      <c r="R34">
        <v>11.4</v>
      </c>
      <c r="S34">
        <v>5</v>
      </c>
      <c r="T34" s="16">
        <v>3</v>
      </c>
      <c r="U34" s="23">
        <f t="shared" si="1"/>
        <v>65</v>
      </c>
      <c r="V34" s="5"/>
      <c r="W34" s="102"/>
      <c r="X34" s="101"/>
      <c r="Y34" s="106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8166</v>
      </c>
      <c r="E35">
        <v>76834</v>
      </c>
      <c r="F35">
        <v>7.2252910000000004</v>
      </c>
      <c r="G35">
        <v>0</v>
      </c>
      <c r="H35">
        <v>88.061999999999998</v>
      </c>
      <c r="I35">
        <v>14.1</v>
      </c>
      <c r="J35">
        <v>2.9</v>
      </c>
      <c r="K35">
        <v>15.6</v>
      </c>
      <c r="L35">
        <v>1.0144</v>
      </c>
      <c r="M35">
        <v>85.99</v>
      </c>
      <c r="N35">
        <v>89.971000000000004</v>
      </c>
      <c r="O35">
        <v>86.492000000000004</v>
      </c>
      <c r="P35">
        <v>6.1</v>
      </c>
      <c r="Q35">
        <v>23.2</v>
      </c>
      <c r="R35">
        <v>11.5</v>
      </c>
      <c r="S35">
        <v>5.01</v>
      </c>
      <c r="T35" s="16">
        <v>2</v>
      </c>
      <c r="U35" s="23">
        <f t="shared" si="1"/>
        <v>69</v>
      </c>
      <c r="V35" s="5"/>
      <c r="W35" s="102"/>
      <c r="X35" s="101"/>
      <c r="Y35" s="106">
        <f>((X35*100)/D35)-100</f>
        <v>-100</v>
      </c>
    </row>
    <row r="36" spans="1:25">
      <c r="A36" s="16">
        <v>2</v>
      </c>
      <c r="B36" t="s">
        <v>211</v>
      </c>
      <c r="C36" t="s">
        <v>13</v>
      </c>
      <c r="D36">
        <v>8097</v>
      </c>
      <c r="E36">
        <v>76825</v>
      </c>
      <c r="F36">
        <v>7.2451119999999998</v>
      </c>
      <c r="G36">
        <v>0</v>
      </c>
      <c r="H36">
        <v>89.58</v>
      </c>
      <c r="I36">
        <v>15.9</v>
      </c>
      <c r="J36">
        <v>2.4</v>
      </c>
      <c r="K36">
        <v>16.100000000000001</v>
      </c>
      <c r="L36">
        <v>1.0142</v>
      </c>
      <c r="M36">
        <v>86.801000000000002</v>
      </c>
      <c r="N36">
        <v>92.671000000000006</v>
      </c>
      <c r="O36">
        <v>87.364999999999995</v>
      </c>
      <c r="P36">
        <v>8.1999999999999993</v>
      </c>
      <c r="Q36">
        <v>26.2</v>
      </c>
      <c r="R36">
        <v>13.2</v>
      </c>
      <c r="S36">
        <v>5.01</v>
      </c>
      <c r="T36" s="16">
        <v>1</v>
      </c>
      <c r="U36" s="23">
        <f t="shared" si="1"/>
        <v>56</v>
      </c>
      <c r="V36" s="5"/>
      <c r="W36" s="102"/>
      <c r="X36" s="101"/>
      <c r="Y36" s="106">
        <f t="shared" ref="Y36:Y37" si="2">((X36*100)/D36)-100</f>
        <v>-100</v>
      </c>
    </row>
    <row r="37" spans="1:25">
      <c r="A37" s="16">
        <v>1</v>
      </c>
      <c r="B37" t="s">
        <v>197</v>
      </c>
      <c r="C37" t="s">
        <v>13</v>
      </c>
      <c r="D37">
        <v>8041</v>
      </c>
      <c r="E37">
        <v>76817</v>
      </c>
      <c r="F37">
        <v>7.3507309999999997</v>
      </c>
      <c r="G37">
        <v>0</v>
      </c>
      <c r="H37">
        <v>91.558000000000007</v>
      </c>
      <c r="I37">
        <v>16.100000000000001</v>
      </c>
      <c r="J37">
        <v>0.8</v>
      </c>
      <c r="K37">
        <v>14.1</v>
      </c>
      <c r="L37">
        <v>1.0145999999999999</v>
      </c>
      <c r="M37">
        <v>87.525999999999996</v>
      </c>
      <c r="N37">
        <v>93.408000000000001</v>
      </c>
      <c r="O37">
        <v>88.385000000000005</v>
      </c>
      <c r="P37">
        <v>7.3</v>
      </c>
      <c r="Q37">
        <v>26.5</v>
      </c>
      <c r="R37">
        <v>12.1</v>
      </c>
      <c r="S37">
        <v>5.01</v>
      </c>
      <c r="T37" s="1"/>
      <c r="U37" s="26"/>
      <c r="V37" s="5"/>
      <c r="W37" s="102"/>
      <c r="X37" s="101"/>
      <c r="Y37" s="106">
        <f t="shared" si="2"/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2"/>
      <c r="X38" s="293"/>
      <c r="Y38" s="29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2"/>
      <c r="X39" s="293"/>
      <c r="Y39" s="29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2"/>
      <c r="X40" s="293"/>
      <c r="Y40" s="29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5"/>
      <c r="X41" s="296"/>
      <c r="Y41" s="297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3" t="s">
        <v>127</v>
      </c>
      <c r="X1" s="253" t="s">
        <v>128</v>
      </c>
      <c r="Y1" s="256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4"/>
      <c r="X2" s="254"/>
      <c r="Y2" s="257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4"/>
      <c r="X3" s="254"/>
      <c r="Y3" s="257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4"/>
      <c r="X4" s="254"/>
      <c r="Y4" s="257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5"/>
      <c r="X5" s="255"/>
      <c r="Y5" s="258"/>
    </row>
    <row r="6" spans="1:25">
      <c r="A6" s="21">
        <v>32</v>
      </c>
      <c r="D6">
        <v>481594</v>
      </c>
      <c r="T6" s="22">
        <v>31</v>
      </c>
      <c r="U6" s="23">
        <f>D6-D7</f>
        <v>3</v>
      </c>
      <c r="V6" s="4"/>
      <c r="W6" s="241"/>
      <c r="X6" s="241"/>
      <c r="Y6" s="246"/>
    </row>
    <row r="7" spans="1:25">
      <c r="A7" s="21">
        <v>31</v>
      </c>
      <c r="D7">
        <v>481591</v>
      </c>
      <c r="T7" s="22">
        <v>30</v>
      </c>
      <c r="U7" s="23">
        <f>D7-D8</f>
        <v>1182</v>
      </c>
      <c r="V7" s="24">
        <v>1</v>
      </c>
      <c r="W7" s="100"/>
      <c r="X7" s="100"/>
      <c r="Y7" s="237">
        <f t="shared" ref="Y7:Y36" si="0">((X7*100)/D7)-100</f>
        <v>-100</v>
      </c>
    </row>
    <row r="8" spans="1:25">
      <c r="A8" s="16">
        <v>30</v>
      </c>
      <c r="D8">
        <v>480409</v>
      </c>
      <c r="T8" s="16">
        <v>29</v>
      </c>
      <c r="U8" s="23">
        <f>D8-D9</f>
        <v>1779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478630</v>
      </c>
      <c r="E9">
        <v>207268</v>
      </c>
      <c r="F9">
        <v>7.1110930000000003</v>
      </c>
      <c r="G9">
        <v>1</v>
      </c>
      <c r="H9">
        <v>86.927999999999997</v>
      </c>
      <c r="I9">
        <v>15.2</v>
      </c>
      <c r="J9">
        <v>51.9</v>
      </c>
      <c r="K9">
        <v>147.1</v>
      </c>
      <c r="L9">
        <v>1.0135000000000001</v>
      </c>
      <c r="M9">
        <v>85.941000000000003</v>
      </c>
      <c r="N9">
        <v>88.58</v>
      </c>
      <c r="O9">
        <v>86.588999999999999</v>
      </c>
      <c r="P9">
        <v>8.9</v>
      </c>
      <c r="Q9">
        <v>19.8</v>
      </c>
      <c r="R9">
        <v>16.100000000000001</v>
      </c>
      <c r="S9">
        <v>4.74</v>
      </c>
      <c r="T9" s="22">
        <v>28</v>
      </c>
      <c r="U9" s="23">
        <f t="shared" ref="U9:U36" si="1">D9-D10</f>
        <v>1245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477385</v>
      </c>
      <c r="E10">
        <v>207093</v>
      </c>
      <c r="F10">
        <v>7.0817119999999996</v>
      </c>
      <c r="G10">
        <v>1</v>
      </c>
      <c r="H10">
        <v>87.156999999999996</v>
      </c>
      <c r="I10">
        <v>17.3</v>
      </c>
      <c r="J10">
        <v>74.099999999999994</v>
      </c>
      <c r="K10">
        <v>140.80000000000001</v>
      </c>
      <c r="L10">
        <v>1.0134000000000001</v>
      </c>
      <c r="M10">
        <v>85.974999999999994</v>
      </c>
      <c r="N10">
        <v>88.673000000000002</v>
      </c>
      <c r="O10">
        <v>86.363</v>
      </c>
      <c r="P10">
        <v>14.8</v>
      </c>
      <c r="Q10">
        <v>21.1</v>
      </c>
      <c r="R10">
        <v>16.600000000000001</v>
      </c>
      <c r="S10">
        <v>4.75</v>
      </c>
      <c r="T10" s="16">
        <v>27</v>
      </c>
      <c r="U10" s="23">
        <f t="shared" si="1"/>
        <v>1777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475608</v>
      </c>
      <c r="E11">
        <v>206843</v>
      </c>
      <c r="F11">
        <v>7.1295510000000002</v>
      </c>
      <c r="G11">
        <v>1</v>
      </c>
      <c r="H11">
        <v>87.174000000000007</v>
      </c>
      <c r="I11">
        <v>16.3</v>
      </c>
      <c r="J11">
        <v>56.1</v>
      </c>
      <c r="K11">
        <v>104.2</v>
      </c>
      <c r="L11">
        <v>1.0136000000000001</v>
      </c>
      <c r="M11">
        <v>85.935000000000002</v>
      </c>
      <c r="N11">
        <v>88.272000000000006</v>
      </c>
      <c r="O11">
        <v>86.888000000000005</v>
      </c>
      <c r="P11">
        <v>11.8</v>
      </c>
      <c r="Q11">
        <v>19.5</v>
      </c>
      <c r="R11">
        <v>16.2</v>
      </c>
      <c r="S11">
        <v>4.75</v>
      </c>
      <c r="T11" s="16">
        <v>26</v>
      </c>
      <c r="U11" s="23">
        <f t="shared" si="1"/>
        <v>1343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474265</v>
      </c>
      <c r="E12">
        <v>206655</v>
      </c>
      <c r="F12">
        <v>7.1522300000000003</v>
      </c>
      <c r="G12">
        <v>1</v>
      </c>
      <c r="H12">
        <v>88.06</v>
      </c>
      <c r="I12">
        <v>13.5</v>
      </c>
      <c r="J12">
        <v>8.3000000000000007</v>
      </c>
      <c r="K12">
        <v>104.9</v>
      </c>
      <c r="L12">
        <v>1.0137</v>
      </c>
      <c r="M12">
        <v>86.388999999999996</v>
      </c>
      <c r="N12">
        <v>89.471000000000004</v>
      </c>
      <c r="O12">
        <v>87.052999999999997</v>
      </c>
      <c r="P12">
        <v>6.5</v>
      </c>
      <c r="Q12">
        <v>21.8</v>
      </c>
      <c r="R12">
        <v>15.8</v>
      </c>
      <c r="S12">
        <v>4.75</v>
      </c>
      <c r="T12" s="16">
        <v>25</v>
      </c>
      <c r="U12" s="23">
        <f t="shared" si="1"/>
        <v>202</v>
      </c>
      <c r="V12" s="16"/>
      <c r="W12" s="101"/>
      <c r="X12" s="101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474063</v>
      </c>
      <c r="E13">
        <v>206628</v>
      </c>
      <c r="F13">
        <v>7.2901189999999998</v>
      </c>
      <c r="G13">
        <v>1</v>
      </c>
      <c r="H13">
        <v>86.838999999999999</v>
      </c>
      <c r="I13">
        <v>12.2</v>
      </c>
      <c r="J13">
        <v>2.5</v>
      </c>
      <c r="K13">
        <v>14.8</v>
      </c>
      <c r="L13">
        <v>1.0148999999999999</v>
      </c>
      <c r="M13">
        <v>84.915999999999997</v>
      </c>
      <c r="N13">
        <v>89.558000000000007</v>
      </c>
      <c r="O13">
        <v>86.445999999999998</v>
      </c>
      <c r="P13">
        <v>6.5</v>
      </c>
      <c r="Q13">
        <v>20.3</v>
      </c>
      <c r="R13">
        <v>9</v>
      </c>
      <c r="S13">
        <v>4.75</v>
      </c>
      <c r="T13" s="16">
        <v>24</v>
      </c>
      <c r="U13" s="23">
        <f t="shared" si="1"/>
        <v>58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474005</v>
      </c>
      <c r="E14">
        <v>206619</v>
      </c>
      <c r="F14">
        <v>7.1977349999999998</v>
      </c>
      <c r="G14">
        <v>1</v>
      </c>
      <c r="H14">
        <v>86.103999999999999</v>
      </c>
      <c r="I14">
        <v>16.399999999999999</v>
      </c>
      <c r="J14">
        <v>50.9</v>
      </c>
      <c r="K14">
        <v>134</v>
      </c>
      <c r="L14">
        <v>1.0141</v>
      </c>
      <c r="M14">
        <v>83.248999999999995</v>
      </c>
      <c r="N14">
        <v>89.162000000000006</v>
      </c>
      <c r="O14">
        <v>86.92</v>
      </c>
      <c r="P14">
        <v>12.6</v>
      </c>
      <c r="Q14">
        <v>19.8</v>
      </c>
      <c r="R14">
        <v>13.7</v>
      </c>
      <c r="S14">
        <v>4.76</v>
      </c>
      <c r="T14" s="16">
        <v>23</v>
      </c>
      <c r="U14" s="23">
        <f t="shared" si="1"/>
        <v>1220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472785</v>
      </c>
      <c r="E15">
        <v>206447</v>
      </c>
      <c r="F15">
        <v>7.2839739999999997</v>
      </c>
      <c r="G15">
        <v>1</v>
      </c>
      <c r="H15">
        <v>89.239000000000004</v>
      </c>
      <c r="I15">
        <v>16.899999999999999</v>
      </c>
      <c r="J15">
        <v>58.7</v>
      </c>
      <c r="K15">
        <v>152.6</v>
      </c>
      <c r="L15">
        <v>1.0139</v>
      </c>
      <c r="M15">
        <v>87.474999999999994</v>
      </c>
      <c r="N15">
        <v>90.456000000000003</v>
      </c>
      <c r="O15">
        <v>88.936000000000007</v>
      </c>
      <c r="P15">
        <v>13.5</v>
      </c>
      <c r="Q15">
        <v>20.399999999999999</v>
      </c>
      <c r="R15">
        <v>16.100000000000001</v>
      </c>
      <c r="S15">
        <v>4.76</v>
      </c>
      <c r="T15" s="16">
        <v>22</v>
      </c>
      <c r="U15" s="23">
        <f t="shared" si="1"/>
        <v>1407</v>
      </c>
      <c r="V15" s="16"/>
      <c r="W15" s="101"/>
      <c r="X15" s="101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471378</v>
      </c>
      <c r="E16">
        <v>206254</v>
      </c>
      <c r="F16">
        <v>7.1989590000000003</v>
      </c>
      <c r="G16">
        <v>1</v>
      </c>
      <c r="H16">
        <v>89.653000000000006</v>
      </c>
      <c r="I16">
        <v>14.8</v>
      </c>
      <c r="J16">
        <v>9.8000000000000007</v>
      </c>
      <c r="K16">
        <v>113.1</v>
      </c>
      <c r="L16">
        <v>1.0137</v>
      </c>
      <c r="M16">
        <v>87.209000000000003</v>
      </c>
      <c r="N16">
        <v>91.367000000000004</v>
      </c>
      <c r="O16">
        <v>87.891000000000005</v>
      </c>
      <c r="P16">
        <v>6</v>
      </c>
      <c r="Q16">
        <v>22.8</v>
      </c>
      <c r="R16">
        <v>16.399999999999999</v>
      </c>
      <c r="S16">
        <v>4.75</v>
      </c>
      <c r="T16" s="22">
        <v>21</v>
      </c>
      <c r="U16" s="23">
        <f t="shared" si="1"/>
        <v>237</v>
      </c>
      <c r="V16" s="24">
        <v>22</v>
      </c>
      <c r="W16" s="109"/>
      <c r="X16" s="109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471141</v>
      </c>
      <c r="E17">
        <v>206221</v>
      </c>
      <c r="F17">
        <v>7.556762</v>
      </c>
      <c r="G17">
        <v>1</v>
      </c>
      <c r="H17">
        <v>89.576999999999998</v>
      </c>
      <c r="I17">
        <v>15.4</v>
      </c>
      <c r="J17">
        <v>32.299999999999997</v>
      </c>
      <c r="K17">
        <v>102.2</v>
      </c>
      <c r="L17">
        <v>1.0152000000000001</v>
      </c>
      <c r="M17">
        <v>86.840999999999994</v>
      </c>
      <c r="N17">
        <v>91.638999999999996</v>
      </c>
      <c r="O17">
        <v>90.796999999999997</v>
      </c>
      <c r="P17">
        <v>8.3000000000000007</v>
      </c>
      <c r="Q17">
        <v>20.2</v>
      </c>
      <c r="R17">
        <v>11.1</v>
      </c>
      <c r="S17">
        <v>4.76</v>
      </c>
      <c r="T17" s="16">
        <v>20</v>
      </c>
      <c r="U17" s="23">
        <f t="shared" si="1"/>
        <v>772</v>
      </c>
      <c r="V17" s="16"/>
      <c r="W17" s="109"/>
      <c r="X17" s="109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470369</v>
      </c>
      <c r="E18">
        <v>206114</v>
      </c>
      <c r="F18">
        <v>7.1857449999999998</v>
      </c>
      <c r="G18">
        <v>1</v>
      </c>
      <c r="H18">
        <v>88.355999999999995</v>
      </c>
      <c r="I18">
        <v>17</v>
      </c>
      <c r="J18">
        <v>64.099999999999994</v>
      </c>
      <c r="K18">
        <v>115.7</v>
      </c>
      <c r="L18">
        <v>1.0136000000000001</v>
      </c>
      <c r="M18">
        <v>61.276000000000003</v>
      </c>
      <c r="N18">
        <v>94.302000000000007</v>
      </c>
      <c r="O18">
        <v>87.872</v>
      </c>
      <c r="P18">
        <v>13.3</v>
      </c>
      <c r="Q18">
        <v>21</v>
      </c>
      <c r="R18">
        <v>16.8</v>
      </c>
      <c r="S18">
        <v>4.75</v>
      </c>
      <c r="T18" s="16">
        <v>19</v>
      </c>
      <c r="U18" s="23">
        <f t="shared" si="1"/>
        <v>1537</v>
      </c>
      <c r="V18" s="16"/>
      <c r="W18" s="109"/>
      <c r="X18" s="109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468832</v>
      </c>
      <c r="E19">
        <v>205901</v>
      </c>
      <c r="F19">
        <v>7.3997250000000001</v>
      </c>
      <c r="G19">
        <v>1</v>
      </c>
      <c r="H19">
        <v>89.796999999999997</v>
      </c>
      <c r="I19">
        <v>17.2</v>
      </c>
      <c r="J19">
        <v>62.9</v>
      </c>
      <c r="K19">
        <v>130.9</v>
      </c>
      <c r="L19">
        <v>1.0142</v>
      </c>
      <c r="M19">
        <v>87.010999999999996</v>
      </c>
      <c r="N19">
        <v>92.763000000000005</v>
      </c>
      <c r="O19">
        <v>90.353999999999999</v>
      </c>
      <c r="P19">
        <v>14.4</v>
      </c>
      <c r="Q19">
        <v>20.8</v>
      </c>
      <c r="R19">
        <v>15.6</v>
      </c>
      <c r="S19">
        <v>4.75</v>
      </c>
      <c r="T19" s="16">
        <v>18</v>
      </c>
      <c r="U19" s="23">
        <f t="shared" si="1"/>
        <v>1507</v>
      </c>
      <c r="V19" s="16"/>
      <c r="W19" s="109"/>
      <c r="X19" s="109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467325</v>
      </c>
      <c r="E20">
        <v>205696</v>
      </c>
      <c r="F20">
        <v>7.2985220000000002</v>
      </c>
      <c r="G20">
        <v>1</v>
      </c>
      <c r="H20">
        <v>89.600999999999999</v>
      </c>
      <c r="I20">
        <v>17.399999999999999</v>
      </c>
      <c r="J20">
        <v>68.099999999999994</v>
      </c>
      <c r="K20">
        <v>134.30000000000001</v>
      </c>
      <c r="L20">
        <v>1.0139</v>
      </c>
      <c r="M20">
        <v>86.12</v>
      </c>
      <c r="N20">
        <v>91.885999999999996</v>
      </c>
      <c r="O20">
        <v>89.314999999999998</v>
      </c>
      <c r="P20">
        <v>15</v>
      </c>
      <c r="Q20">
        <v>21.5</v>
      </c>
      <c r="R20">
        <v>16.600000000000001</v>
      </c>
      <c r="S20">
        <v>4.74</v>
      </c>
      <c r="T20" s="16">
        <v>17</v>
      </c>
      <c r="U20" s="23">
        <f t="shared" si="1"/>
        <v>1635</v>
      </c>
      <c r="V20" s="16"/>
      <c r="W20" s="109"/>
      <c r="X20" s="109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465690</v>
      </c>
      <c r="E21">
        <v>205473</v>
      </c>
      <c r="F21">
        <v>7.1586670000000003</v>
      </c>
      <c r="G21">
        <v>1</v>
      </c>
      <c r="H21">
        <v>88.322999999999993</v>
      </c>
      <c r="I21">
        <v>17</v>
      </c>
      <c r="J21">
        <v>60.2</v>
      </c>
      <c r="K21">
        <v>129.69999999999999</v>
      </c>
      <c r="L21">
        <v>1.0135000000000001</v>
      </c>
      <c r="M21">
        <v>85.888999999999996</v>
      </c>
      <c r="N21">
        <v>90.242000000000004</v>
      </c>
      <c r="O21">
        <v>87.679000000000002</v>
      </c>
      <c r="P21">
        <v>14.1</v>
      </c>
      <c r="Q21">
        <v>20.5</v>
      </c>
      <c r="R21">
        <v>17.3</v>
      </c>
      <c r="S21">
        <v>4.75</v>
      </c>
      <c r="T21" s="16">
        <v>16</v>
      </c>
      <c r="U21" s="23">
        <f t="shared" si="1"/>
        <v>1443</v>
      </c>
      <c r="V21" s="16"/>
      <c r="W21" s="109"/>
      <c r="X21" s="109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464247</v>
      </c>
      <c r="E22">
        <v>205273</v>
      </c>
      <c r="F22">
        <v>7.2207780000000001</v>
      </c>
      <c r="G22">
        <v>1</v>
      </c>
      <c r="H22">
        <v>88.704999999999998</v>
      </c>
      <c r="I22">
        <v>16.8</v>
      </c>
      <c r="J22">
        <v>55.5</v>
      </c>
      <c r="K22">
        <v>125</v>
      </c>
      <c r="L22">
        <v>1.0137</v>
      </c>
      <c r="M22">
        <v>85.837999999999994</v>
      </c>
      <c r="N22">
        <v>91.683999999999997</v>
      </c>
      <c r="O22">
        <v>88.197000000000003</v>
      </c>
      <c r="P22">
        <v>11</v>
      </c>
      <c r="Q22">
        <v>22.4</v>
      </c>
      <c r="R22">
        <v>16.399999999999999</v>
      </c>
      <c r="S22">
        <v>4.75</v>
      </c>
      <c r="T22" s="16">
        <v>15</v>
      </c>
      <c r="U22" s="23">
        <f t="shared" si="1"/>
        <v>1330</v>
      </c>
      <c r="V22" s="16"/>
      <c r="W22" s="109"/>
      <c r="X22" s="109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462917</v>
      </c>
      <c r="E23">
        <v>205089</v>
      </c>
      <c r="F23">
        <v>7.3105630000000001</v>
      </c>
      <c r="G23">
        <v>1</v>
      </c>
      <c r="H23">
        <v>91.837000000000003</v>
      </c>
      <c r="I23">
        <v>13.5</v>
      </c>
      <c r="J23">
        <v>10.4</v>
      </c>
      <c r="K23">
        <v>139.80000000000001</v>
      </c>
      <c r="L23">
        <v>1.0139</v>
      </c>
      <c r="M23">
        <v>89.245999999999995</v>
      </c>
      <c r="N23">
        <v>93.566999999999993</v>
      </c>
      <c r="O23">
        <v>89.462999999999994</v>
      </c>
      <c r="P23">
        <v>4.4000000000000004</v>
      </c>
      <c r="Q23">
        <v>21.3</v>
      </c>
      <c r="R23">
        <v>16.5</v>
      </c>
      <c r="S23">
        <v>4.74</v>
      </c>
      <c r="T23" s="22">
        <v>14</v>
      </c>
      <c r="U23" s="23">
        <f t="shared" si="1"/>
        <v>249</v>
      </c>
      <c r="V23" s="24">
        <v>15</v>
      </c>
      <c r="W23" s="109"/>
      <c r="X23" s="109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462668</v>
      </c>
      <c r="E24">
        <v>205056</v>
      </c>
      <c r="F24">
        <v>7.610652</v>
      </c>
      <c r="G24">
        <v>1</v>
      </c>
      <c r="H24">
        <v>92.111000000000004</v>
      </c>
      <c r="I24">
        <v>15.1</v>
      </c>
      <c r="J24">
        <v>0.8</v>
      </c>
      <c r="K24">
        <v>52.4</v>
      </c>
      <c r="L24">
        <v>1.0152000000000001</v>
      </c>
      <c r="M24">
        <v>90.751000000000005</v>
      </c>
      <c r="N24">
        <v>94.12</v>
      </c>
      <c r="O24">
        <v>92.004000000000005</v>
      </c>
      <c r="P24">
        <v>10.6</v>
      </c>
      <c r="Q24">
        <v>22.9</v>
      </c>
      <c r="R24">
        <v>12.4</v>
      </c>
      <c r="S24">
        <v>4.76</v>
      </c>
      <c r="T24" s="16">
        <v>13</v>
      </c>
      <c r="U24" s="23">
        <f t="shared" si="1"/>
        <v>20</v>
      </c>
      <c r="V24" s="16"/>
      <c r="W24" s="109"/>
      <c r="X24" s="109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462648</v>
      </c>
      <c r="E25">
        <v>205053</v>
      </c>
      <c r="F25">
        <v>7.6314640000000002</v>
      </c>
      <c r="G25">
        <v>1</v>
      </c>
      <c r="H25">
        <v>91.716999999999999</v>
      </c>
      <c r="I25">
        <v>13.8</v>
      </c>
      <c r="J25">
        <v>2.7</v>
      </c>
      <c r="K25">
        <v>75.2</v>
      </c>
      <c r="L25">
        <v>1.0152000000000001</v>
      </c>
      <c r="M25">
        <v>89.686000000000007</v>
      </c>
      <c r="N25">
        <v>94.367999999999995</v>
      </c>
      <c r="O25">
        <v>92.215000000000003</v>
      </c>
      <c r="P25">
        <v>8.6999999999999993</v>
      </c>
      <c r="Q25">
        <v>21.9</v>
      </c>
      <c r="R25">
        <v>12.2</v>
      </c>
      <c r="S25">
        <v>4.76</v>
      </c>
      <c r="T25" s="16">
        <v>12</v>
      </c>
      <c r="U25" s="23">
        <f t="shared" si="1"/>
        <v>63</v>
      </c>
      <c r="V25" s="16"/>
      <c r="W25" s="109"/>
      <c r="X25" s="109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462585</v>
      </c>
      <c r="E26">
        <v>205045</v>
      </c>
      <c r="F26">
        <v>7.4796610000000001</v>
      </c>
      <c r="G26">
        <v>1</v>
      </c>
      <c r="H26">
        <v>89.483000000000004</v>
      </c>
      <c r="I26">
        <v>16</v>
      </c>
      <c r="J26">
        <v>51</v>
      </c>
      <c r="K26">
        <v>130.6</v>
      </c>
      <c r="L26">
        <v>1.0149999999999999</v>
      </c>
      <c r="M26">
        <v>86.596999999999994</v>
      </c>
      <c r="N26">
        <v>92.507999999999996</v>
      </c>
      <c r="O26">
        <v>89.793000000000006</v>
      </c>
      <c r="P26">
        <v>11.1</v>
      </c>
      <c r="Q26">
        <v>19.2</v>
      </c>
      <c r="R26">
        <v>11.2</v>
      </c>
      <c r="S26">
        <v>4.75</v>
      </c>
      <c r="T26" s="16">
        <v>11</v>
      </c>
      <c r="U26" s="23">
        <f t="shared" si="1"/>
        <v>1221</v>
      </c>
      <c r="V26" s="16"/>
      <c r="W26" s="109"/>
      <c r="X26" s="109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461364</v>
      </c>
      <c r="E27">
        <v>204878</v>
      </c>
      <c r="F27">
        <v>7.0914419999999998</v>
      </c>
      <c r="G27">
        <v>1</v>
      </c>
      <c r="H27">
        <v>90.1</v>
      </c>
      <c r="I27">
        <v>16.8</v>
      </c>
      <c r="J27">
        <v>70.099999999999994</v>
      </c>
      <c r="K27">
        <v>123.3</v>
      </c>
      <c r="L27">
        <v>1.0134000000000001</v>
      </c>
      <c r="M27">
        <v>86.653999999999996</v>
      </c>
      <c r="N27">
        <v>92.632000000000005</v>
      </c>
      <c r="O27">
        <v>86.671000000000006</v>
      </c>
      <c r="P27">
        <v>12.6</v>
      </c>
      <c r="Q27">
        <v>19.7</v>
      </c>
      <c r="R27">
        <v>17.100000000000001</v>
      </c>
      <c r="S27">
        <v>4.76</v>
      </c>
      <c r="T27" s="16">
        <v>10</v>
      </c>
      <c r="U27" s="23">
        <f t="shared" si="1"/>
        <v>1682</v>
      </c>
      <c r="V27" s="16"/>
      <c r="W27" s="109"/>
      <c r="X27" s="109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459682</v>
      </c>
      <c r="E28">
        <v>204649</v>
      </c>
      <c r="F28">
        <v>7.2940259999999997</v>
      </c>
      <c r="G28">
        <v>1</v>
      </c>
      <c r="H28">
        <v>89.308999999999997</v>
      </c>
      <c r="I28">
        <v>16.399999999999999</v>
      </c>
      <c r="J28">
        <v>66.5</v>
      </c>
      <c r="K28">
        <v>143.30000000000001</v>
      </c>
      <c r="L28">
        <v>1.0138</v>
      </c>
      <c r="M28">
        <v>86.355000000000004</v>
      </c>
      <c r="N28">
        <v>92.546999999999997</v>
      </c>
      <c r="O28">
        <v>89.319000000000003</v>
      </c>
      <c r="P28">
        <v>12.1</v>
      </c>
      <c r="Q28">
        <v>19.3</v>
      </c>
      <c r="R28">
        <v>16.7</v>
      </c>
      <c r="S28">
        <v>4.75</v>
      </c>
      <c r="T28" s="16">
        <v>9</v>
      </c>
      <c r="U28" s="23">
        <f t="shared" si="1"/>
        <v>1594</v>
      </c>
      <c r="V28" s="16"/>
      <c r="W28" s="109"/>
      <c r="X28" s="109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458088</v>
      </c>
      <c r="E29">
        <v>204431</v>
      </c>
      <c r="F29">
        <v>7.2886410000000001</v>
      </c>
      <c r="G29">
        <v>1</v>
      </c>
      <c r="H29">
        <v>89.143000000000001</v>
      </c>
      <c r="I29">
        <v>16.399999999999999</v>
      </c>
      <c r="J29">
        <v>61.2</v>
      </c>
      <c r="K29">
        <v>127.3</v>
      </c>
      <c r="L29">
        <v>1.014</v>
      </c>
      <c r="M29">
        <v>86.414000000000001</v>
      </c>
      <c r="N29">
        <v>91.944999999999993</v>
      </c>
      <c r="O29">
        <v>88.926000000000002</v>
      </c>
      <c r="P29">
        <v>12.7</v>
      </c>
      <c r="Q29">
        <v>19.5</v>
      </c>
      <c r="R29">
        <v>15.9</v>
      </c>
      <c r="S29">
        <v>4.75</v>
      </c>
      <c r="T29" s="16">
        <v>8</v>
      </c>
      <c r="U29" s="23">
        <f t="shared" si="1"/>
        <v>1470</v>
      </c>
      <c r="V29" s="16"/>
      <c r="W29" s="109"/>
      <c r="X29" s="109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456618</v>
      </c>
      <c r="E30">
        <v>204229</v>
      </c>
      <c r="F30">
        <v>7.0990169999999999</v>
      </c>
      <c r="G30">
        <v>1</v>
      </c>
      <c r="H30">
        <v>91.563000000000002</v>
      </c>
      <c r="I30">
        <v>13.5</v>
      </c>
      <c r="J30">
        <v>9.6</v>
      </c>
      <c r="K30">
        <v>132.80000000000001</v>
      </c>
      <c r="L30">
        <v>1.0134000000000001</v>
      </c>
      <c r="M30">
        <v>86.581000000000003</v>
      </c>
      <c r="N30">
        <v>93.242000000000004</v>
      </c>
      <c r="O30">
        <v>86.647000000000006</v>
      </c>
      <c r="P30">
        <v>4.5999999999999996</v>
      </c>
      <c r="Q30">
        <v>22.6</v>
      </c>
      <c r="R30">
        <v>16.7</v>
      </c>
      <c r="S30">
        <v>4.76</v>
      </c>
      <c r="T30" s="22">
        <v>7</v>
      </c>
      <c r="U30" s="23">
        <f t="shared" si="1"/>
        <v>234</v>
      </c>
      <c r="V30" s="24">
        <v>8</v>
      </c>
      <c r="W30" s="109"/>
      <c r="X30" s="109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456384</v>
      </c>
      <c r="E31">
        <v>204197</v>
      </c>
      <c r="F31">
        <v>7.6178090000000003</v>
      </c>
      <c r="G31">
        <v>1</v>
      </c>
      <c r="H31">
        <v>91.536000000000001</v>
      </c>
      <c r="I31">
        <v>15.3</v>
      </c>
      <c r="J31">
        <v>34.200000000000003</v>
      </c>
      <c r="K31">
        <v>124.8</v>
      </c>
      <c r="L31">
        <v>1.0150999999999999</v>
      </c>
      <c r="M31">
        <v>88.11</v>
      </c>
      <c r="N31">
        <v>93.798000000000002</v>
      </c>
      <c r="O31">
        <v>92.322999999999993</v>
      </c>
      <c r="P31">
        <v>10.8</v>
      </c>
      <c r="Q31">
        <v>20.3</v>
      </c>
      <c r="R31">
        <v>13</v>
      </c>
      <c r="S31">
        <v>4.7699999999999996</v>
      </c>
      <c r="T31" s="16">
        <v>6</v>
      </c>
      <c r="U31" s="23">
        <f t="shared" si="1"/>
        <v>817</v>
      </c>
      <c r="V31" s="5"/>
      <c r="W31" s="109"/>
      <c r="X31" s="109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455567</v>
      </c>
      <c r="E32">
        <v>204086</v>
      </c>
      <c r="F32">
        <v>7.3728410000000002</v>
      </c>
      <c r="G32">
        <v>1</v>
      </c>
      <c r="H32">
        <v>90.549000000000007</v>
      </c>
      <c r="I32">
        <v>17.3</v>
      </c>
      <c r="J32">
        <v>61.6</v>
      </c>
      <c r="K32">
        <v>128.9</v>
      </c>
      <c r="L32">
        <v>1.0141</v>
      </c>
      <c r="M32">
        <v>87.093999999999994</v>
      </c>
      <c r="N32">
        <v>92.605000000000004</v>
      </c>
      <c r="O32">
        <v>90.138000000000005</v>
      </c>
      <c r="P32">
        <v>13.5</v>
      </c>
      <c r="Q32">
        <v>21.5</v>
      </c>
      <c r="R32">
        <v>16</v>
      </c>
      <c r="S32">
        <v>4.75</v>
      </c>
      <c r="T32" s="16">
        <v>5</v>
      </c>
      <c r="U32" s="23">
        <f t="shared" si="1"/>
        <v>1479</v>
      </c>
      <c r="V32" s="5"/>
      <c r="W32" s="109"/>
      <c r="X32" s="109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454088</v>
      </c>
      <c r="E33">
        <v>203885</v>
      </c>
      <c r="F33">
        <v>7.1665720000000004</v>
      </c>
      <c r="G33">
        <v>1</v>
      </c>
      <c r="H33">
        <v>88.617000000000004</v>
      </c>
      <c r="I33">
        <v>17.2</v>
      </c>
      <c r="J33">
        <v>72.599999999999994</v>
      </c>
      <c r="K33">
        <v>153.6</v>
      </c>
      <c r="L33">
        <v>1.0135000000000001</v>
      </c>
      <c r="M33">
        <v>86.376999999999995</v>
      </c>
      <c r="N33">
        <v>91.948999999999998</v>
      </c>
      <c r="O33">
        <v>87.771000000000001</v>
      </c>
      <c r="P33">
        <v>13.9</v>
      </c>
      <c r="Q33">
        <v>20.7</v>
      </c>
      <c r="R33">
        <v>17.3</v>
      </c>
      <c r="S33">
        <v>4.75</v>
      </c>
      <c r="T33" s="16">
        <v>4</v>
      </c>
      <c r="U33" s="23">
        <f t="shared" si="1"/>
        <v>1741</v>
      </c>
      <c r="V33" s="5"/>
      <c r="W33" s="109"/>
      <c r="X33" s="109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452347</v>
      </c>
      <c r="E34">
        <v>203645</v>
      </c>
      <c r="F34">
        <v>7.1095499999999996</v>
      </c>
      <c r="G34">
        <v>1</v>
      </c>
      <c r="H34">
        <v>87.855999999999995</v>
      </c>
      <c r="I34">
        <v>16.5</v>
      </c>
      <c r="J34">
        <v>67.7</v>
      </c>
      <c r="K34">
        <v>142.19999999999999</v>
      </c>
      <c r="L34">
        <v>1.0134000000000001</v>
      </c>
      <c r="M34">
        <v>85.429000000000002</v>
      </c>
      <c r="N34">
        <v>90.150999999999996</v>
      </c>
      <c r="O34">
        <v>86.887</v>
      </c>
      <c r="P34">
        <v>11.5</v>
      </c>
      <c r="Q34">
        <v>20</v>
      </c>
      <c r="R34">
        <v>17</v>
      </c>
      <c r="S34">
        <v>4.75</v>
      </c>
      <c r="T34" s="16">
        <v>3</v>
      </c>
      <c r="U34" s="23">
        <f t="shared" si="1"/>
        <v>1625</v>
      </c>
      <c r="V34" s="5"/>
      <c r="W34" s="102"/>
      <c r="X34" s="101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450722</v>
      </c>
      <c r="E35">
        <v>203419</v>
      </c>
      <c r="F35">
        <v>7.1541139999999999</v>
      </c>
      <c r="G35">
        <v>1</v>
      </c>
      <c r="H35">
        <v>88.09</v>
      </c>
      <c r="I35">
        <v>16.399999999999999</v>
      </c>
      <c r="J35">
        <v>64.5</v>
      </c>
      <c r="K35">
        <v>126.7</v>
      </c>
      <c r="L35">
        <v>1.0137</v>
      </c>
      <c r="M35">
        <v>85.945999999999998</v>
      </c>
      <c r="N35">
        <v>90.045000000000002</v>
      </c>
      <c r="O35">
        <v>87.013999999999996</v>
      </c>
      <c r="P35">
        <v>11.2</v>
      </c>
      <c r="Q35">
        <v>19.7</v>
      </c>
      <c r="R35">
        <v>15.6</v>
      </c>
      <c r="S35">
        <v>4.75</v>
      </c>
      <c r="T35" s="16">
        <v>2</v>
      </c>
      <c r="U35" s="23">
        <f t="shared" si="1"/>
        <v>1548</v>
      </c>
      <c r="V35" s="5"/>
      <c r="W35" s="102"/>
      <c r="X35" s="101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449174</v>
      </c>
      <c r="E36">
        <v>203203</v>
      </c>
      <c r="F36">
        <v>7.1757280000000003</v>
      </c>
      <c r="G36">
        <v>1</v>
      </c>
      <c r="H36">
        <v>89.614000000000004</v>
      </c>
      <c r="I36">
        <v>17.100000000000001</v>
      </c>
      <c r="J36">
        <v>63</v>
      </c>
      <c r="K36">
        <v>149.30000000000001</v>
      </c>
      <c r="L36">
        <v>1.0135000000000001</v>
      </c>
      <c r="M36">
        <v>86.811999999999998</v>
      </c>
      <c r="N36">
        <v>92.762</v>
      </c>
      <c r="O36">
        <v>87.872</v>
      </c>
      <c r="P36">
        <v>11.5</v>
      </c>
      <c r="Q36">
        <v>21.9</v>
      </c>
      <c r="R36">
        <v>17.2</v>
      </c>
      <c r="S36">
        <v>4.76</v>
      </c>
      <c r="T36" s="16">
        <v>1</v>
      </c>
      <c r="U36" s="23">
        <f t="shared" si="1"/>
        <v>1512</v>
      </c>
      <c r="V36" s="5"/>
      <c r="W36" s="102"/>
      <c r="X36" s="101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447662</v>
      </c>
      <c r="E37">
        <v>202996</v>
      </c>
      <c r="F37">
        <v>7.2554699999999999</v>
      </c>
      <c r="G37">
        <v>1</v>
      </c>
      <c r="H37">
        <v>91.671999999999997</v>
      </c>
      <c r="I37">
        <v>13.3</v>
      </c>
      <c r="J37">
        <v>30.9</v>
      </c>
      <c r="K37">
        <v>149.69999999999999</v>
      </c>
      <c r="L37">
        <v>1.0138</v>
      </c>
      <c r="M37">
        <v>87.561999999999998</v>
      </c>
      <c r="N37">
        <v>93.557000000000002</v>
      </c>
      <c r="O37">
        <v>88.784000000000006</v>
      </c>
      <c r="P37">
        <v>1.1000000000000001</v>
      </c>
      <c r="Q37">
        <v>21.2</v>
      </c>
      <c r="R37">
        <v>16.7</v>
      </c>
      <c r="S37">
        <v>4.75</v>
      </c>
      <c r="T37" s="1"/>
      <c r="U37" s="26"/>
      <c r="V37" s="5"/>
      <c r="W37" s="102"/>
      <c r="X37" s="101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2"/>
      <c r="X38" s="293"/>
      <c r="Y38" s="29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2"/>
      <c r="X39" s="293"/>
      <c r="Y39" s="29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2"/>
      <c r="X40" s="293"/>
      <c r="Y40" s="29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5"/>
      <c r="X41" s="296"/>
      <c r="Y41" s="297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3" t="s">
        <v>127</v>
      </c>
      <c r="X1" s="253" t="s">
        <v>128</v>
      </c>
      <c r="Y1" s="256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4"/>
      <c r="X2" s="254"/>
      <c r="Y2" s="257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4"/>
      <c r="X3" s="254"/>
      <c r="Y3" s="257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4"/>
      <c r="X4" s="254"/>
      <c r="Y4" s="257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5"/>
      <c r="X5" s="255"/>
      <c r="Y5" s="258"/>
    </row>
    <row r="6" spans="1:25">
      <c r="A6" s="21">
        <v>32</v>
      </c>
      <c r="D6">
        <v>179439</v>
      </c>
      <c r="T6" s="22">
        <v>31</v>
      </c>
      <c r="U6" s="23">
        <f>D6-D7</f>
        <v>0</v>
      </c>
      <c r="V6" s="4"/>
      <c r="W6" s="240"/>
      <c r="X6" s="240"/>
      <c r="Y6" s="242"/>
    </row>
    <row r="7" spans="1:25">
      <c r="A7" s="21">
        <v>31</v>
      </c>
      <c r="D7">
        <v>179439</v>
      </c>
      <c r="T7" s="22">
        <v>30</v>
      </c>
      <c r="U7" s="23">
        <f>D7-D8</f>
        <v>0</v>
      </c>
      <c r="V7" s="24">
        <v>1</v>
      </c>
      <c r="W7" s="122"/>
      <c r="X7" s="122"/>
      <c r="Y7" s="103">
        <f t="shared" ref="Y7:Y34" si="0">((X7*100)/D7)-100</f>
        <v>-100</v>
      </c>
    </row>
    <row r="8" spans="1:25">
      <c r="A8" s="16">
        <v>30</v>
      </c>
      <c r="D8">
        <v>179439</v>
      </c>
      <c r="T8" s="16">
        <v>29</v>
      </c>
      <c r="U8" s="23">
        <f>D8-D9</f>
        <v>0</v>
      </c>
      <c r="V8" s="4"/>
      <c r="W8" s="101"/>
      <c r="X8" s="101"/>
      <c r="Y8" s="106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179439</v>
      </c>
      <c r="E9">
        <v>168618</v>
      </c>
      <c r="F9">
        <v>7.2667039999999998</v>
      </c>
      <c r="G9">
        <v>0</v>
      </c>
      <c r="H9">
        <v>86.382000000000005</v>
      </c>
      <c r="I9">
        <v>14.2</v>
      </c>
      <c r="J9">
        <v>0</v>
      </c>
      <c r="K9">
        <v>0</v>
      </c>
      <c r="L9">
        <v>1.0148999999999999</v>
      </c>
      <c r="M9">
        <v>85.18</v>
      </c>
      <c r="N9">
        <v>88.213999999999999</v>
      </c>
      <c r="O9">
        <v>86.040999999999997</v>
      </c>
      <c r="P9">
        <v>3.5</v>
      </c>
      <c r="Q9">
        <v>26.5</v>
      </c>
      <c r="R9">
        <v>8.6999999999999993</v>
      </c>
      <c r="S9">
        <v>5.37</v>
      </c>
      <c r="T9" s="22">
        <v>28</v>
      </c>
      <c r="U9" s="23">
        <f t="shared" ref="U9:U36" si="1">D9-D10</f>
        <v>0</v>
      </c>
      <c r="V9" s="24">
        <v>29</v>
      </c>
      <c r="W9" s="101"/>
      <c r="X9" s="101"/>
      <c r="Y9" s="106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179439</v>
      </c>
      <c r="E10">
        <v>168618</v>
      </c>
      <c r="F10">
        <v>7.2353269999999998</v>
      </c>
      <c r="G10">
        <v>0</v>
      </c>
      <c r="H10">
        <v>86.68</v>
      </c>
      <c r="I10">
        <v>16.399999999999999</v>
      </c>
      <c r="J10">
        <v>0</v>
      </c>
      <c r="K10">
        <v>0</v>
      </c>
      <c r="L10">
        <v>1.0147999999999999</v>
      </c>
      <c r="M10">
        <v>85.343999999999994</v>
      </c>
      <c r="N10">
        <v>88.308000000000007</v>
      </c>
      <c r="O10">
        <v>85.766000000000005</v>
      </c>
      <c r="P10">
        <v>7.4</v>
      </c>
      <c r="Q10">
        <v>29.9</v>
      </c>
      <c r="R10">
        <v>9.1</v>
      </c>
      <c r="S10">
        <v>5.37</v>
      </c>
      <c r="T10" s="16">
        <v>27</v>
      </c>
      <c r="U10" s="23">
        <f t="shared" si="1"/>
        <v>0</v>
      </c>
      <c r="V10" s="16"/>
      <c r="W10" s="101"/>
      <c r="X10" s="101"/>
      <c r="Y10" s="106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179439</v>
      </c>
      <c r="E11">
        <v>168618</v>
      </c>
      <c r="F11">
        <v>7.2878420000000004</v>
      </c>
      <c r="G11">
        <v>0</v>
      </c>
      <c r="H11">
        <v>86.548000000000002</v>
      </c>
      <c r="I11">
        <v>14.3</v>
      </c>
      <c r="J11">
        <v>0</v>
      </c>
      <c r="K11">
        <v>0</v>
      </c>
      <c r="L11">
        <v>1.0149999999999999</v>
      </c>
      <c r="M11">
        <v>85.019000000000005</v>
      </c>
      <c r="N11">
        <v>87.891999999999996</v>
      </c>
      <c r="O11">
        <v>86.298000000000002</v>
      </c>
      <c r="P11">
        <v>5.6</v>
      </c>
      <c r="Q11">
        <v>24.2</v>
      </c>
      <c r="R11">
        <v>8.6</v>
      </c>
      <c r="S11">
        <v>5.37</v>
      </c>
      <c r="T11" s="16">
        <v>26</v>
      </c>
      <c r="U11" s="23">
        <f t="shared" si="1"/>
        <v>0</v>
      </c>
      <c r="V11" s="16"/>
      <c r="W11" s="101"/>
      <c r="X11" s="101"/>
      <c r="Y11" s="106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179439</v>
      </c>
      <c r="E12">
        <v>168618</v>
      </c>
      <c r="F12">
        <v>7.2705989999999998</v>
      </c>
      <c r="G12">
        <v>0</v>
      </c>
      <c r="H12">
        <v>87.715999999999994</v>
      </c>
      <c r="I12">
        <v>14.6</v>
      </c>
      <c r="J12">
        <v>0</v>
      </c>
      <c r="K12">
        <v>0</v>
      </c>
      <c r="L12">
        <v>1.0146999999999999</v>
      </c>
      <c r="M12">
        <v>86.012</v>
      </c>
      <c r="N12">
        <v>89.16</v>
      </c>
      <c r="O12">
        <v>86.58</v>
      </c>
      <c r="P12">
        <v>7.6</v>
      </c>
      <c r="Q12">
        <v>26.4</v>
      </c>
      <c r="R12">
        <v>10</v>
      </c>
      <c r="S12">
        <v>5.37</v>
      </c>
      <c r="T12" s="16">
        <v>25</v>
      </c>
      <c r="U12" s="23">
        <f t="shared" si="1"/>
        <v>0</v>
      </c>
      <c r="V12" s="16"/>
      <c r="W12" s="135"/>
      <c r="X12" s="135"/>
      <c r="Y12" s="106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179439</v>
      </c>
      <c r="E13">
        <v>168618</v>
      </c>
      <c r="F13">
        <v>7.2687860000000004</v>
      </c>
      <c r="G13">
        <v>0</v>
      </c>
      <c r="H13">
        <v>86.415999999999997</v>
      </c>
      <c r="I13">
        <v>12.8</v>
      </c>
      <c r="J13">
        <v>0</v>
      </c>
      <c r="K13">
        <v>0</v>
      </c>
      <c r="L13">
        <v>1.0148999999999999</v>
      </c>
      <c r="M13">
        <v>84.521000000000001</v>
      </c>
      <c r="N13">
        <v>89.212000000000003</v>
      </c>
      <c r="O13">
        <v>86.14</v>
      </c>
      <c r="P13">
        <v>7.2</v>
      </c>
      <c r="Q13">
        <v>21.9</v>
      </c>
      <c r="R13">
        <v>8.9</v>
      </c>
      <c r="S13">
        <v>5.37</v>
      </c>
      <c r="T13" s="16">
        <v>24</v>
      </c>
      <c r="U13" s="23">
        <f t="shared" si="1"/>
        <v>0</v>
      </c>
      <c r="V13" s="16"/>
      <c r="W13" s="101"/>
      <c r="X13" s="101"/>
      <c r="Y13" s="106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179439</v>
      </c>
      <c r="E14">
        <v>168618</v>
      </c>
      <c r="F14">
        <v>7.2546629999999999</v>
      </c>
      <c r="G14">
        <v>0</v>
      </c>
      <c r="H14">
        <v>85.373000000000005</v>
      </c>
      <c r="I14">
        <v>14.9</v>
      </c>
      <c r="J14">
        <v>0.2</v>
      </c>
      <c r="K14">
        <v>12.9</v>
      </c>
      <c r="L14">
        <v>1.0146999999999999</v>
      </c>
      <c r="M14">
        <v>82.02</v>
      </c>
      <c r="N14">
        <v>88.355999999999995</v>
      </c>
      <c r="O14">
        <v>86.328999999999994</v>
      </c>
      <c r="P14">
        <v>7.4</v>
      </c>
      <c r="Q14">
        <v>22.4</v>
      </c>
      <c r="R14">
        <v>9.9</v>
      </c>
      <c r="S14">
        <v>5.37</v>
      </c>
      <c r="T14" s="16">
        <v>23</v>
      </c>
      <c r="U14" s="23">
        <f t="shared" si="1"/>
        <v>3</v>
      </c>
      <c r="V14" s="16"/>
      <c r="W14" s="101"/>
      <c r="X14" s="101"/>
      <c r="Y14" s="106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179436</v>
      </c>
      <c r="E15">
        <v>168617</v>
      </c>
      <c r="F15">
        <v>7.3250599999999997</v>
      </c>
      <c r="G15">
        <v>0</v>
      </c>
      <c r="H15">
        <v>88.49</v>
      </c>
      <c r="I15">
        <v>16.8</v>
      </c>
      <c r="J15">
        <v>4.2</v>
      </c>
      <c r="K15">
        <v>13.3</v>
      </c>
      <c r="L15">
        <v>1.0145</v>
      </c>
      <c r="M15">
        <v>86.484999999999999</v>
      </c>
      <c r="N15">
        <v>89.77</v>
      </c>
      <c r="O15">
        <v>88.156000000000006</v>
      </c>
      <c r="P15">
        <v>10.199999999999999</v>
      </c>
      <c r="Q15">
        <v>29.1</v>
      </c>
      <c r="R15">
        <v>12.4</v>
      </c>
      <c r="S15">
        <v>5.37</v>
      </c>
      <c r="T15" s="16">
        <v>22</v>
      </c>
      <c r="U15" s="23">
        <f t="shared" si="1"/>
        <v>74</v>
      </c>
      <c r="V15" s="16"/>
      <c r="W15" s="101"/>
      <c r="X15" s="101"/>
      <c r="Y15" s="106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179362</v>
      </c>
      <c r="E16">
        <v>168607</v>
      </c>
      <c r="F16">
        <v>7.2726230000000003</v>
      </c>
      <c r="G16">
        <v>0</v>
      </c>
      <c r="H16">
        <v>88.971999999999994</v>
      </c>
      <c r="I16">
        <v>15.1</v>
      </c>
      <c r="J16">
        <v>0.9</v>
      </c>
      <c r="K16">
        <v>14.1</v>
      </c>
      <c r="L16">
        <v>1.0145</v>
      </c>
      <c r="M16">
        <v>86.39</v>
      </c>
      <c r="N16">
        <v>90.863</v>
      </c>
      <c r="O16">
        <v>87.263999999999996</v>
      </c>
      <c r="P16">
        <v>5.5</v>
      </c>
      <c r="Q16">
        <v>25.9</v>
      </c>
      <c r="R16">
        <v>11.9</v>
      </c>
      <c r="S16">
        <v>5.38</v>
      </c>
      <c r="T16" s="22">
        <v>21</v>
      </c>
      <c r="U16" s="23">
        <f t="shared" si="1"/>
        <v>20</v>
      </c>
      <c r="V16" s="24">
        <v>22</v>
      </c>
      <c r="W16" s="101"/>
      <c r="X16" s="101"/>
      <c r="Y16" s="106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179342</v>
      </c>
      <c r="E17">
        <v>168604</v>
      </c>
      <c r="F17">
        <v>7.5549770000000001</v>
      </c>
      <c r="G17">
        <v>0</v>
      </c>
      <c r="H17">
        <v>88.941999999999993</v>
      </c>
      <c r="I17">
        <v>18.899999999999999</v>
      </c>
      <c r="J17">
        <v>0</v>
      </c>
      <c r="K17">
        <v>0</v>
      </c>
      <c r="L17">
        <v>1.0154000000000001</v>
      </c>
      <c r="M17">
        <v>86.052999999999997</v>
      </c>
      <c r="N17">
        <v>91.17</v>
      </c>
      <c r="O17">
        <v>90.412999999999997</v>
      </c>
      <c r="P17">
        <v>8.5</v>
      </c>
      <c r="Q17">
        <v>32.1</v>
      </c>
      <c r="R17">
        <v>10.199999999999999</v>
      </c>
      <c r="S17">
        <v>5.37</v>
      </c>
      <c r="T17" s="16">
        <v>20</v>
      </c>
      <c r="U17" s="23">
        <f t="shared" si="1"/>
        <v>0</v>
      </c>
      <c r="V17" s="16"/>
      <c r="W17" s="101"/>
      <c r="X17" s="101"/>
      <c r="Y17" s="106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179342</v>
      </c>
      <c r="E18">
        <v>168604</v>
      </c>
      <c r="F18">
        <v>7.3426780000000003</v>
      </c>
      <c r="G18">
        <v>0</v>
      </c>
      <c r="H18">
        <v>87.688999999999993</v>
      </c>
      <c r="I18">
        <v>15.8</v>
      </c>
      <c r="J18">
        <v>18.5</v>
      </c>
      <c r="K18">
        <v>114.7</v>
      </c>
      <c r="L18">
        <v>1.0150999999999999</v>
      </c>
      <c r="M18">
        <v>60.103999999999999</v>
      </c>
      <c r="N18">
        <v>93.546999999999997</v>
      </c>
      <c r="O18">
        <v>87.063000000000002</v>
      </c>
      <c r="P18">
        <v>4.5</v>
      </c>
      <c r="Q18">
        <v>26.3</v>
      </c>
      <c r="R18">
        <v>8.6999999999999993</v>
      </c>
      <c r="S18">
        <v>5.37</v>
      </c>
      <c r="T18" s="16">
        <v>19</v>
      </c>
      <c r="U18" s="23">
        <f t="shared" si="1"/>
        <v>432</v>
      </c>
      <c r="V18" s="16"/>
      <c r="W18" s="101"/>
      <c r="X18" s="101"/>
      <c r="Y18" s="106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178910</v>
      </c>
      <c r="E19">
        <v>168541</v>
      </c>
      <c r="F19">
        <v>7.2375579999999999</v>
      </c>
      <c r="G19">
        <v>0</v>
      </c>
      <c r="H19">
        <v>89.15</v>
      </c>
      <c r="I19">
        <v>19.3</v>
      </c>
      <c r="J19">
        <v>49.1</v>
      </c>
      <c r="K19">
        <v>114</v>
      </c>
      <c r="L19">
        <v>1.0132000000000001</v>
      </c>
      <c r="M19">
        <v>86.100999999999999</v>
      </c>
      <c r="N19">
        <v>92.24</v>
      </c>
      <c r="O19">
        <v>89.811000000000007</v>
      </c>
      <c r="P19">
        <v>13.8</v>
      </c>
      <c r="Q19">
        <v>27.4</v>
      </c>
      <c r="R19">
        <v>20.2</v>
      </c>
      <c r="S19">
        <v>5.38</v>
      </c>
      <c r="T19" s="16">
        <v>18</v>
      </c>
      <c r="U19" s="23">
        <f t="shared" si="1"/>
        <v>1146</v>
      </c>
      <c r="V19" s="16"/>
      <c r="W19" s="101"/>
      <c r="X19" s="101"/>
      <c r="Y19" s="106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177764</v>
      </c>
      <c r="E20">
        <v>168383</v>
      </c>
      <c r="F20">
        <v>7.1732659999999999</v>
      </c>
      <c r="G20">
        <v>0</v>
      </c>
      <c r="H20">
        <v>88.917000000000002</v>
      </c>
      <c r="I20">
        <v>18.5</v>
      </c>
      <c r="J20">
        <v>50.4</v>
      </c>
      <c r="K20">
        <v>111.1</v>
      </c>
      <c r="L20">
        <v>1.0132000000000001</v>
      </c>
      <c r="M20">
        <v>85.147000000000006</v>
      </c>
      <c r="N20">
        <v>91.353999999999999</v>
      </c>
      <c r="O20">
        <v>88.625</v>
      </c>
      <c r="P20">
        <v>13</v>
      </c>
      <c r="Q20">
        <v>24.7</v>
      </c>
      <c r="R20">
        <v>19.399999999999999</v>
      </c>
      <c r="S20">
        <v>5.38</v>
      </c>
      <c r="T20" s="16">
        <v>17</v>
      </c>
      <c r="U20" s="23">
        <f t="shared" si="1"/>
        <v>1177</v>
      </c>
      <c r="V20" s="16"/>
      <c r="W20" s="101"/>
      <c r="X20" s="101"/>
      <c r="Y20" s="106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176587</v>
      </c>
      <c r="E21">
        <v>168220</v>
      </c>
      <c r="F21">
        <v>7.068695</v>
      </c>
      <c r="G21">
        <v>0</v>
      </c>
      <c r="H21">
        <v>87.497</v>
      </c>
      <c r="I21">
        <v>18.899999999999999</v>
      </c>
      <c r="J21">
        <v>55</v>
      </c>
      <c r="K21">
        <v>122.2</v>
      </c>
      <c r="L21">
        <v>1.0130999999999999</v>
      </c>
      <c r="M21">
        <v>84.540999999999997</v>
      </c>
      <c r="N21">
        <v>89.712000000000003</v>
      </c>
      <c r="O21">
        <v>86.861000000000004</v>
      </c>
      <c r="P21">
        <v>13.9</v>
      </c>
      <c r="Q21">
        <v>26</v>
      </c>
      <c r="R21">
        <v>18.5</v>
      </c>
      <c r="S21">
        <v>5.38</v>
      </c>
      <c r="T21" s="16">
        <v>16</v>
      </c>
      <c r="U21" s="23">
        <f t="shared" si="1"/>
        <v>1292</v>
      </c>
      <c r="V21" s="16"/>
      <c r="W21" s="101"/>
      <c r="X21" s="101"/>
      <c r="Y21" s="106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175295</v>
      </c>
      <c r="E22">
        <v>168038</v>
      </c>
      <c r="F22">
        <v>7.1267950000000004</v>
      </c>
      <c r="G22">
        <v>0</v>
      </c>
      <c r="H22">
        <v>87.997</v>
      </c>
      <c r="I22">
        <v>19.3</v>
      </c>
      <c r="J22">
        <v>49.6</v>
      </c>
      <c r="K22">
        <v>110.7</v>
      </c>
      <c r="L22">
        <v>1.0133000000000001</v>
      </c>
      <c r="M22">
        <v>84.978999999999999</v>
      </c>
      <c r="N22">
        <v>91.230999999999995</v>
      </c>
      <c r="O22">
        <v>87.421000000000006</v>
      </c>
      <c r="P22">
        <v>13.9</v>
      </c>
      <c r="Q22">
        <v>26.7</v>
      </c>
      <c r="R22">
        <v>17.8</v>
      </c>
      <c r="S22">
        <v>5.37</v>
      </c>
      <c r="T22" s="16">
        <v>15</v>
      </c>
      <c r="U22" s="23">
        <f t="shared" si="1"/>
        <v>1157</v>
      </c>
      <c r="V22" s="16"/>
      <c r="W22" s="135"/>
      <c r="X22" s="135"/>
      <c r="Y22" s="106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174138</v>
      </c>
      <c r="E23">
        <v>167875</v>
      </c>
      <c r="F23">
        <v>7.1836830000000003</v>
      </c>
      <c r="G23">
        <v>0</v>
      </c>
      <c r="H23">
        <v>91.231999999999999</v>
      </c>
      <c r="I23">
        <v>16.399999999999999</v>
      </c>
      <c r="J23">
        <v>5.7</v>
      </c>
      <c r="K23">
        <v>116.8</v>
      </c>
      <c r="L23">
        <v>1.0132000000000001</v>
      </c>
      <c r="M23">
        <v>88.605999999999995</v>
      </c>
      <c r="N23">
        <v>93.162000000000006</v>
      </c>
      <c r="O23">
        <v>88.745999999999995</v>
      </c>
      <c r="P23">
        <v>5</v>
      </c>
      <c r="Q23">
        <v>30.4</v>
      </c>
      <c r="R23">
        <v>19.399999999999999</v>
      </c>
      <c r="S23">
        <v>5.38</v>
      </c>
      <c r="T23" s="22">
        <v>14</v>
      </c>
      <c r="U23" s="23">
        <f t="shared" si="1"/>
        <v>134</v>
      </c>
      <c r="V23" s="24">
        <v>15</v>
      </c>
      <c r="W23" s="101"/>
      <c r="X23" s="101"/>
      <c r="Y23" s="106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174004</v>
      </c>
      <c r="E24">
        <v>167857</v>
      </c>
      <c r="F24">
        <v>7.5877129999999999</v>
      </c>
      <c r="G24">
        <v>0</v>
      </c>
      <c r="H24">
        <v>91.531000000000006</v>
      </c>
      <c r="I24">
        <v>17.2</v>
      </c>
      <c r="J24">
        <v>0</v>
      </c>
      <c r="K24">
        <v>0</v>
      </c>
      <c r="L24">
        <v>1.0152000000000001</v>
      </c>
      <c r="M24">
        <v>90.052999999999997</v>
      </c>
      <c r="N24">
        <v>93.71</v>
      </c>
      <c r="O24">
        <v>91.387</v>
      </c>
      <c r="P24">
        <v>10.8</v>
      </c>
      <c r="Q24">
        <v>29.9</v>
      </c>
      <c r="R24">
        <v>11.6</v>
      </c>
      <c r="S24">
        <v>5.38</v>
      </c>
      <c r="T24" s="16">
        <v>13</v>
      </c>
      <c r="U24" s="23">
        <f t="shared" si="1"/>
        <v>0</v>
      </c>
      <c r="V24" s="16"/>
      <c r="W24" s="101"/>
      <c r="X24" s="101"/>
      <c r="Y24" s="106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174004</v>
      </c>
      <c r="E25">
        <v>167857</v>
      </c>
      <c r="F25">
        <v>7.5971440000000001</v>
      </c>
      <c r="G25">
        <v>0</v>
      </c>
      <c r="H25">
        <v>91.113</v>
      </c>
      <c r="I25">
        <v>15.3</v>
      </c>
      <c r="J25">
        <v>21.2</v>
      </c>
      <c r="K25">
        <v>106.9</v>
      </c>
      <c r="L25">
        <v>1.0153000000000001</v>
      </c>
      <c r="M25">
        <v>88.997</v>
      </c>
      <c r="N25">
        <v>93.861000000000004</v>
      </c>
      <c r="O25">
        <v>91.432000000000002</v>
      </c>
      <c r="P25">
        <v>9.1</v>
      </c>
      <c r="Q25">
        <v>24.2</v>
      </c>
      <c r="R25">
        <v>11.4</v>
      </c>
      <c r="S25">
        <v>5.38</v>
      </c>
      <c r="T25" s="16">
        <v>12</v>
      </c>
      <c r="U25" s="23">
        <f t="shared" si="1"/>
        <v>475</v>
      </c>
      <c r="V25" s="16"/>
      <c r="W25" s="101"/>
      <c r="X25" s="101"/>
      <c r="Y25" s="106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173529</v>
      </c>
      <c r="E26">
        <v>167792</v>
      </c>
      <c r="F26">
        <v>7.2436939999999996</v>
      </c>
      <c r="G26">
        <v>0</v>
      </c>
      <c r="H26">
        <v>88.822999999999993</v>
      </c>
      <c r="I26">
        <v>17.100000000000001</v>
      </c>
      <c r="J26">
        <v>52</v>
      </c>
      <c r="K26">
        <v>111.6</v>
      </c>
      <c r="L26">
        <v>1.0135000000000001</v>
      </c>
      <c r="M26">
        <v>85.480999999999995</v>
      </c>
      <c r="N26">
        <v>92.114999999999995</v>
      </c>
      <c r="O26">
        <v>89.134</v>
      </c>
      <c r="P26">
        <v>13.5</v>
      </c>
      <c r="Q26">
        <v>20.8</v>
      </c>
      <c r="R26">
        <v>18.100000000000001</v>
      </c>
      <c r="S26">
        <v>5.38</v>
      </c>
      <c r="T26" s="16">
        <v>11</v>
      </c>
      <c r="U26" s="23">
        <f t="shared" si="1"/>
        <v>1208</v>
      </c>
      <c r="V26" s="16"/>
      <c r="W26" s="102"/>
      <c r="X26" s="101"/>
      <c r="Y26" s="106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172321</v>
      </c>
      <c r="E27">
        <v>167625</v>
      </c>
      <c r="F27">
        <v>7.0568660000000003</v>
      </c>
      <c r="G27">
        <v>0</v>
      </c>
      <c r="H27">
        <v>89.552000000000007</v>
      </c>
      <c r="I27">
        <v>17.100000000000001</v>
      </c>
      <c r="J27">
        <v>50.5</v>
      </c>
      <c r="K27">
        <v>111.1</v>
      </c>
      <c r="L27">
        <v>1.0134000000000001</v>
      </c>
      <c r="M27">
        <v>85.683000000000007</v>
      </c>
      <c r="N27">
        <v>92.177999999999997</v>
      </c>
      <c r="O27">
        <v>85.897000000000006</v>
      </c>
      <c r="P27">
        <v>13.4</v>
      </c>
      <c r="Q27">
        <v>21.6</v>
      </c>
      <c r="R27">
        <v>16.2</v>
      </c>
      <c r="S27">
        <v>5.38</v>
      </c>
      <c r="T27" s="16">
        <v>10</v>
      </c>
      <c r="U27" s="23">
        <f t="shared" si="1"/>
        <v>1182</v>
      </c>
      <c r="V27" s="16"/>
      <c r="W27" s="102"/>
      <c r="X27" s="101"/>
      <c r="Y27" s="106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171139</v>
      </c>
      <c r="E28">
        <v>167463</v>
      </c>
      <c r="F28">
        <v>7.2430830000000004</v>
      </c>
      <c r="G28">
        <v>0</v>
      </c>
      <c r="H28">
        <v>88.626999999999995</v>
      </c>
      <c r="I28">
        <v>17.899999999999999</v>
      </c>
      <c r="J28">
        <v>50.1</v>
      </c>
      <c r="K28">
        <v>112.1</v>
      </c>
      <c r="L28">
        <v>1.0137</v>
      </c>
      <c r="M28">
        <v>85.317999999999998</v>
      </c>
      <c r="N28">
        <v>92.141000000000005</v>
      </c>
      <c r="O28">
        <v>88.718999999999994</v>
      </c>
      <c r="P28">
        <v>13.8</v>
      </c>
      <c r="Q28">
        <v>24.2</v>
      </c>
      <c r="R28">
        <v>17</v>
      </c>
      <c r="S28">
        <v>5.38</v>
      </c>
      <c r="T28" s="16">
        <v>9</v>
      </c>
      <c r="U28" s="23">
        <f t="shared" si="1"/>
        <v>1165</v>
      </c>
      <c r="V28" s="16"/>
      <c r="W28" s="102"/>
      <c r="X28" s="101"/>
      <c r="Y28" s="106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169974</v>
      </c>
      <c r="E29">
        <v>167302</v>
      </c>
      <c r="F29">
        <v>7.1504060000000003</v>
      </c>
      <c r="G29">
        <v>0</v>
      </c>
      <c r="H29">
        <v>88.472999999999999</v>
      </c>
      <c r="I29">
        <v>17.8</v>
      </c>
      <c r="J29">
        <v>55.4</v>
      </c>
      <c r="K29">
        <v>110.6</v>
      </c>
      <c r="L29">
        <v>1.0130999999999999</v>
      </c>
      <c r="M29">
        <v>85.284000000000006</v>
      </c>
      <c r="N29">
        <v>91.549000000000007</v>
      </c>
      <c r="O29">
        <v>88.426000000000002</v>
      </c>
      <c r="P29">
        <v>12</v>
      </c>
      <c r="Q29">
        <v>23.6</v>
      </c>
      <c r="R29">
        <v>19.7</v>
      </c>
      <c r="S29">
        <v>5.39</v>
      </c>
      <c r="T29" s="16">
        <v>8</v>
      </c>
      <c r="U29" s="23">
        <f t="shared" si="1"/>
        <v>1277</v>
      </c>
      <c r="V29" s="16"/>
      <c r="W29" s="102"/>
      <c r="X29" s="101"/>
      <c r="Y29" s="106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168697</v>
      </c>
      <c r="E30">
        <v>167124</v>
      </c>
      <c r="F30">
        <v>6.9687020000000004</v>
      </c>
      <c r="G30">
        <v>0</v>
      </c>
      <c r="H30">
        <v>90.932000000000002</v>
      </c>
      <c r="I30">
        <v>16.5</v>
      </c>
      <c r="J30">
        <v>24.7</v>
      </c>
      <c r="K30">
        <v>138.4</v>
      </c>
      <c r="L30">
        <v>1.0127999999999999</v>
      </c>
      <c r="M30">
        <v>85.346999999999994</v>
      </c>
      <c r="N30">
        <v>92.778999999999996</v>
      </c>
      <c r="O30">
        <v>85.620999999999995</v>
      </c>
      <c r="P30">
        <v>10</v>
      </c>
      <c r="Q30">
        <v>25.8</v>
      </c>
      <c r="R30">
        <v>18.899999999999999</v>
      </c>
      <c r="S30">
        <v>5.38</v>
      </c>
      <c r="T30" s="22">
        <v>7</v>
      </c>
      <c r="U30" s="23">
        <f t="shared" si="1"/>
        <v>593</v>
      </c>
      <c r="V30" s="24">
        <v>8</v>
      </c>
      <c r="W30" s="102"/>
      <c r="X30" s="101"/>
      <c r="Y30" s="106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168104</v>
      </c>
      <c r="E31">
        <v>167044</v>
      </c>
      <c r="F31">
        <v>7.3722760000000003</v>
      </c>
      <c r="G31">
        <v>0</v>
      </c>
      <c r="H31">
        <v>90.92</v>
      </c>
      <c r="I31">
        <v>18.2</v>
      </c>
      <c r="J31">
        <v>23</v>
      </c>
      <c r="K31">
        <v>33.799999999999997</v>
      </c>
      <c r="L31">
        <v>1.0135000000000001</v>
      </c>
      <c r="M31">
        <v>87.269000000000005</v>
      </c>
      <c r="N31">
        <v>93.382999999999996</v>
      </c>
      <c r="O31">
        <v>91.578000000000003</v>
      </c>
      <c r="P31">
        <v>13.9</v>
      </c>
      <c r="Q31">
        <v>26.4</v>
      </c>
      <c r="R31">
        <v>20</v>
      </c>
      <c r="S31">
        <v>5.4</v>
      </c>
      <c r="T31" s="16">
        <v>6</v>
      </c>
      <c r="U31" s="23">
        <f t="shared" si="1"/>
        <v>549</v>
      </c>
      <c r="V31" s="5"/>
      <c r="W31" s="102"/>
      <c r="X31" s="101"/>
      <c r="Y31" s="106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167555</v>
      </c>
      <c r="E32">
        <v>166970</v>
      </c>
      <c r="F32">
        <v>7.3601080000000003</v>
      </c>
      <c r="G32">
        <v>0</v>
      </c>
      <c r="H32">
        <v>89.888999999999996</v>
      </c>
      <c r="I32">
        <v>18.600000000000001</v>
      </c>
      <c r="J32">
        <v>59.8</v>
      </c>
      <c r="K32">
        <v>131.69999999999999</v>
      </c>
      <c r="L32">
        <v>1.0144</v>
      </c>
      <c r="M32">
        <v>86.100999999999999</v>
      </c>
      <c r="N32">
        <v>91.992000000000004</v>
      </c>
      <c r="O32">
        <v>89.269000000000005</v>
      </c>
      <c r="P32">
        <v>9.9</v>
      </c>
      <c r="Q32">
        <v>26.7</v>
      </c>
      <c r="R32">
        <v>14.1</v>
      </c>
      <c r="S32">
        <v>5.39</v>
      </c>
      <c r="T32" s="16">
        <v>5</v>
      </c>
      <c r="U32" s="23">
        <f t="shared" si="1"/>
        <v>1408</v>
      </c>
      <c r="V32" s="5"/>
      <c r="W32" s="102"/>
      <c r="X32" s="101"/>
      <c r="Y32" s="106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166147</v>
      </c>
      <c r="E33">
        <v>166776</v>
      </c>
      <c r="F33">
        <v>7.1501489999999999</v>
      </c>
      <c r="G33">
        <v>0</v>
      </c>
      <c r="H33">
        <v>87.808000000000007</v>
      </c>
      <c r="I33">
        <v>18.5</v>
      </c>
      <c r="J33">
        <v>53.9</v>
      </c>
      <c r="K33">
        <v>113</v>
      </c>
      <c r="L33">
        <v>1.0137</v>
      </c>
      <c r="M33">
        <v>85.326999999999998</v>
      </c>
      <c r="N33">
        <v>91.537999999999997</v>
      </c>
      <c r="O33">
        <v>86.852999999999994</v>
      </c>
      <c r="P33">
        <v>11.6</v>
      </c>
      <c r="Q33">
        <v>25.9</v>
      </c>
      <c r="R33">
        <v>15.3</v>
      </c>
      <c r="S33">
        <v>5.38</v>
      </c>
      <c r="T33" s="16">
        <v>4</v>
      </c>
      <c r="U33" s="23">
        <f t="shared" si="1"/>
        <v>1249</v>
      </c>
      <c r="V33" s="5"/>
      <c r="W33" s="102"/>
      <c r="X33" s="101"/>
      <c r="Y33" s="106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164898</v>
      </c>
      <c r="E34">
        <v>166601</v>
      </c>
      <c r="F34">
        <v>6.9842089999999999</v>
      </c>
      <c r="G34">
        <v>0</v>
      </c>
      <c r="H34">
        <v>86.99</v>
      </c>
      <c r="I34">
        <v>18.2</v>
      </c>
      <c r="J34">
        <v>53.7</v>
      </c>
      <c r="K34">
        <v>108.6</v>
      </c>
      <c r="L34">
        <v>1.0127999999999999</v>
      </c>
      <c r="M34">
        <v>84.33</v>
      </c>
      <c r="N34">
        <v>89.430999999999997</v>
      </c>
      <c r="O34">
        <v>85.97</v>
      </c>
      <c r="P34">
        <v>11.4</v>
      </c>
      <c r="Q34">
        <v>25.6</v>
      </c>
      <c r="R34">
        <v>19.3</v>
      </c>
      <c r="S34">
        <v>5.39</v>
      </c>
      <c r="T34" s="16">
        <v>3</v>
      </c>
      <c r="U34" s="23">
        <f t="shared" si="1"/>
        <v>1252</v>
      </c>
      <c r="V34" s="5"/>
      <c r="W34" s="102"/>
      <c r="X34" s="101"/>
      <c r="Y34" s="106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163646</v>
      </c>
      <c r="E35">
        <v>166424</v>
      </c>
      <c r="F35">
        <v>6.994497</v>
      </c>
      <c r="G35">
        <v>0</v>
      </c>
      <c r="H35">
        <v>87.296999999999997</v>
      </c>
      <c r="I35">
        <v>17.899999999999999</v>
      </c>
      <c r="J35">
        <v>62.5</v>
      </c>
      <c r="K35">
        <v>127.9</v>
      </c>
      <c r="L35">
        <v>1.0127999999999999</v>
      </c>
      <c r="M35">
        <v>84.965999999999994</v>
      </c>
      <c r="N35">
        <v>89.436999999999998</v>
      </c>
      <c r="O35">
        <v>86.09</v>
      </c>
      <c r="P35">
        <v>11.2</v>
      </c>
      <c r="Q35">
        <v>24.4</v>
      </c>
      <c r="R35">
        <v>19.2</v>
      </c>
      <c r="S35">
        <v>5.39</v>
      </c>
      <c r="T35" s="16">
        <v>2</v>
      </c>
      <c r="U35" s="23">
        <f t="shared" si="1"/>
        <v>1469</v>
      </c>
      <c r="V35" s="5"/>
      <c r="W35" s="102"/>
      <c r="X35" s="101"/>
      <c r="Y35" s="106">
        <f>((X35*100)/D35)-100</f>
        <v>-100</v>
      </c>
    </row>
    <row r="36" spans="1:25">
      <c r="A36" s="16">
        <v>2</v>
      </c>
      <c r="B36" t="s">
        <v>211</v>
      </c>
      <c r="C36" t="s">
        <v>13</v>
      </c>
      <c r="D36">
        <v>162177</v>
      </c>
      <c r="E36">
        <v>166217</v>
      </c>
      <c r="F36">
        <v>7.0544339999999996</v>
      </c>
      <c r="G36">
        <v>0</v>
      </c>
      <c r="H36">
        <v>88.87</v>
      </c>
      <c r="I36">
        <v>16.8</v>
      </c>
      <c r="J36">
        <v>9</v>
      </c>
      <c r="K36">
        <v>107.5</v>
      </c>
      <c r="L36">
        <v>1.0128999999999999</v>
      </c>
      <c r="M36">
        <v>85.962000000000003</v>
      </c>
      <c r="N36">
        <v>92.334999999999994</v>
      </c>
      <c r="O36">
        <v>87.046000000000006</v>
      </c>
      <c r="P36">
        <v>5.8</v>
      </c>
      <c r="Q36">
        <v>32.299999999999997</v>
      </c>
      <c r="R36">
        <v>19.600000000000001</v>
      </c>
      <c r="S36">
        <v>5.39</v>
      </c>
      <c r="T36" s="16">
        <v>1</v>
      </c>
      <c r="U36" s="23">
        <f t="shared" si="1"/>
        <v>189</v>
      </c>
      <c r="V36" s="5"/>
      <c r="W36" s="102"/>
      <c r="X36" s="101"/>
      <c r="Y36" s="106">
        <f t="shared" ref="Y36:Y37" si="2">((X36*100)/D36)-100</f>
        <v>-100</v>
      </c>
    </row>
    <row r="37" spans="1:25">
      <c r="A37" s="16">
        <v>1</v>
      </c>
      <c r="B37" t="s">
        <v>197</v>
      </c>
      <c r="C37" t="s">
        <v>13</v>
      </c>
      <c r="D37">
        <v>161988</v>
      </c>
      <c r="E37">
        <v>166191</v>
      </c>
      <c r="F37">
        <v>7.2722670000000003</v>
      </c>
      <c r="G37">
        <v>0</v>
      </c>
      <c r="H37">
        <v>91.033000000000001</v>
      </c>
      <c r="I37">
        <v>16.8</v>
      </c>
      <c r="J37">
        <v>0.8</v>
      </c>
      <c r="K37">
        <v>14.1</v>
      </c>
      <c r="L37">
        <v>1.0142</v>
      </c>
      <c r="M37">
        <v>86.350999999999999</v>
      </c>
      <c r="N37">
        <v>92.962999999999994</v>
      </c>
      <c r="O37">
        <v>88.010999999999996</v>
      </c>
      <c r="P37">
        <v>2.1</v>
      </c>
      <c r="Q37">
        <v>34.799999999999997</v>
      </c>
      <c r="R37">
        <v>13.9</v>
      </c>
      <c r="S37">
        <v>5.39</v>
      </c>
      <c r="T37" s="1"/>
      <c r="U37" s="26"/>
      <c r="V37" s="5"/>
      <c r="W37" s="102"/>
      <c r="X37" s="101"/>
      <c r="Y37" s="106">
        <f t="shared" si="2"/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2"/>
      <c r="X38" s="293"/>
      <c r="Y38" s="29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2"/>
      <c r="X39" s="293"/>
      <c r="Y39" s="29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2"/>
      <c r="X40" s="293"/>
      <c r="Y40" s="29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5"/>
      <c r="X41" s="296"/>
      <c r="Y41" s="297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3" t="s">
        <v>127</v>
      </c>
      <c r="X1" s="253" t="s">
        <v>128</v>
      </c>
      <c r="Y1" s="256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4"/>
      <c r="X2" s="254"/>
      <c r="Y2" s="257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4"/>
      <c r="X3" s="254"/>
      <c r="Y3" s="257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4"/>
      <c r="X4" s="254"/>
      <c r="Y4" s="257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5"/>
      <c r="X5" s="255"/>
      <c r="Y5" s="258"/>
    </row>
    <row r="6" spans="1:25">
      <c r="A6" s="21">
        <v>32</v>
      </c>
      <c r="D6">
        <v>634163</v>
      </c>
      <c r="T6" s="22">
        <v>31</v>
      </c>
      <c r="U6" s="23">
        <f>D6-D7</f>
        <v>253</v>
      </c>
      <c r="V6" s="4"/>
      <c r="W6" s="240"/>
      <c r="X6" s="240"/>
      <c r="Y6" s="246"/>
    </row>
    <row r="7" spans="1:25">
      <c r="A7" s="21">
        <v>31</v>
      </c>
      <c r="D7">
        <v>633910</v>
      </c>
      <c r="T7" s="22">
        <v>30</v>
      </c>
      <c r="U7" s="23">
        <f>D7-D8</f>
        <v>442</v>
      </c>
      <c r="V7" s="24">
        <v>1</v>
      </c>
      <c r="W7" s="122"/>
      <c r="X7" s="122"/>
      <c r="Y7" s="237">
        <f t="shared" ref="Y7:Y36" si="0">((X7*100)/D7)-100</f>
        <v>-100</v>
      </c>
    </row>
    <row r="8" spans="1:25">
      <c r="A8" s="16">
        <v>30</v>
      </c>
      <c r="D8">
        <v>633468</v>
      </c>
      <c r="T8" s="16">
        <v>29</v>
      </c>
      <c r="U8" s="23">
        <f>D8-D9</f>
        <v>234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633234</v>
      </c>
      <c r="E9">
        <v>111385</v>
      </c>
      <c r="F9">
        <v>7.268561</v>
      </c>
      <c r="G9">
        <v>0</v>
      </c>
      <c r="H9">
        <v>86.619</v>
      </c>
      <c r="I9">
        <v>14.6</v>
      </c>
      <c r="J9">
        <v>0.4</v>
      </c>
      <c r="K9">
        <v>5.4</v>
      </c>
      <c r="L9">
        <v>1.0147999999999999</v>
      </c>
      <c r="M9">
        <v>85.44</v>
      </c>
      <c r="N9">
        <v>88.433000000000007</v>
      </c>
      <c r="O9">
        <v>86.426000000000002</v>
      </c>
      <c r="P9">
        <v>5.0999999999999996</v>
      </c>
      <c r="Q9">
        <v>26.5</v>
      </c>
      <c r="R9">
        <v>9.6999999999999993</v>
      </c>
      <c r="S9">
        <v>5.47</v>
      </c>
      <c r="T9" s="22">
        <v>28</v>
      </c>
      <c r="U9" s="23">
        <f t="shared" ref="U9:U36" si="1">D9-D10</f>
        <v>14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633220</v>
      </c>
      <c r="E10">
        <v>111383</v>
      </c>
      <c r="F10">
        <v>7.2463170000000003</v>
      </c>
      <c r="G10">
        <v>0</v>
      </c>
      <c r="H10">
        <v>86.917000000000002</v>
      </c>
      <c r="I10">
        <v>16.5</v>
      </c>
      <c r="J10">
        <v>0.8</v>
      </c>
      <c r="K10">
        <v>5.0999999999999996</v>
      </c>
      <c r="L10">
        <v>1.0146999999999999</v>
      </c>
      <c r="M10">
        <v>85.531000000000006</v>
      </c>
      <c r="N10">
        <v>88.555999999999997</v>
      </c>
      <c r="O10">
        <v>86.177999999999997</v>
      </c>
      <c r="P10">
        <v>8.1</v>
      </c>
      <c r="Q10">
        <v>29.5</v>
      </c>
      <c r="R10">
        <v>9.8000000000000007</v>
      </c>
      <c r="S10">
        <v>5.49</v>
      </c>
      <c r="T10" s="16">
        <v>27</v>
      </c>
      <c r="U10" s="23">
        <f t="shared" si="1"/>
        <v>21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633199</v>
      </c>
      <c r="E11">
        <v>111380</v>
      </c>
      <c r="F11">
        <v>7.2680220000000002</v>
      </c>
      <c r="G11">
        <v>0</v>
      </c>
      <c r="H11">
        <v>86.795000000000002</v>
      </c>
      <c r="I11">
        <v>14.1</v>
      </c>
      <c r="J11">
        <v>7.8</v>
      </c>
      <c r="K11">
        <v>90.9</v>
      </c>
      <c r="L11">
        <v>1.0147999999999999</v>
      </c>
      <c r="M11">
        <v>85.272000000000006</v>
      </c>
      <c r="N11">
        <v>88.129000000000005</v>
      </c>
      <c r="O11">
        <v>86.278000000000006</v>
      </c>
      <c r="P11">
        <v>6.4</v>
      </c>
      <c r="Q11">
        <v>23.3</v>
      </c>
      <c r="R11">
        <v>9.3000000000000007</v>
      </c>
      <c r="S11">
        <v>5.47</v>
      </c>
      <c r="T11" s="16">
        <v>26</v>
      </c>
      <c r="U11" s="23">
        <f t="shared" si="1"/>
        <v>185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633014</v>
      </c>
      <c r="E12">
        <v>111353</v>
      </c>
      <c r="F12">
        <v>7.2736020000000003</v>
      </c>
      <c r="G12">
        <v>0</v>
      </c>
      <c r="H12">
        <v>87.953000000000003</v>
      </c>
      <c r="I12">
        <v>14.2</v>
      </c>
      <c r="J12">
        <v>0.2</v>
      </c>
      <c r="K12">
        <v>4.7</v>
      </c>
      <c r="L12">
        <v>1.0147999999999999</v>
      </c>
      <c r="M12">
        <v>86.283000000000001</v>
      </c>
      <c r="N12">
        <v>89.372</v>
      </c>
      <c r="O12">
        <v>86.423000000000002</v>
      </c>
      <c r="P12">
        <v>6.7</v>
      </c>
      <c r="Q12">
        <v>26</v>
      </c>
      <c r="R12">
        <v>9.5</v>
      </c>
      <c r="S12">
        <v>5.46</v>
      </c>
      <c r="T12" s="16">
        <v>25</v>
      </c>
      <c r="U12" s="23">
        <f t="shared" si="1"/>
        <v>8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633006</v>
      </c>
      <c r="E13">
        <v>111352</v>
      </c>
      <c r="F13">
        <v>7.2885289999999996</v>
      </c>
      <c r="G13">
        <v>0</v>
      </c>
      <c r="H13">
        <v>86.653000000000006</v>
      </c>
      <c r="I13">
        <v>13.4</v>
      </c>
      <c r="J13">
        <v>10.1</v>
      </c>
      <c r="K13">
        <v>87.4</v>
      </c>
      <c r="L13">
        <v>1.0149999999999999</v>
      </c>
      <c r="M13">
        <v>84.795000000000002</v>
      </c>
      <c r="N13">
        <v>89.432000000000002</v>
      </c>
      <c r="O13">
        <v>86.29</v>
      </c>
      <c r="P13">
        <v>6.9</v>
      </c>
      <c r="Q13">
        <v>22.2</v>
      </c>
      <c r="R13">
        <v>8.6</v>
      </c>
      <c r="S13">
        <v>5.48</v>
      </c>
      <c r="T13" s="16">
        <v>24</v>
      </c>
      <c r="U13" s="23">
        <f t="shared" si="1"/>
        <v>238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632768</v>
      </c>
      <c r="E14">
        <v>111318</v>
      </c>
      <c r="F14">
        <v>7.0904759999999998</v>
      </c>
      <c r="G14">
        <v>0</v>
      </c>
      <c r="H14">
        <v>85.637</v>
      </c>
      <c r="I14">
        <v>15.5</v>
      </c>
      <c r="J14">
        <v>19.399999999999999</v>
      </c>
      <c r="K14">
        <v>88.3</v>
      </c>
      <c r="L14">
        <v>1.0134000000000001</v>
      </c>
      <c r="M14">
        <v>82.593999999999994</v>
      </c>
      <c r="N14">
        <v>88.614999999999995</v>
      </c>
      <c r="O14">
        <v>86.534000000000006</v>
      </c>
      <c r="P14">
        <v>7.1</v>
      </c>
      <c r="Q14">
        <v>21.4</v>
      </c>
      <c r="R14">
        <v>16.7</v>
      </c>
      <c r="S14">
        <v>5.47</v>
      </c>
      <c r="T14" s="16">
        <v>23</v>
      </c>
      <c r="U14" s="23">
        <f t="shared" si="1"/>
        <v>459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632309</v>
      </c>
      <c r="E15">
        <v>111253</v>
      </c>
      <c r="F15">
        <v>7.2253439999999998</v>
      </c>
      <c r="G15">
        <v>0</v>
      </c>
      <c r="H15">
        <v>88.766000000000005</v>
      </c>
      <c r="I15">
        <v>16.899999999999999</v>
      </c>
      <c r="J15">
        <v>9.6</v>
      </c>
      <c r="K15">
        <v>87.4</v>
      </c>
      <c r="L15">
        <v>1.0137</v>
      </c>
      <c r="M15">
        <v>86.781000000000006</v>
      </c>
      <c r="N15">
        <v>90.02</v>
      </c>
      <c r="O15">
        <v>88.462000000000003</v>
      </c>
      <c r="P15">
        <v>10.199999999999999</v>
      </c>
      <c r="Q15">
        <v>26.6</v>
      </c>
      <c r="R15">
        <v>17</v>
      </c>
      <c r="S15">
        <v>5.48</v>
      </c>
      <c r="T15" s="16">
        <v>22</v>
      </c>
      <c r="U15" s="23">
        <f t="shared" si="1"/>
        <v>228</v>
      </c>
      <c r="V15" s="16"/>
      <c r="W15" s="122"/>
      <c r="X15" s="122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632081</v>
      </c>
      <c r="E16">
        <v>111221</v>
      </c>
      <c r="F16">
        <v>7.315029</v>
      </c>
      <c r="G16">
        <v>0</v>
      </c>
      <c r="H16">
        <v>89.212000000000003</v>
      </c>
      <c r="I16">
        <v>14.8</v>
      </c>
      <c r="J16">
        <v>0.4</v>
      </c>
      <c r="K16">
        <v>5.5</v>
      </c>
      <c r="L16">
        <v>1.0147999999999999</v>
      </c>
      <c r="M16">
        <v>86.637</v>
      </c>
      <c r="N16">
        <v>91.114000000000004</v>
      </c>
      <c r="O16">
        <v>87.233999999999995</v>
      </c>
      <c r="P16">
        <v>6</v>
      </c>
      <c r="Q16">
        <v>25</v>
      </c>
      <c r="R16">
        <v>10.199999999999999</v>
      </c>
      <c r="S16">
        <v>5.49</v>
      </c>
      <c r="T16" s="22">
        <v>21</v>
      </c>
      <c r="U16" s="23">
        <f t="shared" si="1"/>
        <v>14</v>
      </c>
      <c r="V16" s="24">
        <v>22</v>
      </c>
      <c r="W16" s="101"/>
      <c r="X16" s="101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632067</v>
      </c>
      <c r="E17">
        <v>111219</v>
      </c>
      <c r="F17">
        <v>7.542249</v>
      </c>
      <c r="G17">
        <v>0</v>
      </c>
      <c r="H17">
        <v>89.198999999999998</v>
      </c>
      <c r="I17">
        <v>18.399999999999999</v>
      </c>
      <c r="J17">
        <v>10.9</v>
      </c>
      <c r="K17">
        <v>86.5</v>
      </c>
      <c r="L17">
        <v>1.0153000000000001</v>
      </c>
      <c r="M17">
        <v>86.293999999999997</v>
      </c>
      <c r="N17">
        <v>91.436999999999998</v>
      </c>
      <c r="O17">
        <v>90.406000000000006</v>
      </c>
      <c r="P17">
        <v>8.9</v>
      </c>
      <c r="Q17">
        <v>28.3</v>
      </c>
      <c r="R17">
        <v>10.6</v>
      </c>
      <c r="S17">
        <v>5.48</v>
      </c>
      <c r="T17" s="16">
        <v>20</v>
      </c>
      <c r="U17" s="23">
        <f t="shared" si="1"/>
        <v>256</v>
      </c>
      <c r="V17" s="16"/>
      <c r="W17" s="101"/>
      <c r="X17" s="101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631811</v>
      </c>
      <c r="E18">
        <v>111183</v>
      </c>
      <c r="F18">
        <v>7.1318320000000002</v>
      </c>
      <c r="G18">
        <v>0</v>
      </c>
      <c r="H18">
        <v>87.954999999999998</v>
      </c>
      <c r="I18">
        <v>18.2</v>
      </c>
      <c r="J18">
        <v>9.1999999999999993</v>
      </c>
      <c r="K18">
        <v>89.7</v>
      </c>
      <c r="L18">
        <v>1.0134000000000001</v>
      </c>
      <c r="M18">
        <v>60.585000000000001</v>
      </c>
      <c r="N18">
        <v>93.798000000000002</v>
      </c>
      <c r="O18">
        <v>87.33</v>
      </c>
      <c r="P18">
        <v>6.5</v>
      </c>
      <c r="Q18">
        <v>31.2</v>
      </c>
      <c r="R18">
        <v>17.399999999999999</v>
      </c>
      <c r="S18">
        <v>5.48</v>
      </c>
      <c r="T18" s="16">
        <v>19</v>
      </c>
      <c r="U18" s="23">
        <f t="shared" si="1"/>
        <v>218</v>
      </c>
      <c r="V18" s="16"/>
      <c r="W18" s="101"/>
      <c r="X18" s="101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631593</v>
      </c>
      <c r="E19">
        <v>111153</v>
      </c>
      <c r="F19">
        <v>7.5062870000000004</v>
      </c>
      <c r="G19">
        <v>0</v>
      </c>
      <c r="H19">
        <v>89.441000000000003</v>
      </c>
      <c r="I19">
        <v>17.399999999999999</v>
      </c>
      <c r="J19">
        <v>1.7</v>
      </c>
      <c r="K19">
        <v>5.8</v>
      </c>
      <c r="L19">
        <v>1.0149999999999999</v>
      </c>
      <c r="M19">
        <v>86.364000000000004</v>
      </c>
      <c r="N19">
        <v>92.540999999999997</v>
      </c>
      <c r="O19">
        <v>90.444000000000003</v>
      </c>
      <c r="P19">
        <v>6.6</v>
      </c>
      <c r="Q19">
        <v>31.6</v>
      </c>
      <c r="R19">
        <v>12</v>
      </c>
      <c r="S19">
        <v>5.49</v>
      </c>
      <c r="T19" s="16">
        <v>18</v>
      </c>
      <c r="U19" s="23">
        <f t="shared" si="1"/>
        <v>42</v>
      </c>
      <c r="V19" s="16"/>
      <c r="W19" s="101"/>
      <c r="X19" s="101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631551</v>
      </c>
      <c r="E20">
        <v>111147</v>
      </c>
      <c r="F20">
        <v>7.4336460000000004</v>
      </c>
      <c r="G20">
        <v>0</v>
      </c>
      <c r="H20">
        <v>89.215999999999994</v>
      </c>
      <c r="I20">
        <v>15.8</v>
      </c>
      <c r="J20">
        <v>2.1</v>
      </c>
      <c r="K20">
        <v>6</v>
      </c>
      <c r="L20">
        <v>1.0149999999999999</v>
      </c>
      <c r="M20">
        <v>85.462000000000003</v>
      </c>
      <c r="N20">
        <v>91.608999999999995</v>
      </c>
      <c r="O20">
        <v>88.974000000000004</v>
      </c>
      <c r="P20">
        <v>6</v>
      </c>
      <c r="Q20">
        <v>26.8</v>
      </c>
      <c r="R20">
        <v>10.7</v>
      </c>
      <c r="S20">
        <v>5.5</v>
      </c>
      <c r="T20" s="16">
        <v>17</v>
      </c>
      <c r="U20" s="23">
        <f t="shared" si="1"/>
        <v>51</v>
      </c>
      <c r="V20" s="16"/>
      <c r="W20" s="101"/>
      <c r="X20" s="101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631500</v>
      </c>
      <c r="E21">
        <v>111140</v>
      </c>
      <c r="F21">
        <v>7.2802300000000004</v>
      </c>
      <c r="G21">
        <v>0</v>
      </c>
      <c r="H21">
        <v>87.808999999999997</v>
      </c>
      <c r="I21">
        <v>16.899999999999999</v>
      </c>
      <c r="J21">
        <v>2.2999999999999998</v>
      </c>
      <c r="K21">
        <v>5.9</v>
      </c>
      <c r="L21">
        <v>1.0145999999999999</v>
      </c>
      <c r="M21">
        <v>84.905000000000001</v>
      </c>
      <c r="N21">
        <v>89.965000000000003</v>
      </c>
      <c r="O21">
        <v>87.138000000000005</v>
      </c>
      <c r="P21">
        <v>7.2</v>
      </c>
      <c r="Q21">
        <v>32.4</v>
      </c>
      <c r="R21">
        <v>11.2</v>
      </c>
      <c r="S21">
        <v>5.47</v>
      </c>
      <c r="T21" s="16">
        <v>16</v>
      </c>
      <c r="U21" s="23">
        <f t="shared" si="1"/>
        <v>55</v>
      </c>
      <c r="V21" s="16"/>
      <c r="W21" s="101"/>
      <c r="X21" s="101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631445</v>
      </c>
      <c r="E22">
        <v>111132</v>
      </c>
      <c r="F22">
        <v>7.3398300000000001</v>
      </c>
      <c r="G22">
        <v>0</v>
      </c>
      <c r="H22">
        <v>88.293000000000006</v>
      </c>
      <c r="I22">
        <v>18.100000000000001</v>
      </c>
      <c r="J22">
        <v>2.8</v>
      </c>
      <c r="K22">
        <v>9</v>
      </c>
      <c r="L22">
        <v>1.0147999999999999</v>
      </c>
      <c r="M22">
        <v>85.27</v>
      </c>
      <c r="N22">
        <v>91.495999999999995</v>
      </c>
      <c r="O22">
        <v>87.62</v>
      </c>
      <c r="P22">
        <v>8</v>
      </c>
      <c r="Q22">
        <v>31.8</v>
      </c>
      <c r="R22">
        <v>10.4</v>
      </c>
      <c r="S22">
        <v>5.46</v>
      </c>
      <c r="T22" s="16">
        <v>15</v>
      </c>
      <c r="U22" s="23">
        <f t="shared" si="1"/>
        <v>67</v>
      </c>
      <c r="V22" s="16"/>
      <c r="W22" s="101"/>
      <c r="X22" s="101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631378</v>
      </c>
      <c r="E23">
        <v>111123</v>
      </c>
      <c r="F23">
        <v>7.3869090000000002</v>
      </c>
      <c r="G23">
        <v>0</v>
      </c>
      <c r="H23">
        <v>91.468999999999994</v>
      </c>
      <c r="I23">
        <v>16</v>
      </c>
      <c r="J23">
        <v>2.1</v>
      </c>
      <c r="K23">
        <v>46</v>
      </c>
      <c r="L23">
        <v>1.0145999999999999</v>
      </c>
      <c r="M23">
        <v>88.957999999999998</v>
      </c>
      <c r="N23">
        <v>93.322999999999993</v>
      </c>
      <c r="O23">
        <v>89.194000000000003</v>
      </c>
      <c r="P23">
        <v>6.6</v>
      </c>
      <c r="Q23">
        <v>28.1</v>
      </c>
      <c r="R23">
        <v>13</v>
      </c>
      <c r="S23">
        <v>5.49</v>
      </c>
      <c r="T23" s="22">
        <v>14</v>
      </c>
      <c r="U23" s="23">
        <f t="shared" si="1"/>
        <v>53</v>
      </c>
      <c r="V23" s="24">
        <v>15</v>
      </c>
      <c r="W23" s="101"/>
      <c r="X23" s="101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631325</v>
      </c>
      <c r="E24">
        <v>111116</v>
      </c>
      <c r="F24">
        <v>7.5939439999999996</v>
      </c>
      <c r="G24">
        <v>0</v>
      </c>
      <c r="H24">
        <v>91.772999999999996</v>
      </c>
      <c r="I24">
        <v>16.899999999999999</v>
      </c>
      <c r="J24">
        <v>11</v>
      </c>
      <c r="K24">
        <v>87.2</v>
      </c>
      <c r="L24">
        <v>1.0152000000000001</v>
      </c>
      <c r="M24">
        <v>90.293999999999997</v>
      </c>
      <c r="N24">
        <v>93.96</v>
      </c>
      <c r="O24">
        <v>91.667000000000002</v>
      </c>
      <c r="P24">
        <v>10.8</v>
      </c>
      <c r="Q24">
        <v>26.6</v>
      </c>
      <c r="R24">
        <v>12.1</v>
      </c>
      <c r="S24">
        <v>5.49</v>
      </c>
      <c r="T24" s="16">
        <v>13</v>
      </c>
      <c r="U24" s="23">
        <f t="shared" si="1"/>
        <v>260</v>
      </c>
      <c r="V24" s="16"/>
      <c r="W24" s="101"/>
      <c r="X24" s="101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631065</v>
      </c>
      <c r="E25">
        <v>111080</v>
      </c>
      <c r="F25">
        <v>7.4393909999999996</v>
      </c>
      <c r="G25">
        <v>0</v>
      </c>
      <c r="H25">
        <v>91.370999999999995</v>
      </c>
      <c r="I25">
        <v>16</v>
      </c>
      <c r="J25">
        <v>8.1999999999999993</v>
      </c>
      <c r="K25">
        <v>89</v>
      </c>
      <c r="L25">
        <v>1.014</v>
      </c>
      <c r="M25">
        <v>89.257000000000005</v>
      </c>
      <c r="N25">
        <v>94.102999999999994</v>
      </c>
      <c r="O25">
        <v>91.798000000000002</v>
      </c>
      <c r="P25">
        <v>9.1999999999999993</v>
      </c>
      <c r="Q25">
        <v>28</v>
      </c>
      <c r="R25">
        <v>18.100000000000001</v>
      </c>
      <c r="S25">
        <v>5.48</v>
      </c>
      <c r="T25" s="16">
        <v>12</v>
      </c>
      <c r="U25" s="23">
        <f t="shared" si="1"/>
        <v>204</v>
      </c>
      <c r="V25" s="16"/>
      <c r="W25" s="101"/>
      <c r="X25" s="101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630861</v>
      </c>
      <c r="E26">
        <v>111053</v>
      </c>
      <c r="F26">
        <v>7.4660469999999997</v>
      </c>
      <c r="G26">
        <v>0</v>
      </c>
      <c r="H26">
        <v>89.108999999999995</v>
      </c>
      <c r="I26">
        <v>13.1</v>
      </c>
      <c r="J26">
        <v>2.9</v>
      </c>
      <c r="K26">
        <v>10.3</v>
      </c>
      <c r="L26">
        <v>1.0150999999999999</v>
      </c>
      <c r="M26">
        <v>85.847999999999999</v>
      </c>
      <c r="N26">
        <v>92.358999999999995</v>
      </c>
      <c r="O26">
        <v>89.421999999999997</v>
      </c>
      <c r="P26">
        <v>8.1999999999999993</v>
      </c>
      <c r="Q26">
        <v>19.899999999999999</v>
      </c>
      <c r="R26">
        <v>10.7</v>
      </c>
      <c r="S26">
        <v>5.49</v>
      </c>
      <c r="T26" s="16">
        <v>11</v>
      </c>
      <c r="U26" s="23">
        <f t="shared" si="1"/>
        <v>72</v>
      </c>
      <c r="V26" s="16"/>
      <c r="W26" s="101"/>
      <c r="X26" s="101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630789</v>
      </c>
      <c r="E27">
        <v>111043</v>
      </c>
      <c r="F27">
        <v>7.2285259999999996</v>
      </c>
      <c r="G27">
        <v>0</v>
      </c>
      <c r="H27">
        <v>89.843000000000004</v>
      </c>
      <c r="I27">
        <v>13.2</v>
      </c>
      <c r="J27">
        <v>3.2</v>
      </c>
      <c r="K27">
        <v>8.9</v>
      </c>
      <c r="L27">
        <v>1.0145</v>
      </c>
      <c r="M27">
        <v>86.009</v>
      </c>
      <c r="N27">
        <v>92.436000000000007</v>
      </c>
      <c r="O27">
        <v>86.236999999999995</v>
      </c>
      <c r="P27">
        <v>7.2</v>
      </c>
      <c r="Q27">
        <v>22.4</v>
      </c>
      <c r="R27">
        <v>10.7</v>
      </c>
      <c r="S27">
        <v>5.47</v>
      </c>
      <c r="T27" s="16">
        <v>10</v>
      </c>
      <c r="U27" s="23">
        <f t="shared" si="1"/>
        <v>79</v>
      </c>
      <c r="V27" s="16"/>
      <c r="W27" s="101"/>
      <c r="X27" s="101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630710</v>
      </c>
      <c r="E28">
        <v>111032</v>
      </c>
      <c r="F28">
        <v>7.4817090000000004</v>
      </c>
      <c r="G28">
        <v>0</v>
      </c>
      <c r="H28">
        <v>88.923000000000002</v>
      </c>
      <c r="I28">
        <v>14.4</v>
      </c>
      <c r="J28">
        <v>13</v>
      </c>
      <c r="K28">
        <v>93.8</v>
      </c>
      <c r="L28">
        <v>1.0153000000000001</v>
      </c>
      <c r="M28">
        <v>85.602999999999994</v>
      </c>
      <c r="N28">
        <v>92.400999999999996</v>
      </c>
      <c r="O28">
        <v>89.088999999999999</v>
      </c>
      <c r="P28">
        <v>6.4</v>
      </c>
      <c r="Q28">
        <v>25.7</v>
      </c>
      <c r="R28">
        <v>9.1999999999999993</v>
      </c>
      <c r="S28">
        <v>5.47</v>
      </c>
      <c r="T28" s="16">
        <v>9</v>
      </c>
      <c r="U28" s="23">
        <f t="shared" si="1"/>
        <v>306</v>
      </c>
      <c r="V28" s="16"/>
      <c r="W28" s="101"/>
      <c r="X28" s="101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630404</v>
      </c>
      <c r="E29">
        <v>110989</v>
      </c>
      <c r="F29">
        <v>7.2390910000000002</v>
      </c>
      <c r="G29">
        <v>0</v>
      </c>
      <c r="H29">
        <v>88.784999999999997</v>
      </c>
      <c r="I29">
        <v>15.9</v>
      </c>
      <c r="J29">
        <v>20.9</v>
      </c>
      <c r="K29">
        <v>93.2</v>
      </c>
      <c r="L29">
        <v>1.0137</v>
      </c>
      <c r="M29">
        <v>85.795000000000002</v>
      </c>
      <c r="N29">
        <v>91.774000000000001</v>
      </c>
      <c r="O29">
        <v>88.65</v>
      </c>
      <c r="P29">
        <v>6</v>
      </c>
      <c r="Q29">
        <v>26.9</v>
      </c>
      <c r="R29">
        <v>17</v>
      </c>
      <c r="S29">
        <v>5.49</v>
      </c>
      <c r="T29" s="16">
        <v>8</v>
      </c>
      <c r="U29" s="23">
        <f t="shared" si="1"/>
        <v>495</v>
      </c>
      <c r="V29" s="16"/>
      <c r="W29" s="101"/>
      <c r="X29" s="101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629909</v>
      </c>
      <c r="E30">
        <v>110920</v>
      </c>
      <c r="F30">
        <v>6.9885830000000002</v>
      </c>
      <c r="G30">
        <v>0</v>
      </c>
      <c r="H30">
        <v>91.149000000000001</v>
      </c>
      <c r="I30">
        <v>15.7</v>
      </c>
      <c r="J30">
        <v>8.4</v>
      </c>
      <c r="K30">
        <v>92</v>
      </c>
      <c r="L30">
        <v>1.0129999999999999</v>
      </c>
      <c r="M30">
        <v>85.649000000000001</v>
      </c>
      <c r="N30">
        <v>92.988</v>
      </c>
      <c r="O30">
        <v>85.677999999999997</v>
      </c>
      <c r="P30">
        <v>5.7</v>
      </c>
      <c r="Q30">
        <v>28.5</v>
      </c>
      <c r="R30">
        <v>18.3</v>
      </c>
      <c r="S30">
        <v>5.52</v>
      </c>
      <c r="T30" s="22">
        <v>7</v>
      </c>
      <c r="U30" s="23">
        <f t="shared" si="1"/>
        <v>203</v>
      </c>
      <c r="V30" s="24">
        <v>8</v>
      </c>
      <c r="W30" s="101"/>
      <c r="X30" s="101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629706</v>
      </c>
      <c r="E31">
        <v>110893</v>
      </c>
      <c r="F31">
        <v>7.516737</v>
      </c>
      <c r="G31">
        <v>0</v>
      </c>
      <c r="H31">
        <v>91.185000000000002</v>
      </c>
      <c r="I31">
        <v>17.5</v>
      </c>
      <c r="J31">
        <v>0.9</v>
      </c>
      <c r="K31">
        <v>4.2</v>
      </c>
      <c r="L31">
        <v>1.0145</v>
      </c>
      <c r="M31">
        <v>87.54</v>
      </c>
      <c r="N31">
        <v>93.623999999999995</v>
      </c>
      <c r="O31">
        <v>92.045000000000002</v>
      </c>
      <c r="P31">
        <v>8.8000000000000007</v>
      </c>
      <c r="Q31">
        <v>30.2</v>
      </c>
      <c r="R31">
        <v>15.9</v>
      </c>
      <c r="S31">
        <v>5.55</v>
      </c>
      <c r="T31" s="16">
        <v>6</v>
      </c>
      <c r="U31" s="23">
        <f t="shared" si="1"/>
        <v>23</v>
      </c>
      <c r="V31" s="5"/>
      <c r="W31" s="101"/>
      <c r="X31" s="101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629683</v>
      </c>
      <c r="E32">
        <v>110889</v>
      </c>
      <c r="F32">
        <v>7.5026719999999996</v>
      </c>
      <c r="G32">
        <v>0</v>
      </c>
      <c r="H32">
        <v>90.186999999999998</v>
      </c>
      <c r="I32">
        <v>16.8</v>
      </c>
      <c r="J32">
        <v>2.1</v>
      </c>
      <c r="K32">
        <v>8.1999999999999993</v>
      </c>
      <c r="L32">
        <v>1.0155000000000001</v>
      </c>
      <c r="M32">
        <v>86.447999999999993</v>
      </c>
      <c r="N32">
        <v>92.316999999999993</v>
      </c>
      <c r="O32">
        <v>89.171999999999997</v>
      </c>
      <c r="P32">
        <v>4.9000000000000004</v>
      </c>
      <c r="Q32">
        <v>33.5</v>
      </c>
      <c r="R32">
        <v>8.6999999999999993</v>
      </c>
      <c r="S32">
        <v>5.53</v>
      </c>
      <c r="T32" s="16">
        <v>5</v>
      </c>
      <c r="U32" s="23">
        <f t="shared" si="1"/>
        <v>51</v>
      </c>
      <c r="V32" s="5"/>
      <c r="W32" s="101"/>
      <c r="X32" s="101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629632</v>
      </c>
      <c r="E33">
        <v>110882</v>
      </c>
      <c r="F33">
        <v>7.3736569999999997</v>
      </c>
      <c r="G33">
        <v>0</v>
      </c>
      <c r="H33">
        <v>88.106999999999999</v>
      </c>
      <c r="I33">
        <v>15.9</v>
      </c>
      <c r="J33">
        <v>3.4</v>
      </c>
      <c r="K33">
        <v>11.5</v>
      </c>
      <c r="L33">
        <v>1.0154000000000001</v>
      </c>
      <c r="M33">
        <v>85.691999999999993</v>
      </c>
      <c r="N33">
        <v>91.736000000000004</v>
      </c>
      <c r="O33">
        <v>87.042000000000002</v>
      </c>
      <c r="P33">
        <v>3.4</v>
      </c>
      <c r="Q33">
        <v>31.7</v>
      </c>
      <c r="R33">
        <v>7.6</v>
      </c>
      <c r="S33">
        <v>5.52</v>
      </c>
      <c r="T33" s="16">
        <v>4</v>
      </c>
      <c r="U33" s="23">
        <f t="shared" si="1"/>
        <v>82</v>
      </c>
      <c r="V33" s="5"/>
      <c r="W33" s="101"/>
      <c r="X33" s="101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629550</v>
      </c>
      <c r="E34">
        <v>110871</v>
      </c>
      <c r="F34">
        <v>7.1723990000000004</v>
      </c>
      <c r="G34">
        <v>0</v>
      </c>
      <c r="H34">
        <v>87.287000000000006</v>
      </c>
      <c r="I34">
        <v>15.2</v>
      </c>
      <c r="J34">
        <v>15.7</v>
      </c>
      <c r="K34">
        <v>88.1</v>
      </c>
      <c r="L34">
        <v>1.0141</v>
      </c>
      <c r="M34">
        <v>84.656000000000006</v>
      </c>
      <c r="N34">
        <v>89.691999999999993</v>
      </c>
      <c r="O34">
        <v>86.298000000000002</v>
      </c>
      <c r="P34">
        <v>4.2</v>
      </c>
      <c r="Q34">
        <v>27.7</v>
      </c>
      <c r="R34">
        <v>12.9</v>
      </c>
      <c r="S34">
        <v>5.54</v>
      </c>
      <c r="T34" s="16">
        <v>3</v>
      </c>
      <c r="U34" s="23">
        <f t="shared" si="1"/>
        <v>371</v>
      </c>
      <c r="V34" s="5"/>
      <c r="W34" s="236"/>
      <c r="X34" s="135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629179</v>
      </c>
      <c r="E35">
        <v>110818</v>
      </c>
      <c r="F35">
        <v>6.9891620000000003</v>
      </c>
      <c r="G35">
        <v>0</v>
      </c>
      <c r="H35">
        <v>87.584999999999994</v>
      </c>
      <c r="I35">
        <v>15.9</v>
      </c>
      <c r="J35">
        <v>16.2</v>
      </c>
      <c r="K35">
        <v>95.4</v>
      </c>
      <c r="L35">
        <v>1.0129999999999999</v>
      </c>
      <c r="M35">
        <v>85.271000000000001</v>
      </c>
      <c r="N35">
        <v>89.763999999999996</v>
      </c>
      <c r="O35">
        <v>85.617999999999995</v>
      </c>
      <c r="P35">
        <v>5.4</v>
      </c>
      <c r="Q35">
        <v>29.5</v>
      </c>
      <c r="R35">
        <v>18.100000000000001</v>
      </c>
      <c r="S35">
        <v>5.52</v>
      </c>
      <c r="T35" s="16">
        <v>2</v>
      </c>
      <c r="U35" s="23">
        <f t="shared" si="1"/>
        <v>390</v>
      </c>
      <c r="V35" s="5"/>
      <c r="W35" s="102"/>
      <c r="X35" s="101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628789</v>
      </c>
      <c r="E36">
        <v>110763</v>
      </c>
      <c r="F36">
        <v>7.2145039999999998</v>
      </c>
      <c r="G36">
        <v>0</v>
      </c>
      <c r="H36">
        <v>89.131</v>
      </c>
      <c r="I36">
        <v>15.8</v>
      </c>
      <c r="J36">
        <v>14.4</v>
      </c>
      <c r="K36">
        <v>97.1</v>
      </c>
      <c r="L36">
        <v>1.0142</v>
      </c>
      <c r="M36">
        <v>86.296000000000006</v>
      </c>
      <c r="N36">
        <v>92.617000000000004</v>
      </c>
      <c r="O36">
        <v>86.756</v>
      </c>
      <c r="P36">
        <v>5.7</v>
      </c>
      <c r="Q36">
        <v>28.8</v>
      </c>
      <c r="R36">
        <v>12.6</v>
      </c>
      <c r="S36">
        <v>5.54</v>
      </c>
      <c r="T36" s="16">
        <v>1</v>
      </c>
      <c r="U36" s="23">
        <f t="shared" si="1"/>
        <v>343</v>
      </c>
      <c r="V36" s="5"/>
      <c r="W36" s="102"/>
      <c r="X36" s="101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628446</v>
      </c>
      <c r="E37">
        <v>110715</v>
      </c>
      <c r="F37">
        <v>7.110881</v>
      </c>
      <c r="G37">
        <v>0</v>
      </c>
      <c r="H37">
        <v>91.248000000000005</v>
      </c>
      <c r="I37">
        <v>18.5</v>
      </c>
      <c r="J37">
        <v>8.6</v>
      </c>
      <c r="K37">
        <v>95.4</v>
      </c>
      <c r="L37">
        <v>1.0130999999999999</v>
      </c>
      <c r="M37">
        <v>86.739000000000004</v>
      </c>
      <c r="N37">
        <v>93.197000000000003</v>
      </c>
      <c r="O37">
        <v>87.76</v>
      </c>
      <c r="P37">
        <v>4.8</v>
      </c>
      <c r="Q37">
        <v>35.299999999999997</v>
      </c>
      <c r="R37">
        <v>19.399999999999999</v>
      </c>
      <c r="S37">
        <v>5.55</v>
      </c>
      <c r="T37" s="1"/>
      <c r="U37" s="26"/>
      <c r="V37" s="5"/>
      <c r="W37" s="102"/>
      <c r="X37" s="101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0"/>
      <c r="X38" s="311"/>
      <c r="Y38" s="31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1"/>
      <c r="Y39" s="313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0"/>
      <c r="X40" s="311"/>
      <c r="Y40" s="313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4"/>
      <c r="X41" s="315"/>
      <c r="Y41" s="316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"/>
  <sheetViews>
    <sheetView workbookViewId="0">
      <selection activeCell="AW10" sqref="AW10"/>
    </sheetView>
  </sheetViews>
  <sheetFormatPr baseColWidth="10" defaultColWidth="11.42578125"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3" t="s">
        <v>127</v>
      </c>
      <c r="X1" s="253" t="s">
        <v>128</v>
      </c>
      <c r="Y1" s="256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4"/>
      <c r="X2" s="254"/>
      <c r="Y2" s="257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4"/>
      <c r="X3" s="254"/>
      <c r="Y3" s="257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4"/>
      <c r="X4" s="254"/>
      <c r="Y4" s="257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5"/>
      <c r="X5" s="255"/>
      <c r="Y5" s="258"/>
    </row>
    <row r="6" spans="1:25">
      <c r="A6" s="21">
        <v>32</v>
      </c>
      <c r="D6">
        <v>728336</v>
      </c>
      <c r="T6" s="22">
        <v>31</v>
      </c>
      <c r="U6" s="23">
        <f>D6-D7</f>
        <v>707</v>
      </c>
      <c r="V6" s="4"/>
      <c r="W6" s="240"/>
      <c r="X6" s="240"/>
      <c r="Y6" s="246"/>
    </row>
    <row r="7" spans="1:25">
      <c r="A7" s="21">
        <v>31</v>
      </c>
      <c r="D7">
        <v>727629</v>
      </c>
      <c r="T7" s="22">
        <v>30</v>
      </c>
      <c r="U7" s="23">
        <f>D7-D8</f>
        <v>1134</v>
      </c>
      <c r="V7" s="24">
        <v>1</v>
      </c>
      <c r="W7" s="122"/>
      <c r="X7" s="122"/>
      <c r="Y7" s="237">
        <f t="shared" ref="Y7:Y36" si="0">((X7*100)/D7)-100</f>
        <v>-100</v>
      </c>
    </row>
    <row r="8" spans="1:25">
      <c r="A8" s="16">
        <v>30</v>
      </c>
      <c r="D8">
        <v>726495</v>
      </c>
      <c r="T8" s="16">
        <v>29</v>
      </c>
      <c r="U8" s="23">
        <f>D8-D9</f>
        <v>1160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725335</v>
      </c>
      <c r="E9">
        <v>685897</v>
      </c>
      <c r="F9">
        <v>6.9619759999999999</v>
      </c>
      <c r="G9">
        <v>0</v>
      </c>
      <c r="H9">
        <v>86.427000000000007</v>
      </c>
      <c r="I9">
        <v>19.899999999999999</v>
      </c>
      <c r="J9">
        <v>35.1</v>
      </c>
      <c r="K9">
        <v>129.4</v>
      </c>
      <c r="L9">
        <v>1.0125999999999999</v>
      </c>
      <c r="M9">
        <v>85.209000000000003</v>
      </c>
      <c r="N9">
        <v>88.244</v>
      </c>
      <c r="O9">
        <v>86.14</v>
      </c>
      <c r="P9">
        <v>14.9</v>
      </c>
      <c r="Q9">
        <v>26.9</v>
      </c>
      <c r="R9">
        <v>20.7</v>
      </c>
      <c r="S9">
        <v>5.14</v>
      </c>
      <c r="T9" s="22">
        <v>28</v>
      </c>
      <c r="U9" s="23">
        <f t="shared" ref="U9:U36" si="1">D9-D10</f>
        <v>822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724513</v>
      </c>
      <c r="E10">
        <v>685779</v>
      </c>
      <c r="F10">
        <v>6.9616800000000003</v>
      </c>
      <c r="G10">
        <v>0</v>
      </c>
      <c r="H10">
        <v>86.721999999999994</v>
      </c>
      <c r="I10">
        <v>20.7</v>
      </c>
      <c r="J10">
        <v>39.299999999999997</v>
      </c>
      <c r="K10">
        <v>124.9</v>
      </c>
      <c r="L10">
        <v>1.0126999999999999</v>
      </c>
      <c r="M10">
        <v>85.394000000000005</v>
      </c>
      <c r="N10">
        <v>88.370999999999995</v>
      </c>
      <c r="O10">
        <v>85.789000000000001</v>
      </c>
      <c r="P10">
        <v>16.5</v>
      </c>
      <c r="Q10">
        <v>28.5</v>
      </c>
      <c r="R10">
        <v>19.7</v>
      </c>
      <c r="S10">
        <v>5.14</v>
      </c>
      <c r="T10" s="16">
        <v>27</v>
      </c>
      <c r="U10" s="23">
        <f t="shared" si="1"/>
        <v>924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723589</v>
      </c>
      <c r="E11">
        <v>685647</v>
      </c>
      <c r="F11">
        <v>7.0034689999999999</v>
      </c>
      <c r="G11">
        <v>0</v>
      </c>
      <c r="H11">
        <v>86.599000000000004</v>
      </c>
      <c r="I11">
        <v>19.600000000000001</v>
      </c>
      <c r="J11">
        <v>41.5</v>
      </c>
      <c r="K11">
        <v>126.6</v>
      </c>
      <c r="L11">
        <v>1.0127999999999999</v>
      </c>
      <c r="M11">
        <v>85.141999999999996</v>
      </c>
      <c r="N11">
        <v>87.935000000000002</v>
      </c>
      <c r="O11">
        <v>86.352000000000004</v>
      </c>
      <c r="P11">
        <v>15.5</v>
      </c>
      <c r="Q11">
        <v>24.7</v>
      </c>
      <c r="R11">
        <v>19.600000000000001</v>
      </c>
      <c r="S11">
        <v>5.14</v>
      </c>
      <c r="T11" s="16">
        <v>26</v>
      </c>
      <c r="U11" s="23">
        <f t="shared" si="1"/>
        <v>980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722609</v>
      </c>
      <c r="E12">
        <v>685507</v>
      </c>
      <c r="F12">
        <v>7.0048579999999996</v>
      </c>
      <c r="G12">
        <v>0</v>
      </c>
      <c r="H12">
        <v>87.757999999999996</v>
      </c>
      <c r="I12">
        <v>19.7</v>
      </c>
      <c r="J12">
        <v>34.299999999999997</v>
      </c>
      <c r="K12">
        <v>130.4</v>
      </c>
      <c r="L12">
        <v>1.0126999999999999</v>
      </c>
      <c r="M12">
        <v>86.08</v>
      </c>
      <c r="N12">
        <v>89.19</v>
      </c>
      <c r="O12">
        <v>86.552999999999997</v>
      </c>
      <c r="P12">
        <v>15.6</v>
      </c>
      <c r="Q12">
        <v>27</v>
      </c>
      <c r="R12">
        <v>20.100000000000001</v>
      </c>
      <c r="S12">
        <v>5.14</v>
      </c>
      <c r="T12" s="16">
        <v>25</v>
      </c>
      <c r="U12" s="23">
        <f t="shared" si="1"/>
        <v>802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721807</v>
      </c>
      <c r="E13">
        <v>685394</v>
      </c>
      <c r="F13">
        <v>7.0567260000000003</v>
      </c>
      <c r="G13">
        <v>0</v>
      </c>
      <c r="H13">
        <v>86.462000000000003</v>
      </c>
      <c r="I13">
        <v>18.7</v>
      </c>
      <c r="J13">
        <v>29.4</v>
      </c>
      <c r="K13">
        <v>102.9</v>
      </c>
      <c r="L13">
        <v>1.0133000000000001</v>
      </c>
      <c r="M13">
        <v>84.573999999999998</v>
      </c>
      <c r="N13">
        <v>89.231999999999999</v>
      </c>
      <c r="O13">
        <v>86.164000000000001</v>
      </c>
      <c r="P13">
        <v>14.7</v>
      </c>
      <c r="Q13">
        <v>24.8</v>
      </c>
      <c r="R13">
        <v>17</v>
      </c>
      <c r="S13">
        <v>5.14</v>
      </c>
      <c r="T13" s="16">
        <v>24</v>
      </c>
      <c r="U13" s="23">
        <f t="shared" si="1"/>
        <v>684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721123</v>
      </c>
      <c r="E14">
        <v>685297</v>
      </c>
      <c r="F14">
        <v>7.0336980000000002</v>
      </c>
      <c r="G14">
        <v>0</v>
      </c>
      <c r="H14">
        <v>85.332999999999998</v>
      </c>
      <c r="I14">
        <v>20.5</v>
      </c>
      <c r="J14">
        <v>128.69999999999999</v>
      </c>
      <c r="K14">
        <v>270.5</v>
      </c>
      <c r="L14">
        <v>1.0129999999999999</v>
      </c>
      <c r="M14">
        <v>82.287000000000006</v>
      </c>
      <c r="N14">
        <v>88.397000000000006</v>
      </c>
      <c r="O14">
        <v>86.350999999999999</v>
      </c>
      <c r="P14">
        <v>17.899999999999999</v>
      </c>
      <c r="Q14">
        <v>22.8</v>
      </c>
      <c r="R14">
        <v>18.399999999999999</v>
      </c>
      <c r="S14">
        <v>5.14</v>
      </c>
      <c r="T14" s="16">
        <v>23</v>
      </c>
      <c r="U14" s="23">
        <f t="shared" si="1"/>
        <v>3083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718040</v>
      </c>
      <c r="E15">
        <v>684850</v>
      </c>
      <c r="F15">
        <v>7.1112380000000002</v>
      </c>
      <c r="G15">
        <v>0</v>
      </c>
      <c r="H15">
        <v>88.418999999999997</v>
      </c>
      <c r="I15">
        <v>21.4</v>
      </c>
      <c r="J15">
        <v>155.19999999999999</v>
      </c>
      <c r="K15">
        <v>274.10000000000002</v>
      </c>
      <c r="L15">
        <v>1.0128999999999999</v>
      </c>
      <c r="M15">
        <v>86.415000000000006</v>
      </c>
      <c r="N15">
        <v>89.665999999999997</v>
      </c>
      <c r="O15">
        <v>88.156999999999996</v>
      </c>
      <c r="P15">
        <v>19.8</v>
      </c>
      <c r="Q15">
        <v>25.1</v>
      </c>
      <c r="R15">
        <v>20.5</v>
      </c>
      <c r="S15">
        <v>5.15</v>
      </c>
      <c r="T15" s="16">
        <v>22</v>
      </c>
      <c r="U15" s="23">
        <f t="shared" si="1"/>
        <v>3720</v>
      </c>
      <c r="V15" s="16"/>
      <c r="W15" s="122"/>
      <c r="X15" s="122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714320</v>
      </c>
      <c r="E16">
        <v>684327</v>
      </c>
      <c r="F16">
        <v>7.0143300000000002</v>
      </c>
      <c r="G16">
        <v>0</v>
      </c>
      <c r="H16">
        <v>88.872</v>
      </c>
      <c r="I16">
        <v>21</v>
      </c>
      <c r="J16">
        <v>143.1</v>
      </c>
      <c r="K16">
        <v>291.3</v>
      </c>
      <c r="L16">
        <v>1.0125999999999999</v>
      </c>
      <c r="M16">
        <v>86</v>
      </c>
      <c r="N16">
        <v>90.798000000000002</v>
      </c>
      <c r="O16">
        <v>87.2</v>
      </c>
      <c r="P16">
        <v>19</v>
      </c>
      <c r="Q16">
        <v>25.3</v>
      </c>
      <c r="R16">
        <v>21.6</v>
      </c>
      <c r="S16">
        <v>5.15</v>
      </c>
      <c r="T16" s="22">
        <v>21</v>
      </c>
      <c r="U16" s="23">
        <f t="shared" si="1"/>
        <v>3430</v>
      </c>
      <c r="V16" s="24">
        <v>22</v>
      </c>
      <c r="W16" s="109"/>
      <c r="X16" s="109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710890</v>
      </c>
      <c r="E17">
        <v>683847</v>
      </c>
      <c r="F17">
        <v>7.2646459999999999</v>
      </c>
      <c r="G17">
        <v>0</v>
      </c>
      <c r="H17">
        <v>88.828999999999994</v>
      </c>
      <c r="I17">
        <v>21.9</v>
      </c>
      <c r="J17">
        <v>162.19999999999999</v>
      </c>
      <c r="K17">
        <v>281.8</v>
      </c>
      <c r="L17">
        <v>1.0132000000000001</v>
      </c>
      <c r="M17">
        <v>85.891000000000005</v>
      </c>
      <c r="N17">
        <v>91.064999999999998</v>
      </c>
      <c r="O17">
        <v>90.352999999999994</v>
      </c>
      <c r="P17">
        <v>19.5</v>
      </c>
      <c r="Q17">
        <v>25.6</v>
      </c>
      <c r="R17">
        <v>20.7</v>
      </c>
      <c r="S17">
        <v>5.15</v>
      </c>
      <c r="T17" s="16">
        <v>20</v>
      </c>
      <c r="U17" s="23">
        <f t="shared" si="1"/>
        <v>3891</v>
      </c>
      <c r="V17" s="16"/>
      <c r="W17" s="109"/>
      <c r="X17" s="109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706999</v>
      </c>
      <c r="E18">
        <v>683300</v>
      </c>
      <c r="F18">
        <v>7.0091590000000004</v>
      </c>
      <c r="G18">
        <v>0</v>
      </c>
      <c r="H18">
        <v>87.655000000000001</v>
      </c>
      <c r="I18">
        <v>21.7</v>
      </c>
      <c r="J18">
        <v>132.4</v>
      </c>
      <c r="K18">
        <v>266.3</v>
      </c>
      <c r="L18">
        <v>1.0125999999999999</v>
      </c>
      <c r="M18">
        <v>59.933</v>
      </c>
      <c r="N18">
        <v>93.518000000000001</v>
      </c>
      <c r="O18">
        <v>86.924000000000007</v>
      </c>
      <c r="P18">
        <v>18.899999999999999</v>
      </c>
      <c r="Q18">
        <v>26.6</v>
      </c>
      <c r="R18">
        <v>21</v>
      </c>
      <c r="S18">
        <v>5.15</v>
      </c>
      <c r="T18" s="16">
        <v>19</v>
      </c>
      <c r="U18" s="23">
        <f t="shared" si="1"/>
        <v>3172</v>
      </c>
      <c r="V18" s="16"/>
      <c r="W18" s="101"/>
      <c r="X18" s="101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703827</v>
      </c>
      <c r="E19">
        <v>682849</v>
      </c>
      <c r="F19">
        <v>7.1976079999999998</v>
      </c>
      <c r="G19">
        <v>0</v>
      </c>
      <c r="H19">
        <v>89.066000000000003</v>
      </c>
      <c r="I19">
        <v>21.8</v>
      </c>
      <c r="J19">
        <v>172.3</v>
      </c>
      <c r="K19">
        <v>311.10000000000002</v>
      </c>
      <c r="L19">
        <v>1.0128999999999999</v>
      </c>
      <c r="M19">
        <v>85.941999999999993</v>
      </c>
      <c r="N19">
        <v>92.224000000000004</v>
      </c>
      <c r="O19">
        <v>89.929000000000002</v>
      </c>
      <c r="P19">
        <v>19.3</v>
      </c>
      <c r="Q19">
        <v>26.1</v>
      </c>
      <c r="R19">
        <v>22.1</v>
      </c>
      <c r="S19">
        <v>5.16</v>
      </c>
      <c r="T19" s="16">
        <v>18</v>
      </c>
      <c r="U19" s="23">
        <f t="shared" si="1"/>
        <v>4131</v>
      </c>
      <c r="V19" s="16"/>
      <c r="W19" s="109"/>
      <c r="X19" s="109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699696</v>
      </c>
      <c r="E20">
        <v>682271</v>
      </c>
      <c r="F20">
        <v>7.1112789999999997</v>
      </c>
      <c r="G20">
        <v>0</v>
      </c>
      <c r="H20">
        <v>88.879000000000005</v>
      </c>
      <c r="I20">
        <v>21.2</v>
      </c>
      <c r="J20">
        <v>153.9</v>
      </c>
      <c r="K20">
        <v>323.3</v>
      </c>
      <c r="L20">
        <v>1.0127999999999999</v>
      </c>
      <c r="M20">
        <v>85.021000000000001</v>
      </c>
      <c r="N20">
        <v>91.296000000000006</v>
      </c>
      <c r="O20">
        <v>88.594999999999999</v>
      </c>
      <c r="P20">
        <v>19.100000000000001</v>
      </c>
      <c r="Q20">
        <v>24.5</v>
      </c>
      <c r="R20">
        <v>21.7</v>
      </c>
      <c r="S20">
        <v>5.15</v>
      </c>
      <c r="T20" s="16">
        <v>17</v>
      </c>
      <c r="U20" s="23">
        <f t="shared" si="1"/>
        <v>3692</v>
      </c>
      <c r="V20" s="16"/>
      <c r="W20" s="109"/>
      <c r="X20" s="109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696004</v>
      </c>
      <c r="E21">
        <v>681753</v>
      </c>
      <c r="F21">
        <v>6.9971579999999998</v>
      </c>
      <c r="G21">
        <v>0</v>
      </c>
      <c r="H21">
        <v>87.45</v>
      </c>
      <c r="I21">
        <v>21.7</v>
      </c>
      <c r="J21">
        <v>170.4</v>
      </c>
      <c r="K21">
        <v>304.89999999999998</v>
      </c>
      <c r="L21">
        <v>1.0125999999999999</v>
      </c>
      <c r="M21">
        <v>84.718000000000004</v>
      </c>
      <c r="N21">
        <v>89.712999999999994</v>
      </c>
      <c r="O21">
        <v>86.870999999999995</v>
      </c>
      <c r="P21">
        <v>19.2</v>
      </c>
      <c r="Q21">
        <v>26.2</v>
      </c>
      <c r="R21">
        <v>21.4</v>
      </c>
      <c r="S21">
        <v>5.15</v>
      </c>
      <c r="T21" s="16">
        <v>16</v>
      </c>
      <c r="U21" s="23">
        <f t="shared" si="1"/>
        <v>4084</v>
      </c>
      <c r="V21" s="16"/>
      <c r="W21" s="109"/>
      <c r="X21" s="109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691920</v>
      </c>
      <c r="E22">
        <v>681172</v>
      </c>
      <c r="F22">
        <v>7.0395890000000003</v>
      </c>
      <c r="G22">
        <v>0</v>
      </c>
      <c r="H22">
        <v>87.930999999999997</v>
      </c>
      <c r="I22">
        <v>21.9</v>
      </c>
      <c r="J22">
        <v>166.6</v>
      </c>
      <c r="K22">
        <v>305.89999999999998</v>
      </c>
      <c r="L22">
        <v>1.0126999999999999</v>
      </c>
      <c r="M22">
        <v>84.757000000000005</v>
      </c>
      <c r="N22">
        <v>91.147999999999996</v>
      </c>
      <c r="O22">
        <v>87.406999999999996</v>
      </c>
      <c r="P22">
        <v>19.2</v>
      </c>
      <c r="Q22">
        <v>26.1</v>
      </c>
      <c r="R22">
        <v>21.2</v>
      </c>
      <c r="S22">
        <v>5.15</v>
      </c>
      <c r="T22" s="16">
        <v>15</v>
      </c>
      <c r="U22" s="23">
        <f t="shared" si="1"/>
        <v>3994</v>
      </c>
      <c r="V22" s="16"/>
      <c r="W22" s="109"/>
      <c r="X22" s="109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687926</v>
      </c>
      <c r="E23">
        <v>680606</v>
      </c>
      <c r="F23">
        <v>7.1264139999999996</v>
      </c>
      <c r="G23">
        <v>0</v>
      </c>
      <c r="H23">
        <v>91.15</v>
      </c>
      <c r="I23">
        <v>21.6</v>
      </c>
      <c r="J23">
        <v>126.9</v>
      </c>
      <c r="K23">
        <v>293.39999999999998</v>
      </c>
      <c r="L23">
        <v>1.0127999999999999</v>
      </c>
      <c r="M23">
        <v>88.569000000000003</v>
      </c>
      <c r="N23">
        <v>92.828000000000003</v>
      </c>
      <c r="O23">
        <v>88.813999999999993</v>
      </c>
      <c r="P23">
        <v>19.2</v>
      </c>
      <c r="Q23">
        <v>26.8</v>
      </c>
      <c r="R23">
        <v>21.8</v>
      </c>
      <c r="S23">
        <v>5.16</v>
      </c>
      <c r="T23" s="22">
        <v>14</v>
      </c>
      <c r="U23" s="23">
        <f t="shared" si="1"/>
        <v>3032</v>
      </c>
      <c r="V23" s="24">
        <v>15</v>
      </c>
      <c r="W23" s="109"/>
      <c r="X23" s="109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684894</v>
      </c>
      <c r="E24">
        <v>680191</v>
      </c>
      <c r="F24">
        <v>7.3548499999999999</v>
      </c>
      <c r="G24">
        <v>0</v>
      </c>
      <c r="H24">
        <v>91.548000000000002</v>
      </c>
      <c r="I24">
        <v>21.4</v>
      </c>
      <c r="J24">
        <v>59.7</v>
      </c>
      <c r="K24">
        <v>161.1</v>
      </c>
      <c r="L24">
        <v>1.0135000000000001</v>
      </c>
      <c r="M24">
        <v>90.057000000000002</v>
      </c>
      <c r="N24">
        <v>93.757999999999996</v>
      </c>
      <c r="O24">
        <v>91.411000000000001</v>
      </c>
      <c r="P24">
        <v>17.899999999999999</v>
      </c>
      <c r="Q24">
        <v>28.3</v>
      </c>
      <c r="R24">
        <v>20.2</v>
      </c>
      <c r="S24">
        <v>5.15</v>
      </c>
      <c r="T24" s="16">
        <v>13</v>
      </c>
      <c r="U24" s="23">
        <f t="shared" si="1"/>
        <v>1372</v>
      </c>
      <c r="V24" s="16"/>
      <c r="W24" s="109"/>
      <c r="X24" s="109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683522</v>
      </c>
      <c r="E25">
        <v>680004</v>
      </c>
      <c r="F25">
        <v>7.3554180000000002</v>
      </c>
      <c r="G25">
        <v>0</v>
      </c>
      <c r="H25">
        <v>91.156999999999996</v>
      </c>
      <c r="I25">
        <v>20.9</v>
      </c>
      <c r="J25">
        <v>51.7</v>
      </c>
      <c r="K25">
        <v>141.80000000000001</v>
      </c>
      <c r="L25">
        <v>1.0134000000000001</v>
      </c>
      <c r="M25">
        <v>88.977999999999994</v>
      </c>
      <c r="N25">
        <v>93.903000000000006</v>
      </c>
      <c r="O25">
        <v>91.515000000000001</v>
      </c>
      <c r="P25">
        <v>17.399999999999999</v>
      </c>
      <c r="Q25">
        <v>29.6</v>
      </c>
      <c r="R25">
        <v>20.399999999999999</v>
      </c>
      <c r="S25">
        <v>5.15</v>
      </c>
      <c r="T25" s="16">
        <v>12</v>
      </c>
      <c r="U25" s="23">
        <f t="shared" si="1"/>
        <v>1183</v>
      </c>
      <c r="V25" s="16"/>
      <c r="W25" s="109"/>
      <c r="X25" s="109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682339</v>
      </c>
      <c r="E26">
        <v>679843</v>
      </c>
      <c r="F26">
        <v>7.2143519999999999</v>
      </c>
      <c r="G26">
        <v>0</v>
      </c>
      <c r="H26">
        <v>88.837000000000003</v>
      </c>
      <c r="I26">
        <v>19.899999999999999</v>
      </c>
      <c r="J26">
        <v>96</v>
      </c>
      <c r="K26">
        <v>260.7</v>
      </c>
      <c r="L26">
        <v>1.0133000000000001</v>
      </c>
      <c r="M26">
        <v>85.537999999999997</v>
      </c>
      <c r="N26">
        <v>92.132999999999996</v>
      </c>
      <c r="O26">
        <v>89.218000000000004</v>
      </c>
      <c r="P26">
        <v>16.600000000000001</v>
      </c>
      <c r="Q26">
        <v>22.4</v>
      </c>
      <c r="R26">
        <v>19.5</v>
      </c>
      <c r="S26">
        <v>5.15</v>
      </c>
      <c r="T26" s="16">
        <v>11</v>
      </c>
      <c r="U26" s="23">
        <f t="shared" si="1"/>
        <v>2279</v>
      </c>
      <c r="V26" s="16"/>
      <c r="W26" s="109"/>
      <c r="X26" s="109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680060</v>
      </c>
      <c r="E27">
        <v>679523</v>
      </c>
      <c r="F27">
        <v>6.9267269999999996</v>
      </c>
      <c r="G27">
        <v>0</v>
      </c>
      <c r="H27">
        <v>89.460999999999999</v>
      </c>
      <c r="I27">
        <v>20.9</v>
      </c>
      <c r="J27">
        <v>168.4</v>
      </c>
      <c r="K27">
        <v>285.5</v>
      </c>
      <c r="L27">
        <v>1.0125</v>
      </c>
      <c r="M27">
        <v>85.447999999999993</v>
      </c>
      <c r="N27">
        <v>92.093999999999994</v>
      </c>
      <c r="O27">
        <v>85.703999999999994</v>
      </c>
      <c r="P27">
        <v>19.399999999999999</v>
      </c>
      <c r="Q27">
        <v>23.7</v>
      </c>
      <c r="R27">
        <v>20.8</v>
      </c>
      <c r="S27">
        <v>5.15</v>
      </c>
      <c r="T27" s="16">
        <v>10</v>
      </c>
      <c r="U27" s="23">
        <f t="shared" si="1"/>
        <v>4042</v>
      </c>
      <c r="V27" s="16"/>
      <c r="W27" s="109"/>
      <c r="X27" s="109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676018</v>
      </c>
      <c r="E28">
        <v>678961</v>
      </c>
      <c r="F28">
        <v>7.1473050000000002</v>
      </c>
      <c r="G28">
        <v>0</v>
      </c>
      <c r="H28">
        <v>88.552000000000007</v>
      </c>
      <c r="I28">
        <v>21.4</v>
      </c>
      <c r="J28">
        <v>167</v>
      </c>
      <c r="K28">
        <v>274.3</v>
      </c>
      <c r="L28">
        <v>1.0129999999999999</v>
      </c>
      <c r="M28">
        <v>85.325999999999993</v>
      </c>
      <c r="N28">
        <v>92.066000000000003</v>
      </c>
      <c r="O28">
        <v>88.725999999999999</v>
      </c>
      <c r="P28">
        <v>19.399999999999999</v>
      </c>
      <c r="Q28">
        <v>25.2</v>
      </c>
      <c r="R28">
        <v>20.7</v>
      </c>
      <c r="S28">
        <v>5.16</v>
      </c>
      <c r="T28" s="16">
        <v>9</v>
      </c>
      <c r="U28" s="23">
        <f t="shared" si="1"/>
        <v>4008</v>
      </c>
      <c r="V28" s="16"/>
      <c r="W28" s="109"/>
      <c r="X28" s="109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672010</v>
      </c>
      <c r="E29">
        <v>678397</v>
      </c>
      <c r="F29">
        <v>7.089302</v>
      </c>
      <c r="G29">
        <v>0</v>
      </c>
      <c r="H29">
        <v>88.397999999999996</v>
      </c>
      <c r="I29">
        <v>21.8</v>
      </c>
      <c r="J29">
        <v>170.1</v>
      </c>
      <c r="K29">
        <v>279.10000000000002</v>
      </c>
      <c r="L29">
        <v>1.0126999999999999</v>
      </c>
      <c r="M29">
        <v>85.194999999999993</v>
      </c>
      <c r="N29">
        <v>91.406999999999996</v>
      </c>
      <c r="O29">
        <v>88.259</v>
      </c>
      <c r="P29">
        <v>19</v>
      </c>
      <c r="Q29">
        <v>26</v>
      </c>
      <c r="R29">
        <v>21.7</v>
      </c>
      <c r="S29">
        <v>5.16</v>
      </c>
      <c r="T29" s="16">
        <v>8</v>
      </c>
      <c r="U29" s="23">
        <f t="shared" si="1"/>
        <v>4088</v>
      </c>
      <c r="V29" s="16"/>
      <c r="W29" s="109"/>
      <c r="X29" s="109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667922</v>
      </c>
      <c r="E30">
        <v>677821</v>
      </c>
      <c r="F30">
        <v>6.8838699999999999</v>
      </c>
      <c r="G30">
        <v>0</v>
      </c>
      <c r="H30">
        <v>90.91</v>
      </c>
      <c r="I30">
        <v>21.9</v>
      </c>
      <c r="J30">
        <v>89.1</v>
      </c>
      <c r="K30">
        <v>267.8</v>
      </c>
      <c r="L30">
        <v>1.0123</v>
      </c>
      <c r="M30">
        <v>85.197999999999993</v>
      </c>
      <c r="N30">
        <v>92.733999999999995</v>
      </c>
      <c r="O30">
        <v>85.495000000000005</v>
      </c>
      <c r="P30">
        <v>18.2</v>
      </c>
      <c r="Q30">
        <v>29.7</v>
      </c>
      <c r="R30">
        <v>21.9</v>
      </c>
      <c r="S30">
        <v>5.2</v>
      </c>
      <c r="T30" s="22">
        <v>7</v>
      </c>
      <c r="U30" s="23">
        <f t="shared" si="1"/>
        <v>2136</v>
      </c>
      <c r="V30" s="24">
        <v>8</v>
      </c>
      <c r="W30" s="109"/>
      <c r="X30" s="109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665786</v>
      </c>
      <c r="E31">
        <v>677527</v>
      </c>
      <c r="F31">
        <v>7.3030609999999996</v>
      </c>
      <c r="G31">
        <v>0</v>
      </c>
      <c r="H31">
        <v>90.929000000000002</v>
      </c>
      <c r="I31">
        <v>22</v>
      </c>
      <c r="J31">
        <v>83.8</v>
      </c>
      <c r="K31">
        <v>267.7</v>
      </c>
      <c r="L31">
        <v>1.0129999999999999</v>
      </c>
      <c r="M31">
        <v>86.95</v>
      </c>
      <c r="N31">
        <v>93.382000000000005</v>
      </c>
      <c r="O31">
        <v>91.626000000000005</v>
      </c>
      <c r="P31">
        <v>18.5</v>
      </c>
      <c r="Q31">
        <v>27.7</v>
      </c>
      <c r="R31">
        <v>22.7</v>
      </c>
      <c r="S31">
        <v>5.21</v>
      </c>
      <c r="T31" s="16">
        <v>6</v>
      </c>
      <c r="U31" s="23">
        <f t="shared" si="1"/>
        <v>2008</v>
      </c>
      <c r="V31" s="5"/>
      <c r="W31" s="109"/>
      <c r="X31" s="109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663778</v>
      </c>
      <c r="E32">
        <v>677249</v>
      </c>
      <c r="F32">
        <v>7.1566090000000004</v>
      </c>
      <c r="G32">
        <v>0</v>
      </c>
      <c r="H32">
        <v>89.826999999999998</v>
      </c>
      <c r="I32">
        <v>22.2</v>
      </c>
      <c r="J32">
        <v>166.5</v>
      </c>
      <c r="K32">
        <v>279.3</v>
      </c>
      <c r="L32">
        <v>1.0127999999999999</v>
      </c>
      <c r="M32">
        <v>85.995000000000005</v>
      </c>
      <c r="N32">
        <v>91.971999999999994</v>
      </c>
      <c r="O32">
        <v>89.28</v>
      </c>
      <c r="P32">
        <v>19.2</v>
      </c>
      <c r="Q32">
        <v>27.4</v>
      </c>
      <c r="R32">
        <v>21.9</v>
      </c>
      <c r="S32">
        <v>5.2</v>
      </c>
      <c r="T32" s="16">
        <v>5</v>
      </c>
      <c r="U32" s="23">
        <f t="shared" si="1"/>
        <v>3995</v>
      </c>
      <c r="V32" s="5"/>
      <c r="W32" s="109"/>
      <c r="X32" s="109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659783</v>
      </c>
      <c r="E33">
        <v>676692</v>
      </c>
      <c r="F33">
        <v>6.9975569999999996</v>
      </c>
      <c r="G33">
        <v>0</v>
      </c>
      <c r="H33">
        <v>87.745999999999995</v>
      </c>
      <c r="I33">
        <v>22.1</v>
      </c>
      <c r="J33">
        <v>170.2</v>
      </c>
      <c r="K33">
        <v>272.60000000000002</v>
      </c>
      <c r="L33">
        <v>1.0125999999999999</v>
      </c>
      <c r="M33">
        <v>85.363</v>
      </c>
      <c r="N33">
        <v>91.218999999999994</v>
      </c>
      <c r="O33">
        <v>86.701999999999998</v>
      </c>
      <c r="P33">
        <v>19.100000000000001</v>
      </c>
      <c r="Q33">
        <v>27.5</v>
      </c>
      <c r="R33">
        <v>20.9</v>
      </c>
      <c r="S33">
        <v>5.19</v>
      </c>
      <c r="T33" s="16">
        <v>4</v>
      </c>
      <c r="U33" s="23">
        <f t="shared" si="1"/>
        <v>4085</v>
      </c>
      <c r="V33" s="5"/>
      <c r="W33" s="109"/>
      <c r="X33" s="109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655698</v>
      </c>
      <c r="E34">
        <v>676112</v>
      </c>
      <c r="F34">
        <v>6.921443</v>
      </c>
      <c r="G34">
        <v>0</v>
      </c>
      <c r="H34">
        <v>86.915000000000006</v>
      </c>
      <c r="I34">
        <v>22.2</v>
      </c>
      <c r="J34">
        <v>176.9</v>
      </c>
      <c r="K34">
        <v>279.3</v>
      </c>
      <c r="L34">
        <v>1.0123</v>
      </c>
      <c r="M34">
        <v>84.27</v>
      </c>
      <c r="N34">
        <v>89.38</v>
      </c>
      <c r="O34">
        <v>86.025999999999996</v>
      </c>
      <c r="P34">
        <v>19.3</v>
      </c>
      <c r="Q34">
        <v>27.4</v>
      </c>
      <c r="R34">
        <v>22</v>
      </c>
      <c r="S34">
        <v>5.19</v>
      </c>
      <c r="T34" s="16">
        <v>3</v>
      </c>
      <c r="U34" s="23">
        <f t="shared" si="1"/>
        <v>4242</v>
      </c>
      <c r="V34" s="5"/>
      <c r="W34" s="109"/>
      <c r="X34" s="109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651456</v>
      </c>
      <c r="E35">
        <v>675504</v>
      </c>
      <c r="F35">
        <v>6.9132809999999996</v>
      </c>
      <c r="G35">
        <v>0</v>
      </c>
      <c r="H35">
        <v>87.209000000000003</v>
      </c>
      <c r="I35">
        <v>21.8</v>
      </c>
      <c r="J35">
        <v>176.3</v>
      </c>
      <c r="K35">
        <v>287.3</v>
      </c>
      <c r="L35">
        <v>1.0123</v>
      </c>
      <c r="M35">
        <v>84.852000000000004</v>
      </c>
      <c r="N35">
        <v>89.436000000000007</v>
      </c>
      <c r="O35">
        <v>85.978999999999999</v>
      </c>
      <c r="P35">
        <v>19.100000000000001</v>
      </c>
      <c r="Q35">
        <v>26.6</v>
      </c>
      <c r="R35">
        <v>22.2</v>
      </c>
      <c r="S35">
        <v>5.19</v>
      </c>
      <c r="T35" s="16">
        <v>2</v>
      </c>
      <c r="U35" s="23">
        <f t="shared" si="1"/>
        <v>4229</v>
      </c>
      <c r="V35" s="5"/>
      <c r="W35" s="102"/>
      <c r="X35" s="101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647227</v>
      </c>
      <c r="E36">
        <v>674900</v>
      </c>
      <c r="F36">
        <v>6.9719150000000001</v>
      </c>
      <c r="G36">
        <v>0</v>
      </c>
      <c r="H36">
        <v>88.772000000000006</v>
      </c>
      <c r="I36">
        <v>22.3</v>
      </c>
      <c r="J36">
        <v>168.7</v>
      </c>
      <c r="K36">
        <v>250.5</v>
      </c>
      <c r="L36">
        <v>1.0124</v>
      </c>
      <c r="M36">
        <v>85.813999999999993</v>
      </c>
      <c r="N36">
        <v>92.2</v>
      </c>
      <c r="O36">
        <v>86.85</v>
      </c>
      <c r="P36">
        <v>19.5</v>
      </c>
      <c r="Q36">
        <v>26.5</v>
      </c>
      <c r="R36">
        <v>22.3</v>
      </c>
      <c r="S36">
        <v>5.19</v>
      </c>
      <c r="T36" s="16">
        <v>1</v>
      </c>
      <c r="U36" s="23">
        <f t="shared" si="1"/>
        <v>4047</v>
      </c>
      <c r="V36" s="5"/>
      <c r="W36" s="102"/>
      <c r="X36" s="101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643180</v>
      </c>
      <c r="E37">
        <v>674331</v>
      </c>
      <c r="F37">
        <v>7.0460929999999999</v>
      </c>
      <c r="G37">
        <v>0</v>
      </c>
      <c r="H37">
        <v>90.923000000000002</v>
      </c>
      <c r="I37">
        <v>22.5</v>
      </c>
      <c r="J37">
        <v>151.4</v>
      </c>
      <c r="K37">
        <v>253.2</v>
      </c>
      <c r="L37">
        <v>1.0125</v>
      </c>
      <c r="M37">
        <v>86.491</v>
      </c>
      <c r="N37">
        <v>92.760999999999996</v>
      </c>
      <c r="O37">
        <v>87.953000000000003</v>
      </c>
      <c r="P37">
        <v>19.100000000000001</v>
      </c>
      <c r="Q37">
        <v>28</v>
      </c>
      <c r="R37">
        <v>22.5</v>
      </c>
      <c r="S37">
        <v>5.2</v>
      </c>
      <c r="T37" s="1"/>
      <c r="U37" s="26"/>
      <c r="V37" s="5"/>
      <c r="W37" s="102"/>
      <c r="X37" s="101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0"/>
      <c r="X38" s="300"/>
      <c r="Y38" s="3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1"/>
      <c r="Y39" s="30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1"/>
      <c r="X40" s="301"/>
      <c r="Y40" s="30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1"/>
      <c r="X41" s="301"/>
      <c r="Y41" s="301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topLeftCell="A4" zoomScale="80" zoomScaleNormal="100" zoomScaleSheetLayoutView="80" workbookViewId="0">
      <selection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3" t="s">
        <v>127</v>
      </c>
      <c r="X1" s="253" t="s">
        <v>128</v>
      </c>
      <c r="Y1" s="256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4"/>
      <c r="X2" s="254"/>
      <c r="Y2" s="257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4"/>
      <c r="X3" s="254"/>
      <c r="Y3" s="257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4"/>
      <c r="X4" s="254"/>
      <c r="Y4" s="257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5"/>
      <c r="X5" s="255"/>
      <c r="Y5" s="258"/>
    </row>
    <row r="6" spans="1:25">
      <c r="A6" s="21">
        <v>32</v>
      </c>
      <c r="D6">
        <v>768384</v>
      </c>
      <c r="T6" s="22">
        <v>31</v>
      </c>
      <c r="U6" s="23">
        <f>D6-D7</f>
        <v>0</v>
      </c>
      <c r="V6" s="4"/>
      <c r="W6" s="240"/>
      <c r="X6" s="240"/>
      <c r="Y6" s="246"/>
    </row>
    <row r="7" spans="1:25">
      <c r="A7" s="21">
        <v>31</v>
      </c>
      <c r="D7">
        <v>768384</v>
      </c>
      <c r="T7" s="22">
        <v>30</v>
      </c>
      <c r="U7" s="23">
        <f>D7-D8</f>
        <v>0</v>
      </c>
      <c r="V7" s="24">
        <v>1</v>
      </c>
      <c r="W7" s="122"/>
      <c r="X7" s="122"/>
      <c r="Y7" s="237">
        <f t="shared" ref="Y7:Y36" si="0">((X7*100)/D7)-100</f>
        <v>-100</v>
      </c>
    </row>
    <row r="8" spans="1:25">
      <c r="A8" s="16">
        <v>30</v>
      </c>
      <c r="D8">
        <v>768384</v>
      </c>
      <c r="T8" s="16">
        <v>29</v>
      </c>
      <c r="U8" s="23">
        <f>D8-D9</f>
        <v>0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768384</v>
      </c>
      <c r="E9">
        <v>726158</v>
      </c>
      <c r="F9">
        <v>7.2589689999999996</v>
      </c>
      <c r="G9">
        <v>0</v>
      </c>
      <c r="H9">
        <v>86.965999999999994</v>
      </c>
      <c r="I9">
        <v>15.8</v>
      </c>
      <c r="J9">
        <v>0</v>
      </c>
      <c r="K9">
        <v>0</v>
      </c>
      <c r="L9">
        <v>1.0145999999999999</v>
      </c>
      <c r="M9">
        <v>85.86</v>
      </c>
      <c r="N9">
        <v>88.563000000000002</v>
      </c>
      <c r="O9">
        <v>86.662000000000006</v>
      </c>
      <c r="P9">
        <v>5.3</v>
      </c>
      <c r="Q9">
        <v>28.5</v>
      </c>
      <c r="R9">
        <v>10.7</v>
      </c>
      <c r="S9">
        <v>4.75</v>
      </c>
      <c r="T9" s="22">
        <v>28</v>
      </c>
      <c r="U9" s="23">
        <f t="shared" ref="U9:U36" si="1">D9-D10</f>
        <v>0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768384</v>
      </c>
      <c r="E10">
        <v>726158</v>
      </c>
      <c r="F10">
        <v>7.2545719999999996</v>
      </c>
      <c r="G10">
        <v>0</v>
      </c>
      <c r="H10">
        <v>87.188000000000002</v>
      </c>
      <c r="I10">
        <v>18.3</v>
      </c>
      <c r="J10">
        <v>0</v>
      </c>
      <c r="K10">
        <v>0</v>
      </c>
      <c r="L10">
        <v>1.0145999999999999</v>
      </c>
      <c r="M10">
        <v>85.935000000000002</v>
      </c>
      <c r="N10">
        <v>88.668999999999997</v>
      </c>
      <c r="O10">
        <v>86.497</v>
      </c>
      <c r="P10">
        <v>8.6999999999999993</v>
      </c>
      <c r="Q10">
        <v>33.299999999999997</v>
      </c>
      <c r="R10">
        <v>10.4</v>
      </c>
      <c r="S10">
        <v>4.75</v>
      </c>
      <c r="T10" s="16">
        <v>27</v>
      </c>
      <c r="U10" s="23">
        <f t="shared" si="1"/>
        <v>0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768384</v>
      </c>
      <c r="E11">
        <v>726158</v>
      </c>
      <c r="F11">
        <v>7.3100199999999997</v>
      </c>
      <c r="G11">
        <v>0</v>
      </c>
      <c r="H11">
        <v>87.224000000000004</v>
      </c>
      <c r="I11">
        <v>15.4</v>
      </c>
      <c r="J11">
        <v>0</v>
      </c>
      <c r="K11">
        <v>0</v>
      </c>
      <c r="L11">
        <v>1.0148999999999999</v>
      </c>
      <c r="M11">
        <v>85.953999999999994</v>
      </c>
      <c r="N11">
        <v>88.322999999999993</v>
      </c>
      <c r="O11">
        <v>86.94</v>
      </c>
      <c r="P11">
        <v>6.7</v>
      </c>
      <c r="Q11">
        <v>26</v>
      </c>
      <c r="R11">
        <v>9.6</v>
      </c>
      <c r="S11">
        <v>4.74</v>
      </c>
      <c r="T11" s="16">
        <v>26</v>
      </c>
      <c r="U11" s="23">
        <f t="shared" si="1"/>
        <v>0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768384</v>
      </c>
      <c r="E12">
        <v>726158</v>
      </c>
      <c r="F12">
        <v>7.3290790000000001</v>
      </c>
      <c r="G12">
        <v>0</v>
      </c>
      <c r="H12">
        <v>88.063999999999993</v>
      </c>
      <c r="I12">
        <v>15.9</v>
      </c>
      <c r="J12">
        <v>0</v>
      </c>
      <c r="K12">
        <v>0</v>
      </c>
      <c r="L12">
        <v>1.0147999999999999</v>
      </c>
      <c r="M12">
        <v>86.388999999999996</v>
      </c>
      <c r="N12">
        <v>89.5</v>
      </c>
      <c r="O12">
        <v>87.424999999999997</v>
      </c>
      <c r="P12">
        <v>7.3</v>
      </c>
      <c r="Q12">
        <v>28.9</v>
      </c>
      <c r="R12">
        <v>10.199999999999999</v>
      </c>
      <c r="S12">
        <v>4.74</v>
      </c>
      <c r="T12" s="16">
        <v>25</v>
      </c>
      <c r="U12" s="23">
        <f t="shared" si="1"/>
        <v>0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768384</v>
      </c>
      <c r="E13">
        <v>726158</v>
      </c>
      <c r="F13">
        <v>7.293069</v>
      </c>
      <c r="G13">
        <v>0</v>
      </c>
      <c r="H13">
        <v>86.841999999999999</v>
      </c>
      <c r="I13">
        <v>14</v>
      </c>
      <c r="J13">
        <v>0</v>
      </c>
      <c r="K13">
        <v>0</v>
      </c>
      <c r="L13">
        <v>1.0148999999999999</v>
      </c>
      <c r="M13">
        <v>84.894999999999996</v>
      </c>
      <c r="N13">
        <v>89.522999999999996</v>
      </c>
      <c r="O13">
        <v>86.540999999999997</v>
      </c>
      <c r="P13">
        <v>8.1</v>
      </c>
      <c r="Q13">
        <v>24.8</v>
      </c>
      <c r="R13">
        <v>9.1</v>
      </c>
      <c r="S13">
        <v>4.74</v>
      </c>
      <c r="T13" s="16">
        <v>24</v>
      </c>
      <c r="U13" s="23">
        <f t="shared" si="1"/>
        <v>0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768384</v>
      </c>
      <c r="E14">
        <v>726158</v>
      </c>
      <c r="F14">
        <v>7.2907310000000001</v>
      </c>
      <c r="G14">
        <v>0</v>
      </c>
      <c r="H14">
        <v>86.188000000000002</v>
      </c>
      <c r="I14">
        <v>15.7</v>
      </c>
      <c r="J14">
        <v>0</v>
      </c>
      <c r="K14">
        <v>0</v>
      </c>
      <c r="L14">
        <v>1.0146999999999999</v>
      </c>
      <c r="M14">
        <v>83.207999999999998</v>
      </c>
      <c r="N14">
        <v>89.231999999999999</v>
      </c>
      <c r="O14">
        <v>86.995999999999995</v>
      </c>
      <c r="P14">
        <v>8.3000000000000007</v>
      </c>
      <c r="Q14">
        <v>23</v>
      </c>
      <c r="R14">
        <v>10.5</v>
      </c>
      <c r="S14">
        <v>4.75</v>
      </c>
      <c r="T14" s="16">
        <v>23</v>
      </c>
      <c r="U14" s="23">
        <f t="shared" si="1"/>
        <v>0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768384</v>
      </c>
      <c r="E15">
        <v>726158</v>
      </c>
      <c r="F15">
        <v>7.4092209999999996</v>
      </c>
      <c r="G15">
        <v>0</v>
      </c>
      <c r="H15">
        <v>89.305999999999997</v>
      </c>
      <c r="I15">
        <v>18.100000000000001</v>
      </c>
      <c r="J15">
        <v>0</v>
      </c>
      <c r="K15">
        <v>0</v>
      </c>
      <c r="L15">
        <v>1.0146999999999999</v>
      </c>
      <c r="M15">
        <v>87.587999999999994</v>
      </c>
      <c r="N15">
        <v>90.558000000000007</v>
      </c>
      <c r="O15">
        <v>89.215999999999994</v>
      </c>
      <c r="P15">
        <v>11</v>
      </c>
      <c r="Q15">
        <v>29.6</v>
      </c>
      <c r="R15">
        <v>12.2</v>
      </c>
      <c r="S15">
        <v>4.76</v>
      </c>
      <c r="T15" s="16">
        <v>22</v>
      </c>
      <c r="U15" s="23">
        <f t="shared" si="1"/>
        <v>0</v>
      </c>
      <c r="V15" s="16"/>
      <c r="W15" s="122"/>
      <c r="X15" s="122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768384</v>
      </c>
      <c r="E16">
        <v>726158</v>
      </c>
      <c r="F16">
        <v>7.3397449999999997</v>
      </c>
      <c r="G16">
        <v>0</v>
      </c>
      <c r="H16">
        <v>89.688999999999993</v>
      </c>
      <c r="I16">
        <v>16.3</v>
      </c>
      <c r="J16">
        <v>0</v>
      </c>
      <c r="K16">
        <v>0</v>
      </c>
      <c r="L16">
        <v>1.0146999999999999</v>
      </c>
      <c r="M16">
        <v>87.38</v>
      </c>
      <c r="N16">
        <v>91.4</v>
      </c>
      <c r="O16">
        <v>88.085999999999999</v>
      </c>
      <c r="P16">
        <v>7</v>
      </c>
      <c r="Q16">
        <v>27.1</v>
      </c>
      <c r="R16">
        <v>11.7</v>
      </c>
      <c r="S16">
        <v>4.76</v>
      </c>
      <c r="T16" s="22">
        <v>21</v>
      </c>
      <c r="U16" s="23">
        <f t="shared" si="1"/>
        <v>0</v>
      </c>
      <c r="V16" s="24">
        <v>22</v>
      </c>
      <c r="W16" s="109"/>
      <c r="X16" s="109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768384</v>
      </c>
      <c r="E17">
        <v>726158</v>
      </c>
      <c r="F17">
        <v>7.5494659999999998</v>
      </c>
      <c r="G17">
        <v>0</v>
      </c>
      <c r="H17">
        <v>89.597999999999999</v>
      </c>
      <c r="I17">
        <v>20.8</v>
      </c>
      <c r="J17">
        <v>0</v>
      </c>
      <c r="K17">
        <v>0</v>
      </c>
      <c r="L17">
        <v>1.0150999999999999</v>
      </c>
      <c r="M17">
        <v>86.945999999999998</v>
      </c>
      <c r="N17">
        <v>91.679000000000002</v>
      </c>
      <c r="O17">
        <v>90.953000000000003</v>
      </c>
      <c r="P17">
        <v>9.6</v>
      </c>
      <c r="Q17">
        <v>34.700000000000003</v>
      </c>
      <c r="R17">
        <v>11.8</v>
      </c>
      <c r="S17">
        <v>4.76</v>
      </c>
      <c r="T17" s="16">
        <v>20</v>
      </c>
      <c r="U17" s="23">
        <f t="shared" si="1"/>
        <v>0</v>
      </c>
      <c r="V17" s="16"/>
      <c r="W17" s="109"/>
      <c r="X17" s="109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768384</v>
      </c>
      <c r="E18">
        <v>726158</v>
      </c>
      <c r="F18">
        <v>7.3853939999999998</v>
      </c>
      <c r="G18">
        <v>0</v>
      </c>
      <c r="H18">
        <v>88.409000000000006</v>
      </c>
      <c r="I18">
        <v>19.399999999999999</v>
      </c>
      <c r="J18">
        <v>0</v>
      </c>
      <c r="K18">
        <v>0</v>
      </c>
      <c r="L18">
        <v>1.0149999999999999</v>
      </c>
      <c r="M18">
        <v>61.003999999999998</v>
      </c>
      <c r="N18">
        <v>94.230999999999995</v>
      </c>
      <c r="O18">
        <v>87.974999999999994</v>
      </c>
      <c r="P18">
        <v>7.3</v>
      </c>
      <c r="Q18">
        <v>33.9</v>
      </c>
      <c r="R18">
        <v>9.6999999999999993</v>
      </c>
      <c r="S18">
        <v>4.75</v>
      </c>
      <c r="T18" s="16">
        <v>19</v>
      </c>
      <c r="U18" s="23">
        <f t="shared" si="1"/>
        <v>0</v>
      </c>
      <c r="V18" s="16"/>
      <c r="W18" s="109"/>
      <c r="X18" s="109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768384</v>
      </c>
      <c r="E19">
        <v>726158</v>
      </c>
      <c r="F19">
        <v>7.461805</v>
      </c>
      <c r="G19">
        <v>0</v>
      </c>
      <c r="H19">
        <v>89.772999999999996</v>
      </c>
      <c r="I19">
        <v>15.3</v>
      </c>
      <c r="J19">
        <v>74.8</v>
      </c>
      <c r="K19">
        <v>291.5</v>
      </c>
      <c r="L19">
        <v>1.0145999999999999</v>
      </c>
      <c r="M19">
        <v>86.622</v>
      </c>
      <c r="N19">
        <v>92.831999999999994</v>
      </c>
      <c r="O19">
        <v>90.491</v>
      </c>
      <c r="P19">
        <v>7.6</v>
      </c>
      <c r="Q19">
        <v>22.8</v>
      </c>
      <c r="R19">
        <v>13.7</v>
      </c>
      <c r="S19">
        <v>4.76</v>
      </c>
      <c r="T19" s="16">
        <v>18</v>
      </c>
      <c r="U19" s="23">
        <f t="shared" si="1"/>
        <v>1790</v>
      </c>
      <c r="V19" s="16"/>
      <c r="W19" s="109"/>
      <c r="X19" s="109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766594</v>
      </c>
      <c r="E20">
        <v>725907</v>
      </c>
      <c r="F20">
        <v>7.2388060000000003</v>
      </c>
      <c r="G20">
        <v>0</v>
      </c>
      <c r="H20">
        <v>89.385000000000005</v>
      </c>
      <c r="I20">
        <v>17.899999999999999</v>
      </c>
      <c r="J20">
        <v>218.4</v>
      </c>
      <c r="K20">
        <v>267.10000000000002</v>
      </c>
      <c r="L20">
        <v>1.0135000000000001</v>
      </c>
      <c r="M20">
        <v>85.947999999999993</v>
      </c>
      <c r="N20">
        <v>91.772999999999996</v>
      </c>
      <c r="O20">
        <v>89.106999999999999</v>
      </c>
      <c r="P20">
        <v>16</v>
      </c>
      <c r="Q20">
        <v>20.6</v>
      </c>
      <c r="R20">
        <v>18.2</v>
      </c>
      <c r="S20">
        <v>4.76</v>
      </c>
      <c r="T20" s="16">
        <v>17</v>
      </c>
      <c r="U20" s="23">
        <f t="shared" si="1"/>
        <v>5239</v>
      </c>
      <c r="V20" s="16"/>
      <c r="W20" s="109"/>
      <c r="X20" s="109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761355</v>
      </c>
      <c r="E21">
        <v>725186</v>
      </c>
      <c r="F21">
        <v>7.1448039999999997</v>
      </c>
      <c r="G21">
        <v>0</v>
      </c>
      <c r="H21">
        <v>88.028999999999996</v>
      </c>
      <c r="I21">
        <v>18</v>
      </c>
      <c r="J21">
        <v>251</v>
      </c>
      <c r="K21">
        <v>309.5</v>
      </c>
      <c r="L21">
        <v>1.0134000000000001</v>
      </c>
      <c r="M21">
        <v>85.358000000000004</v>
      </c>
      <c r="N21">
        <v>90.087999999999994</v>
      </c>
      <c r="O21">
        <v>87.647000000000006</v>
      </c>
      <c r="P21">
        <v>16.2</v>
      </c>
      <c r="Q21">
        <v>20.8</v>
      </c>
      <c r="R21">
        <v>17.8</v>
      </c>
      <c r="S21">
        <v>4.76</v>
      </c>
      <c r="T21" s="16">
        <v>16</v>
      </c>
      <c r="U21" s="23">
        <f t="shared" si="1"/>
        <v>6023</v>
      </c>
      <c r="V21" s="16"/>
      <c r="W21" s="109"/>
      <c r="X21" s="109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755332</v>
      </c>
      <c r="E22">
        <v>724345</v>
      </c>
      <c r="F22">
        <v>7.1648969999999998</v>
      </c>
      <c r="G22">
        <v>0</v>
      </c>
      <c r="H22">
        <v>88.42</v>
      </c>
      <c r="I22">
        <v>18.7</v>
      </c>
      <c r="J22">
        <v>243.2</v>
      </c>
      <c r="K22">
        <v>301.7</v>
      </c>
      <c r="L22">
        <v>1.0134000000000001</v>
      </c>
      <c r="M22">
        <v>85.745999999999995</v>
      </c>
      <c r="N22">
        <v>91.367999999999995</v>
      </c>
      <c r="O22">
        <v>87.930999999999997</v>
      </c>
      <c r="P22">
        <v>16.5</v>
      </c>
      <c r="Q22">
        <v>22</v>
      </c>
      <c r="R22">
        <v>17.8</v>
      </c>
      <c r="S22">
        <v>4.76</v>
      </c>
      <c r="T22" s="16">
        <v>15</v>
      </c>
      <c r="U22" s="23">
        <f t="shared" si="1"/>
        <v>5837</v>
      </c>
      <c r="V22" s="16"/>
      <c r="W22" s="109"/>
      <c r="X22" s="109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749495</v>
      </c>
      <c r="E23">
        <v>723532</v>
      </c>
      <c r="F23">
        <v>7.2078759999999997</v>
      </c>
      <c r="G23">
        <v>0</v>
      </c>
      <c r="H23">
        <v>91.83</v>
      </c>
      <c r="I23">
        <v>19.2</v>
      </c>
      <c r="J23">
        <v>33.4</v>
      </c>
      <c r="K23">
        <v>326.8</v>
      </c>
      <c r="L23">
        <v>1.0133000000000001</v>
      </c>
      <c r="M23">
        <v>88.897999999999996</v>
      </c>
      <c r="N23">
        <v>93.504999999999995</v>
      </c>
      <c r="O23">
        <v>89.022000000000006</v>
      </c>
      <c r="P23">
        <v>8.6999999999999993</v>
      </c>
      <c r="Q23">
        <v>31.5</v>
      </c>
      <c r="R23">
        <v>19.2</v>
      </c>
      <c r="S23">
        <v>4.75</v>
      </c>
      <c r="T23" s="22">
        <v>14</v>
      </c>
      <c r="U23" s="23">
        <f t="shared" si="1"/>
        <v>804</v>
      </c>
      <c r="V23" s="24">
        <v>15</v>
      </c>
      <c r="W23" s="109"/>
      <c r="X23" s="109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748691</v>
      </c>
      <c r="E24">
        <v>723423</v>
      </c>
      <c r="F24">
        <v>7.5716469999999996</v>
      </c>
      <c r="G24">
        <v>0</v>
      </c>
      <c r="H24">
        <v>92.138999999999996</v>
      </c>
      <c r="I24">
        <v>19.600000000000001</v>
      </c>
      <c r="J24">
        <v>0</v>
      </c>
      <c r="K24">
        <v>0</v>
      </c>
      <c r="L24">
        <v>1.0148999999999999</v>
      </c>
      <c r="M24">
        <v>90.754000000000005</v>
      </c>
      <c r="N24">
        <v>94.150999999999996</v>
      </c>
      <c r="O24">
        <v>92.040999999999997</v>
      </c>
      <c r="P24">
        <v>11.8</v>
      </c>
      <c r="Q24">
        <v>34.4</v>
      </c>
      <c r="R24">
        <v>13.9</v>
      </c>
      <c r="S24">
        <v>4.76</v>
      </c>
      <c r="T24" s="16">
        <v>13</v>
      </c>
      <c r="U24" s="23">
        <f t="shared" si="1"/>
        <v>0</v>
      </c>
      <c r="V24" s="16"/>
      <c r="W24" s="109"/>
      <c r="X24" s="109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748691</v>
      </c>
      <c r="E25">
        <v>723423</v>
      </c>
      <c r="F25">
        <v>7.6372289999999996</v>
      </c>
      <c r="G25">
        <v>0</v>
      </c>
      <c r="H25">
        <v>91.741</v>
      </c>
      <c r="I25">
        <v>17.399999999999999</v>
      </c>
      <c r="J25">
        <v>0</v>
      </c>
      <c r="K25">
        <v>0</v>
      </c>
      <c r="L25">
        <v>1.0153000000000001</v>
      </c>
      <c r="M25">
        <v>89.703999999999994</v>
      </c>
      <c r="N25">
        <v>94.396000000000001</v>
      </c>
      <c r="O25">
        <v>92.204999999999998</v>
      </c>
      <c r="P25">
        <v>9.6999999999999993</v>
      </c>
      <c r="Q25">
        <v>32.799999999999997</v>
      </c>
      <c r="R25">
        <v>12</v>
      </c>
      <c r="S25">
        <v>4.75</v>
      </c>
      <c r="T25" s="16">
        <v>12</v>
      </c>
      <c r="U25" s="23">
        <f t="shared" si="1"/>
        <v>0</v>
      </c>
      <c r="V25" s="16"/>
      <c r="W25" s="109"/>
      <c r="X25" s="109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748691</v>
      </c>
      <c r="E26">
        <v>723423</v>
      </c>
      <c r="F26">
        <v>7.4567509999999997</v>
      </c>
      <c r="G26">
        <v>0</v>
      </c>
      <c r="H26">
        <v>89.447999999999993</v>
      </c>
      <c r="I26">
        <v>13.9</v>
      </c>
      <c r="J26">
        <v>83.4</v>
      </c>
      <c r="K26">
        <v>303.3</v>
      </c>
      <c r="L26">
        <v>1.0147999999999999</v>
      </c>
      <c r="M26">
        <v>86.063000000000002</v>
      </c>
      <c r="N26">
        <v>92.561000000000007</v>
      </c>
      <c r="O26">
        <v>89.879000000000005</v>
      </c>
      <c r="P26">
        <v>9.1999999999999993</v>
      </c>
      <c r="Q26">
        <v>18.899999999999999</v>
      </c>
      <c r="R26">
        <v>12.3</v>
      </c>
      <c r="S26">
        <v>4.75</v>
      </c>
      <c r="T26" s="16">
        <v>11</v>
      </c>
      <c r="U26" s="23">
        <f t="shared" si="1"/>
        <v>1995</v>
      </c>
      <c r="V26" s="16"/>
      <c r="W26" s="109"/>
      <c r="X26" s="109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746696</v>
      </c>
      <c r="E27">
        <v>723145</v>
      </c>
      <c r="F27">
        <v>7.0861349999999996</v>
      </c>
      <c r="G27">
        <v>0</v>
      </c>
      <c r="H27">
        <v>89.897999999999996</v>
      </c>
      <c r="I27">
        <v>17.600000000000001</v>
      </c>
      <c r="J27">
        <v>211.4</v>
      </c>
      <c r="K27">
        <v>283</v>
      </c>
      <c r="L27">
        <v>1.0133000000000001</v>
      </c>
      <c r="M27">
        <v>86.457999999999998</v>
      </c>
      <c r="N27">
        <v>92.35</v>
      </c>
      <c r="O27">
        <v>86.635999999999996</v>
      </c>
      <c r="P27">
        <v>16.600000000000001</v>
      </c>
      <c r="Q27">
        <v>20.100000000000001</v>
      </c>
      <c r="R27">
        <v>17.2</v>
      </c>
      <c r="S27">
        <v>4.75</v>
      </c>
      <c r="T27" s="16">
        <v>10</v>
      </c>
      <c r="U27" s="23">
        <f t="shared" si="1"/>
        <v>5070</v>
      </c>
      <c r="V27" s="16"/>
      <c r="W27" s="109"/>
      <c r="X27" s="109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741626</v>
      </c>
      <c r="E28">
        <v>722452</v>
      </c>
      <c r="F28">
        <v>7.2613209999999997</v>
      </c>
      <c r="G28">
        <v>0</v>
      </c>
      <c r="H28">
        <v>89.094999999999999</v>
      </c>
      <c r="I28">
        <v>17.899999999999999</v>
      </c>
      <c r="J28">
        <v>219.9</v>
      </c>
      <c r="K28">
        <v>300.8</v>
      </c>
      <c r="L28">
        <v>1.0137</v>
      </c>
      <c r="M28">
        <v>85.956999999999994</v>
      </c>
      <c r="N28">
        <v>92.492999999999995</v>
      </c>
      <c r="O28">
        <v>89.066000000000003</v>
      </c>
      <c r="P28">
        <v>16.399999999999999</v>
      </c>
      <c r="Q28">
        <v>21.2</v>
      </c>
      <c r="R28">
        <v>17.3</v>
      </c>
      <c r="S28">
        <v>4.76</v>
      </c>
      <c r="T28" s="16">
        <v>9</v>
      </c>
      <c r="U28" s="23">
        <f t="shared" si="1"/>
        <v>5276</v>
      </c>
      <c r="V28" s="16"/>
      <c r="W28" s="109"/>
      <c r="X28" s="109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736350</v>
      </c>
      <c r="E29">
        <v>721723</v>
      </c>
      <c r="F29">
        <v>7.2242660000000001</v>
      </c>
      <c r="G29">
        <v>0</v>
      </c>
      <c r="H29">
        <v>88.834999999999994</v>
      </c>
      <c r="I29">
        <v>18.2</v>
      </c>
      <c r="J29">
        <v>261.89999999999998</v>
      </c>
      <c r="K29">
        <v>316.89999999999998</v>
      </c>
      <c r="L29">
        <v>1.0135000000000001</v>
      </c>
      <c r="M29">
        <v>86.094999999999999</v>
      </c>
      <c r="N29">
        <v>91.504000000000005</v>
      </c>
      <c r="O29">
        <v>88.802000000000007</v>
      </c>
      <c r="P29">
        <v>16.100000000000001</v>
      </c>
      <c r="Q29">
        <v>22.6</v>
      </c>
      <c r="R29">
        <v>18</v>
      </c>
      <c r="S29">
        <v>4.76</v>
      </c>
      <c r="T29" s="16">
        <v>8</v>
      </c>
      <c r="U29" s="23">
        <f t="shared" si="1"/>
        <v>6245</v>
      </c>
      <c r="V29" s="16"/>
      <c r="W29" s="109"/>
      <c r="X29" s="109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730105</v>
      </c>
      <c r="E30">
        <v>720859</v>
      </c>
      <c r="F30">
        <v>7.0493319999999997</v>
      </c>
      <c r="G30">
        <v>0</v>
      </c>
      <c r="H30">
        <v>91.516000000000005</v>
      </c>
      <c r="I30">
        <v>20.100000000000001</v>
      </c>
      <c r="J30">
        <v>33</v>
      </c>
      <c r="K30">
        <v>323.3</v>
      </c>
      <c r="L30">
        <v>1.0128999999999999</v>
      </c>
      <c r="M30">
        <v>86.125</v>
      </c>
      <c r="N30">
        <v>93.244</v>
      </c>
      <c r="O30">
        <v>86.891000000000005</v>
      </c>
      <c r="P30">
        <v>7.3</v>
      </c>
      <c r="Q30">
        <v>36.5</v>
      </c>
      <c r="R30">
        <v>19.3</v>
      </c>
      <c r="S30">
        <v>4.76</v>
      </c>
      <c r="T30" s="22">
        <v>7</v>
      </c>
      <c r="U30" s="23">
        <f t="shared" si="1"/>
        <v>795</v>
      </c>
      <c r="V30" s="24">
        <v>8</v>
      </c>
      <c r="W30" s="109"/>
      <c r="X30" s="109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729310</v>
      </c>
      <c r="E31">
        <v>720749</v>
      </c>
      <c r="F31">
        <v>7.4483860000000002</v>
      </c>
      <c r="G31">
        <v>0</v>
      </c>
      <c r="H31">
        <v>91.588999999999999</v>
      </c>
      <c r="I31">
        <v>20.5</v>
      </c>
      <c r="J31">
        <v>0</v>
      </c>
      <c r="K31">
        <v>0</v>
      </c>
      <c r="L31">
        <v>1.0139</v>
      </c>
      <c r="M31">
        <v>88.174999999999997</v>
      </c>
      <c r="N31">
        <v>93.811999999999998</v>
      </c>
      <c r="O31">
        <v>92.244</v>
      </c>
      <c r="P31">
        <v>11.4</v>
      </c>
      <c r="Q31">
        <v>36.1</v>
      </c>
      <c r="R31">
        <v>18.899999999999999</v>
      </c>
      <c r="S31">
        <v>4.7699999999999996</v>
      </c>
      <c r="T31" s="16">
        <v>6</v>
      </c>
      <c r="U31" s="23">
        <f t="shared" si="1"/>
        <v>0</v>
      </c>
      <c r="V31" s="5"/>
      <c r="W31" s="109"/>
      <c r="X31" s="109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729310</v>
      </c>
      <c r="E32">
        <v>720749</v>
      </c>
      <c r="F32">
        <v>7.4927859999999997</v>
      </c>
      <c r="G32">
        <v>0</v>
      </c>
      <c r="H32">
        <v>90.617000000000004</v>
      </c>
      <c r="I32">
        <v>18.3</v>
      </c>
      <c r="J32">
        <v>7.5</v>
      </c>
      <c r="K32">
        <v>317.60000000000002</v>
      </c>
      <c r="L32">
        <v>1.0150999999999999</v>
      </c>
      <c r="M32">
        <v>87.26</v>
      </c>
      <c r="N32">
        <v>92.626999999999995</v>
      </c>
      <c r="O32">
        <v>90.009</v>
      </c>
      <c r="P32">
        <v>5.6</v>
      </c>
      <c r="Q32">
        <v>36.799999999999997</v>
      </c>
      <c r="R32">
        <v>11.3</v>
      </c>
      <c r="S32">
        <v>4.76</v>
      </c>
      <c r="T32" s="16">
        <v>5</v>
      </c>
      <c r="U32" s="23">
        <f t="shared" si="1"/>
        <v>175</v>
      </c>
      <c r="V32" s="5"/>
      <c r="W32" s="109"/>
      <c r="X32" s="109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729135</v>
      </c>
      <c r="E33">
        <v>720725</v>
      </c>
      <c r="F33">
        <v>7.321396</v>
      </c>
      <c r="G33">
        <v>0</v>
      </c>
      <c r="H33">
        <v>88.433000000000007</v>
      </c>
      <c r="I33">
        <v>17.399999999999999</v>
      </c>
      <c r="J33">
        <v>200.8</v>
      </c>
      <c r="K33">
        <v>296.39999999999998</v>
      </c>
      <c r="L33">
        <v>1.0146999999999999</v>
      </c>
      <c r="M33">
        <v>86.165999999999997</v>
      </c>
      <c r="N33">
        <v>91.649000000000001</v>
      </c>
      <c r="O33">
        <v>87.543999999999997</v>
      </c>
      <c r="P33">
        <v>10.1</v>
      </c>
      <c r="Q33">
        <v>21.3</v>
      </c>
      <c r="R33">
        <v>10.8</v>
      </c>
      <c r="S33">
        <v>4.75</v>
      </c>
      <c r="T33" s="16">
        <v>4</v>
      </c>
      <c r="U33" s="23">
        <f t="shared" si="1"/>
        <v>4813</v>
      </c>
      <c r="V33" s="5"/>
      <c r="W33" s="109"/>
      <c r="X33" s="109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724322</v>
      </c>
      <c r="E34">
        <v>720055</v>
      </c>
      <c r="F34">
        <v>7.1178990000000004</v>
      </c>
      <c r="G34">
        <v>0</v>
      </c>
      <c r="H34">
        <v>87.655000000000001</v>
      </c>
      <c r="I34">
        <v>18</v>
      </c>
      <c r="J34">
        <v>220.1</v>
      </c>
      <c r="K34">
        <v>295.8</v>
      </c>
      <c r="L34">
        <v>1.0132000000000001</v>
      </c>
      <c r="M34">
        <v>85.191999999999993</v>
      </c>
      <c r="N34">
        <v>90.01</v>
      </c>
      <c r="O34">
        <v>87.486000000000004</v>
      </c>
      <c r="P34">
        <v>15.8</v>
      </c>
      <c r="Q34">
        <v>21.4</v>
      </c>
      <c r="R34">
        <v>18.399999999999999</v>
      </c>
      <c r="S34">
        <v>4.76</v>
      </c>
      <c r="T34" s="16">
        <v>3</v>
      </c>
      <c r="U34" s="23">
        <f t="shared" si="1"/>
        <v>5280</v>
      </c>
      <c r="V34" s="5"/>
      <c r="W34" s="236"/>
      <c r="X34" s="135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719042</v>
      </c>
      <c r="E35">
        <v>719315</v>
      </c>
      <c r="F35">
        <v>7.0151810000000001</v>
      </c>
      <c r="G35">
        <v>0</v>
      </c>
      <c r="H35">
        <v>87.864999999999995</v>
      </c>
      <c r="I35">
        <v>18.2</v>
      </c>
      <c r="J35">
        <v>220.4</v>
      </c>
      <c r="K35">
        <v>305.7</v>
      </c>
      <c r="L35">
        <v>1.0129999999999999</v>
      </c>
      <c r="M35">
        <v>85.822999999999993</v>
      </c>
      <c r="N35">
        <v>89.769000000000005</v>
      </c>
      <c r="O35">
        <v>86.222999999999999</v>
      </c>
      <c r="P35">
        <v>15.9</v>
      </c>
      <c r="Q35">
        <v>22</v>
      </c>
      <c r="R35">
        <v>18.8</v>
      </c>
      <c r="S35">
        <v>4.76</v>
      </c>
      <c r="T35" s="16">
        <v>2</v>
      </c>
      <c r="U35" s="23">
        <f t="shared" si="1"/>
        <v>5286</v>
      </c>
      <c r="V35" s="5"/>
      <c r="W35" s="102"/>
      <c r="X35" s="101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713756</v>
      </c>
      <c r="E36">
        <v>718576</v>
      </c>
      <c r="F36">
        <v>7.075037</v>
      </c>
      <c r="G36">
        <v>0</v>
      </c>
      <c r="H36">
        <v>89.355000000000004</v>
      </c>
      <c r="I36">
        <v>18.899999999999999</v>
      </c>
      <c r="J36">
        <v>232.4</v>
      </c>
      <c r="K36">
        <v>305.5</v>
      </c>
      <c r="L36">
        <v>1.0129999999999999</v>
      </c>
      <c r="M36">
        <v>86.619</v>
      </c>
      <c r="N36">
        <v>92.528999999999996</v>
      </c>
      <c r="O36">
        <v>87.167000000000002</v>
      </c>
      <c r="P36">
        <v>16.5</v>
      </c>
      <c r="Q36">
        <v>22.6</v>
      </c>
      <c r="R36">
        <v>19.100000000000001</v>
      </c>
      <c r="S36">
        <v>4.76</v>
      </c>
      <c r="T36" s="16">
        <v>1</v>
      </c>
      <c r="U36" s="23">
        <f t="shared" si="1"/>
        <v>5578</v>
      </c>
      <c r="V36" s="5"/>
      <c r="W36" s="102"/>
      <c r="X36" s="101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708178</v>
      </c>
      <c r="E37">
        <v>717805</v>
      </c>
      <c r="F37">
        <v>7.1571990000000003</v>
      </c>
      <c r="G37">
        <v>0</v>
      </c>
      <c r="H37">
        <v>91.632999999999996</v>
      </c>
      <c r="I37">
        <v>21.8</v>
      </c>
      <c r="J37">
        <v>35.200000000000003</v>
      </c>
      <c r="K37">
        <v>326.3</v>
      </c>
      <c r="L37">
        <v>1.0130999999999999</v>
      </c>
      <c r="M37">
        <v>87.32</v>
      </c>
      <c r="N37">
        <v>93.59</v>
      </c>
      <c r="O37">
        <v>88.653000000000006</v>
      </c>
      <c r="P37">
        <v>6.9</v>
      </c>
      <c r="Q37">
        <v>39</v>
      </c>
      <c r="R37">
        <v>20.100000000000001</v>
      </c>
      <c r="S37">
        <v>4.76</v>
      </c>
      <c r="T37" s="1"/>
      <c r="U37" s="26"/>
      <c r="V37" s="5"/>
      <c r="W37" s="102"/>
      <c r="X37" s="101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0"/>
      <c r="X38" s="300"/>
      <c r="Y38" s="3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1"/>
      <c r="Y39" s="30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1"/>
      <c r="X40" s="301"/>
      <c r="Y40" s="30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1"/>
      <c r="X41" s="301"/>
      <c r="Y41" s="301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3" t="s">
        <v>127</v>
      </c>
      <c r="X1" s="253" t="s">
        <v>128</v>
      </c>
      <c r="Y1" s="256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4"/>
      <c r="X2" s="254"/>
      <c r="Y2" s="257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4"/>
      <c r="X3" s="254"/>
      <c r="Y3" s="257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4"/>
      <c r="X4" s="254"/>
      <c r="Y4" s="257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5"/>
      <c r="X5" s="255"/>
      <c r="Y5" s="258"/>
    </row>
    <row r="6" spans="1:25">
      <c r="A6" s="21">
        <v>32</v>
      </c>
      <c r="D6">
        <v>5842863</v>
      </c>
      <c r="T6" s="22">
        <v>31</v>
      </c>
      <c r="U6" s="23">
        <f>D6-D7</f>
        <v>2859</v>
      </c>
      <c r="V6" s="4"/>
      <c r="W6" s="240"/>
      <c r="X6" s="240"/>
      <c r="Y6" s="246"/>
    </row>
    <row r="7" spans="1:25">
      <c r="A7" s="21">
        <v>31</v>
      </c>
      <c r="D7">
        <v>5840004</v>
      </c>
      <c r="T7" s="22">
        <v>30</v>
      </c>
      <c r="U7" s="23">
        <f>D7-D8</f>
        <v>4100</v>
      </c>
      <c r="V7" s="24">
        <v>1</v>
      </c>
      <c r="W7" s="122"/>
      <c r="X7" s="122"/>
      <c r="Y7" s="237">
        <f t="shared" ref="Y7:Y36" si="0">((X7*100)/D7)-100</f>
        <v>-100</v>
      </c>
    </row>
    <row r="8" spans="1:25">
      <c r="A8" s="16">
        <v>30</v>
      </c>
      <c r="D8">
        <v>5835904</v>
      </c>
      <c r="T8" s="16">
        <v>29</v>
      </c>
      <c r="U8" s="23">
        <f>D8-D9</f>
        <v>4576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5831328</v>
      </c>
      <c r="E9">
        <v>816586</v>
      </c>
      <c r="F9">
        <v>7.0524829999999996</v>
      </c>
      <c r="G9">
        <v>0</v>
      </c>
      <c r="H9">
        <v>86.661000000000001</v>
      </c>
      <c r="I9">
        <v>17.600000000000001</v>
      </c>
      <c r="J9">
        <v>160.4</v>
      </c>
      <c r="K9">
        <v>315.39999999999998</v>
      </c>
      <c r="L9">
        <v>1.0132000000000001</v>
      </c>
      <c r="M9">
        <v>85.575000000000003</v>
      </c>
      <c r="N9">
        <v>88.212999999999994</v>
      </c>
      <c r="O9">
        <v>86.29</v>
      </c>
      <c r="P9">
        <v>12.4</v>
      </c>
      <c r="Q9">
        <v>21.6</v>
      </c>
      <c r="R9">
        <v>17.5</v>
      </c>
      <c r="S9">
        <v>5.8</v>
      </c>
      <c r="T9" s="22">
        <v>28</v>
      </c>
      <c r="U9" s="23">
        <f t="shared" ref="U9:U36" si="1">D9-D10</f>
        <v>3797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5827531</v>
      </c>
      <c r="E10">
        <v>816049</v>
      </c>
      <c r="F10">
        <v>7.0828040000000003</v>
      </c>
      <c r="G10">
        <v>0</v>
      </c>
      <c r="H10">
        <v>86.876999999999995</v>
      </c>
      <c r="I10">
        <v>18.3</v>
      </c>
      <c r="J10">
        <v>184.5</v>
      </c>
      <c r="K10">
        <v>240</v>
      </c>
      <c r="L10">
        <v>1.0135000000000001</v>
      </c>
      <c r="M10">
        <v>85.677000000000007</v>
      </c>
      <c r="N10">
        <v>88.355999999999995</v>
      </c>
      <c r="O10">
        <v>86.116</v>
      </c>
      <c r="P10">
        <v>15</v>
      </c>
      <c r="Q10">
        <v>22.4</v>
      </c>
      <c r="R10">
        <v>15.8</v>
      </c>
      <c r="S10">
        <v>5.8</v>
      </c>
      <c r="T10" s="16">
        <v>27</v>
      </c>
      <c r="U10" s="23">
        <f t="shared" si="1"/>
        <v>4365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5823166</v>
      </c>
      <c r="E11">
        <v>815431</v>
      </c>
      <c r="F11">
        <v>7.114662</v>
      </c>
      <c r="G11">
        <v>0</v>
      </c>
      <c r="H11">
        <v>86.938000000000002</v>
      </c>
      <c r="I11">
        <v>15.2</v>
      </c>
      <c r="J11">
        <v>19.399999999999999</v>
      </c>
      <c r="K11">
        <v>144.5</v>
      </c>
      <c r="L11">
        <v>1.0135000000000001</v>
      </c>
      <c r="M11">
        <v>85.748999999999995</v>
      </c>
      <c r="N11">
        <v>87.995000000000005</v>
      </c>
      <c r="O11">
        <v>86.635000000000005</v>
      </c>
      <c r="P11">
        <v>9.6</v>
      </c>
      <c r="Q11">
        <v>21.1</v>
      </c>
      <c r="R11">
        <v>16.100000000000001</v>
      </c>
      <c r="S11">
        <v>5.8</v>
      </c>
      <c r="T11" s="16">
        <v>26</v>
      </c>
      <c r="U11" s="23">
        <f t="shared" si="1"/>
        <v>484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5822682</v>
      </c>
      <c r="E12">
        <v>815364</v>
      </c>
      <c r="F12">
        <v>7.3008680000000004</v>
      </c>
      <c r="G12">
        <v>0</v>
      </c>
      <c r="H12">
        <v>87.77</v>
      </c>
      <c r="I12">
        <v>14.8</v>
      </c>
      <c r="J12">
        <v>0</v>
      </c>
      <c r="K12">
        <v>0</v>
      </c>
      <c r="L12">
        <v>1.0148999999999999</v>
      </c>
      <c r="M12">
        <v>86.058999999999997</v>
      </c>
      <c r="N12">
        <v>89.162999999999997</v>
      </c>
      <c r="O12">
        <v>86.811000000000007</v>
      </c>
      <c r="P12">
        <v>8.4</v>
      </c>
      <c r="Q12">
        <v>23.3</v>
      </c>
      <c r="R12">
        <v>9.6</v>
      </c>
      <c r="S12">
        <v>5.8</v>
      </c>
      <c r="T12" s="16">
        <v>25</v>
      </c>
      <c r="U12" s="23">
        <f t="shared" si="1"/>
        <v>0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5822682</v>
      </c>
      <c r="E13">
        <v>815364</v>
      </c>
      <c r="F13">
        <v>7.2808539999999997</v>
      </c>
      <c r="G13">
        <v>0</v>
      </c>
      <c r="H13">
        <v>86.542000000000002</v>
      </c>
      <c r="I13">
        <v>12.6</v>
      </c>
      <c r="J13">
        <v>0</v>
      </c>
      <c r="K13">
        <v>0</v>
      </c>
      <c r="L13">
        <v>1.0149999999999999</v>
      </c>
      <c r="M13">
        <v>84.576999999999998</v>
      </c>
      <c r="N13">
        <v>89.272999999999996</v>
      </c>
      <c r="O13">
        <v>86.143000000000001</v>
      </c>
      <c r="P13">
        <v>8.1</v>
      </c>
      <c r="Q13">
        <v>19.600000000000001</v>
      </c>
      <c r="R13">
        <v>8.5</v>
      </c>
      <c r="S13">
        <v>5.8</v>
      </c>
      <c r="T13" s="16">
        <v>24</v>
      </c>
      <c r="U13" s="23">
        <f t="shared" si="1"/>
        <v>0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5822682</v>
      </c>
      <c r="E14">
        <v>815364</v>
      </c>
      <c r="F14">
        <v>7.2927739999999996</v>
      </c>
      <c r="G14">
        <v>0</v>
      </c>
      <c r="H14">
        <v>85.942999999999998</v>
      </c>
      <c r="I14">
        <v>14.6</v>
      </c>
      <c r="J14">
        <v>0</v>
      </c>
      <c r="K14">
        <v>0</v>
      </c>
      <c r="L14">
        <v>1.0148999999999999</v>
      </c>
      <c r="M14">
        <v>82.552999999999997</v>
      </c>
      <c r="N14">
        <v>89.036000000000001</v>
      </c>
      <c r="O14">
        <v>86.656000000000006</v>
      </c>
      <c r="P14">
        <v>8.5</v>
      </c>
      <c r="Q14">
        <v>20.7</v>
      </c>
      <c r="R14">
        <v>9.4</v>
      </c>
      <c r="S14">
        <v>5.8</v>
      </c>
      <c r="T14" s="16">
        <v>23</v>
      </c>
      <c r="U14" s="23">
        <f t="shared" si="1"/>
        <v>7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5822675</v>
      </c>
      <c r="E15">
        <v>815363</v>
      </c>
      <c r="F15">
        <v>7.4144259999999997</v>
      </c>
      <c r="G15">
        <v>0</v>
      </c>
      <c r="H15">
        <v>89.093000000000004</v>
      </c>
      <c r="I15">
        <v>16.100000000000001</v>
      </c>
      <c r="J15">
        <v>4.4000000000000004</v>
      </c>
      <c r="K15">
        <v>19.100000000000001</v>
      </c>
      <c r="L15">
        <v>1.0148999999999999</v>
      </c>
      <c r="M15">
        <v>87.382999999999996</v>
      </c>
      <c r="N15">
        <v>90.271000000000001</v>
      </c>
      <c r="O15">
        <v>88.799000000000007</v>
      </c>
      <c r="P15">
        <v>9.6</v>
      </c>
      <c r="Q15">
        <v>24.4</v>
      </c>
      <c r="R15">
        <v>10.9</v>
      </c>
      <c r="S15">
        <v>5.8</v>
      </c>
      <c r="T15" s="16">
        <v>22</v>
      </c>
      <c r="U15" s="23">
        <f t="shared" si="1"/>
        <v>107</v>
      </c>
      <c r="V15" s="16"/>
      <c r="W15" s="122"/>
      <c r="X15" s="122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5822568</v>
      </c>
      <c r="E16">
        <v>815348</v>
      </c>
      <c r="F16">
        <v>7.3795840000000004</v>
      </c>
      <c r="G16">
        <v>0</v>
      </c>
      <c r="H16">
        <v>89.433999999999997</v>
      </c>
      <c r="I16">
        <v>16.2</v>
      </c>
      <c r="J16">
        <v>109.3</v>
      </c>
      <c r="K16">
        <v>322</v>
      </c>
      <c r="L16">
        <v>1.0150999999999999</v>
      </c>
      <c r="M16">
        <v>87.126000000000005</v>
      </c>
      <c r="N16">
        <v>91.103999999999999</v>
      </c>
      <c r="O16">
        <v>87.832999999999998</v>
      </c>
      <c r="P16">
        <v>7.8</v>
      </c>
      <c r="Q16">
        <v>22</v>
      </c>
      <c r="R16">
        <v>9.5</v>
      </c>
      <c r="S16">
        <v>5.8</v>
      </c>
      <c r="T16" s="22">
        <v>21</v>
      </c>
      <c r="U16" s="23">
        <f t="shared" si="1"/>
        <v>2567</v>
      </c>
      <c r="V16" s="24">
        <v>22</v>
      </c>
      <c r="W16" s="109"/>
      <c r="X16" s="109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5820001</v>
      </c>
      <c r="E17">
        <v>814993</v>
      </c>
      <c r="F17">
        <v>7.3839940000000004</v>
      </c>
      <c r="G17">
        <v>0</v>
      </c>
      <c r="H17">
        <v>89.245999999999995</v>
      </c>
      <c r="I17">
        <v>19.399999999999999</v>
      </c>
      <c r="J17">
        <v>352.9</v>
      </c>
      <c r="K17">
        <v>976.2</v>
      </c>
      <c r="L17">
        <v>1.014</v>
      </c>
      <c r="M17">
        <v>86.370999999999995</v>
      </c>
      <c r="N17">
        <v>91.363</v>
      </c>
      <c r="O17">
        <v>90.543000000000006</v>
      </c>
      <c r="P17">
        <v>13.7</v>
      </c>
      <c r="Q17">
        <v>23.1</v>
      </c>
      <c r="R17">
        <v>16.7</v>
      </c>
      <c r="S17">
        <v>5.8</v>
      </c>
      <c r="T17" s="16">
        <v>20</v>
      </c>
      <c r="U17" s="23">
        <f t="shared" si="1"/>
        <v>8390</v>
      </c>
      <c r="V17" s="16"/>
      <c r="W17" s="109"/>
      <c r="X17" s="109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5811611</v>
      </c>
      <c r="E18">
        <v>813823</v>
      </c>
      <c r="F18">
        <v>7.1351829999999996</v>
      </c>
      <c r="G18">
        <v>0</v>
      </c>
      <c r="H18">
        <v>88.05</v>
      </c>
      <c r="I18">
        <v>19.7</v>
      </c>
      <c r="J18">
        <v>388</v>
      </c>
      <c r="K18">
        <v>1024.7</v>
      </c>
      <c r="L18">
        <v>1.0133000000000001</v>
      </c>
      <c r="M18">
        <v>60.488</v>
      </c>
      <c r="N18">
        <v>93.807000000000002</v>
      </c>
      <c r="O18">
        <v>87.74</v>
      </c>
      <c r="P18">
        <v>17.100000000000001</v>
      </c>
      <c r="Q18">
        <v>22.5</v>
      </c>
      <c r="R18">
        <v>18.399999999999999</v>
      </c>
      <c r="S18">
        <v>5.81</v>
      </c>
      <c r="T18" s="16">
        <v>19</v>
      </c>
      <c r="U18" s="23">
        <f t="shared" si="1"/>
        <v>9214</v>
      </c>
      <c r="V18" s="16"/>
      <c r="W18" s="109"/>
      <c r="X18" s="109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5802397</v>
      </c>
      <c r="E19">
        <v>812529</v>
      </c>
      <c r="F19">
        <v>7.2640979999999997</v>
      </c>
      <c r="G19">
        <v>0</v>
      </c>
      <c r="H19">
        <v>89.509</v>
      </c>
      <c r="I19">
        <v>19.899999999999999</v>
      </c>
      <c r="J19">
        <v>398</v>
      </c>
      <c r="K19">
        <v>905.3</v>
      </c>
      <c r="L19">
        <v>1.0133000000000001</v>
      </c>
      <c r="M19">
        <v>86.697999999999993</v>
      </c>
      <c r="N19">
        <v>92.486000000000004</v>
      </c>
      <c r="O19">
        <v>90.046999999999997</v>
      </c>
      <c r="P19">
        <v>17.7</v>
      </c>
      <c r="Q19">
        <v>23.4</v>
      </c>
      <c r="R19">
        <v>19.899999999999999</v>
      </c>
      <c r="S19">
        <v>5.81</v>
      </c>
      <c r="T19" s="16">
        <v>18</v>
      </c>
      <c r="U19" s="23">
        <f t="shared" si="1"/>
        <v>9503</v>
      </c>
      <c r="V19" s="16"/>
      <c r="W19" s="109"/>
      <c r="X19" s="109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5792894</v>
      </c>
      <c r="E20">
        <v>811215</v>
      </c>
      <c r="F20">
        <v>7.2314230000000004</v>
      </c>
      <c r="G20">
        <v>0</v>
      </c>
      <c r="H20">
        <v>89.316000000000003</v>
      </c>
      <c r="I20">
        <v>19.3</v>
      </c>
      <c r="J20">
        <v>385.8</v>
      </c>
      <c r="K20">
        <v>962</v>
      </c>
      <c r="L20">
        <v>1.0135000000000001</v>
      </c>
      <c r="M20">
        <v>85.572000000000003</v>
      </c>
      <c r="N20">
        <v>91.662999999999997</v>
      </c>
      <c r="O20">
        <v>89.11</v>
      </c>
      <c r="P20">
        <v>16.899999999999999</v>
      </c>
      <c r="Q20">
        <v>21.8</v>
      </c>
      <c r="R20">
        <v>18.5</v>
      </c>
      <c r="S20">
        <v>5.8</v>
      </c>
      <c r="T20" s="16">
        <v>17</v>
      </c>
      <c r="U20" s="23">
        <f t="shared" si="1"/>
        <v>9187</v>
      </c>
      <c r="V20" s="16"/>
      <c r="W20" s="109"/>
      <c r="X20" s="109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5783707</v>
      </c>
      <c r="E21">
        <v>809939</v>
      </c>
      <c r="F21">
        <v>7.0955000000000004</v>
      </c>
      <c r="G21">
        <v>0</v>
      </c>
      <c r="H21">
        <v>88.021000000000001</v>
      </c>
      <c r="I21">
        <v>19.8</v>
      </c>
      <c r="J21">
        <v>453.6</v>
      </c>
      <c r="K21">
        <v>989.6</v>
      </c>
      <c r="L21">
        <v>1.0129999999999999</v>
      </c>
      <c r="M21">
        <v>85.36</v>
      </c>
      <c r="N21">
        <v>90.05</v>
      </c>
      <c r="O21">
        <v>87.54</v>
      </c>
      <c r="P21">
        <v>17.8</v>
      </c>
      <c r="Q21">
        <v>22.7</v>
      </c>
      <c r="R21">
        <v>19.399999999999999</v>
      </c>
      <c r="S21">
        <v>5.81</v>
      </c>
      <c r="T21" s="16">
        <v>16</v>
      </c>
      <c r="U21" s="23">
        <f t="shared" si="1"/>
        <v>10811</v>
      </c>
      <c r="V21" s="16"/>
      <c r="W21" s="109"/>
      <c r="X21" s="109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5772896</v>
      </c>
      <c r="E22">
        <v>808419</v>
      </c>
      <c r="F22">
        <v>7.1316480000000002</v>
      </c>
      <c r="G22">
        <v>0</v>
      </c>
      <c r="H22">
        <v>88.424000000000007</v>
      </c>
      <c r="I22">
        <v>20.100000000000001</v>
      </c>
      <c r="J22">
        <v>388</v>
      </c>
      <c r="K22">
        <v>1006.3</v>
      </c>
      <c r="L22">
        <v>1.0130999999999999</v>
      </c>
      <c r="M22">
        <v>84.911000000000001</v>
      </c>
      <c r="N22">
        <v>91.358999999999995</v>
      </c>
      <c r="O22">
        <v>87.992999999999995</v>
      </c>
      <c r="P22">
        <v>17.600000000000001</v>
      </c>
      <c r="Q22">
        <v>23.6</v>
      </c>
      <c r="R22">
        <v>19.3</v>
      </c>
      <c r="S22">
        <v>5.81</v>
      </c>
      <c r="T22" s="16">
        <v>15</v>
      </c>
      <c r="U22" s="23">
        <f t="shared" si="1"/>
        <v>9266</v>
      </c>
      <c r="V22" s="16"/>
      <c r="W22" s="109"/>
      <c r="X22" s="109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5763630</v>
      </c>
      <c r="E23">
        <v>807121</v>
      </c>
      <c r="F23">
        <v>7.263096</v>
      </c>
      <c r="G23">
        <v>0</v>
      </c>
      <c r="H23">
        <v>91.572000000000003</v>
      </c>
      <c r="I23">
        <v>18.600000000000001</v>
      </c>
      <c r="J23">
        <v>242</v>
      </c>
      <c r="K23">
        <v>703.3</v>
      </c>
      <c r="L23">
        <v>1.0137</v>
      </c>
      <c r="M23">
        <v>88.680999999999997</v>
      </c>
      <c r="N23">
        <v>93.218999999999994</v>
      </c>
      <c r="O23">
        <v>89.215000000000003</v>
      </c>
      <c r="P23">
        <v>14.9</v>
      </c>
      <c r="Q23">
        <v>22.1</v>
      </c>
      <c r="R23">
        <v>17.600000000000001</v>
      </c>
      <c r="S23">
        <v>5.8</v>
      </c>
      <c r="T23" s="22">
        <v>14</v>
      </c>
      <c r="U23" s="23">
        <f t="shared" si="1"/>
        <v>5731</v>
      </c>
      <c r="V23" s="24">
        <v>15</v>
      </c>
      <c r="W23" s="109"/>
      <c r="X23" s="109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5757899</v>
      </c>
      <c r="E24">
        <v>806345</v>
      </c>
      <c r="F24">
        <v>7.3856120000000001</v>
      </c>
      <c r="G24">
        <v>0</v>
      </c>
      <c r="H24">
        <v>91.838999999999999</v>
      </c>
      <c r="I24">
        <v>19.399999999999999</v>
      </c>
      <c r="J24">
        <v>255.3</v>
      </c>
      <c r="K24">
        <v>644.9</v>
      </c>
      <c r="L24">
        <v>1.0136000000000001</v>
      </c>
      <c r="M24">
        <v>90.35</v>
      </c>
      <c r="N24">
        <v>93.85</v>
      </c>
      <c r="O24">
        <v>91.581000000000003</v>
      </c>
      <c r="P24">
        <v>16.399999999999999</v>
      </c>
      <c r="Q24">
        <v>23.4</v>
      </c>
      <c r="R24">
        <v>19.5</v>
      </c>
      <c r="S24">
        <v>5.81</v>
      </c>
      <c r="T24" s="16">
        <v>13</v>
      </c>
      <c r="U24" s="23">
        <f t="shared" si="1"/>
        <v>6074</v>
      </c>
      <c r="V24" s="16"/>
      <c r="W24" s="109"/>
      <c r="X24" s="109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5751825</v>
      </c>
      <c r="E25">
        <v>805524</v>
      </c>
      <c r="F25">
        <v>7.4154229999999997</v>
      </c>
      <c r="G25">
        <v>0</v>
      </c>
      <c r="H25">
        <v>91.381</v>
      </c>
      <c r="I25">
        <v>19.399999999999999</v>
      </c>
      <c r="J25">
        <v>360.8</v>
      </c>
      <c r="K25">
        <v>877.9</v>
      </c>
      <c r="L25">
        <v>1.0137</v>
      </c>
      <c r="M25">
        <v>88.870999999999995</v>
      </c>
      <c r="N25">
        <v>94.019000000000005</v>
      </c>
      <c r="O25">
        <v>91.951999999999998</v>
      </c>
      <c r="P25">
        <v>17.7</v>
      </c>
      <c r="Q25">
        <v>22.1</v>
      </c>
      <c r="R25">
        <v>19.399999999999999</v>
      </c>
      <c r="S25">
        <v>5.81</v>
      </c>
      <c r="T25" s="16">
        <v>12</v>
      </c>
      <c r="U25" s="23">
        <f t="shared" si="1"/>
        <v>8612</v>
      </c>
      <c r="V25" s="16"/>
      <c r="W25" s="109"/>
      <c r="X25" s="109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5743213</v>
      </c>
      <c r="E26">
        <v>804354</v>
      </c>
      <c r="F26">
        <v>7.227322</v>
      </c>
      <c r="G26">
        <v>0</v>
      </c>
      <c r="H26">
        <v>89.158000000000001</v>
      </c>
      <c r="I26">
        <v>19.399999999999999</v>
      </c>
      <c r="J26">
        <v>430.8</v>
      </c>
      <c r="K26">
        <v>912.8</v>
      </c>
      <c r="L26">
        <v>1.0133000000000001</v>
      </c>
      <c r="M26">
        <v>85.778999999999996</v>
      </c>
      <c r="N26">
        <v>92.173000000000002</v>
      </c>
      <c r="O26">
        <v>89.475999999999999</v>
      </c>
      <c r="P26">
        <v>17.600000000000001</v>
      </c>
      <c r="Q26">
        <v>20.7</v>
      </c>
      <c r="R26">
        <v>19.7</v>
      </c>
      <c r="S26">
        <v>5.81</v>
      </c>
      <c r="T26" s="16">
        <v>11</v>
      </c>
      <c r="U26" s="23">
        <f t="shared" si="1"/>
        <v>10290</v>
      </c>
      <c r="V26" s="16"/>
      <c r="W26" s="109"/>
      <c r="X26" s="109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5732923</v>
      </c>
      <c r="E27">
        <v>802925</v>
      </c>
      <c r="F27">
        <v>7.0382490000000004</v>
      </c>
      <c r="G27">
        <v>0</v>
      </c>
      <c r="H27">
        <v>89.799000000000007</v>
      </c>
      <c r="I27">
        <v>19.2</v>
      </c>
      <c r="J27">
        <v>370.7</v>
      </c>
      <c r="K27">
        <v>745.3</v>
      </c>
      <c r="L27">
        <v>1.0129999999999999</v>
      </c>
      <c r="M27">
        <v>86.308000000000007</v>
      </c>
      <c r="N27">
        <v>92.298000000000002</v>
      </c>
      <c r="O27">
        <v>86.506</v>
      </c>
      <c r="P27">
        <v>17.3</v>
      </c>
      <c r="Q27">
        <v>21.4</v>
      </c>
      <c r="R27">
        <v>18.7</v>
      </c>
      <c r="S27">
        <v>5.81</v>
      </c>
      <c r="T27" s="16">
        <v>10</v>
      </c>
      <c r="U27" s="23">
        <f t="shared" si="1"/>
        <v>8869</v>
      </c>
      <c r="V27" s="16"/>
      <c r="W27" s="109"/>
      <c r="X27" s="109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5724054</v>
      </c>
      <c r="E28">
        <v>801703</v>
      </c>
      <c r="F28">
        <v>7.2024229999999996</v>
      </c>
      <c r="G28">
        <v>0</v>
      </c>
      <c r="H28">
        <v>89.028000000000006</v>
      </c>
      <c r="I28">
        <v>19.600000000000001</v>
      </c>
      <c r="J28">
        <v>385.6</v>
      </c>
      <c r="K28">
        <v>844.8</v>
      </c>
      <c r="L28">
        <v>1.0133000000000001</v>
      </c>
      <c r="M28">
        <v>85.994</v>
      </c>
      <c r="N28">
        <v>92.296000000000006</v>
      </c>
      <c r="O28">
        <v>89.022999999999996</v>
      </c>
      <c r="P28">
        <v>17.600000000000001</v>
      </c>
      <c r="Q28">
        <v>22.1</v>
      </c>
      <c r="R28">
        <v>19.399999999999999</v>
      </c>
      <c r="S28">
        <v>5.82</v>
      </c>
      <c r="T28" s="16">
        <v>9</v>
      </c>
      <c r="U28" s="23">
        <f t="shared" si="1"/>
        <v>9207</v>
      </c>
      <c r="V28" s="16"/>
      <c r="W28" s="109"/>
      <c r="X28" s="109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5714847</v>
      </c>
      <c r="E29">
        <v>800424</v>
      </c>
      <c r="F29">
        <v>7.1989460000000003</v>
      </c>
      <c r="G29">
        <v>0</v>
      </c>
      <c r="H29">
        <v>88.835999999999999</v>
      </c>
      <c r="I29">
        <v>19.600000000000001</v>
      </c>
      <c r="J29">
        <v>427.5</v>
      </c>
      <c r="K29">
        <v>944.4</v>
      </c>
      <c r="L29">
        <v>1.0134000000000001</v>
      </c>
      <c r="M29">
        <v>85.700999999999993</v>
      </c>
      <c r="N29">
        <v>91.603999999999999</v>
      </c>
      <c r="O29">
        <v>88.623999999999995</v>
      </c>
      <c r="P29">
        <v>18</v>
      </c>
      <c r="Q29">
        <v>22.1</v>
      </c>
      <c r="R29">
        <v>18.399999999999999</v>
      </c>
      <c r="S29">
        <v>5.81</v>
      </c>
      <c r="T29" s="16">
        <v>8</v>
      </c>
      <c r="U29" s="23">
        <f t="shared" si="1"/>
        <v>10248</v>
      </c>
      <c r="V29" s="16"/>
      <c r="W29" s="109"/>
      <c r="X29" s="109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5704599</v>
      </c>
      <c r="E30">
        <v>798996</v>
      </c>
      <c r="F30">
        <v>7.0060200000000004</v>
      </c>
      <c r="G30">
        <v>0</v>
      </c>
      <c r="H30">
        <v>91.254999999999995</v>
      </c>
      <c r="I30">
        <v>19.600000000000001</v>
      </c>
      <c r="J30">
        <v>353</v>
      </c>
      <c r="K30">
        <v>864.4</v>
      </c>
      <c r="L30">
        <v>1.0127999999999999</v>
      </c>
      <c r="M30">
        <v>86.188000000000002</v>
      </c>
      <c r="N30">
        <v>92.798000000000002</v>
      </c>
      <c r="O30">
        <v>86.305000000000007</v>
      </c>
      <c r="P30">
        <v>16.2</v>
      </c>
      <c r="Q30">
        <v>23</v>
      </c>
      <c r="R30">
        <v>19.399999999999999</v>
      </c>
      <c r="S30">
        <v>5.82</v>
      </c>
      <c r="T30" s="22">
        <v>7</v>
      </c>
      <c r="U30" s="23">
        <f t="shared" si="1"/>
        <v>8418</v>
      </c>
      <c r="V30" s="24">
        <v>8</v>
      </c>
      <c r="W30" s="109"/>
      <c r="X30" s="109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5696181</v>
      </c>
      <c r="E31">
        <v>797851</v>
      </c>
      <c r="F31">
        <v>7.4118089999999999</v>
      </c>
      <c r="G31">
        <v>0</v>
      </c>
      <c r="H31">
        <v>91.201999999999998</v>
      </c>
      <c r="I31">
        <v>20</v>
      </c>
      <c r="J31">
        <v>399.7</v>
      </c>
      <c r="K31">
        <v>1146.5</v>
      </c>
      <c r="L31">
        <v>1.0137</v>
      </c>
      <c r="M31">
        <v>86.918999999999997</v>
      </c>
      <c r="N31">
        <v>93.51</v>
      </c>
      <c r="O31">
        <v>92.055000000000007</v>
      </c>
      <c r="P31">
        <v>18.5</v>
      </c>
      <c r="Q31">
        <v>22.4</v>
      </c>
      <c r="R31">
        <v>19.8</v>
      </c>
      <c r="S31">
        <v>5.83</v>
      </c>
      <c r="T31" s="16">
        <v>6</v>
      </c>
      <c r="U31" s="23">
        <f t="shared" si="1"/>
        <v>9548</v>
      </c>
      <c r="V31" s="5"/>
      <c r="W31" s="109"/>
      <c r="X31" s="109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5686633</v>
      </c>
      <c r="E32">
        <v>796548</v>
      </c>
      <c r="F32">
        <v>7.2591799999999997</v>
      </c>
      <c r="G32">
        <v>0</v>
      </c>
      <c r="H32">
        <v>90.275000000000006</v>
      </c>
      <c r="I32">
        <v>20</v>
      </c>
      <c r="J32">
        <v>351.9</v>
      </c>
      <c r="K32">
        <v>896.2</v>
      </c>
      <c r="L32">
        <v>1.0134000000000001</v>
      </c>
      <c r="M32">
        <v>86.923000000000002</v>
      </c>
      <c r="N32">
        <v>92.268000000000001</v>
      </c>
      <c r="O32">
        <v>89.742999999999995</v>
      </c>
      <c r="P32">
        <v>17.100000000000001</v>
      </c>
      <c r="Q32">
        <v>24</v>
      </c>
      <c r="R32">
        <v>19.2</v>
      </c>
      <c r="S32">
        <v>5.81</v>
      </c>
      <c r="T32" s="16">
        <v>5</v>
      </c>
      <c r="U32" s="23">
        <f t="shared" si="1"/>
        <v>8380</v>
      </c>
      <c r="V32" s="5"/>
      <c r="W32" s="109"/>
      <c r="X32" s="109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5678253</v>
      </c>
      <c r="E33">
        <v>795396</v>
      </c>
      <c r="F33">
        <v>7.1197319999999999</v>
      </c>
      <c r="G33">
        <v>0</v>
      </c>
      <c r="H33">
        <v>88.367999999999995</v>
      </c>
      <c r="I33">
        <v>19.8</v>
      </c>
      <c r="J33">
        <v>392.1</v>
      </c>
      <c r="K33">
        <v>1004.9</v>
      </c>
      <c r="L33">
        <v>1.0132000000000001</v>
      </c>
      <c r="M33">
        <v>86.183000000000007</v>
      </c>
      <c r="N33">
        <v>91.685000000000002</v>
      </c>
      <c r="O33">
        <v>87.611999999999995</v>
      </c>
      <c r="P33">
        <v>17.100000000000001</v>
      </c>
      <c r="Q33">
        <v>22.9</v>
      </c>
      <c r="R33">
        <v>18.600000000000001</v>
      </c>
      <c r="S33">
        <v>5.81</v>
      </c>
      <c r="T33" s="16">
        <v>4</v>
      </c>
      <c r="U33" s="23">
        <f t="shared" si="1"/>
        <v>9353</v>
      </c>
      <c r="V33" s="5"/>
      <c r="W33" s="109"/>
      <c r="X33" s="109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5668900</v>
      </c>
      <c r="E34">
        <v>794083</v>
      </c>
      <c r="F34">
        <v>7.0362179999999999</v>
      </c>
      <c r="G34">
        <v>0</v>
      </c>
      <c r="H34">
        <v>87.611999999999995</v>
      </c>
      <c r="I34">
        <v>19.600000000000001</v>
      </c>
      <c r="J34">
        <v>388.6</v>
      </c>
      <c r="K34">
        <v>843.4</v>
      </c>
      <c r="L34">
        <v>1.0128999999999999</v>
      </c>
      <c r="M34">
        <v>85.076999999999998</v>
      </c>
      <c r="N34">
        <v>89.954999999999998</v>
      </c>
      <c r="O34">
        <v>86.745000000000005</v>
      </c>
      <c r="P34">
        <v>16.100000000000001</v>
      </c>
      <c r="Q34">
        <v>23</v>
      </c>
      <c r="R34">
        <v>19.399999999999999</v>
      </c>
      <c r="S34">
        <v>5.81</v>
      </c>
      <c r="T34" s="16">
        <v>3</v>
      </c>
      <c r="U34" s="23">
        <f t="shared" si="1"/>
        <v>9296</v>
      </c>
      <c r="V34" s="5"/>
      <c r="W34" s="236"/>
      <c r="X34" s="135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5659604</v>
      </c>
      <c r="E35">
        <v>792768</v>
      </c>
      <c r="F35">
        <v>7.0600639999999997</v>
      </c>
      <c r="G35">
        <v>0</v>
      </c>
      <c r="H35">
        <v>87.831999999999994</v>
      </c>
      <c r="I35">
        <v>19.600000000000001</v>
      </c>
      <c r="J35">
        <v>381.5</v>
      </c>
      <c r="K35">
        <v>1027.4000000000001</v>
      </c>
      <c r="L35">
        <v>1.0129999999999999</v>
      </c>
      <c r="M35">
        <v>85.659000000000006</v>
      </c>
      <c r="N35">
        <v>89.823999999999998</v>
      </c>
      <c r="O35">
        <v>86.867000000000004</v>
      </c>
      <c r="P35">
        <v>16.899999999999999</v>
      </c>
      <c r="Q35">
        <v>22.4</v>
      </c>
      <c r="R35">
        <v>18.899999999999999</v>
      </c>
      <c r="S35">
        <v>5.81</v>
      </c>
      <c r="T35" s="16">
        <v>2</v>
      </c>
      <c r="U35" s="23">
        <f t="shared" si="1"/>
        <v>9103</v>
      </c>
      <c r="V35" s="5"/>
      <c r="W35" s="102"/>
      <c r="X35" s="101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5650501</v>
      </c>
      <c r="E36">
        <v>791486</v>
      </c>
      <c r="F36">
        <v>7.0970139999999997</v>
      </c>
      <c r="G36">
        <v>0</v>
      </c>
      <c r="H36">
        <v>89.352999999999994</v>
      </c>
      <c r="I36">
        <v>19.899999999999999</v>
      </c>
      <c r="J36">
        <v>386.4</v>
      </c>
      <c r="K36">
        <v>901.7</v>
      </c>
      <c r="L36">
        <v>1.0129999999999999</v>
      </c>
      <c r="M36">
        <v>86.412000000000006</v>
      </c>
      <c r="N36">
        <v>92.555999999999997</v>
      </c>
      <c r="O36">
        <v>87.653000000000006</v>
      </c>
      <c r="P36">
        <v>16.8</v>
      </c>
      <c r="Q36">
        <v>23.4</v>
      </c>
      <c r="R36">
        <v>19.600000000000001</v>
      </c>
      <c r="S36">
        <v>5.82</v>
      </c>
      <c r="T36" s="16">
        <v>1</v>
      </c>
      <c r="U36" s="23">
        <f t="shared" si="1"/>
        <v>9201</v>
      </c>
      <c r="V36" s="5"/>
      <c r="W36" s="102"/>
      <c r="X36" s="101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5641300</v>
      </c>
      <c r="E37">
        <v>790207</v>
      </c>
      <c r="F37">
        <v>7.1484360000000002</v>
      </c>
      <c r="G37">
        <v>0</v>
      </c>
      <c r="H37">
        <v>91.346999999999994</v>
      </c>
      <c r="I37">
        <v>20.2</v>
      </c>
      <c r="J37">
        <v>381.3</v>
      </c>
      <c r="K37">
        <v>885.7</v>
      </c>
      <c r="L37">
        <v>1.0130999999999999</v>
      </c>
      <c r="M37">
        <v>86.774000000000001</v>
      </c>
      <c r="N37">
        <v>93.251000000000005</v>
      </c>
      <c r="O37">
        <v>88.488</v>
      </c>
      <c r="P37">
        <v>16.899999999999999</v>
      </c>
      <c r="Q37">
        <v>23.5</v>
      </c>
      <c r="R37">
        <v>20</v>
      </c>
      <c r="S37">
        <v>5.82</v>
      </c>
      <c r="T37" s="1"/>
      <c r="U37" s="26"/>
      <c r="V37" s="5"/>
      <c r="W37" s="102"/>
      <c r="X37" s="101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0"/>
      <c r="X38" s="300"/>
      <c r="Y38" s="3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1"/>
      <c r="Y39" s="30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1"/>
      <c r="X40" s="301"/>
      <c r="Y40" s="30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1"/>
      <c r="X41" s="301"/>
      <c r="Y41" s="301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8" t="s">
        <v>127</v>
      </c>
      <c r="X1" s="298" t="s">
        <v>128</v>
      </c>
      <c r="Y1" s="299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8"/>
      <c r="X2" s="298"/>
      <c r="Y2" s="299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8"/>
      <c r="X3" s="298"/>
      <c r="Y3" s="299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8"/>
      <c r="X4" s="298"/>
      <c r="Y4" s="29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8"/>
      <c r="X5" s="298"/>
      <c r="Y5" s="299"/>
    </row>
    <row r="6" spans="1:25">
      <c r="A6" s="21">
        <v>32</v>
      </c>
      <c r="D6">
        <v>7469504</v>
      </c>
      <c r="T6" s="22">
        <v>31</v>
      </c>
      <c r="U6" s="23">
        <f>D6-D7</f>
        <v>0</v>
      </c>
      <c r="V6" s="4"/>
      <c r="W6" s="243"/>
      <c r="X6" s="243"/>
      <c r="Y6" s="248"/>
    </row>
    <row r="7" spans="1:25">
      <c r="A7" s="21">
        <v>31</v>
      </c>
      <c r="D7">
        <v>7469504</v>
      </c>
      <c r="T7" s="22">
        <v>30</v>
      </c>
      <c r="U7" s="23">
        <f>D7-D8</f>
        <v>8</v>
      </c>
      <c r="V7" s="24">
        <v>1</v>
      </c>
      <c r="W7" s="123"/>
      <c r="X7" s="123"/>
      <c r="Y7" s="237">
        <f t="shared" ref="Y7:Y36" si="0">((X7*100)/D7)-100</f>
        <v>-100</v>
      </c>
    </row>
    <row r="8" spans="1:25">
      <c r="A8" s="16">
        <v>30</v>
      </c>
      <c r="D8">
        <v>7469496</v>
      </c>
      <c r="T8" s="16">
        <v>29</v>
      </c>
      <c r="U8" s="23">
        <f>D8-D9</f>
        <v>29</v>
      </c>
      <c r="V8" s="4"/>
      <c r="W8" s="122"/>
      <c r="X8" s="122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7469467</v>
      </c>
      <c r="E9">
        <v>1377311</v>
      </c>
      <c r="F9">
        <v>7.3387760000000002</v>
      </c>
      <c r="G9">
        <v>0</v>
      </c>
      <c r="H9">
        <v>87.066999999999993</v>
      </c>
      <c r="I9">
        <v>15.5</v>
      </c>
      <c r="J9">
        <v>21.5</v>
      </c>
      <c r="K9">
        <v>159.30000000000001</v>
      </c>
      <c r="L9">
        <v>1.0152000000000001</v>
      </c>
      <c r="M9">
        <v>85.989000000000004</v>
      </c>
      <c r="N9">
        <v>88.643000000000001</v>
      </c>
      <c r="O9">
        <v>86.801000000000002</v>
      </c>
      <c r="P9">
        <v>6.8</v>
      </c>
      <c r="Q9">
        <v>23.1</v>
      </c>
      <c r="R9">
        <v>8.1999999999999993</v>
      </c>
      <c r="S9">
        <v>5.34</v>
      </c>
      <c r="T9" s="22">
        <v>28</v>
      </c>
      <c r="U9" s="23">
        <f t="shared" ref="U9:U36" si="1">D9-D10</f>
        <v>500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7468967</v>
      </c>
      <c r="E10">
        <v>1377240</v>
      </c>
      <c r="F10">
        <v>7.1639590000000002</v>
      </c>
      <c r="G10">
        <v>0</v>
      </c>
      <c r="H10">
        <v>87.283000000000001</v>
      </c>
      <c r="I10">
        <v>18</v>
      </c>
      <c r="J10">
        <v>32.5</v>
      </c>
      <c r="K10">
        <v>159.1</v>
      </c>
      <c r="L10">
        <v>1.0139</v>
      </c>
      <c r="M10">
        <v>86.04</v>
      </c>
      <c r="N10">
        <v>88.756</v>
      </c>
      <c r="O10">
        <v>86.667000000000002</v>
      </c>
      <c r="P10">
        <v>13.3</v>
      </c>
      <c r="Q10">
        <v>25.6</v>
      </c>
      <c r="R10">
        <v>14.3</v>
      </c>
      <c r="S10">
        <v>5.36</v>
      </c>
      <c r="T10" s="16">
        <v>27</v>
      </c>
      <c r="U10" s="23">
        <f t="shared" si="1"/>
        <v>775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7468192</v>
      </c>
      <c r="E11">
        <v>1377131</v>
      </c>
      <c r="F11">
        <v>7.1931479999999999</v>
      </c>
      <c r="G11">
        <v>0</v>
      </c>
      <c r="H11">
        <v>87.322000000000003</v>
      </c>
      <c r="I11">
        <v>16.3</v>
      </c>
      <c r="J11">
        <v>31</v>
      </c>
      <c r="K11">
        <v>38.9</v>
      </c>
      <c r="L11">
        <v>1.0141</v>
      </c>
      <c r="M11">
        <v>86.064999999999998</v>
      </c>
      <c r="N11">
        <v>88.414000000000001</v>
      </c>
      <c r="O11">
        <v>86.837000000000003</v>
      </c>
      <c r="P11">
        <v>12.2</v>
      </c>
      <c r="Q11">
        <v>21.4</v>
      </c>
      <c r="R11">
        <v>13.7</v>
      </c>
      <c r="S11">
        <v>5.34</v>
      </c>
      <c r="T11" s="16">
        <v>26</v>
      </c>
      <c r="U11" s="23">
        <f t="shared" si="1"/>
        <v>745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7467447</v>
      </c>
      <c r="E12">
        <v>1377027</v>
      </c>
      <c r="F12">
        <v>7.2351200000000002</v>
      </c>
      <c r="G12">
        <v>0</v>
      </c>
      <c r="H12">
        <v>88.153999999999996</v>
      </c>
      <c r="I12">
        <v>14.8</v>
      </c>
      <c r="J12">
        <v>2.2000000000000002</v>
      </c>
      <c r="K12">
        <v>36.6</v>
      </c>
      <c r="L12">
        <v>1.0143</v>
      </c>
      <c r="M12">
        <v>86.475999999999999</v>
      </c>
      <c r="N12">
        <v>89.572999999999993</v>
      </c>
      <c r="O12">
        <v>87.046000000000006</v>
      </c>
      <c r="P12">
        <v>8.6999999999999993</v>
      </c>
      <c r="Q12">
        <v>22.5</v>
      </c>
      <c r="R12">
        <v>12.7</v>
      </c>
      <c r="S12">
        <v>5.36</v>
      </c>
      <c r="T12" s="16">
        <v>25</v>
      </c>
      <c r="U12" s="23">
        <f t="shared" si="1"/>
        <v>66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7467381</v>
      </c>
      <c r="E13">
        <v>1377018</v>
      </c>
      <c r="F13">
        <v>7.288608</v>
      </c>
      <c r="G13">
        <v>0</v>
      </c>
      <c r="H13">
        <v>86.933999999999997</v>
      </c>
      <c r="I13">
        <v>13.3</v>
      </c>
      <c r="J13">
        <v>0</v>
      </c>
      <c r="K13">
        <v>0</v>
      </c>
      <c r="L13">
        <v>1.0148999999999999</v>
      </c>
      <c r="M13">
        <v>84.981999999999999</v>
      </c>
      <c r="N13">
        <v>89.635000000000005</v>
      </c>
      <c r="O13">
        <v>86.484999999999999</v>
      </c>
      <c r="P13">
        <v>8.6999999999999993</v>
      </c>
      <c r="Q13">
        <v>20.5</v>
      </c>
      <c r="R13">
        <v>9.1</v>
      </c>
      <c r="S13">
        <v>5.36</v>
      </c>
      <c r="T13" s="16">
        <v>24</v>
      </c>
      <c r="U13" s="23">
        <f t="shared" si="1"/>
        <v>0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7467381</v>
      </c>
      <c r="E14">
        <v>1377018</v>
      </c>
      <c r="F14">
        <v>7.2717720000000003</v>
      </c>
      <c r="G14">
        <v>0</v>
      </c>
      <c r="H14">
        <v>86.313000000000002</v>
      </c>
      <c r="I14">
        <v>17.899999999999999</v>
      </c>
      <c r="J14">
        <v>81.7</v>
      </c>
      <c r="K14">
        <v>201.4</v>
      </c>
      <c r="L14">
        <v>1.0145</v>
      </c>
      <c r="M14">
        <v>83.048000000000002</v>
      </c>
      <c r="N14">
        <v>89.397999999999996</v>
      </c>
      <c r="O14">
        <v>87.076999999999998</v>
      </c>
      <c r="P14">
        <v>11.2</v>
      </c>
      <c r="Q14">
        <v>21.6</v>
      </c>
      <c r="R14">
        <v>11.4</v>
      </c>
      <c r="S14">
        <v>5.37</v>
      </c>
      <c r="T14" s="16">
        <v>23</v>
      </c>
      <c r="U14" s="23">
        <f t="shared" si="1"/>
        <v>1929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7465452</v>
      </c>
      <c r="E15">
        <v>1376742</v>
      </c>
      <c r="F15">
        <v>7.2163570000000004</v>
      </c>
      <c r="G15">
        <v>0</v>
      </c>
      <c r="H15">
        <v>89.448999999999998</v>
      </c>
      <c r="I15">
        <v>20</v>
      </c>
      <c r="J15">
        <v>134.30000000000001</v>
      </c>
      <c r="K15">
        <v>161.6</v>
      </c>
      <c r="L15">
        <v>1.0133000000000001</v>
      </c>
      <c r="M15">
        <v>87.766999999999996</v>
      </c>
      <c r="N15">
        <v>90.632999999999996</v>
      </c>
      <c r="O15">
        <v>89.177999999999997</v>
      </c>
      <c r="P15">
        <v>18.399999999999999</v>
      </c>
      <c r="Q15">
        <v>22.8</v>
      </c>
      <c r="R15">
        <v>19.3</v>
      </c>
      <c r="S15">
        <v>5.38</v>
      </c>
      <c r="T15" s="16">
        <v>22</v>
      </c>
      <c r="U15" s="23">
        <f t="shared" si="1"/>
        <v>3212</v>
      </c>
      <c r="V15" s="16"/>
      <c r="W15" s="101"/>
      <c r="X15" s="101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7462240</v>
      </c>
      <c r="E16">
        <v>1376297</v>
      </c>
      <c r="F16">
        <v>7.1476439999999997</v>
      </c>
      <c r="G16">
        <v>0</v>
      </c>
      <c r="H16">
        <v>89.807000000000002</v>
      </c>
      <c r="I16">
        <v>19.8</v>
      </c>
      <c r="J16">
        <v>138</v>
      </c>
      <c r="K16">
        <v>165.5</v>
      </c>
      <c r="L16">
        <v>1.0132000000000001</v>
      </c>
      <c r="M16">
        <v>87.513999999999996</v>
      </c>
      <c r="N16">
        <v>91.480999999999995</v>
      </c>
      <c r="O16">
        <v>88.037000000000006</v>
      </c>
      <c r="P16">
        <v>17.7</v>
      </c>
      <c r="Q16">
        <v>22.1</v>
      </c>
      <c r="R16">
        <v>18.8</v>
      </c>
      <c r="S16">
        <v>5.37</v>
      </c>
      <c r="T16" s="22">
        <v>21</v>
      </c>
      <c r="U16" s="23">
        <f t="shared" si="1"/>
        <v>3313</v>
      </c>
      <c r="V16" s="24">
        <v>22</v>
      </c>
      <c r="W16" s="101"/>
      <c r="X16" s="101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7458927</v>
      </c>
      <c r="E17">
        <v>1375840</v>
      </c>
      <c r="F17">
        <v>7.3334739999999998</v>
      </c>
      <c r="G17">
        <v>0</v>
      </c>
      <c r="H17">
        <v>89.722999999999999</v>
      </c>
      <c r="I17">
        <v>20.7</v>
      </c>
      <c r="J17">
        <v>120.3</v>
      </c>
      <c r="K17">
        <v>157.6</v>
      </c>
      <c r="L17">
        <v>1.0136000000000001</v>
      </c>
      <c r="M17">
        <v>87.058000000000007</v>
      </c>
      <c r="N17">
        <v>91.733999999999995</v>
      </c>
      <c r="O17">
        <v>90.801000000000002</v>
      </c>
      <c r="P17">
        <v>18.100000000000001</v>
      </c>
      <c r="Q17">
        <v>25.2</v>
      </c>
      <c r="R17">
        <v>19.3</v>
      </c>
      <c r="S17">
        <v>5.38</v>
      </c>
      <c r="T17" s="16">
        <v>20</v>
      </c>
      <c r="U17" s="23">
        <f t="shared" si="1"/>
        <v>2882</v>
      </c>
      <c r="V17" s="16"/>
      <c r="W17" s="122"/>
      <c r="X17" s="122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7456045</v>
      </c>
      <c r="E18">
        <v>1375441</v>
      </c>
      <c r="F18">
        <v>7.1477510000000004</v>
      </c>
      <c r="G18">
        <v>0</v>
      </c>
      <c r="H18">
        <v>88.534999999999997</v>
      </c>
      <c r="I18">
        <v>20.2</v>
      </c>
      <c r="J18">
        <v>136</v>
      </c>
      <c r="K18">
        <v>169.1</v>
      </c>
      <c r="L18">
        <v>1.0132000000000001</v>
      </c>
      <c r="M18">
        <v>61.219000000000001</v>
      </c>
      <c r="N18">
        <v>94.488</v>
      </c>
      <c r="O18">
        <v>88.116</v>
      </c>
      <c r="P18">
        <v>17.3</v>
      </c>
      <c r="Q18">
        <v>24.4</v>
      </c>
      <c r="R18">
        <v>19</v>
      </c>
      <c r="S18">
        <v>5.39</v>
      </c>
      <c r="T18" s="16">
        <v>19</v>
      </c>
      <c r="U18" s="23">
        <f t="shared" si="1"/>
        <v>3257</v>
      </c>
      <c r="V18" s="16"/>
      <c r="W18" s="109"/>
      <c r="X18" s="109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7452788</v>
      </c>
      <c r="E19">
        <v>1374985</v>
      </c>
      <c r="F19">
        <v>7.3521380000000001</v>
      </c>
      <c r="G19">
        <v>0</v>
      </c>
      <c r="H19">
        <v>90.003</v>
      </c>
      <c r="I19">
        <v>20.3</v>
      </c>
      <c r="J19">
        <v>135.6</v>
      </c>
      <c r="K19">
        <v>167</v>
      </c>
      <c r="L19">
        <v>1.0137</v>
      </c>
      <c r="M19">
        <v>87.084999999999994</v>
      </c>
      <c r="N19">
        <v>92.884</v>
      </c>
      <c r="O19">
        <v>90.795000000000002</v>
      </c>
      <c r="P19">
        <v>17.399999999999999</v>
      </c>
      <c r="Q19">
        <v>24.5</v>
      </c>
      <c r="R19">
        <v>18.600000000000001</v>
      </c>
      <c r="S19">
        <v>5.39</v>
      </c>
      <c r="T19" s="16">
        <v>18</v>
      </c>
      <c r="U19" s="23">
        <f t="shared" si="1"/>
        <v>3251</v>
      </c>
      <c r="V19" s="16"/>
      <c r="W19" s="109"/>
      <c r="X19" s="109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7449537</v>
      </c>
      <c r="E20">
        <v>1374536</v>
      </c>
      <c r="F20">
        <v>7.2483610000000001</v>
      </c>
      <c r="G20">
        <v>0</v>
      </c>
      <c r="H20">
        <v>89.81</v>
      </c>
      <c r="I20">
        <v>20.2</v>
      </c>
      <c r="J20">
        <v>140.6</v>
      </c>
      <c r="K20">
        <v>169.6</v>
      </c>
      <c r="L20">
        <v>1.0134000000000001</v>
      </c>
      <c r="M20">
        <v>86.308000000000007</v>
      </c>
      <c r="N20">
        <v>92.055999999999997</v>
      </c>
      <c r="O20">
        <v>89.494</v>
      </c>
      <c r="P20">
        <v>18</v>
      </c>
      <c r="Q20">
        <v>23.6</v>
      </c>
      <c r="R20">
        <v>19</v>
      </c>
      <c r="S20">
        <v>5.39</v>
      </c>
      <c r="T20" s="16">
        <v>17</v>
      </c>
      <c r="U20" s="23">
        <f t="shared" si="1"/>
        <v>3373</v>
      </c>
      <c r="V20" s="16"/>
      <c r="W20" s="109"/>
      <c r="X20" s="109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7446164</v>
      </c>
      <c r="E21">
        <v>1374070</v>
      </c>
      <c r="F21">
        <v>7.1349850000000004</v>
      </c>
      <c r="G21">
        <v>0</v>
      </c>
      <c r="H21">
        <v>88.56</v>
      </c>
      <c r="I21">
        <v>20.100000000000001</v>
      </c>
      <c r="J21">
        <v>124.9</v>
      </c>
      <c r="K21">
        <v>182</v>
      </c>
      <c r="L21">
        <v>1.0132000000000001</v>
      </c>
      <c r="M21">
        <v>86.013999999999996</v>
      </c>
      <c r="N21">
        <v>90.463999999999999</v>
      </c>
      <c r="O21">
        <v>88.018000000000001</v>
      </c>
      <c r="P21">
        <v>17.600000000000001</v>
      </c>
      <c r="Q21">
        <v>24.2</v>
      </c>
      <c r="R21">
        <v>19.2</v>
      </c>
      <c r="S21">
        <v>5.4</v>
      </c>
      <c r="T21" s="16">
        <v>16</v>
      </c>
      <c r="U21" s="23">
        <f t="shared" si="1"/>
        <v>2995</v>
      </c>
      <c r="V21" s="16"/>
      <c r="W21" s="109"/>
      <c r="X21" s="109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7443169</v>
      </c>
      <c r="E22">
        <v>1373651</v>
      </c>
      <c r="F22">
        <v>7.1547869999999998</v>
      </c>
      <c r="G22">
        <v>0</v>
      </c>
      <c r="H22">
        <v>88.927000000000007</v>
      </c>
      <c r="I22">
        <v>20.3</v>
      </c>
      <c r="J22">
        <v>120</v>
      </c>
      <c r="K22">
        <v>222.8</v>
      </c>
      <c r="L22">
        <v>1.0132000000000001</v>
      </c>
      <c r="M22">
        <v>86.105000000000004</v>
      </c>
      <c r="N22">
        <v>91.814999999999998</v>
      </c>
      <c r="O22">
        <v>88.236000000000004</v>
      </c>
      <c r="P22">
        <v>17.7</v>
      </c>
      <c r="Q22">
        <v>24.9</v>
      </c>
      <c r="R22">
        <v>19</v>
      </c>
      <c r="S22">
        <v>5.39</v>
      </c>
      <c r="T22" s="16">
        <v>15</v>
      </c>
      <c r="U22" s="23">
        <f t="shared" si="1"/>
        <v>2872</v>
      </c>
      <c r="V22" s="16"/>
      <c r="W22" s="109"/>
      <c r="X22" s="109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7440297</v>
      </c>
      <c r="E23">
        <v>1373250</v>
      </c>
      <c r="F23">
        <v>7.2607629999999999</v>
      </c>
      <c r="G23">
        <v>0</v>
      </c>
      <c r="H23">
        <v>91.998999999999995</v>
      </c>
      <c r="I23">
        <v>19.399999999999999</v>
      </c>
      <c r="J23">
        <v>80.400000000000006</v>
      </c>
      <c r="K23">
        <v>264.39999999999998</v>
      </c>
      <c r="L23">
        <v>1.0134000000000001</v>
      </c>
      <c r="M23">
        <v>89.412000000000006</v>
      </c>
      <c r="N23">
        <v>93.614000000000004</v>
      </c>
      <c r="O23">
        <v>89.712000000000003</v>
      </c>
      <c r="P23">
        <v>16.399999999999999</v>
      </c>
      <c r="Q23">
        <v>23.9</v>
      </c>
      <c r="R23">
        <v>19.100000000000001</v>
      </c>
      <c r="S23">
        <v>5.39</v>
      </c>
      <c r="T23" s="22">
        <v>14</v>
      </c>
      <c r="U23" s="23">
        <f t="shared" si="1"/>
        <v>1922</v>
      </c>
      <c r="V23" s="24">
        <v>15</v>
      </c>
      <c r="W23" s="109"/>
      <c r="X23" s="109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7438375</v>
      </c>
      <c r="E24">
        <v>1372991</v>
      </c>
      <c r="F24">
        <v>7.5124709999999997</v>
      </c>
      <c r="G24">
        <v>0</v>
      </c>
      <c r="H24">
        <v>92.260999999999996</v>
      </c>
      <c r="I24">
        <v>20</v>
      </c>
      <c r="J24">
        <v>118.7</v>
      </c>
      <c r="K24">
        <v>161.1</v>
      </c>
      <c r="L24">
        <v>1.0144</v>
      </c>
      <c r="M24">
        <v>90.884</v>
      </c>
      <c r="N24">
        <v>94.239000000000004</v>
      </c>
      <c r="O24">
        <v>92.168999999999997</v>
      </c>
      <c r="P24">
        <v>15.3</v>
      </c>
      <c r="Q24">
        <v>24.4</v>
      </c>
      <c r="R24">
        <v>16.399999999999999</v>
      </c>
      <c r="S24">
        <v>5.42</v>
      </c>
      <c r="T24" s="16">
        <v>13</v>
      </c>
      <c r="U24" s="23">
        <f t="shared" si="1"/>
        <v>2835</v>
      </c>
      <c r="V24" s="16"/>
      <c r="W24" s="109"/>
      <c r="X24" s="109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7435540</v>
      </c>
      <c r="E25">
        <v>1372608</v>
      </c>
      <c r="F25">
        <v>7.4358329999999997</v>
      </c>
      <c r="G25">
        <v>0</v>
      </c>
      <c r="H25">
        <v>91.866</v>
      </c>
      <c r="I25">
        <v>18.8</v>
      </c>
      <c r="J25">
        <v>64.7</v>
      </c>
      <c r="K25">
        <v>213.2</v>
      </c>
      <c r="L25">
        <v>1.0137</v>
      </c>
      <c r="M25">
        <v>89.838999999999999</v>
      </c>
      <c r="N25">
        <v>94.441999999999993</v>
      </c>
      <c r="O25">
        <v>92.429000000000002</v>
      </c>
      <c r="P25">
        <v>12.9</v>
      </c>
      <c r="Q25">
        <v>24.9</v>
      </c>
      <c r="R25">
        <v>19.899999999999999</v>
      </c>
      <c r="S25">
        <v>5.4</v>
      </c>
      <c r="T25" s="16">
        <v>12</v>
      </c>
      <c r="U25" s="23">
        <f t="shared" si="1"/>
        <v>1579</v>
      </c>
      <c r="V25" s="16"/>
      <c r="W25" s="109"/>
      <c r="X25" s="109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7433961</v>
      </c>
      <c r="E26">
        <v>1372397</v>
      </c>
      <c r="F26">
        <v>7.4405659999999996</v>
      </c>
      <c r="G26">
        <v>0</v>
      </c>
      <c r="H26">
        <v>89.686000000000007</v>
      </c>
      <c r="I26">
        <v>19.5</v>
      </c>
      <c r="J26">
        <v>133.30000000000001</v>
      </c>
      <c r="K26">
        <v>169.7</v>
      </c>
      <c r="L26">
        <v>1.0146999999999999</v>
      </c>
      <c r="M26">
        <v>86.694000000000003</v>
      </c>
      <c r="N26">
        <v>92.619</v>
      </c>
      <c r="O26">
        <v>90.007999999999996</v>
      </c>
      <c r="P26">
        <v>13.2</v>
      </c>
      <c r="Q26">
        <v>21.8</v>
      </c>
      <c r="R26">
        <v>13.2</v>
      </c>
      <c r="S26">
        <v>5.4</v>
      </c>
      <c r="T26" s="16">
        <v>11</v>
      </c>
      <c r="U26" s="23">
        <f t="shared" si="1"/>
        <v>3179</v>
      </c>
      <c r="V26" s="16"/>
      <c r="W26" s="109"/>
      <c r="X26" s="109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7430782</v>
      </c>
      <c r="E27">
        <v>1371957</v>
      </c>
      <c r="F27">
        <v>7.062379</v>
      </c>
      <c r="G27">
        <v>0</v>
      </c>
      <c r="H27">
        <v>90.281000000000006</v>
      </c>
      <c r="I27">
        <v>19.899999999999999</v>
      </c>
      <c r="J27">
        <v>147.9</v>
      </c>
      <c r="K27">
        <v>171.2</v>
      </c>
      <c r="L27">
        <v>1.0129999999999999</v>
      </c>
      <c r="M27">
        <v>86.858000000000004</v>
      </c>
      <c r="N27">
        <v>92.757999999999996</v>
      </c>
      <c r="O27">
        <v>87.116</v>
      </c>
      <c r="P27">
        <v>18.3</v>
      </c>
      <c r="Q27">
        <v>22.1</v>
      </c>
      <c r="R27">
        <v>19.5</v>
      </c>
      <c r="S27">
        <v>5.4</v>
      </c>
      <c r="T27" s="16">
        <v>10</v>
      </c>
      <c r="U27" s="23">
        <f t="shared" si="1"/>
        <v>3544</v>
      </c>
      <c r="V27" s="16"/>
      <c r="W27" s="109"/>
      <c r="X27" s="109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7427238</v>
      </c>
      <c r="E28">
        <v>1371470</v>
      </c>
      <c r="F28">
        <v>7.2408029999999997</v>
      </c>
      <c r="G28">
        <v>0</v>
      </c>
      <c r="H28">
        <v>89.519000000000005</v>
      </c>
      <c r="I28">
        <v>20.100000000000001</v>
      </c>
      <c r="J28">
        <v>147.5</v>
      </c>
      <c r="K28">
        <v>176.6</v>
      </c>
      <c r="L28">
        <v>1.0134000000000001</v>
      </c>
      <c r="M28">
        <v>86.48</v>
      </c>
      <c r="N28">
        <v>92.725999999999999</v>
      </c>
      <c r="O28">
        <v>89.531000000000006</v>
      </c>
      <c r="P28">
        <v>18.3</v>
      </c>
      <c r="Q28">
        <v>24.5</v>
      </c>
      <c r="R28">
        <v>19.3</v>
      </c>
      <c r="S28">
        <v>5.41</v>
      </c>
      <c r="T28" s="16">
        <v>9</v>
      </c>
      <c r="U28" s="23">
        <f t="shared" si="1"/>
        <v>3535</v>
      </c>
      <c r="V28" s="16"/>
      <c r="W28" s="109"/>
      <c r="X28" s="109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7423703</v>
      </c>
      <c r="E29">
        <v>1370980</v>
      </c>
      <c r="F29">
        <v>7.2324060000000001</v>
      </c>
      <c r="G29">
        <v>0</v>
      </c>
      <c r="H29">
        <v>89.356999999999999</v>
      </c>
      <c r="I29">
        <v>20.3</v>
      </c>
      <c r="J29">
        <v>147.19999999999999</v>
      </c>
      <c r="K29">
        <v>176.3</v>
      </c>
      <c r="L29">
        <v>1.0134000000000001</v>
      </c>
      <c r="M29">
        <v>86.602999999999994</v>
      </c>
      <c r="N29">
        <v>92.088999999999999</v>
      </c>
      <c r="O29">
        <v>89.203999999999994</v>
      </c>
      <c r="P29">
        <v>17.7</v>
      </c>
      <c r="Q29">
        <v>24.7</v>
      </c>
      <c r="R29">
        <v>18.8</v>
      </c>
      <c r="S29">
        <v>5.41</v>
      </c>
      <c r="T29" s="16">
        <v>8</v>
      </c>
      <c r="U29" s="23">
        <f t="shared" si="1"/>
        <v>3536</v>
      </c>
      <c r="V29" s="16"/>
      <c r="W29" s="109"/>
      <c r="X29" s="109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7420167</v>
      </c>
      <c r="E30">
        <v>1370489</v>
      </c>
      <c r="F30">
        <v>7.0228770000000003</v>
      </c>
      <c r="G30">
        <v>0</v>
      </c>
      <c r="H30">
        <v>91.715000000000003</v>
      </c>
      <c r="I30">
        <v>20</v>
      </c>
      <c r="J30">
        <v>89.7</v>
      </c>
      <c r="K30">
        <v>211.7</v>
      </c>
      <c r="L30">
        <v>1.0128999999999999</v>
      </c>
      <c r="M30">
        <v>86.606999999999999</v>
      </c>
      <c r="N30">
        <v>93.320999999999998</v>
      </c>
      <c r="O30">
        <v>86.608000000000004</v>
      </c>
      <c r="P30">
        <v>16.5</v>
      </c>
      <c r="Q30">
        <v>27.5</v>
      </c>
      <c r="R30">
        <v>19.600000000000001</v>
      </c>
      <c r="S30">
        <v>5.22</v>
      </c>
      <c r="T30" s="22">
        <v>7</v>
      </c>
      <c r="U30" s="23">
        <f t="shared" si="1"/>
        <v>2158</v>
      </c>
      <c r="V30" s="24">
        <v>8</v>
      </c>
      <c r="W30" s="102"/>
      <c r="X30" s="101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7418009</v>
      </c>
      <c r="E31">
        <v>1370197</v>
      </c>
      <c r="F31">
        <v>7.5437880000000002</v>
      </c>
      <c r="G31">
        <v>0</v>
      </c>
      <c r="H31">
        <v>91.703999999999994</v>
      </c>
      <c r="I31">
        <v>20</v>
      </c>
      <c r="J31">
        <v>107.9</v>
      </c>
      <c r="K31">
        <v>170</v>
      </c>
      <c r="L31">
        <v>1.0144</v>
      </c>
      <c r="M31">
        <v>88.236000000000004</v>
      </c>
      <c r="N31">
        <v>93.915999999999997</v>
      </c>
      <c r="O31">
        <v>92.635999999999996</v>
      </c>
      <c r="P31">
        <v>16</v>
      </c>
      <c r="Q31">
        <v>24.2</v>
      </c>
      <c r="R31">
        <v>16.5</v>
      </c>
      <c r="S31">
        <v>5.22</v>
      </c>
      <c r="T31" s="16">
        <v>6</v>
      </c>
      <c r="U31" s="23">
        <f t="shared" si="1"/>
        <v>2574</v>
      </c>
      <c r="V31" s="5"/>
      <c r="W31" s="109"/>
      <c r="X31" s="109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7415435</v>
      </c>
      <c r="E32">
        <v>1369847</v>
      </c>
      <c r="F32">
        <v>7.2927439999999999</v>
      </c>
      <c r="G32">
        <v>0</v>
      </c>
      <c r="H32">
        <v>90.739000000000004</v>
      </c>
      <c r="I32">
        <v>20.6</v>
      </c>
      <c r="J32">
        <v>140.1</v>
      </c>
      <c r="K32">
        <v>182.5</v>
      </c>
      <c r="L32">
        <v>1.0136000000000001</v>
      </c>
      <c r="M32">
        <v>87.400999999999996</v>
      </c>
      <c r="N32">
        <v>92.725999999999999</v>
      </c>
      <c r="O32">
        <v>89.995000000000005</v>
      </c>
      <c r="P32">
        <v>17.8</v>
      </c>
      <c r="Q32">
        <v>25.2</v>
      </c>
      <c r="R32">
        <v>18.600000000000001</v>
      </c>
      <c r="S32">
        <v>5.21</v>
      </c>
      <c r="T32" s="16">
        <v>5</v>
      </c>
      <c r="U32" s="23">
        <f t="shared" si="1"/>
        <v>3362</v>
      </c>
      <c r="V32" s="5"/>
      <c r="W32" s="109"/>
      <c r="X32" s="109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7412073</v>
      </c>
      <c r="E33">
        <v>1369386</v>
      </c>
      <c r="F33">
        <v>7.1329650000000004</v>
      </c>
      <c r="G33">
        <v>0</v>
      </c>
      <c r="H33">
        <v>88.853999999999999</v>
      </c>
      <c r="I33">
        <v>20.5</v>
      </c>
      <c r="J33">
        <v>148.1</v>
      </c>
      <c r="K33">
        <v>174.4</v>
      </c>
      <c r="L33">
        <v>1.0132000000000001</v>
      </c>
      <c r="M33">
        <v>86.695999999999998</v>
      </c>
      <c r="N33">
        <v>92.106999999999999</v>
      </c>
      <c r="O33">
        <v>87.888999999999996</v>
      </c>
      <c r="P33">
        <v>17.3</v>
      </c>
      <c r="Q33">
        <v>25</v>
      </c>
      <c r="R33">
        <v>18.899999999999999</v>
      </c>
      <c r="S33">
        <v>5.22</v>
      </c>
      <c r="T33" s="16">
        <v>4</v>
      </c>
      <c r="U33" s="23">
        <f t="shared" si="1"/>
        <v>3551</v>
      </c>
      <c r="V33" s="5"/>
      <c r="W33" s="109"/>
      <c r="X33" s="109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7408522</v>
      </c>
      <c r="E34">
        <v>1368890</v>
      </c>
      <c r="F34">
        <v>7.0760449999999997</v>
      </c>
      <c r="G34">
        <v>0</v>
      </c>
      <c r="H34">
        <v>88.103999999999999</v>
      </c>
      <c r="I34">
        <v>20.2</v>
      </c>
      <c r="J34">
        <v>149.80000000000001</v>
      </c>
      <c r="K34">
        <v>174.3</v>
      </c>
      <c r="L34">
        <v>1.0129999999999999</v>
      </c>
      <c r="M34">
        <v>85.667000000000002</v>
      </c>
      <c r="N34">
        <v>90.394000000000005</v>
      </c>
      <c r="O34">
        <v>87.150999999999996</v>
      </c>
      <c r="P34">
        <v>17.2</v>
      </c>
      <c r="Q34">
        <v>24.6</v>
      </c>
      <c r="R34">
        <v>19</v>
      </c>
      <c r="S34">
        <v>5.22</v>
      </c>
      <c r="T34" s="16">
        <v>3</v>
      </c>
      <c r="U34" s="23">
        <f t="shared" si="1"/>
        <v>3592</v>
      </c>
      <c r="V34" s="5"/>
      <c r="W34" s="109"/>
      <c r="X34" s="109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7404930</v>
      </c>
      <c r="E35">
        <v>1368385</v>
      </c>
      <c r="F35">
        <v>7.0614990000000004</v>
      </c>
      <c r="G35">
        <v>0</v>
      </c>
      <c r="H35">
        <v>88.314999999999998</v>
      </c>
      <c r="I35">
        <v>20.3</v>
      </c>
      <c r="J35">
        <v>148.9</v>
      </c>
      <c r="K35">
        <v>177.3</v>
      </c>
      <c r="L35">
        <v>1.0130999999999999</v>
      </c>
      <c r="M35">
        <v>86.247</v>
      </c>
      <c r="N35">
        <v>90.227000000000004</v>
      </c>
      <c r="O35">
        <v>86.813000000000002</v>
      </c>
      <c r="P35">
        <v>17.899999999999999</v>
      </c>
      <c r="Q35">
        <v>24.5</v>
      </c>
      <c r="R35">
        <v>18.600000000000001</v>
      </c>
      <c r="S35">
        <v>5.22</v>
      </c>
      <c r="T35" s="16">
        <v>2</v>
      </c>
      <c r="U35" s="23">
        <f t="shared" si="1"/>
        <v>3572</v>
      </c>
      <c r="V35" s="5"/>
      <c r="W35" s="109"/>
      <c r="X35" s="109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7401358</v>
      </c>
      <c r="E36">
        <v>1367884</v>
      </c>
      <c r="F36">
        <v>7.0950410000000002</v>
      </c>
      <c r="G36">
        <v>0</v>
      </c>
      <c r="H36">
        <v>89.834000000000003</v>
      </c>
      <c r="I36">
        <v>20.7</v>
      </c>
      <c r="J36">
        <v>143.19999999999999</v>
      </c>
      <c r="K36">
        <v>173.5</v>
      </c>
      <c r="L36">
        <v>1.0129999999999999</v>
      </c>
      <c r="M36">
        <v>87.087999999999994</v>
      </c>
      <c r="N36">
        <v>92.926000000000002</v>
      </c>
      <c r="O36">
        <v>87.551000000000002</v>
      </c>
      <c r="P36">
        <v>17.399999999999999</v>
      </c>
      <c r="Q36">
        <v>25.8</v>
      </c>
      <c r="R36">
        <v>19.399999999999999</v>
      </c>
      <c r="S36">
        <v>5.22</v>
      </c>
      <c r="T36" s="16">
        <v>1</v>
      </c>
      <c r="U36" s="23">
        <f t="shared" si="1"/>
        <v>3433</v>
      </c>
      <c r="V36" s="5"/>
      <c r="W36" s="109"/>
      <c r="X36" s="109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7397925</v>
      </c>
      <c r="E37">
        <v>1367409</v>
      </c>
      <c r="F37">
        <v>7.1929860000000003</v>
      </c>
      <c r="G37">
        <v>0</v>
      </c>
      <c r="H37">
        <v>91.823999999999998</v>
      </c>
      <c r="I37">
        <v>20.8</v>
      </c>
      <c r="J37">
        <v>98.1</v>
      </c>
      <c r="K37">
        <v>206.3</v>
      </c>
      <c r="L37">
        <v>1.0133000000000001</v>
      </c>
      <c r="M37">
        <v>87.763000000000005</v>
      </c>
      <c r="N37">
        <v>93.67</v>
      </c>
      <c r="O37">
        <v>88.802000000000007</v>
      </c>
      <c r="P37">
        <v>15.7</v>
      </c>
      <c r="Q37">
        <v>26.5</v>
      </c>
      <c r="R37">
        <v>19.100000000000001</v>
      </c>
      <c r="S37">
        <v>5.22</v>
      </c>
      <c r="T37" s="1"/>
      <c r="U37" s="26"/>
      <c r="V37" s="5"/>
      <c r="W37" s="102"/>
      <c r="X37" s="101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0"/>
      <c r="X38" s="300"/>
      <c r="Y38" s="3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1"/>
      <c r="Y39" s="30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1"/>
      <c r="X40" s="301"/>
      <c r="Y40" s="30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1"/>
      <c r="X41" s="301"/>
      <c r="Y41" s="301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8" t="s">
        <v>127</v>
      </c>
      <c r="X1" s="298" t="s">
        <v>128</v>
      </c>
      <c r="Y1" s="299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8"/>
      <c r="X2" s="298"/>
      <c r="Y2" s="299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8"/>
      <c r="X3" s="298"/>
      <c r="Y3" s="299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8"/>
      <c r="X4" s="298"/>
      <c r="Y4" s="29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8"/>
      <c r="X5" s="298"/>
      <c r="Y5" s="299"/>
    </row>
    <row r="6" spans="1:25">
      <c r="A6" s="21">
        <v>32</v>
      </c>
      <c r="D6">
        <v>425185</v>
      </c>
      <c r="T6" s="22">
        <v>31</v>
      </c>
      <c r="U6" s="23">
        <f>D6-D7</f>
        <v>0</v>
      </c>
      <c r="V6" s="4"/>
      <c r="W6" s="239"/>
      <c r="X6" s="239"/>
      <c r="Y6" s="248"/>
    </row>
    <row r="7" spans="1:25">
      <c r="A7" s="21">
        <v>31</v>
      </c>
      <c r="D7">
        <v>425185</v>
      </c>
      <c r="T7" s="22">
        <v>30</v>
      </c>
      <c r="U7" s="23">
        <f>D7-D8</f>
        <v>729</v>
      </c>
      <c r="V7" s="24">
        <v>1</v>
      </c>
      <c r="W7" s="122"/>
      <c r="X7" s="122"/>
      <c r="Y7" s="237">
        <f t="shared" ref="Y7:Y36" si="0">((X7*100)/D7)-100</f>
        <v>-100</v>
      </c>
    </row>
    <row r="8" spans="1:25">
      <c r="A8" s="16">
        <v>30</v>
      </c>
      <c r="D8">
        <v>424456</v>
      </c>
      <c r="T8" s="16">
        <v>29</v>
      </c>
      <c r="U8" s="23">
        <f>D8-D9</f>
        <v>999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423457</v>
      </c>
      <c r="E9">
        <v>59969</v>
      </c>
      <c r="F9">
        <v>7.0767300000000004</v>
      </c>
      <c r="G9">
        <v>0</v>
      </c>
      <c r="H9">
        <v>86.679000000000002</v>
      </c>
      <c r="I9">
        <v>14.9</v>
      </c>
      <c r="J9">
        <v>9.5</v>
      </c>
      <c r="K9">
        <v>366.5</v>
      </c>
      <c r="L9">
        <v>1.0134000000000001</v>
      </c>
      <c r="M9">
        <v>85.415000000000006</v>
      </c>
      <c r="N9">
        <v>88.489000000000004</v>
      </c>
      <c r="O9">
        <v>86.292000000000002</v>
      </c>
      <c r="P9">
        <v>4.0999999999999996</v>
      </c>
      <c r="Q9">
        <v>26.6</v>
      </c>
      <c r="R9">
        <v>16.600000000000001</v>
      </c>
      <c r="S9">
        <v>5.64</v>
      </c>
      <c r="T9" s="22">
        <v>28</v>
      </c>
      <c r="U9" s="23">
        <f t="shared" ref="U9:U36" si="1">D9-D10</f>
        <v>231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423226</v>
      </c>
      <c r="E10">
        <v>59937</v>
      </c>
      <c r="F10">
        <v>7.2600090000000002</v>
      </c>
      <c r="G10">
        <v>0</v>
      </c>
      <c r="H10">
        <v>86.99</v>
      </c>
      <c r="I10">
        <v>16.399999999999999</v>
      </c>
      <c r="J10">
        <v>0</v>
      </c>
      <c r="K10">
        <v>0</v>
      </c>
      <c r="L10">
        <v>1.0147999999999999</v>
      </c>
      <c r="M10">
        <v>85.629000000000005</v>
      </c>
      <c r="N10">
        <v>88.637</v>
      </c>
      <c r="O10">
        <v>86.227999999999994</v>
      </c>
      <c r="P10">
        <v>7.9</v>
      </c>
      <c r="Q10">
        <v>30.1</v>
      </c>
      <c r="R10">
        <v>9.5</v>
      </c>
      <c r="S10">
        <v>5.64</v>
      </c>
      <c r="T10" s="16">
        <v>27</v>
      </c>
      <c r="U10" s="23">
        <f t="shared" si="1"/>
        <v>3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423223</v>
      </c>
      <c r="E11">
        <v>59936</v>
      </c>
      <c r="F11">
        <v>7.2854729999999996</v>
      </c>
      <c r="G11">
        <v>0</v>
      </c>
      <c r="H11">
        <v>86.856999999999999</v>
      </c>
      <c r="I11">
        <v>14.1</v>
      </c>
      <c r="J11">
        <v>0</v>
      </c>
      <c r="K11">
        <v>0</v>
      </c>
      <c r="L11">
        <v>1.0148999999999999</v>
      </c>
      <c r="M11">
        <v>85.375</v>
      </c>
      <c r="N11">
        <v>88.171000000000006</v>
      </c>
      <c r="O11">
        <v>86.322000000000003</v>
      </c>
      <c r="P11">
        <v>6</v>
      </c>
      <c r="Q11">
        <v>23.6</v>
      </c>
      <c r="R11">
        <v>8.8000000000000007</v>
      </c>
      <c r="S11">
        <v>5.64</v>
      </c>
      <c r="T11" s="16">
        <v>26</v>
      </c>
      <c r="U11" s="23">
        <f t="shared" si="1"/>
        <v>2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423221</v>
      </c>
      <c r="E12">
        <v>59936</v>
      </c>
      <c r="F12">
        <v>7.2633020000000004</v>
      </c>
      <c r="G12">
        <v>0</v>
      </c>
      <c r="H12">
        <v>88.024000000000001</v>
      </c>
      <c r="I12">
        <v>14.4</v>
      </c>
      <c r="J12">
        <v>0</v>
      </c>
      <c r="K12">
        <v>0</v>
      </c>
      <c r="L12">
        <v>1.0146999999999999</v>
      </c>
      <c r="M12">
        <v>86.349000000000004</v>
      </c>
      <c r="N12">
        <v>89.450999999999993</v>
      </c>
      <c r="O12">
        <v>86.498999999999995</v>
      </c>
      <c r="P12">
        <v>7.7</v>
      </c>
      <c r="Q12">
        <v>25.4</v>
      </c>
      <c r="R12">
        <v>10.1</v>
      </c>
      <c r="S12">
        <v>5.64</v>
      </c>
      <c r="T12" s="16">
        <v>25</v>
      </c>
      <c r="U12" s="23">
        <f t="shared" si="1"/>
        <v>0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423221</v>
      </c>
      <c r="E13">
        <v>59936</v>
      </c>
      <c r="F13">
        <v>7.2763030000000004</v>
      </c>
      <c r="G13">
        <v>0</v>
      </c>
      <c r="H13">
        <v>86.724999999999994</v>
      </c>
      <c r="I13">
        <v>12.7</v>
      </c>
      <c r="J13">
        <v>0</v>
      </c>
      <c r="K13">
        <v>0</v>
      </c>
      <c r="L13">
        <v>1.0148999999999999</v>
      </c>
      <c r="M13">
        <v>84.846999999999994</v>
      </c>
      <c r="N13">
        <v>89.540999999999997</v>
      </c>
      <c r="O13">
        <v>86.356999999999999</v>
      </c>
      <c r="P13">
        <v>7.5</v>
      </c>
      <c r="Q13">
        <v>21.7</v>
      </c>
      <c r="R13">
        <v>9.1999999999999993</v>
      </c>
      <c r="S13">
        <v>5.66</v>
      </c>
      <c r="T13" s="16">
        <v>24</v>
      </c>
      <c r="U13" s="23">
        <f t="shared" si="1"/>
        <v>2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423219</v>
      </c>
      <c r="E14">
        <v>59936</v>
      </c>
      <c r="F14">
        <v>7.2265170000000003</v>
      </c>
      <c r="G14">
        <v>0</v>
      </c>
      <c r="H14">
        <v>85.656999999999996</v>
      </c>
      <c r="I14">
        <v>15.7</v>
      </c>
      <c r="J14">
        <v>84.1</v>
      </c>
      <c r="K14">
        <v>196</v>
      </c>
      <c r="L14">
        <v>1.0144</v>
      </c>
      <c r="M14">
        <v>82.734999999999999</v>
      </c>
      <c r="N14">
        <v>88.629000000000005</v>
      </c>
      <c r="O14">
        <v>86.6</v>
      </c>
      <c r="P14">
        <v>11.2</v>
      </c>
      <c r="Q14">
        <v>18.7</v>
      </c>
      <c r="R14">
        <v>11.7</v>
      </c>
      <c r="S14">
        <v>5.66</v>
      </c>
      <c r="T14" s="16">
        <v>23</v>
      </c>
      <c r="U14" s="23">
        <f t="shared" si="1"/>
        <v>1992</v>
      </c>
      <c r="V14" s="16"/>
      <c r="W14" s="109"/>
      <c r="X14" s="109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421227</v>
      </c>
      <c r="E15">
        <v>59652</v>
      </c>
      <c r="F15">
        <v>7.2503700000000002</v>
      </c>
      <c r="G15">
        <v>0</v>
      </c>
      <c r="H15">
        <v>88.772000000000006</v>
      </c>
      <c r="I15">
        <v>16.8</v>
      </c>
      <c r="J15">
        <v>100.7</v>
      </c>
      <c r="K15">
        <v>244.1</v>
      </c>
      <c r="L15">
        <v>1.0139</v>
      </c>
      <c r="M15">
        <v>86.631</v>
      </c>
      <c r="N15">
        <v>90.05</v>
      </c>
      <c r="O15">
        <v>88.388999999999996</v>
      </c>
      <c r="P15">
        <v>14.8</v>
      </c>
      <c r="Q15">
        <v>20.5</v>
      </c>
      <c r="R15">
        <v>15.8</v>
      </c>
      <c r="S15">
        <v>5.65</v>
      </c>
      <c r="T15" s="16">
        <v>22</v>
      </c>
      <c r="U15" s="23">
        <f t="shared" si="1"/>
        <v>2393</v>
      </c>
      <c r="V15" s="16"/>
      <c r="W15" s="109"/>
      <c r="X15" s="109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418834</v>
      </c>
      <c r="E16">
        <v>59322</v>
      </c>
      <c r="F16">
        <v>7.1377090000000001</v>
      </c>
      <c r="G16">
        <v>0</v>
      </c>
      <c r="H16">
        <v>89.266999999999996</v>
      </c>
      <c r="I16">
        <v>15.8</v>
      </c>
      <c r="J16">
        <v>30.5</v>
      </c>
      <c r="K16">
        <v>270.89999999999998</v>
      </c>
      <c r="L16">
        <v>1.0135000000000001</v>
      </c>
      <c r="M16">
        <v>86.617000000000004</v>
      </c>
      <c r="N16">
        <v>91.153999999999996</v>
      </c>
      <c r="O16">
        <v>87.21</v>
      </c>
      <c r="P16">
        <v>10.6</v>
      </c>
      <c r="Q16">
        <v>25.9</v>
      </c>
      <c r="R16">
        <v>16.8</v>
      </c>
      <c r="S16">
        <v>5.65</v>
      </c>
      <c r="T16" s="22">
        <v>21</v>
      </c>
      <c r="U16" s="23">
        <f t="shared" si="1"/>
        <v>717</v>
      </c>
      <c r="V16" s="24">
        <v>22</v>
      </c>
      <c r="W16" s="109"/>
      <c r="X16" s="109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418117</v>
      </c>
      <c r="E17">
        <v>59223</v>
      </c>
      <c r="F17">
        <v>7.5513570000000003</v>
      </c>
      <c r="G17">
        <v>0</v>
      </c>
      <c r="H17">
        <v>89.254000000000005</v>
      </c>
      <c r="I17">
        <v>16.8</v>
      </c>
      <c r="J17">
        <v>28.4</v>
      </c>
      <c r="K17">
        <v>204</v>
      </c>
      <c r="L17">
        <v>1.0153000000000001</v>
      </c>
      <c r="M17">
        <v>86.262</v>
      </c>
      <c r="N17">
        <v>91.504999999999995</v>
      </c>
      <c r="O17">
        <v>90.552000000000007</v>
      </c>
      <c r="P17">
        <v>9.1999999999999993</v>
      </c>
      <c r="Q17">
        <v>24.2</v>
      </c>
      <c r="R17">
        <v>10.7</v>
      </c>
      <c r="S17">
        <v>5.66</v>
      </c>
      <c r="T17" s="16">
        <v>20</v>
      </c>
      <c r="U17" s="23">
        <f t="shared" si="1"/>
        <v>633</v>
      </c>
      <c r="V17" s="16"/>
      <c r="W17" s="109"/>
      <c r="X17" s="109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417484</v>
      </c>
      <c r="E18">
        <v>59135</v>
      </c>
      <c r="F18">
        <v>7.1495920000000002</v>
      </c>
      <c r="G18">
        <v>0</v>
      </c>
      <c r="H18">
        <v>87.962000000000003</v>
      </c>
      <c r="I18">
        <v>17</v>
      </c>
      <c r="J18">
        <v>94.7</v>
      </c>
      <c r="K18">
        <v>232</v>
      </c>
      <c r="L18">
        <v>1.0135000000000001</v>
      </c>
      <c r="M18">
        <v>60.369</v>
      </c>
      <c r="N18">
        <v>93.882000000000005</v>
      </c>
      <c r="O18">
        <v>87.418999999999997</v>
      </c>
      <c r="P18">
        <v>13.1</v>
      </c>
      <c r="Q18">
        <v>21.9</v>
      </c>
      <c r="R18">
        <v>16.899999999999999</v>
      </c>
      <c r="S18">
        <v>5.66</v>
      </c>
      <c r="T18" s="16">
        <v>19</v>
      </c>
      <c r="U18" s="23">
        <f t="shared" si="1"/>
        <v>2237</v>
      </c>
      <c r="V18" s="16"/>
      <c r="W18" s="109"/>
      <c r="X18" s="109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415247</v>
      </c>
      <c r="E19">
        <v>58823</v>
      </c>
      <c r="F19">
        <v>7.3350900000000001</v>
      </c>
      <c r="G19">
        <v>0</v>
      </c>
      <c r="H19">
        <v>89.433999999999997</v>
      </c>
      <c r="I19">
        <v>17</v>
      </c>
      <c r="J19">
        <v>93.8</v>
      </c>
      <c r="K19">
        <v>261.10000000000002</v>
      </c>
      <c r="L19">
        <v>1.0138</v>
      </c>
      <c r="M19">
        <v>86.328999999999994</v>
      </c>
      <c r="N19">
        <v>92.539000000000001</v>
      </c>
      <c r="O19">
        <v>90.28</v>
      </c>
      <c r="P19">
        <v>12.6</v>
      </c>
      <c r="Q19">
        <v>21.5</v>
      </c>
      <c r="R19">
        <v>17.8</v>
      </c>
      <c r="S19">
        <v>5.66</v>
      </c>
      <c r="T19" s="16">
        <v>18</v>
      </c>
      <c r="U19" s="23">
        <f t="shared" si="1"/>
        <v>2219</v>
      </c>
      <c r="V19" s="16"/>
      <c r="W19" s="109"/>
      <c r="X19" s="109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413028</v>
      </c>
      <c r="E20">
        <v>58518</v>
      </c>
      <c r="F20">
        <v>7.2482280000000001</v>
      </c>
      <c r="G20">
        <v>0</v>
      </c>
      <c r="H20">
        <v>89.2</v>
      </c>
      <c r="I20">
        <v>16.2</v>
      </c>
      <c r="J20">
        <v>94.6</v>
      </c>
      <c r="K20">
        <v>343.7</v>
      </c>
      <c r="L20">
        <v>1.0137</v>
      </c>
      <c r="M20">
        <v>85.399000000000001</v>
      </c>
      <c r="N20">
        <v>91.632000000000005</v>
      </c>
      <c r="O20">
        <v>88.869</v>
      </c>
      <c r="P20">
        <v>10.4</v>
      </c>
      <c r="Q20">
        <v>20.399999999999999</v>
      </c>
      <c r="R20">
        <v>17.2</v>
      </c>
      <c r="S20">
        <v>5.66</v>
      </c>
      <c r="T20" s="16">
        <v>17</v>
      </c>
      <c r="U20" s="23">
        <f t="shared" si="1"/>
        <v>2228</v>
      </c>
      <c r="V20" s="16"/>
      <c r="W20" s="109"/>
      <c r="X20" s="109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410800</v>
      </c>
      <c r="E21">
        <v>58212</v>
      </c>
      <c r="F21">
        <v>7.1351950000000004</v>
      </c>
      <c r="G21">
        <v>0</v>
      </c>
      <c r="H21">
        <v>87.781999999999996</v>
      </c>
      <c r="I21">
        <v>16.7</v>
      </c>
      <c r="J21">
        <v>96.8</v>
      </c>
      <c r="K21">
        <v>249.6</v>
      </c>
      <c r="L21">
        <v>1.0135000000000001</v>
      </c>
      <c r="M21">
        <v>84.826999999999998</v>
      </c>
      <c r="N21">
        <v>90.048000000000002</v>
      </c>
      <c r="O21">
        <v>87.090999999999994</v>
      </c>
      <c r="P21">
        <v>12.4</v>
      </c>
      <c r="Q21">
        <v>21.4</v>
      </c>
      <c r="R21">
        <v>16.600000000000001</v>
      </c>
      <c r="S21">
        <v>5.66</v>
      </c>
      <c r="T21" s="16">
        <v>16</v>
      </c>
      <c r="U21" s="23">
        <f t="shared" si="1"/>
        <v>2286</v>
      </c>
      <c r="V21" s="16"/>
      <c r="W21" s="109"/>
      <c r="X21" s="109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408514</v>
      </c>
      <c r="E22">
        <v>57894</v>
      </c>
      <c r="F22">
        <v>7.2248229999999998</v>
      </c>
      <c r="G22">
        <v>0</v>
      </c>
      <c r="H22">
        <v>88.284999999999997</v>
      </c>
      <c r="I22">
        <v>16.8</v>
      </c>
      <c r="J22">
        <v>92.6</v>
      </c>
      <c r="K22">
        <v>307.3</v>
      </c>
      <c r="L22">
        <v>1.014</v>
      </c>
      <c r="M22">
        <v>85.281999999999996</v>
      </c>
      <c r="N22">
        <v>91.468999999999994</v>
      </c>
      <c r="O22">
        <v>87.697999999999993</v>
      </c>
      <c r="P22">
        <v>12.9</v>
      </c>
      <c r="Q22">
        <v>21.5</v>
      </c>
      <c r="R22">
        <v>14.9</v>
      </c>
      <c r="S22">
        <v>5.65</v>
      </c>
      <c r="T22" s="16">
        <v>15</v>
      </c>
      <c r="U22" s="23">
        <f t="shared" si="1"/>
        <v>2201</v>
      </c>
      <c r="V22" s="16"/>
      <c r="W22" s="109"/>
      <c r="X22" s="109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406313</v>
      </c>
      <c r="E23">
        <v>57589</v>
      </c>
      <c r="F23">
        <v>7.2716770000000004</v>
      </c>
      <c r="G23">
        <v>0</v>
      </c>
      <c r="H23">
        <v>91.525999999999996</v>
      </c>
      <c r="I23">
        <v>16.899999999999999</v>
      </c>
      <c r="J23">
        <v>12.2</v>
      </c>
      <c r="K23">
        <v>268.2</v>
      </c>
      <c r="L23">
        <v>1.0138</v>
      </c>
      <c r="M23">
        <v>88.828999999999994</v>
      </c>
      <c r="N23">
        <v>93.403999999999996</v>
      </c>
      <c r="O23">
        <v>89.048000000000002</v>
      </c>
      <c r="P23">
        <v>6.3</v>
      </c>
      <c r="Q23">
        <v>30.9</v>
      </c>
      <c r="R23">
        <v>16.8</v>
      </c>
      <c r="S23">
        <v>5.66</v>
      </c>
      <c r="T23" s="22">
        <v>14</v>
      </c>
      <c r="U23" s="23">
        <f t="shared" si="1"/>
        <v>291</v>
      </c>
      <c r="V23" s="24">
        <v>15</v>
      </c>
      <c r="W23" s="109"/>
      <c r="X23" s="109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406022</v>
      </c>
      <c r="E24">
        <v>57550</v>
      </c>
      <c r="F24">
        <v>7.6061389999999998</v>
      </c>
      <c r="G24">
        <v>0</v>
      </c>
      <c r="H24">
        <v>91.844999999999999</v>
      </c>
      <c r="I24">
        <v>17</v>
      </c>
      <c r="J24">
        <v>0</v>
      </c>
      <c r="K24">
        <v>0</v>
      </c>
      <c r="L24">
        <v>1.0152000000000001</v>
      </c>
      <c r="M24">
        <v>90.317999999999998</v>
      </c>
      <c r="N24">
        <v>94.025000000000006</v>
      </c>
      <c r="O24">
        <v>91.741</v>
      </c>
      <c r="P24">
        <v>11</v>
      </c>
      <c r="Q24">
        <v>29.9</v>
      </c>
      <c r="R24">
        <v>11.9</v>
      </c>
      <c r="S24">
        <v>5.66</v>
      </c>
      <c r="T24" s="16">
        <v>13</v>
      </c>
      <c r="U24" s="23">
        <f t="shared" si="1"/>
        <v>2</v>
      </c>
      <c r="V24" s="16"/>
      <c r="W24" s="109"/>
      <c r="X24" s="109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406020</v>
      </c>
      <c r="E25">
        <v>57550</v>
      </c>
      <c r="F25">
        <v>7.6332680000000002</v>
      </c>
      <c r="G25">
        <v>0</v>
      </c>
      <c r="H25">
        <v>91.429000000000002</v>
      </c>
      <c r="I25">
        <v>15</v>
      </c>
      <c r="J25">
        <v>0</v>
      </c>
      <c r="K25">
        <v>0</v>
      </c>
      <c r="L25">
        <v>1.0154000000000001</v>
      </c>
      <c r="M25">
        <v>89.307000000000002</v>
      </c>
      <c r="N25">
        <v>94.149000000000001</v>
      </c>
      <c r="O25">
        <v>91.825000000000003</v>
      </c>
      <c r="P25">
        <v>9.1</v>
      </c>
      <c r="Q25">
        <v>27.6</v>
      </c>
      <c r="R25">
        <v>11.2</v>
      </c>
      <c r="S25">
        <v>5.66</v>
      </c>
      <c r="T25" s="16">
        <v>12</v>
      </c>
      <c r="U25" s="23">
        <f t="shared" si="1"/>
        <v>0</v>
      </c>
      <c r="V25" s="16"/>
      <c r="W25" s="109"/>
      <c r="X25" s="109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406020</v>
      </c>
      <c r="E26">
        <v>57550</v>
      </c>
      <c r="F26">
        <v>7.4570559999999997</v>
      </c>
      <c r="G26">
        <v>0</v>
      </c>
      <c r="H26">
        <v>89.126999999999995</v>
      </c>
      <c r="I26">
        <v>13.6</v>
      </c>
      <c r="J26">
        <v>50.7</v>
      </c>
      <c r="K26">
        <v>205.7</v>
      </c>
      <c r="L26">
        <v>1.0149999999999999</v>
      </c>
      <c r="M26">
        <v>85.787000000000006</v>
      </c>
      <c r="N26">
        <v>92.400999999999996</v>
      </c>
      <c r="O26">
        <v>89.438999999999993</v>
      </c>
      <c r="P26">
        <v>8.9</v>
      </c>
      <c r="Q26">
        <v>18.2</v>
      </c>
      <c r="R26">
        <v>11.1</v>
      </c>
      <c r="S26">
        <v>5.66</v>
      </c>
      <c r="T26" s="16">
        <v>11</v>
      </c>
      <c r="U26" s="23">
        <f t="shared" si="1"/>
        <v>1195</v>
      </c>
      <c r="V26" s="16"/>
      <c r="W26" s="109"/>
      <c r="X26" s="109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404825</v>
      </c>
      <c r="E27">
        <v>57384</v>
      </c>
      <c r="F27">
        <v>7.0891149999999996</v>
      </c>
      <c r="G27">
        <v>0</v>
      </c>
      <c r="H27">
        <v>89.834000000000003</v>
      </c>
      <c r="I27">
        <v>16</v>
      </c>
      <c r="J27">
        <v>96.9</v>
      </c>
      <c r="K27">
        <v>235.7</v>
      </c>
      <c r="L27">
        <v>1.0135000000000001</v>
      </c>
      <c r="M27">
        <v>85.962999999999994</v>
      </c>
      <c r="N27">
        <v>92.494</v>
      </c>
      <c r="O27">
        <v>86.162999999999997</v>
      </c>
      <c r="P27">
        <v>14</v>
      </c>
      <c r="Q27">
        <v>18.899999999999999</v>
      </c>
      <c r="R27">
        <v>15.7</v>
      </c>
      <c r="S27">
        <v>5.66</v>
      </c>
      <c r="T27" s="16">
        <v>10</v>
      </c>
      <c r="U27" s="23">
        <f t="shared" si="1"/>
        <v>2293</v>
      </c>
      <c r="V27" s="16"/>
      <c r="W27" s="109"/>
      <c r="X27" s="109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402532</v>
      </c>
      <c r="E28">
        <v>57071</v>
      </c>
      <c r="F28">
        <v>7.295382</v>
      </c>
      <c r="G28">
        <v>0</v>
      </c>
      <c r="H28">
        <v>88.906999999999996</v>
      </c>
      <c r="I28">
        <v>16.5</v>
      </c>
      <c r="J28">
        <v>100.7</v>
      </c>
      <c r="K28">
        <v>235.6</v>
      </c>
      <c r="L28">
        <v>1.014</v>
      </c>
      <c r="M28">
        <v>85.66</v>
      </c>
      <c r="N28">
        <v>92.418999999999997</v>
      </c>
      <c r="O28">
        <v>89.016999999999996</v>
      </c>
      <c r="P28">
        <v>14.2</v>
      </c>
      <c r="Q28">
        <v>19.899999999999999</v>
      </c>
      <c r="R28">
        <v>15.9</v>
      </c>
      <c r="S28">
        <v>5.65</v>
      </c>
      <c r="T28" s="16">
        <v>9</v>
      </c>
      <c r="U28" s="23">
        <f t="shared" si="1"/>
        <v>2394</v>
      </c>
      <c r="V28" s="16"/>
      <c r="W28" s="109"/>
      <c r="X28" s="109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400138</v>
      </c>
      <c r="E29">
        <v>56742</v>
      </c>
      <c r="F29">
        <v>7.2066470000000002</v>
      </c>
      <c r="G29">
        <v>0</v>
      </c>
      <c r="H29">
        <v>88.766999999999996</v>
      </c>
      <c r="I29">
        <v>16.7</v>
      </c>
      <c r="J29">
        <v>95.3</v>
      </c>
      <c r="K29">
        <v>260.60000000000002</v>
      </c>
      <c r="L29">
        <v>1.0135000000000001</v>
      </c>
      <c r="M29">
        <v>85.548000000000002</v>
      </c>
      <c r="N29">
        <v>91.813999999999993</v>
      </c>
      <c r="O29">
        <v>88.542000000000002</v>
      </c>
      <c r="P29">
        <v>13.8</v>
      </c>
      <c r="Q29">
        <v>20</v>
      </c>
      <c r="R29">
        <v>17.899999999999999</v>
      </c>
      <c r="S29">
        <v>5.67</v>
      </c>
      <c r="T29" s="16">
        <v>8</v>
      </c>
      <c r="U29" s="23">
        <f t="shared" si="1"/>
        <v>2256</v>
      </c>
      <c r="V29" s="16"/>
      <c r="W29" s="109"/>
      <c r="X29" s="109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397882</v>
      </c>
      <c r="E30">
        <v>56431</v>
      </c>
      <c r="F30">
        <v>6.9814920000000003</v>
      </c>
      <c r="G30">
        <v>0</v>
      </c>
      <c r="H30">
        <v>91.206000000000003</v>
      </c>
      <c r="I30">
        <v>16.100000000000001</v>
      </c>
      <c r="J30">
        <v>38.9</v>
      </c>
      <c r="K30">
        <v>247.4</v>
      </c>
      <c r="L30">
        <v>1.0129999999999999</v>
      </c>
      <c r="M30">
        <v>85.474999999999994</v>
      </c>
      <c r="N30">
        <v>93.040999999999997</v>
      </c>
      <c r="O30">
        <v>85.564999999999998</v>
      </c>
      <c r="P30">
        <v>10.8</v>
      </c>
      <c r="Q30">
        <v>24.4</v>
      </c>
      <c r="R30">
        <v>18.2</v>
      </c>
      <c r="S30">
        <v>5.71</v>
      </c>
      <c r="T30" s="22">
        <v>7</v>
      </c>
      <c r="U30" s="23">
        <f t="shared" si="1"/>
        <v>868</v>
      </c>
      <c r="V30" s="24">
        <v>8</v>
      </c>
      <c r="W30" s="109"/>
      <c r="X30" s="109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397014</v>
      </c>
      <c r="E31">
        <v>56313</v>
      </c>
      <c r="F31">
        <v>7.4280470000000003</v>
      </c>
      <c r="G31">
        <v>0</v>
      </c>
      <c r="H31">
        <v>91.221999999999994</v>
      </c>
      <c r="I31">
        <v>17</v>
      </c>
      <c r="J31">
        <v>68.599999999999994</v>
      </c>
      <c r="K31">
        <v>293.60000000000002</v>
      </c>
      <c r="L31">
        <v>1.0138</v>
      </c>
      <c r="M31">
        <v>87.474999999999994</v>
      </c>
      <c r="N31">
        <v>93.697000000000003</v>
      </c>
      <c r="O31">
        <v>92.069000000000003</v>
      </c>
      <c r="P31">
        <v>13.6</v>
      </c>
      <c r="Q31">
        <v>21.2</v>
      </c>
      <c r="R31">
        <v>19.2</v>
      </c>
      <c r="S31">
        <v>5.72</v>
      </c>
      <c r="T31" s="16">
        <v>6</v>
      </c>
      <c r="U31" s="23">
        <f t="shared" si="1"/>
        <v>1601</v>
      </c>
      <c r="V31" s="5"/>
      <c r="W31" s="109"/>
      <c r="X31" s="109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395413</v>
      </c>
      <c r="E32">
        <v>56096</v>
      </c>
      <c r="F32">
        <v>7.2830789999999999</v>
      </c>
      <c r="G32">
        <v>0</v>
      </c>
      <c r="H32">
        <v>90.174999999999997</v>
      </c>
      <c r="I32">
        <v>17.7</v>
      </c>
      <c r="J32">
        <v>102.1</v>
      </c>
      <c r="K32">
        <v>194.6</v>
      </c>
      <c r="L32">
        <v>1.0138</v>
      </c>
      <c r="M32">
        <v>86.308999999999997</v>
      </c>
      <c r="N32">
        <v>92.248999999999995</v>
      </c>
      <c r="O32">
        <v>89.227999999999994</v>
      </c>
      <c r="P32">
        <v>12.7</v>
      </c>
      <c r="Q32">
        <v>23</v>
      </c>
      <c r="R32">
        <v>16.899999999999999</v>
      </c>
      <c r="S32">
        <v>5.71</v>
      </c>
      <c r="T32" s="16">
        <v>5</v>
      </c>
      <c r="U32" s="23">
        <f t="shared" si="1"/>
        <v>2439</v>
      </c>
      <c r="V32" s="5"/>
      <c r="W32" s="109"/>
      <c r="X32" s="109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392974</v>
      </c>
      <c r="E33">
        <v>55763</v>
      </c>
      <c r="F33">
        <v>7.121753</v>
      </c>
      <c r="G33">
        <v>0</v>
      </c>
      <c r="H33">
        <v>88.081000000000003</v>
      </c>
      <c r="I33">
        <v>17.600000000000001</v>
      </c>
      <c r="J33">
        <v>108.1</v>
      </c>
      <c r="K33">
        <v>316.2</v>
      </c>
      <c r="L33">
        <v>1.0135000000000001</v>
      </c>
      <c r="M33">
        <v>85.599000000000004</v>
      </c>
      <c r="N33">
        <v>91.772999999999996</v>
      </c>
      <c r="O33">
        <v>86.884</v>
      </c>
      <c r="P33">
        <v>14.4</v>
      </c>
      <c r="Q33">
        <v>21.8</v>
      </c>
      <c r="R33">
        <v>16.5</v>
      </c>
      <c r="S33">
        <v>5.7</v>
      </c>
      <c r="T33" s="16">
        <v>4</v>
      </c>
      <c r="U33" s="23">
        <f t="shared" si="1"/>
        <v>2577</v>
      </c>
      <c r="V33" s="5"/>
      <c r="W33" s="109"/>
      <c r="X33" s="109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390397</v>
      </c>
      <c r="E34">
        <v>55403</v>
      </c>
      <c r="F34">
        <v>7.0127990000000002</v>
      </c>
      <c r="G34">
        <v>0</v>
      </c>
      <c r="H34">
        <v>87.260999999999996</v>
      </c>
      <c r="I34">
        <v>17.3</v>
      </c>
      <c r="J34">
        <v>108.2</v>
      </c>
      <c r="K34">
        <v>258.8</v>
      </c>
      <c r="L34">
        <v>1.0129999999999999</v>
      </c>
      <c r="M34">
        <v>84.528000000000006</v>
      </c>
      <c r="N34">
        <v>89.710999999999999</v>
      </c>
      <c r="O34">
        <v>85.995000000000005</v>
      </c>
      <c r="P34">
        <v>14.2</v>
      </c>
      <c r="Q34">
        <v>21.2</v>
      </c>
      <c r="R34">
        <v>18.2</v>
      </c>
      <c r="S34">
        <v>5.7</v>
      </c>
      <c r="T34" s="16">
        <v>3</v>
      </c>
      <c r="U34" s="23">
        <f t="shared" si="1"/>
        <v>2578</v>
      </c>
      <c r="V34" s="5"/>
      <c r="W34" s="102"/>
      <c r="X34" s="101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387819</v>
      </c>
      <c r="E35">
        <v>55042</v>
      </c>
      <c r="F35">
        <v>6.978021</v>
      </c>
      <c r="G35">
        <v>0</v>
      </c>
      <c r="H35">
        <v>87.57</v>
      </c>
      <c r="I35">
        <v>17.2</v>
      </c>
      <c r="J35">
        <v>106.4</v>
      </c>
      <c r="K35">
        <v>215.8</v>
      </c>
      <c r="L35">
        <v>1.0128999999999999</v>
      </c>
      <c r="M35">
        <v>85.201999999999998</v>
      </c>
      <c r="N35">
        <v>89.741</v>
      </c>
      <c r="O35">
        <v>85.516999999999996</v>
      </c>
      <c r="P35">
        <v>14.1</v>
      </c>
      <c r="Q35">
        <v>21.1</v>
      </c>
      <c r="R35">
        <v>18.2</v>
      </c>
      <c r="S35">
        <v>5.71</v>
      </c>
      <c r="T35" s="16">
        <v>2</v>
      </c>
      <c r="U35" s="23">
        <f t="shared" si="1"/>
        <v>2532</v>
      </c>
      <c r="V35" s="5"/>
      <c r="W35" s="102"/>
      <c r="X35" s="101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385287</v>
      </c>
      <c r="E36">
        <v>54688</v>
      </c>
      <c r="F36">
        <v>7.0566740000000001</v>
      </c>
      <c r="G36">
        <v>0</v>
      </c>
      <c r="H36">
        <v>89.128</v>
      </c>
      <c r="I36">
        <v>18</v>
      </c>
      <c r="J36">
        <v>107.7</v>
      </c>
      <c r="K36">
        <v>262.3</v>
      </c>
      <c r="L36">
        <v>1.0130999999999999</v>
      </c>
      <c r="M36">
        <v>86.275999999999996</v>
      </c>
      <c r="N36">
        <v>92.664000000000001</v>
      </c>
      <c r="O36">
        <v>86.751000000000005</v>
      </c>
      <c r="P36">
        <v>14.9</v>
      </c>
      <c r="Q36">
        <v>22.5</v>
      </c>
      <c r="R36">
        <v>18.7</v>
      </c>
      <c r="S36">
        <v>5.71</v>
      </c>
      <c r="T36" s="16">
        <v>1</v>
      </c>
      <c r="U36" s="23">
        <f t="shared" si="1"/>
        <v>2561</v>
      </c>
      <c r="V36" s="5"/>
      <c r="W36" s="102"/>
      <c r="X36" s="101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382726</v>
      </c>
      <c r="E37">
        <v>54334</v>
      </c>
      <c r="F37">
        <v>7.1248779999999998</v>
      </c>
      <c r="G37">
        <v>0</v>
      </c>
      <c r="H37">
        <v>91.302999999999997</v>
      </c>
      <c r="I37">
        <v>17.899999999999999</v>
      </c>
      <c r="J37">
        <v>21.8</v>
      </c>
      <c r="K37">
        <v>361.8</v>
      </c>
      <c r="L37">
        <v>1.0132000000000001</v>
      </c>
      <c r="M37">
        <v>86.256</v>
      </c>
      <c r="N37">
        <v>93.242000000000004</v>
      </c>
      <c r="O37">
        <v>87.820999999999998</v>
      </c>
      <c r="P37">
        <v>3.1</v>
      </c>
      <c r="Q37">
        <v>35.1</v>
      </c>
      <c r="R37">
        <v>19</v>
      </c>
      <c r="S37">
        <v>5.73</v>
      </c>
      <c r="T37" s="1"/>
      <c r="U37" s="26"/>
      <c r="V37" s="5"/>
      <c r="W37" s="102"/>
      <c r="X37" s="101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0"/>
      <c r="X38" s="300"/>
      <c r="Y38" s="3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1"/>
      <c r="Y39" s="30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1"/>
      <c r="X40" s="301"/>
      <c r="Y40" s="30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1"/>
      <c r="X41" s="301"/>
      <c r="Y41" s="301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8" t="s">
        <v>127</v>
      </c>
      <c r="X1" s="298" t="s">
        <v>128</v>
      </c>
      <c r="Y1" s="299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8"/>
      <c r="X2" s="298"/>
      <c r="Y2" s="299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8"/>
      <c r="X3" s="298"/>
      <c r="Y3" s="299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8"/>
      <c r="X4" s="298"/>
      <c r="Y4" s="29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8"/>
      <c r="X5" s="298"/>
      <c r="Y5" s="299"/>
    </row>
    <row r="6" spans="1:25">
      <c r="A6" s="21">
        <v>32</v>
      </c>
      <c r="D6">
        <v>2218647</v>
      </c>
      <c r="T6" s="22">
        <v>31</v>
      </c>
      <c r="U6" s="23">
        <f>D6-D7</f>
        <v>228</v>
      </c>
      <c r="V6" s="4"/>
      <c r="W6" s="239"/>
      <c r="X6" s="239"/>
      <c r="Y6" s="248"/>
    </row>
    <row r="7" spans="1:25">
      <c r="A7" s="21">
        <v>31</v>
      </c>
      <c r="D7">
        <v>2218419</v>
      </c>
      <c r="T7" s="22">
        <v>30</v>
      </c>
      <c r="U7" s="23">
        <f>D7-D8</f>
        <v>94</v>
      </c>
      <c r="V7" s="24">
        <v>1</v>
      </c>
      <c r="W7" s="122"/>
      <c r="X7" s="122"/>
      <c r="Y7" s="237">
        <f t="shared" ref="Y7:Y36" si="0">((X7*100)/D7)-100</f>
        <v>-100</v>
      </c>
    </row>
    <row r="8" spans="1:25">
      <c r="A8" s="16">
        <v>30</v>
      </c>
      <c r="D8">
        <v>2218325</v>
      </c>
      <c r="T8" s="16">
        <v>29</v>
      </c>
      <c r="U8" s="23">
        <f>D8-D9</f>
        <v>1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2218324</v>
      </c>
      <c r="E9">
        <v>699009</v>
      </c>
      <c r="F9">
        <v>7.3409060000000004</v>
      </c>
      <c r="G9">
        <v>1</v>
      </c>
      <c r="H9">
        <v>86.933000000000007</v>
      </c>
      <c r="I9">
        <v>15.3</v>
      </c>
      <c r="J9">
        <v>0</v>
      </c>
      <c r="K9">
        <v>0</v>
      </c>
      <c r="L9">
        <v>1.0153000000000001</v>
      </c>
      <c r="M9">
        <v>85.849000000000004</v>
      </c>
      <c r="N9">
        <v>88.543999999999997</v>
      </c>
      <c r="O9">
        <v>86.665000000000006</v>
      </c>
      <c r="P9">
        <v>5.3</v>
      </c>
      <c r="Q9">
        <v>27.5</v>
      </c>
      <c r="R9">
        <v>7.7</v>
      </c>
      <c r="S9">
        <v>5.51</v>
      </c>
      <c r="T9" s="22">
        <v>28</v>
      </c>
      <c r="U9" s="23">
        <f t="shared" ref="U9:U36" si="1">D9-D10</f>
        <v>0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2218324</v>
      </c>
      <c r="E10">
        <v>699009</v>
      </c>
      <c r="F10">
        <v>7.2851489999999997</v>
      </c>
      <c r="G10">
        <v>1</v>
      </c>
      <c r="H10">
        <v>87.162000000000006</v>
      </c>
      <c r="I10">
        <v>17.899999999999999</v>
      </c>
      <c r="J10">
        <v>0</v>
      </c>
      <c r="K10">
        <v>0</v>
      </c>
      <c r="L10">
        <v>1.0148999999999999</v>
      </c>
      <c r="M10">
        <v>85.903000000000006</v>
      </c>
      <c r="N10">
        <v>88.664000000000001</v>
      </c>
      <c r="O10">
        <v>86.504999999999995</v>
      </c>
      <c r="P10">
        <v>8.4</v>
      </c>
      <c r="Q10">
        <v>33.799999999999997</v>
      </c>
      <c r="R10">
        <v>9.3000000000000007</v>
      </c>
      <c r="S10">
        <v>5.51</v>
      </c>
      <c r="T10" s="16">
        <v>27</v>
      </c>
      <c r="U10" s="23">
        <f t="shared" si="1"/>
        <v>0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2218324</v>
      </c>
      <c r="E11">
        <v>699009</v>
      </c>
      <c r="F11">
        <v>7.3159850000000004</v>
      </c>
      <c r="G11">
        <v>1</v>
      </c>
      <c r="H11">
        <v>87.167000000000002</v>
      </c>
      <c r="I11">
        <v>15.5</v>
      </c>
      <c r="J11">
        <v>17</v>
      </c>
      <c r="K11">
        <v>193.1</v>
      </c>
      <c r="L11">
        <v>1.0149999999999999</v>
      </c>
      <c r="M11">
        <v>85.873999999999995</v>
      </c>
      <c r="N11">
        <v>88.290999999999997</v>
      </c>
      <c r="O11">
        <v>86.685000000000002</v>
      </c>
      <c r="P11">
        <v>6.8</v>
      </c>
      <c r="Q11">
        <v>24.8</v>
      </c>
      <c r="R11">
        <v>8.6999999999999993</v>
      </c>
      <c r="S11">
        <v>5.51</v>
      </c>
      <c r="T11" s="16">
        <v>26</v>
      </c>
      <c r="U11" s="23">
        <f t="shared" si="1"/>
        <v>382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2217942</v>
      </c>
      <c r="E12">
        <v>698954</v>
      </c>
      <c r="F12">
        <v>7.0800979999999996</v>
      </c>
      <c r="G12">
        <v>1</v>
      </c>
      <c r="H12">
        <v>88.052999999999997</v>
      </c>
      <c r="I12">
        <v>17.100000000000001</v>
      </c>
      <c r="J12">
        <v>4</v>
      </c>
      <c r="K12">
        <v>63.7</v>
      </c>
      <c r="L12">
        <v>1.0132000000000001</v>
      </c>
      <c r="M12">
        <v>86.376000000000005</v>
      </c>
      <c r="N12">
        <v>89.471999999999994</v>
      </c>
      <c r="O12">
        <v>86.89</v>
      </c>
      <c r="P12">
        <v>9.4</v>
      </c>
      <c r="Q12">
        <v>29.2</v>
      </c>
      <c r="R12">
        <v>18.100000000000001</v>
      </c>
      <c r="S12">
        <v>5.51</v>
      </c>
      <c r="T12" s="16">
        <v>25</v>
      </c>
      <c r="U12" s="23">
        <f t="shared" si="1"/>
        <v>173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2217769</v>
      </c>
      <c r="E13">
        <v>698930</v>
      </c>
      <c r="F13">
        <v>7.2564489999999999</v>
      </c>
      <c r="G13">
        <v>1</v>
      </c>
      <c r="H13">
        <v>86.822999999999993</v>
      </c>
      <c r="I13">
        <v>14.4</v>
      </c>
      <c r="J13">
        <v>0</v>
      </c>
      <c r="K13">
        <v>0</v>
      </c>
      <c r="L13">
        <v>1.0146999999999999</v>
      </c>
      <c r="M13">
        <v>84.885000000000005</v>
      </c>
      <c r="N13">
        <v>89.551000000000002</v>
      </c>
      <c r="O13">
        <v>86.391000000000005</v>
      </c>
      <c r="P13">
        <v>9.1</v>
      </c>
      <c r="Q13">
        <v>24</v>
      </c>
      <c r="R13">
        <v>10</v>
      </c>
      <c r="S13">
        <v>5.51</v>
      </c>
      <c r="T13" s="16">
        <v>24</v>
      </c>
      <c r="U13" s="23">
        <f t="shared" si="1"/>
        <v>100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2217669</v>
      </c>
      <c r="E14">
        <v>698916</v>
      </c>
      <c r="F14">
        <v>7.2518669999999998</v>
      </c>
      <c r="G14">
        <v>1</v>
      </c>
      <c r="H14">
        <v>86.036000000000001</v>
      </c>
      <c r="I14">
        <v>18.399999999999999</v>
      </c>
      <c r="J14">
        <v>78.3</v>
      </c>
      <c r="K14">
        <v>257</v>
      </c>
      <c r="L14">
        <v>1.0145</v>
      </c>
      <c r="M14">
        <v>82.995000000000005</v>
      </c>
      <c r="N14">
        <v>89.048000000000002</v>
      </c>
      <c r="O14">
        <v>86.906999999999996</v>
      </c>
      <c r="P14">
        <v>9.5</v>
      </c>
      <c r="Q14">
        <v>23.5</v>
      </c>
      <c r="R14">
        <v>11.7</v>
      </c>
      <c r="S14">
        <v>5.52</v>
      </c>
      <c r="T14" s="16">
        <v>23</v>
      </c>
      <c r="U14" s="23">
        <f t="shared" si="1"/>
        <v>1873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2215796</v>
      </c>
      <c r="E15">
        <v>698644</v>
      </c>
      <c r="F15">
        <v>7.1228569999999998</v>
      </c>
      <c r="G15">
        <v>1</v>
      </c>
      <c r="H15">
        <v>89.153999999999996</v>
      </c>
      <c r="I15">
        <v>20.8</v>
      </c>
      <c r="J15">
        <v>97.4</v>
      </c>
      <c r="K15">
        <v>284.60000000000002</v>
      </c>
      <c r="L15">
        <v>1.0127999999999999</v>
      </c>
      <c r="M15">
        <v>87.176000000000002</v>
      </c>
      <c r="N15">
        <v>90.474999999999994</v>
      </c>
      <c r="O15">
        <v>88.789000000000001</v>
      </c>
      <c r="P15">
        <v>13.2</v>
      </c>
      <c r="Q15">
        <v>25.7</v>
      </c>
      <c r="R15">
        <v>21.8</v>
      </c>
      <c r="S15">
        <v>5.53</v>
      </c>
      <c r="T15" s="16">
        <v>22</v>
      </c>
      <c r="U15" s="23">
        <f t="shared" si="1"/>
        <v>2322</v>
      </c>
      <c r="V15" s="16"/>
      <c r="W15" s="122"/>
      <c r="X15" s="122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2213474</v>
      </c>
      <c r="E16">
        <v>698318</v>
      </c>
      <c r="F16">
        <v>7.0203759999999997</v>
      </c>
      <c r="G16">
        <v>1</v>
      </c>
      <c r="H16">
        <v>89.626999999999995</v>
      </c>
      <c r="I16">
        <v>17.3</v>
      </c>
      <c r="J16">
        <v>13.1</v>
      </c>
      <c r="K16">
        <v>334.2</v>
      </c>
      <c r="L16">
        <v>1.0125</v>
      </c>
      <c r="M16">
        <v>86.668000000000006</v>
      </c>
      <c r="N16">
        <v>91.361000000000004</v>
      </c>
      <c r="O16">
        <v>87.415000000000006</v>
      </c>
      <c r="P16">
        <v>9.9</v>
      </c>
      <c r="Q16">
        <v>26.2</v>
      </c>
      <c r="R16">
        <v>22</v>
      </c>
      <c r="S16">
        <v>5.53</v>
      </c>
      <c r="T16" s="22">
        <v>21</v>
      </c>
      <c r="U16" s="23">
        <f t="shared" si="1"/>
        <v>403</v>
      </c>
      <c r="V16" s="24">
        <v>22</v>
      </c>
      <c r="W16" s="109"/>
      <c r="X16" s="109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2213071</v>
      </c>
      <c r="E17">
        <v>698262</v>
      </c>
      <c r="F17">
        <v>7.5421699999999996</v>
      </c>
      <c r="G17">
        <v>1</v>
      </c>
      <c r="H17">
        <v>89.569000000000003</v>
      </c>
      <c r="I17">
        <v>20.399999999999999</v>
      </c>
      <c r="J17">
        <v>0</v>
      </c>
      <c r="K17">
        <v>0</v>
      </c>
      <c r="L17">
        <v>1.0152000000000001</v>
      </c>
      <c r="M17">
        <v>86.835999999999999</v>
      </c>
      <c r="N17">
        <v>91.635000000000005</v>
      </c>
      <c r="O17">
        <v>90.688999999999993</v>
      </c>
      <c r="P17">
        <v>9.6999999999999993</v>
      </c>
      <c r="Q17">
        <v>35.1</v>
      </c>
      <c r="R17">
        <v>11.4</v>
      </c>
      <c r="S17">
        <v>5.53</v>
      </c>
      <c r="T17" s="16">
        <v>20</v>
      </c>
      <c r="U17" s="23">
        <f t="shared" si="1"/>
        <v>0</v>
      </c>
      <c r="V17" s="16"/>
      <c r="W17" s="109"/>
      <c r="X17" s="109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2213071</v>
      </c>
      <c r="E18">
        <v>698262</v>
      </c>
      <c r="F18">
        <v>7.3742089999999996</v>
      </c>
      <c r="G18">
        <v>1</v>
      </c>
      <c r="H18">
        <v>88.265000000000001</v>
      </c>
      <c r="I18">
        <v>19</v>
      </c>
      <c r="J18">
        <v>91.8</v>
      </c>
      <c r="K18">
        <v>244.8</v>
      </c>
      <c r="L18">
        <v>1.0149999999999999</v>
      </c>
      <c r="M18">
        <v>60.585999999999999</v>
      </c>
      <c r="N18">
        <v>94.257000000000005</v>
      </c>
      <c r="O18">
        <v>87.894999999999996</v>
      </c>
      <c r="P18">
        <v>7.6</v>
      </c>
      <c r="Q18">
        <v>25.9</v>
      </c>
      <c r="R18">
        <v>9.9</v>
      </c>
      <c r="S18">
        <v>5.52</v>
      </c>
      <c r="T18" s="16">
        <v>19</v>
      </c>
      <c r="U18" s="23">
        <f t="shared" si="1"/>
        <v>2160</v>
      </c>
      <c r="V18" s="16"/>
      <c r="W18" s="109"/>
      <c r="X18" s="109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2210911</v>
      </c>
      <c r="E19">
        <v>697953</v>
      </c>
      <c r="F19">
        <v>7.2328770000000002</v>
      </c>
      <c r="G19">
        <v>1</v>
      </c>
      <c r="H19">
        <v>89.710999999999999</v>
      </c>
      <c r="I19">
        <v>21.2</v>
      </c>
      <c r="J19">
        <v>108.4</v>
      </c>
      <c r="K19">
        <v>314.60000000000002</v>
      </c>
      <c r="L19">
        <v>1.0128999999999999</v>
      </c>
      <c r="M19">
        <v>86.694000000000003</v>
      </c>
      <c r="N19">
        <v>92.754999999999995</v>
      </c>
      <c r="O19">
        <v>90.460999999999999</v>
      </c>
      <c r="P19">
        <v>10.4</v>
      </c>
      <c r="Q19">
        <v>27.9</v>
      </c>
      <c r="R19">
        <v>22.2</v>
      </c>
      <c r="S19">
        <v>5.53</v>
      </c>
      <c r="T19" s="16">
        <v>18</v>
      </c>
      <c r="U19" s="23">
        <f t="shared" si="1"/>
        <v>2582</v>
      </c>
      <c r="V19" s="16"/>
      <c r="W19" s="109"/>
      <c r="X19" s="109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2208329</v>
      </c>
      <c r="E20">
        <v>697590</v>
      </c>
      <c r="F20">
        <v>7.122001</v>
      </c>
      <c r="G20">
        <v>1</v>
      </c>
      <c r="H20">
        <v>89.503</v>
      </c>
      <c r="I20">
        <v>20.399999999999999</v>
      </c>
      <c r="J20">
        <v>117.9</v>
      </c>
      <c r="K20">
        <v>317.3</v>
      </c>
      <c r="L20">
        <v>1.0126999999999999</v>
      </c>
      <c r="M20">
        <v>85.784999999999997</v>
      </c>
      <c r="N20">
        <v>91.909000000000006</v>
      </c>
      <c r="O20">
        <v>88.915000000000006</v>
      </c>
      <c r="P20">
        <v>10.199999999999999</v>
      </c>
      <c r="Q20">
        <v>25.6</v>
      </c>
      <c r="R20">
        <v>22.2</v>
      </c>
      <c r="S20">
        <v>5.52</v>
      </c>
      <c r="T20" s="16">
        <v>17</v>
      </c>
      <c r="U20" s="23">
        <f t="shared" si="1"/>
        <v>2825</v>
      </c>
      <c r="V20" s="16"/>
      <c r="W20" s="109"/>
      <c r="X20" s="109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2205504</v>
      </c>
      <c r="E21">
        <v>697194</v>
      </c>
      <c r="F21">
        <v>7.0204829999999996</v>
      </c>
      <c r="G21">
        <v>1</v>
      </c>
      <c r="H21">
        <v>88.222999999999999</v>
      </c>
      <c r="I21">
        <v>21.1</v>
      </c>
      <c r="J21">
        <v>119.3</v>
      </c>
      <c r="K21">
        <v>271.3</v>
      </c>
      <c r="L21">
        <v>1.0125</v>
      </c>
      <c r="M21">
        <v>85.582999999999998</v>
      </c>
      <c r="N21">
        <v>90.256</v>
      </c>
      <c r="O21">
        <v>87.597999999999999</v>
      </c>
      <c r="P21">
        <v>11.6</v>
      </c>
      <c r="Q21">
        <v>26.1</v>
      </c>
      <c r="R21">
        <v>22.5</v>
      </c>
      <c r="S21">
        <v>5.53</v>
      </c>
      <c r="T21" s="16">
        <v>16</v>
      </c>
      <c r="U21" s="23">
        <f t="shared" si="1"/>
        <v>2841</v>
      </c>
      <c r="V21" s="16"/>
      <c r="W21" s="109"/>
      <c r="X21" s="109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2202663</v>
      </c>
      <c r="E22">
        <v>696790</v>
      </c>
      <c r="F22">
        <v>7.0605070000000003</v>
      </c>
      <c r="G22">
        <v>1</v>
      </c>
      <c r="H22">
        <v>88.599000000000004</v>
      </c>
      <c r="I22">
        <v>21.3</v>
      </c>
      <c r="J22">
        <v>121.1</v>
      </c>
      <c r="K22">
        <v>292.2</v>
      </c>
      <c r="L22">
        <v>1.0125999999999999</v>
      </c>
      <c r="M22">
        <v>85.379000000000005</v>
      </c>
      <c r="N22">
        <v>91.671000000000006</v>
      </c>
      <c r="O22">
        <v>87.950999999999993</v>
      </c>
      <c r="P22">
        <v>11.7</v>
      </c>
      <c r="Q22">
        <v>26.1</v>
      </c>
      <c r="R22">
        <v>21.9</v>
      </c>
      <c r="S22">
        <v>5.53</v>
      </c>
      <c r="T22" s="16">
        <v>15</v>
      </c>
      <c r="U22" s="23">
        <f t="shared" si="1"/>
        <v>2884</v>
      </c>
      <c r="V22" s="16"/>
      <c r="W22" s="109"/>
      <c r="X22" s="109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2199779</v>
      </c>
      <c r="E23">
        <v>696382</v>
      </c>
      <c r="F23">
        <v>7.1813269999999996</v>
      </c>
      <c r="G23">
        <v>1</v>
      </c>
      <c r="H23">
        <v>91.81</v>
      </c>
      <c r="I23">
        <v>19</v>
      </c>
      <c r="J23">
        <v>20.6</v>
      </c>
      <c r="K23">
        <v>289.5</v>
      </c>
      <c r="L23">
        <v>1.0128999999999999</v>
      </c>
      <c r="M23">
        <v>88.936000000000007</v>
      </c>
      <c r="N23">
        <v>93.52</v>
      </c>
      <c r="O23">
        <v>89.486999999999995</v>
      </c>
      <c r="P23">
        <v>9.4</v>
      </c>
      <c r="Q23">
        <v>30.7</v>
      </c>
      <c r="R23">
        <v>21.5</v>
      </c>
      <c r="S23">
        <v>5.53</v>
      </c>
      <c r="T23" s="22">
        <v>14</v>
      </c>
      <c r="U23" s="23">
        <f t="shared" si="1"/>
        <v>586</v>
      </c>
      <c r="V23" s="24">
        <v>15</v>
      </c>
      <c r="W23" s="109"/>
      <c r="X23" s="109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2199193</v>
      </c>
      <c r="E24">
        <v>696302</v>
      </c>
      <c r="F24">
        <v>7.4887629999999996</v>
      </c>
      <c r="G24">
        <v>1</v>
      </c>
      <c r="H24">
        <v>92.102999999999994</v>
      </c>
      <c r="I24">
        <v>19.2</v>
      </c>
      <c r="J24">
        <v>2.6</v>
      </c>
      <c r="K24">
        <v>25.6</v>
      </c>
      <c r="L24">
        <v>1.0143</v>
      </c>
      <c r="M24">
        <v>90.697000000000003</v>
      </c>
      <c r="N24">
        <v>94.11</v>
      </c>
      <c r="O24">
        <v>91.98</v>
      </c>
      <c r="P24">
        <v>11.3</v>
      </c>
      <c r="Q24">
        <v>31.9</v>
      </c>
      <c r="R24">
        <v>16.8</v>
      </c>
      <c r="S24">
        <v>5.54</v>
      </c>
      <c r="T24" s="16">
        <v>13</v>
      </c>
      <c r="U24" s="23">
        <f t="shared" si="1"/>
        <v>68</v>
      </c>
      <c r="V24" s="16"/>
      <c r="W24" s="109"/>
      <c r="X24" s="109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2199125</v>
      </c>
      <c r="E25">
        <v>696293</v>
      </c>
      <c r="F25">
        <v>7.6586489999999996</v>
      </c>
      <c r="G25">
        <v>1</v>
      </c>
      <c r="H25">
        <v>91.635000000000005</v>
      </c>
      <c r="I25">
        <v>17.8</v>
      </c>
      <c r="J25">
        <v>75.7</v>
      </c>
      <c r="K25">
        <v>265.2</v>
      </c>
      <c r="L25">
        <v>1.0154000000000001</v>
      </c>
      <c r="M25">
        <v>89.403000000000006</v>
      </c>
      <c r="N25">
        <v>94.355999999999995</v>
      </c>
      <c r="O25">
        <v>92.236999999999995</v>
      </c>
      <c r="P25">
        <v>9.4</v>
      </c>
      <c r="Q25">
        <v>25.6</v>
      </c>
      <c r="R25">
        <v>11.3</v>
      </c>
      <c r="S25">
        <v>5.54</v>
      </c>
      <c r="T25" s="16">
        <v>12</v>
      </c>
      <c r="U25" s="23">
        <f t="shared" si="1"/>
        <v>1782</v>
      </c>
      <c r="V25" s="16"/>
      <c r="W25" s="109"/>
      <c r="X25" s="109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2197343</v>
      </c>
      <c r="E26">
        <v>696046</v>
      </c>
      <c r="F26">
        <v>7.1671370000000003</v>
      </c>
      <c r="G26">
        <v>1</v>
      </c>
      <c r="H26">
        <v>89.405000000000001</v>
      </c>
      <c r="I26">
        <v>19.3</v>
      </c>
      <c r="J26">
        <v>99.9</v>
      </c>
      <c r="K26">
        <v>294.39999999999998</v>
      </c>
      <c r="L26">
        <v>1.0127999999999999</v>
      </c>
      <c r="M26">
        <v>86.308999999999997</v>
      </c>
      <c r="N26">
        <v>92.52</v>
      </c>
      <c r="O26">
        <v>89.552000000000007</v>
      </c>
      <c r="P26">
        <v>11.5</v>
      </c>
      <c r="Q26">
        <v>23.8</v>
      </c>
      <c r="R26">
        <v>22.3</v>
      </c>
      <c r="S26">
        <v>5.53</v>
      </c>
      <c r="T26" s="16">
        <v>11</v>
      </c>
      <c r="U26" s="23">
        <f t="shared" si="1"/>
        <v>2399</v>
      </c>
      <c r="V26" s="16"/>
      <c r="W26" s="109"/>
      <c r="X26" s="109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2194944</v>
      </c>
      <c r="E27">
        <v>695709</v>
      </c>
      <c r="F27">
        <v>6.957484</v>
      </c>
      <c r="G27">
        <v>1</v>
      </c>
      <c r="H27">
        <v>89.986999999999995</v>
      </c>
      <c r="I27">
        <v>20.399999999999999</v>
      </c>
      <c r="J27">
        <v>127.3</v>
      </c>
      <c r="K27">
        <v>309.60000000000002</v>
      </c>
      <c r="L27">
        <v>1.0124</v>
      </c>
      <c r="M27">
        <v>86.346000000000004</v>
      </c>
      <c r="N27">
        <v>92.599000000000004</v>
      </c>
      <c r="O27">
        <v>86.59</v>
      </c>
      <c r="P27">
        <v>11.1</v>
      </c>
      <c r="Q27">
        <v>25</v>
      </c>
      <c r="R27">
        <v>22.1</v>
      </c>
      <c r="S27">
        <v>5.53</v>
      </c>
      <c r="T27" s="16">
        <v>10</v>
      </c>
      <c r="U27" s="23">
        <f t="shared" si="1"/>
        <v>3039</v>
      </c>
      <c r="V27" s="16"/>
      <c r="W27" s="109"/>
      <c r="X27" s="109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2191905</v>
      </c>
      <c r="E28">
        <v>695285</v>
      </c>
      <c r="F28">
        <v>7.1418790000000003</v>
      </c>
      <c r="G28">
        <v>1</v>
      </c>
      <c r="H28">
        <v>89.215000000000003</v>
      </c>
      <c r="I28">
        <v>21</v>
      </c>
      <c r="J28">
        <v>119</v>
      </c>
      <c r="K28">
        <v>303.8</v>
      </c>
      <c r="L28">
        <v>1.0127999999999999</v>
      </c>
      <c r="M28">
        <v>86.152000000000001</v>
      </c>
      <c r="N28">
        <v>92.587999999999994</v>
      </c>
      <c r="O28">
        <v>89.131</v>
      </c>
      <c r="P28">
        <v>11.5</v>
      </c>
      <c r="Q28">
        <v>25.8</v>
      </c>
      <c r="R28">
        <v>22.1</v>
      </c>
      <c r="S28">
        <v>5.54</v>
      </c>
      <c r="T28" s="16">
        <v>9</v>
      </c>
      <c r="U28" s="23">
        <f t="shared" si="1"/>
        <v>2826</v>
      </c>
      <c r="V28" s="16"/>
      <c r="W28" s="109"/>
      <c r="X28" s="109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2189079</v>
      </c>
      <c r="E29">
        <v>694887</v>
      </c>
      <c r="F29">
        <v>7.1364910000000004</v>
      </c>
      <c r="G29">
        <v>1</v>
      </c>
      <c r="H29">
        <v>89.058000000000007</v>
      </c>
      <c r="I29">
        <v>21.1</v>
      </c>
      <c r="J29">
        <v>120.5</v>
      </c>
      <c r="K29">
        <v>276.60000000000002</v>
      </c>
      <c r="L29">
        <v>1.0127999999999999</v>
      </c>
      <c r="M29">
        <v>86.111999999999995</v>
      </c>
      <c r="N29">
        <v>91.94</v>
      </c>
      <c r="O29">
        <v>88.924999999999997</v>
      </c>
      <c r="P29">
        <v>11</v>
      </c>
      <c r="Q29">
        <v>25.5</v>
      </c>
      <c r="R29">
        <v>21.7</v>
      </c>
      <c r="S29">
        <v>5.54</v>
      </c>
      <c r="T29" s="16">
        <v>8</v>
      </c>
      <c r="U29" s="23">
        <f t="shared" si="1"/>
        <v>2864</v>
      </c>
      <c r="V29" s="16"/>
      <c r="W29" s="109"/>
      <c r="X29" s="109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2186215</v>
      </c>
      <c r="E30">
        <v>694484</v>
      </c>
      <c r="F30">
        <v>6.9165029999999996</v>
      </c>
      <c r="G30">
        <v>1</v>
      </c>
      <c r="H30">
        <v>91.518000000000001</v>
      </c>
      <c r="I30">
        <v>19.7</v>
      </c>
      <c r="J30">
        <v>22.2</v>
      </c>
      <c r="K30">
        <v>323.89999999999998</v>
      </c>
      <c r="L30">
        <v>1.0123</v>
      </c>
      <c r="M30">
        <v>86.141000000000005</v>
      </c>
      <c r="N30">
        <v>93.215000000000003</v>
      </c>
      <c r="O30">
        <v>86.153000000000006</v>
      </c>
      <c r="P30">
        <v>9.1999999999999993</v>
      </c>
      <c r="Q30">
        <v>35.4</v>
      </c>
      <c r="R30">
        <v>22.5</v>
      </c>
      <c r="S30">
        <v>5.54</v>
      </c>
      <c r="T30" s="22">
        <v>7</v>
      </c>
      <c r="U30" s="23">
        <f t="shared" si="1"/>
        <v>628</v>
      </c>
      <c r="V30" s="24">
        <v>8</v>
      </c>
      <c r="W30" s="109"/>
      <c r="X30" s="109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2185587</v>
      </c>
      <c r="E31">
        <v>694397</v>
      </c>
      <c r="F31">
        <v>7.5055319999999996</v>
      </c>
      <c r="G31">
        <v>1</v>
      </c>
      <c r="H31">
        <v>91.542000000000002</v>
      </c>
      <c r="I31">
        <v>19.7</v>
      </c>
      <c r="J31">
        <v>0.8</v>
      </c>
      <c r="K31">
        <v>25.7</v>
      </c>
      <c r="L31">
        <v>1.0142</v>
      </c>
      <c r="M31">
        <v>88.105999999999995</v>
      </c>
      <c r="N31">
        <v>93.8</v>
      </c>
      <c r="O31">
        <v>92.436999999999998</v>
      </c>
      <c r="P31">
        <v>7.9</v>
      </c>
      <c r="Q31">
        <v>36</v>
      </c>
      <c r="R31">
        <v>17.399999999999999</v>
      </c>
      <c r="S31">
        <v>5.55</v>
      </c>
      <c r="T31" s="16">
        <v>6</v>
      </c>
      <c r="U31" s="23">
        <f t="shared" si="1"/>
        <v>30</v>
      </c>
      <c r="V31" s="5"/>
      <c r="W31" s="109"/>
      <c r="X31" s="109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2185557</v>
      </c>
      <c r="E32">
        <v>694393</v>
      </c>
      <c r="F32">
        <v>7.5775360000000003</v>
      </c>
      <c r="G32">
        <v>1</v>
      </c>
      <c r="H32">
        <v>90.465000000000003</v>
      </c>
      <c r="I32">
        <v>18.8</v>
      </c>
      <c r="J32">
        <v>99.2</v>
      </c>
      <c r="K32">
        <v>345.2</v>
      </c>
      <c r="L32">
        <v>1.0158</v>
      </c>
      <c r="M32">
        <v>86.962999999999994</v>
      </c>
      <c r="N32">
        <v>92.620999999999995</v>
      </c>
      <c r="O32">
        <v>89.843000000000004</v>
      </c>
      <c r="P32">
        <v>6.3</v>
      </c>
      <c r="Q32">
        <v>27.3</v>
      </c>
      <c r="R32">
        <v>7.9</v>
      </c>
      <c r="S32">
        <v>5.53</v>
      </c>
      <c r="T32" s="16">
        <v>5</v>
      </c>
      <c r="U32" s="23">
        <f t="shared" si="1"/>
        <v>2342</v>
      </c>
      <c r="V32" s="5"/>
      <c r="W32" s="109"/>
      <c r="X32" s="109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2183215</v>
      </c>
      <c r="E33">
        <v>694066</v>
      </c>
      <c r="F33">
        <v>7.0042600000000004</v>
      </c>
      <c r="G33">
        <v>1</v>
      </c>
      <c r="H33">
        <v>88.510999999999996</v>
      </c>
      <c r="I33">
        <v>21.7</v>
      </c>
      <c r="J33">
        <v>125.7</v>
      </c>
      <c r="K33">
        <v>263</v>
      </c>
      <c r="L33">
        <v>1.0125</v>
      </c>
      <c r="M33">
        <v>86.167000000000002</v>
      </c>
      <c r="N33">
        <v>91.929000000000002</v>
      </c>
      <c r="O33">
        <v>87.332999999999998</v>
      </c>
      <c r="P33">
        <v>8.9</v>
      </c>
      <c r="Q33">
        <v>27</v>
      </c>
      <c r="R33">
        <v>22.4</v>
      </c>
      <c r="S33">
        <v>5.53</v>
      </c>
      <c r="T33" s="16">
        <v>4</v>
      </c>
      <c r="U33" s="23">
        <f t="shared" si="1"/>
        <v>2984</v>
      </c>
      <c r="V33" s="5"/>
      <c r="W33" s="109"/>
      <c r="X33" s="109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2180231</v>
      </c>
      <c r="E34">
        <v>693643</v>
      </c>
      <c r="F34">
        <v>6.9560740000000001</v>
      </c>
      <c r="G34">
        <v>1</v>
      </c>
      <c r="H34">
        <v>87.745000000000005</v>
      </c>
      <c r="I34">
        <v>21.8</v>
      </c>
      <c r="J34">
        <v>124.5</v>
      </c>
      <c r="K34">
        <v>322.7</v>
      </c>
      <c r="L34">
        <v>1.0124</v>
      </c>
      <c r="M34">
        <v>85.281999999999996</v>
      </c>
      <c r="N34">
        <v>90.144999999999996</v>
      </c>
      <c r="O34">
        <v>86.638000000000005</v>
      </c>
      <c r="P34">
        <v>11.4</v>
      </c>
      <c r="Q34">
        <v>27.2</v>
      </c>
      <c r="R34">
        <v>22.3</v>
      </c>
      <c r="S34">
        <v>5.53</v>
      </c>
      <c r="T34" s="16">
        <v>3</v>
      </c>
      <c r="U34" s="23">
        <f t="shared" si="1"/>
        <v>2932</v>
      </c>
      <c r="V34" s="5"/>
      <c r="W34" s="236"/>
      <c r="X34" s="135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2177299</v>
      </c>
      <c r="E35">
        <v>693224</v>
      </c>
      <c r="F35">
        <v>6.9412960000000004</v>
      </c>
      <c r="G35">
        <v>1</v>
      </c>
      <c r="H35">
        <v>88.001000000000005</v>
      </c>
      <c r="I35">
        <v>20.6</v>
      </c>
      <c r="J35">
        <v>105.6</v>
      </c>
      <c r="K35">
        <v>306.60000000000002</v>
      </c>
      <c r="L35">
        <v>1.0123</v>
      </c>
      <c r="M35">
        <v>85.789000000000001</v>
      </c>
      <c r="N35">
        <v>90.027000000000001</v>
      </c>
      <c r="O35">
        <v>86.409000000000006</v>
      </c>
      <c r="P35">
        <v>8.9</v>
      </c>
      <c r="Q35">
        <v>26.4</v>
      </c>
      <c r="R35">
        <v>22.3</v>
      </c>
      <c r="S35">
        <v>5.54</v>
      </c>
      <c r="T35" s="16">
        <v>2</v>
      </c>
      <c r="U35" s="23">
        <f t="shared" si="1"/>
        <v>2523</v>
      </c>
      <c r="V35" s="5"/>
      <c r="W35" s="102"/>
      <c r="X35" s="101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2174776</v>
      </c>
      <c r="E36">
        <v>692865</v>
      </c>
      <c r="F36">
        <v>6.9796839999999998</v>
      </c>
      <c r="G36">
        <v>1</v>
      </c>
      <c r="H36">
        <v>89.521000000000001</v>
      </c>
      <c r="I36">
        <v>21.8</v>
      </c>
      <c r="J36">
        <v>109.8</v>
      </c>
      <c r="K36">
        <v>334.2</v>
      </c>
      <c r="L36">
        <v>1.0124</v>
      </c>
      <c r="M36">
        <v>86.528000000000006</v>
      </c>
      <c r="N36">
        <v>92.811000000000007</v>
      </c>
      <c r="O36">
        <v>87.081000000000003</v>
      </c>
      <c r="P36">
        <v>11.1</v>
      </c>
      <c r="Q36">
        <v>27.4</v>
      </c>
      <c r="R36">
        <v>22.7</v>
      </c>
      <c r="S36">
        <v>5.55</v>
      </c>
      <c r="T36" s="16">
        <v>1</v>
      </c>
      <c r="U36" s="23">
        <f t="shared" si="1"/>
        <v>2599</v>
      </c>
      <c r="V36" s="5"/>
      <c r="W36" s="102"/>
      <c r="X36" s="101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2172177</v>
      </c>
      <c r="E37">
        <v>692500</v>
      </c>
      <c r="F37">
        <v>7.0696000000000003</v>
      </c>
      <c r="G37">
        <v>1</v>
      </c>
      <c r="H37">
        <v>91.629000000000005</v>
      </c>
      <c r="I37">
        <v>21.6</v>
      </c>
      <c r="J37">
        <v>26</v>
      </c>
      <c r="K37">
        <v>288.8</v>
      </c>
      <c r="L37">
        <v>1.0125</v>
      </c>
      <c r="M37">
        <v>87.33</v>
      </c>
      <c r="N37">
        <v>93.543999999999997</v>
      </c>
      <c r="O37">
        <v>88.352000000000004</v>
      </c>
      <c r="P37">
        <v>7.9</v>
      </c>
      <c r="Q37">
        <v>38.200000000000003</v>
      </c>
      <c r="R37">
        <v>22.7</v>
      </c>
      <c r="S37">
        <v>5.54</v>
      </c>
      <c r="T37" s="1"/>
      <c r="U37" s="26"/>
      <c r="V37" s="5"/>
      <c r="W37" s="102"/>
      <c r="X37" s="101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0"/>
      <c r="X38" s="300"/>
      <c r="Y38" s="3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1"/>
      <c r="Y39" s="30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1"/>
      <c r="X40" s="301"/>
      <c r="Y40" s="30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1"/>
      <c r="X41" s="301"/>
      <c r="Y41" s="301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8" t="s">
        <v>127</v>
      </c>
      <c r="X1" s="298" t="s">
        <v>128</v>
      </c>
      <c r="Y1" s="299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8"/>
      <c r="X2" s="298"/>
      <c r="Y2" s="299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8"/>
      <c r="X3" s="298"/>
      <c r="Y3" s="299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8"/>
      <c r="X4" s="298"/>
      <c r="Y4" s="29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8"/>
      <c r="X5" s="298"/>
      <c r="Y5" s="299"/>
    </row>
    <row r="6" spans="1:25">
      <c r="A6" s="21">
        <v>32</v>
      </c>
      <c r="D6">
        <v>38710</v>
      </c>
      <c r="T6" s="22">
        <v>31</v>
      </c>
      <c r="U6" s="23">
        <f>D6-D7</f>
        <v>0</v>
      </c>
      <c r="V6" s="4"/>
      <c r="W6" s="239"/>
      <c r="X6" s="239"/>
      <c r="Y6" s="248"/>
    </row>
    <row r="7" spans="1:25">
      <c r="A7" s="21">
        <v>31</v>
      </c>
      <c r="D7">
        <v>38710</v>
      </c>
      <c r="T7" s="22">
        <v>30</v>
      </c>
      <c r="U7" s="23">
        <f>D7-D8</f>
        <v>0</v>
      </c>
      <c r="V7" s="24">
        <v>1</v>
      </c>
      <c r="W7" s="122"/>
      <c r="X7" s="122"/>
      <c r="Y7" s="237">
        <f t="shared" ref="Y7:Y36" si="0">((X7*100)/D7)-100</f>
        <v>-100</v>
      </c>
    </row>
    <row r="8" spans="1:25">
      <c r="A8" s="16">
        <v>30</v>
      </c>
      <c r="D8">
        <v>38710</v>
      </c>
      <c r="T8" s="16">
        <v>29</v>
      </c>
      <c r="U8" s="23">
        <f>D8-D9</f>
        <v>0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38710</v>
      </c>
      <c r="E9">
        <v>5419</v>
      </c>
      <c r="F9">
        <v>7.2935889999999999</v>
      </c>
      <c r="G9">
        <v>0</v>
      </c>
      <c r="H9">
        <v>86.795000000000002</v>
      </c>
      <c r="I9">
        <v>14.2</v>
      </c>
      <c r="J9">
        <v>0</v>
      </c>
      <c r="K9">
        <v>0</v>
      </c>
      <c r="L9">
        <v>1.0148999999999999</v>
      </c>
      <c r="M9">
        <v>85.614999999999995</v>
      </c>
      <c r="N9">
        <v>88.608000000000004</v>
      </c>
      <c r="O9">
        <v>86.478999999999999</v>
      </c>
      <c r="P9">
        <v>3.9</v>
      </c>
      <c r="Q9">
        <v>26.6</v>
      </c>
      <c r="R9">
        <v>8.9</v>
      </c>
      <c r="S9">
        <v>5.55</v>
      </c>
      <c r="T9" s="22">
        <v>28</v>
      </c>
      <c r="U9" s="23">
        <f t="shared" ref="U9:U36" si="1">D9-D10</f>
        <v>0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38710</v>
      </c>
      <c r="E10">
        <v>5419</v>
      </c>
      <c r="F10">
        <v>7.2735300000000001</v>
      </c>
      <c r="G10">
        <v>0</v>
      </c>
      <c r="H10">
        <v>87.097999999999999</v>
      </c>
      <c r="I10">
        <v>15.9</v>
      </c>
      <c r="J10">
        <v>0</v>
      </c>
      <c r="K10">
        <v>0</v>
      </c>
      <c r="L10">
        <v>1.0148999999999999</v>
      </c>
      <c r="M10">
        <v>85.721000000000004</v>
      </c>
      <c r="N10">
        <v>88.75</v>
      </c>
      <c r="O10">
        <v>86.316000000000003</v>
      </c>
      <c r="P10">
        <v>7.5</v>
      </c>
      <c r="Q10">
        <v>28.8</v>
      </c>
      <c r="R10">
        <v>9.1999999999999993</v>
      </c>
      <c r="S10">
        <v>5.55</v>
      </c>
      <c r="T10" s="16">
        <v>27</v>
      </c>
      <c r="U10" s="23">
        <f t="shared" si="1"/>
        <v>0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38710</v>
      </c>
      <c r="E11">
        <v>5419</v>
      </c>
      <c r="F11">
        <v>7.2860379999999996</v>
      </c>
      <c r="G11">
        <v>0</v>
      </c>
      <c r="H11">
        <v>86.966999999999999</v>
      </c>
      <c r="I11">
        <v>14.2</v>
      </c>
      <c r="J11">
        <v>0</v>
      </c>
      <c r="K11">
        <v>0</v>
      </c>
      <c r="L11">
        <v>1.0148999999999999</v>
      </c>
      <c r="M11">
        <v>85.444999999999993</v>
      </c>
      <c r="N11">
        <v>88.307000000000002</v>
      </c>
      <c r="O11">
        <v>86.441999999999993</v>
      </c>
      <c r="P11">
        <v>5.9</v>
      </c>
      <c r="Q11">
        <v>23.4</v>
      </c>
      <c r="R11">
        <v>9.1</v>
      </c>
      <c r="S11">
        <v>5.56</v>
      </c>
      <c r="T11" s="16">
        <v>26</v>
      </c>
      <c r="U11" s="23">
        <f t="shared" si="1"/>
        <v>0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38710</v>
      </c>
      <c r="E12">
        <v>5419</v>
      </c>
      <c r="F12">
        <v>7.2784829999999996</v>
      </c>
      <c r="G12">
        <v>0</v>
      </c>
      <c r="H12">
        <v>88.135000000000005</v>
      </c>
      <c r="I12">
        <v>14.4</v>
      </c>
      <c r="J12">
        <v>0</v>
      </c>
      <c r="K12">
        <v>0</v>
      </c>
      <c r="L12">
        <v>1.0146999999999999</v>
      </c>
      <c r="M12">
        <v>86.474000000000004</v>
      </c>
      <c r="N12">
        <v>89.572999999999993</v>
      </c>
      <c r="O12">
        <v>86.673000000000002</v>
      </c>
      <c r="P12">
        <v>7.3</v>
      </c>
      <c r="Q12">
        <v>25.6</v>
      </c>
      <c r="R12">
        <v>10</v>
      </c>
      <c r="S12">
        <v>5.55</v>
      </c>
      <c r="T12" s="16">
        <v>25</v>
      </c>
      <c r="U12" s="23">
        <f t="shared" si="1"/>
        <v>0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38710</v>
      </c>
      <c r="E13">
        <v>5419</v>
      </c>
      <c r="F13">
        <v>7.2784789999999999</v>
      </c>
      <c r="G13">
        <v>0</v>
      </c>
      <c r="H13">
        <v>86.837999999999994</v>
      </c>
      <c r="I13">
        <v>12.6</v>
      </c>
      <c r="J13">
        <v>0</v>
      </c>
      <c r="K13">
        <v>0</v>
      </c>
      <c r="L13">
        <v>1.0147999999999999</v>
      </c>
      <c r="M13">
        <v>84.972999999999999</v>
      </c>
      <c r="N13">
        <v>89.623999999999995</v>
      </c>
      <c r="O13">
        <v>86.492000000000004</v>
      </c>
      <c r="P13">
        <v>7.2</v>
      </c>
      <c r="Q13">
        <v>20.5</v>
      </c>
      <c r="R13">
        <v>9.5</v>
      </c>
      <c r="S13">
        <v>5.55</v>
      </c>
      <c r="T13" s="16">
        <v>24</v>
      </c>
      <c r="U13" s="23">
        <f t="shared" si="1"/>
        <v>0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38710</v>
      </c>
      <c r="E14">
        <v>5419</v>
      </c>
      <c r="F14">
        <v>7.2756049999999997</v>
      </c>
      <c r="G14">
        <v>0</v>
      </c>
      <c r="H14">
        <v>85.798000000000002</v>
      </c>
      <c r="I14">
        <v>14.4</v>
      </c>
      <c r="J14">
        <v>0</v>
      </c>
      <c r="K14">
        <v>0</v>
      </c>
      <c r="L14">
        <v>1.0146999999999999</v>
      </c>
      <c r="M14">
        <v>82.66</v>
      </c>
      <c r="N14">
        <v>88.763000000000005</v>
      </c>
      <c r="O14">
        <v>86.727999999999994</v>
      </c>
      <c r="P14">
        <v>7.5</v>
      </c>
      <c r="Q14">
        <v>21.3</v>
      </c>
      <c r="R14">
        <v>10.3</v>
      </c>
      <c r="S14">
        <v>5.56</v>
      </c>
      <c r="T14" s="16">
        <v>23</v>
      </c>
      <c r="U14" s="23">
        <f t="shared" si="1"/>
        <v>0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38710</v>
      </c>
      <c r="E15">
        <v>5419</v>
      </c>
      <c r="F15">
        <v>7.3616599999999996</v>
      </c>
      <c r="G15">
        <v>0</v>
      </c>
      <c r="H15">
        <v>88.914000000000001</v>
      </c>
      <c r="I15">
        <v>16.600000000000001</v>
      </c>
      <c r="J15">
        <v>0</v>
      </c>
      <c r="K15">
        <v>0</v>
      </c>
      <c r="L15">
        <v>1.0146999999999999</v>
      </c>
      <c r="M15">
        <v>86.884</v>
      </c>
      <c r="N15">
        <v>90.176000000000002</v>
      </c>
      <c r="O15">
        <v>88.501000000000005</v>
      </c>
      <c r="P15">
        <v>10</v>
      </c>
      <c r="Q15">
        <v>28.2</v>
      </c>
      <c r="R15">
        <v>12</v>
      </c>
      <c r="S15">
        <v>5.56</v>
      </c>
      <c r="T15" s="16">
        <v>22</v>
      </c>
      <c r="U15" s="23">
        <f t="shared" si="1"/>
        <v>0</v>
      </c>
      <c r="V15" s="16"/>
      <c r="W15" s="122"/>
      <c r="X15" s="122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38710</v>
      </c>
      <c r="E16">
        <v>5419</v>
      </c>
      <c r="F16">
        <v>7.3393569999999997</v>
      </c>
      <c r="G16">
        <v>0</v>
      </c>
      <c r="H16">
        <v>89.385999999999996</v>
      </c>
      <c r="I16">
        <v>14.7</v>
      </c>
      <c r="J16">
        <v>0</v>
      </c>
      <c r="K16">
        <v>0</v>
      </c>
      <c r="L16">
        <v>1.0148999999999999</v>
      </c>
      <c r="M16">
        <v>86.78</v>
      </c>
      <c r="N16">
        <v>91.272999999999996</v>
      </c>
      <c r="O16">
        <v>87.436000000000007</v>
      </c>
      <c r="P16">
        <v>5.5</v>
      </c>
      <c r="Q16">
        <v>25.5</v>
      </c>
      <c r="R16">
        <v>9.9</v>
      </c>
      <c r="S16">
        <v>5.57</v>
      </c>
      <c r="T16" s="22">
        <v>21</v>
      </c>
      <c r="U16" s="23">
        <f t="shared" si="1"/>
        <v>0</v>
      </c>
      <c r="V16" s="24">
        <v>22</v>
      </c>
      <c r="W16" s="109"/>
      <c r="X16" s="109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38710</v>
      </c>
      <c r="E17">
        <v>5419</v>
      </c>
      <c r="F17">
        <v>7.565734</v>
      </c>
      <c r="G17">
        <v>0</v>
      </c>
      <c r="H17">
        <v>89.364999999999995</v>
      </c>
      <c r="I17">
        <v>18.2</v>
      </c>
      <c r="J17">
        <v>0</v>
      </c>
      <c r="K17">
        <v>0</v>
      </c>
      <c r="L17">
        <v>1.0153000000000001</v>
      </c>
      <c r="M17">
        <v>86.447000000000003</v>
      </c>
      <c r="N17">
        <v>91.599000000000004</v>
      </c>
      <c r="O17">
        <v>90.69</v>
      </c>
      <c r="P17">
        <v>8.8000000000000007</v>
      </c>
      <c r="Q17">
        <v>30.6</v>
      </c>
      <c r="R17">
        <v>10.5</v>
      </c>
      <c r="S17">
        <v>5.56</v>
      </c>
      <c r="T17" s="16">
        <v>20</v>
      </c>
      <c r="U17" s="23">
        <f t="shared" si="1"/>
        <v>0</v>
      </c>
      <c r="V17" s="16"/>
      <c r="W17" s="109"/>
      <c r="X17" s="109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38710</v>
      </c>
      <c r="E18">
        <v>5419</v>
      </c>
      <c r="F18">
        <v>7.3762489999999996</v>
      </c>
      <c r="G18">
        <v>0</v>
      </c>
      <c r="H18">
        <v>88.102000000000004</v>
      </c>
      <c r="I18">
        <v>17.100000000000001</v>
      </c>
      <c r="J18">
        <v>0</v>
      </c>
      <c r="K18">
        <v>0</v>
      </c>
      <c r="L18">
        <v>1.0152000000000001</v>
      </c>
      <c r="M18">
        <v>60.94</v>
      </c>
      <c r="N18">
        <v>93.957999999999998</v>
      </c>
      <c r="O18">
        <v>87.534999999999997</v>
      </c>
      <c r="P18">
        <v>5.2</v>
      </c>
      <c r="Q18">
        <v>31.8</v>
      </c>
      <c r="R18">
        <v>8.8000000000000007</v>
      </c>
      <c r="S18">
        <v>5.56</v>
      </c>
      <c r="T18" s="16">
        <v>19</v>
      </c>
      <c r="U18" s="23">
        <f t="shared" si="1"/>
        <v>0</v>
      </c>
      <c r="V18" s="16"/>
      <c r="W18" s="109"/>
      <c r="X18" s="109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38710</v>
      </c>
      <c r="E19">
        <v>5419</v>
      </c>
      <c r="F19">
        <v>7.5116709999999998</v>
      </c>
      <c r="G19">
        <v>0</v>
      </c>
      <c r="H19">
        <v>89.570999999999998</v>
      </c>
      <c r="I19">
        <v>16.5</v>
      </c>
      <c r="J19">
        <v>4.4000000000000004</v>
      </c>
      <c r="K19">
        <v>15.3</v>
      </c>
      <c r="L19">
        <v>1.0149999999999999</v>
      </c>
      <c r="M19">
        <v>86.492999999999995</v>
      </c>
      <c r="N19">
        <v>92.694000000000003</v>
      </c>
      <c r="O19">
        <v>90.447000000000003</v>
      </c>
      <c r="P19">
        <v>6.1</v>
      </c>
      <c r="Q19">
        <v>30.1</v>
      </c>
      <c r="R19">
        <v>11.8</v>
      </c>
      <c r="S19">
        <v>5.58</v>
      </c>
      <c r="T19" s="16">
        <v>18</v>
      </c>
      <c r="U19" s="23">
        <f t="shared" si="1"/>
        <v>102</v>
      </c>
      <c r="V19" s="16"/>
      <c r="W19" s="109"/>
      <c r="X19" s="109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38608</v>
      </c>
      <c r="E20">
        <v>5405</v>
      </c>
      <c r="F20">
        <v>7.3622909999999999</v>
      </c>
      <c r="G20">
        <v>0</v>
      </c>
      <c r="H20">
        <v>89.34</v>
      </c>
      <c r="I20">
        <v>15.7</v>
      </c>
      <c r="J20">
        <v>3</v>
      </c>
      <c r="K20">
        <v>19.3</v>
      </c>
      <c r="L20">
        <v>1.0145</v>
      </c>
      <c r="M20">
        <v>85.561999999999998</v>
      </c>
      <c r="N20">
        <v>91.748000000000005</v>
      </c>
      <c r="O20">
        <v>89.033000000000001</v>
      </c>
      <c r="P20">
        <v>5.7</v>
      </c>
      <c r="Q20">
        <v>26.2</v>
      </c>
      <c r="R20">
        <v>13.4</v>
      </c>
      <c r="S20">
        <v>5.57</v>
      </c>
      <c r="T20" s="16">
        <v>17</v>
      </c>
      <c r="U20" s="23">
        <f t="shared" si="1"/>
        <v>70</v>
      </c>
      <c r="V20" s="16"/>
      <c r="W20" s="109"/>
      <c r="X20" s="109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38538</v>
      </c>
      <c r="E21">
        <v>5396</v>
      </c>
      <c r="F21">
        <v>7.2365769999999996</v>
      </c>
      <c r="G21">
        <v>0</v>
      </c>
      <c r="H21">
        <v>87.924000000000007</v>
      </c>
      <c r="I21">
        <v>16.5</v>
      </c>
      <c r="J21">
        <v>0.4</v>
      </c>
      <c r="K21">
        <v>19.3</v>
      </c>
      <c r="L21">
        <v>1.0142</v>
      </c>
      <c r="M21">
        <v>84.99</v>
      </c>
      <c r="N21">
        <v>90.106999999999999</v>
      </c>
      <c r="O21">
        <v>87.259</v>
      </c>
      <c r="P21">
        <v>6.9</v>
      </c>
      <c r="Q21">
        <v>31</v>
      </c>
      <c r="R21">
        <v>13.2</v>
      </c>
      <c r="S21">
        <v>5.57</v>
      </c>
      <c r="T21" s="16">
        <v>16</v>
      </c>
      <c r="U21" s="23">
        <f t="shared" si="1"/>
        <v>8</v>
      </c>
      <c r="V21" s="16"/>
      <c r="W21" s="109"/>
      <c r="X21" s="109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38530</v>
      </c>
      <c r="E22">
        <v>5394</v>
      </c>
      <c r="F22">
        <v>7.3953480000000003</v>
      </c>
      <c r="G22">
        <v>0</v>
      </c>
      <c r="H22">
        <v>88.423000000000002</v>
      </c>
      <c r="I22">
        <v>17.100000000000001</v>
      </c>
      <c r="J22">
        <v>0.8</v>
      </c>
      <c r="K22">
        <v>18</v>
      </c>
      <c r="L22">
        <v>1.0152000000000001</v>
      </c>
      <c r="M22">
        <v>85.406000000000006</v>
      </c>
      <c r="N22">
        <v>91.614000000000004</v>
      </c>
      <c r="O22">
        <v>87.884</v>
      </c>
      <c r="P22">
        <v>7.6</v>
      </c>
      <c r="Q22">
        <v>32</v>
      </c>
      <c r="R22">
        <v>9.1</v>
      </c>
      <c r="S22">
        <v>5.57</v>
      </c>
      <c r="T22" s="16">
        <v>15</v>
      </c>
      <c r="U22" s="23">
        <f t="shared" si="1"/>
        <v>17</v>
      </c>
      <c r="V22" s="16"/>
      <c r="W22" s="109"/>
      <c r="X22" s="109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38513</v>
      </c>
      <c r="E23">
        <v>5392</v>
      </c>
      <c r="F23">
        <v>7.4663050000000002</v>
      </c>
      <c r="G23">
        <v>0</v>
      </c>
      <c r="H23">
        <v>91.644000000000005</v>
      </c>
      <c r="I23">
        <v>14.9</v>
      </c>
      <c r="J23">
        <v>0</v>
      </c>
      <c r="K23">
        <v>0</v>
      </c>
      <c r="L23">
        <v>1.0150999999999999</v>
      </c>
      <c r="M23">
        <v>89.043999999999997</v>
      </c>
      <c r="N23">
        <v>93.501000000000005</v>
      </c>
      <c r="O23">
        <v>89.228999999999999</v>
      </c>
      <c r="P23">
        <v>5.2</v>
      </c>
      <c r="Q23">
        <v>29.4</v>
      </c>
      <c r="R23">
        <v>10.199999999999999</v>
      </c>
      <c r="S23">
        <v>5.57</v>
      </c>
      <c r="T23" s="22">
        <v>14</v>
      </c>
      <c r="U23" s="23">
        <f t="shared" si="1"/>
        <v>0</v>
      </c>
      <c r="V23" s="24">
        <v>15</v>
      </c>
      <c r="W23" s="109"/>
      <c r="X23" s="109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38513</v>
      </c>
      <c r="E24">
        <v>5392</v>
      </c>
      <c r="F24">
        <v>7.6118410000000001</v>
      </c>
      <c r="G24">
        <v>0</v>
      </c>
      <c r="H24">
        <v>91.953999999999994</v>
      </c>
      <c r="I24">
        <v>17.3</v>
      </c>
      <c r="J24">
        <v>0</v>
      </c>
      <c r="K24">
        <v>0</v>
      </c>
      <c r="L24">
        <v>1.0152000000000001</v>
      </c>
      <c r="M24">
        <v>90.447999999999993</v>
      </c>
      <c r="N24">
        <v>94.159000000000006</v>
      </c>
      <c r="O24">
        <v>91.844999999999999</v>
      </c>
      <c r="P24">
        <v>11</v>
      </c>
      <c r="Q24">
        <v>29.3</v>
      </c>
      <c r="R24">
        <v>12</v>
      </c>
      <c r="S24">
        <v>5.58</v>
      </c>
      <c r="T24" s="16">
        <v>13</v>
      </c>
      <c r="U24" s="23">
        <f t="shared" si="1"/>
        <v>0</v>
      </c>
      <c r="V24" s="16"/>
      <c r="W24" s="109"/>
      <c r="X24" s="109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38513</v>
      </c>
      <c r="E25">
        <v>5392</v>
      </c>
      <c r="F25">
        <v>7.6254900000000001</v>
      </c>
      <c r="G25">
        <v>0</v>
      </c>
      <c r="H25">
        <v>91.539000000000001</v>
      </c>
      <c r="I25">
        <v>15.5</v>
      </c>
      <c r="J25">
        <v>0</v>
      </c>
      <c r="K25">
        <v>0</v>
      </c>
      <c r="L25">
        <v>1.0153000000000001</v>
      </c>
      <c r="M25">
        <v>89.415999999999997</v>
      </c>
      <c r="N25">
        <v>94.281000000000006</v>
      </c>
      <c r="O25">
        <v>91.896000000000001</v>
      </c>
      <c r="P25">
        <v>8.9</v>
      </c>
      <c r="Q25">
        <v>28</v>
      </c>
      <c r="R25">
        <v>11.6</v>
      </c>
      <c r="S25">
        <v>5.57</v>
      </c>
      <c r="T25" s="16">
        <v>12</v>
      </c>
      <c r="U25" s="23">
        <f t="shared" si="1"/>
        <v>0</v>
      </c>
      <c r="V25" s="16"/>
      <c r="W25" s="109"/>
      <c r="X25" s="109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38513</v>
      </c>
      <c r="E26">
        <v>5392</v>
      </c>
      <c r="F26">
        <v>7.4540949999999997</v>
      </c>
      <c r="G26">
        <v>0</v>
      </c>
      <c r="H26">
        <v>89.256</v>
      </c>
      <c r="I26">
        <v>13</v>
      </c>
      <c r="J26">
        <v>2.4</v>
      </c>
      <c r="K26">
        <v>8.5</v>
      </c>
      <c r="L26">
        <v>1.0148999999999999</v>
      </c>
      <c r="M26">
        <v>85.957999999999998</v>
      </c>
      <c r="N26">
        <v>92.51</v>
      </c>
      <c r="O26">
        <v>89.555000000000007</v>
      </c>
      <c r="P26">
        <v>8.5</v>
      </c>
      <c r="Q26">
        <v>19.8</v>
      </c>
      <c r="R26">
        <v>11.5</v>
      </c>
      <c r="S26">
        <v>5.57</v>
      </c>
      <c r="T26" s="16">
        <v>11</v>
      </c>
      <c r="U26" s="23">
        <f t="shared" si="1"/>
        <v>57</v>
      </c>
      <c r="V26" s="16"/>
      <c r="W26" s="109"/>
      <c r="X26" s="109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38456</v>
      </c>
      <c r="E27">
        <v>5384</v>
      </c>
      <c r="F27">
        <v>7.2301780000000004</v>
      </c>
      <c r="G27">
        <v>0</v>
      </c>
      <c r="H27">
        <v>89.977999999999994</v>
      </c>
      <c r="I27">
        <v>13</v>
      </c>
      <c r="J27">
        <v>2.9</v>
      </c>
      <c r="K27">
        <v>19.3</v>
      </c>
      <c r="L27">
        <v>1.0145</v>
      </c>
      <c r="M27">
        <v>86.144000000000005</v>
      </c>
      <c r="N27">
        <v>92.614000000000004</v>
      </c>
      <c r="O27">
        <v>86.316999999999993</v>
      </c>
      <c r="P27">
        <v>7.3</v>
      </c>
      <c r="Q27">
        <v>21.8</v>
      </c>
      <c r="R27">
        <v>10.8</v>
      </c>
      <c r="S27">
        <v>5.57</v>
      </c>
      <c r="T27" s="16">
        <v>10</v>
      </c>
      <c r="U27" s="23">
        <f t="shared" si="1"/>
        <v>69</v>
      </c>
      <c r="V27" s="16"/>
      <c r="W27" s="109"/>
      <c r="X27" s="109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38387</v>
      </c>
      <c r="E28">
        <v>5375</v>
      </c>
      <c r="F28">
        <v>7.4545339999999998</v>
      </c>
      <c r="G28">
        <v>0</v>
      </c>
      <c r="H28">
        <v>89.05</v>
      </c>
      <c r="I28">
        <v>14.3</v>
      </c>
      <c r="J28">
        <v>2.8</v>
      </c>
      <c r="K28">
        <v>19.3</v>
      </c>
      <c r="L28">
        <v>1.0150999999999999</v>
      </c>
      <c r="M28">
        <v>85.772999999999996</v>
      </c>
      <c r="N28">
        <v>92.546999999999997</v>
      </c>
      <c r="O28">
        <v>89.16</v>
      </c>
      <c r="P28">
        <v>6.9</v>
      </c>
      <c r="Q28">
        <v>24.3</v>
      </c>
      <c r="R28">
        <v>10.4</v>
      </c>
      <c r="S28">
        <v>5.57</v>
      </c>
      <c r="T28" s="16">
        <v>9</v>
      </c>
      <c r="U28" s="23">
        <f t="shared" si="1"/>
        <v>64</v>
      </c>
      <c r="V28" s="16"/>
      <c r="W28" s="109"/>
      <c r="X28" s="109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38323</v>
      </c>
      <c r="E29">
        <v>5366</v>
      </c>
      <c r="F29">
        <v>7.3167220000000004</v>
      </c>
      <c r="G29">
        <v>0</v>
      </c>
      <c r="H29">
        <v>88.909000000000006</v>
      </c>
      <c r="I29">
        <v>14.3</v>
      </c>
      <c r="J29">
        <v>2.6</v>
      </c>
      <c r="K29">
        <v>19.600000000000001</v>
      </c>
      <c r="L29">
        <v>1.0142</v>
      </c>
      <c r="M29">
        <v>85.695999999999998</v>
      </c>
      <c r="N29">
        <v>91.959000000000003</v>
      </c>
      <c r="O29">
        <v>88.772999999999996</v>
      </c>
      <c r="P29">
        <v>6</v>
      </c>
      <c r="Q29">
        <v>24.1</v>
      </c>
      <c r="R29">
        <v>14.4</v>
      </c>
      <c r="S29">
        <v>5.58</v>
      </c>
      <c r="T29" s="16">
        <v>8</v>
      </c>
      <c r="U29" s="23">
        <f t="shared" si="1"/>
        <v>62</v>
      </c>
      <c r="V29" s="16"/>
      <c r="W29" s="109"/>
      <c r="X29" s="109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38261</v>
      </c>
      <c r="E30">
        <v>5357</v>
      </c>
      <c r="F30">
        <v>7.0709540000000004</v>
      </c>
      <c r="G30">
        <v>0</v>
      </c>
      <c r="H30">
        <v>91.322999999999993</v>
      </c>
      <c r="I30">
        <v>15.2</v>
      </c>
      <c r="J30">
        <v>0.4</v>
      </c>
      <c r="K30">
        <v>19.5</v>
      </c>
      <c r="L30">
        <v>1.0136000000000001</v>
      </c>
      <c r="M30">
        <v>85.712000000000003</v>
      </c>
      <c r="N30">
        <v>93.164000000000001</v>
      </c>
      <c r="O30">
        <v>85.712000000000003</v>
      </c>
      <c r="P30">
        <v>5.7</v>
      </c>
      <c r="Q30">
        <v>30.2</v>
      </c>
      <c r="R30">
        <v>15.2</v>
      </c>
      <c r="S30">
        <v>5.57</v>
      </c>
      <c r="T30" s="22">
        <v>7</v>
      </c>
      <c r="U30" s="23">
        <f t="shared" si="1"/>
        <v>10</v>
      </c>
      <c r="V30" s="24">
        <v>8</v>
      </c>
      <c r="W30" s="109"/>
      <c r="X30" s="109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38251</v>
      </c>
      <c r="E31">
        <v>5356</v>
      </c>
      <c r="F31">
        <v>7.5254849999999998</v>
      </c>
      <c r="G31">
        <v>0</v>
      </c>
      <c r="H31">
        <v>91.349000000000004</v>
      </c>
      <c r="I31">
        <v>17.399999999999999</v>
      </c>
      <c r="J31">
        <v>0</v>
      </c>
      <c r="K31">
        <v>0</v>
      </c>
      <c r="L31">
        <v>1.0145</v>
      </c>
      <c r="M31">
        <v>87.641999999999996</v>
      </c>
      <c r="N31">
        <v>93.816999999999993</v>
      </c>
      <c r="O31">
        <v>92.182000000000002</v>
      </c>
      <c r="P31">
        <v>10.6</v>
      </c>
      <c r="Q31">
        <v>29.7</v>
      </c>
      <c r="R31">
        <v>16</v>
      </c>
      <c r="S31">
        <v>5.59</v>
      </c>
      <c r="T31" s="16">
        <v>6</v>
      </c>
      <c r="U31" s="23">
        <f t="shared" si="1"/>
        <v>0</v>
      </c>
      <c r="V31" s="5"/>
      <c r="W31" s="109"/>
      <c r="X31" s="109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38251</v>
      </c>
      <c r="E32">
        <v>5356</v>
      </c>
      <c r="F32">
        <v>7.4447770000000002</v>
      </c>
      <c r="G32">
        <v>0</v>
      </c>
      <c r="H32">
        <v>90.316999999999993</v>
      </c>
      <c r="I32">
        <v>16.100000000000001</v>
      </c>
      <c r="J32">
        <v>1.2</v>
      </c>
      <c r="K32">
        <v>18.7</v>
      </c>
      <c r="L32">
        <v>1.0148999999999999</v>
      </c>
      <c r="M32">
        <v>86.491</v>
      </c>
      <c r="N32">
        <v>92.411000000000001</v>
      </c>
      <c r="O32">
        <v>89.366</v>
      </c>
      <c r="P32">
        <v>5.7</v>
      </c>
      <c r="Q32">
        <v>31.5</v>
      </c>
      <c r="R32">
        <v>11.3</v>
      </c>
      <c r="S32">
        <v>5.58</v>
      </c>
      <c r="T32" s="16">
        <v>5</v>
      </c>
      <c r="U32" s="23">
        <f t="shared" si="1"/>
        <v>27</v>
      </c>
      <c r="V32" s="5"/>
      <c r="W32" s="109"/>
      <c r="X32" s="109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38224</v>
      </c>
      <c r="E33">
        <v>5352</v>
      </c>
      <c r="F33">
        <v>7.4006569999999998</v>
      </c>
      <c r="G33">
        <v>0</v>
      </c>
      <c r="H33">
        <v>88.227999999999994</v>
      </c>
      <c r="I33">
        <v>14.4</v>
      </c>
      <c r="J33">
        <v>2.4</v>
      </c>
      <c r="K33">
        <v>18.399999999999999</v>
      </c>
      <c r="L33">
        <v>1.0156000000000001</v>
      </c>
      <c r="M33">
        <v>85.768000000000001</v>
      </c>
      <c r="N33">
        <v>91.909000000000006</v>
      </c>
      <c r="O33">
        <v>87.082999999999998</v>
      </c>
      <c r="P33">
        <v>2.8</v>
      </c>
      <c r="Q33">
        <v>30.1</v>
      </c>
      <c r="R33">
        <v>6.7</v>
      </c>
      <c r="S33">
        <v>5.55</v>
      </c>
      <c r="T33" s="16">
        <v>4</v>
      </c>
      <c r="U33" s="23">
        <f t="shared" si="1"/>
        <v>55</v>
      </c>
      <c r="V33" s="5"/>
      <c r="W33" s="109"/>
      <c r="X33" s="109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38169</v>
      </c>
      <c r="E34">
        <v>5344</v>
      </c>
      <c r="F34">
        <v>7.2795759999999996</v>
      </c>
      <c r="G34">
        <v>0</v>
      </c>
      <c r="H34">
        <v>87.409000000000006</v>
      </c>
      <c r="I34">
        <v>14.6</v>
      </c>
      <c r="J34">
        <v>1</v>
      </c>
      <c r="K34">
        <v>19.2</v>
      </c>
      <c r="L34">
        <v>1.0149999999999999</v>
      </c>
      <c r="M34">
        <v>84.727999999999994</v>
      </c>
      <c r="N34">
        <v>89.850999999999999</v>
      </c>
      <c r="O34">
        <v>86.198999999999998</v>
      </c>
      <c r="P34">
        <v>3.7</v>
      </c>
      <c r="Q34">
        <v>31.7</v>
      </c>
      <c r="R34">
        <v>8.6999999999999993</v>
      </c>
      <c r="S34">
        <v>5.58</v>
      </c>
      <c r="T34" s="16">
        <v>3</v>
      </c>
      <c r="U34" s="23">
        <f t="shared" si="1"/>
        <v>23</v>
      </c>
      <c r="V34" s="5"/>
      <c r="W34" s="236"/>
      <c r="X34" s="135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38146</v>
      </c>
      <c r="E35">
        <v>5341</v>
      </c>
      <c r="F35">
        <v>7.2302419999999996</v>
      </c>
      <c r="G35">
        <v>0</v>
      </c>
      <c r="H35">
        <v>87.718000000000004</v>
      </c>
      <c r="I35">
        <v>13.5</v>
      </c>
      <c r="J35">
        <v>1.4</v>
      </c>
      <c r="K35">
        <v>18.8</v>
      </c>
      <c r="L35">
        <v>1.0147999999999999</v>
      </c>
      <c r="M35">
        <v>85.402000000000001</v>
      </c>
      <c r="N35">
        <v>89.882000000000005</v>
      </c>
      <c r="O35">
        <v>85.686000000000007</v>
      </c>
      <c r="P35">
        <v>2.9</v>
      </c>
      <c r="Q35">
        <v>26.9</v>
      </c>
      <c r="R35">
        <v>9.1</v>
      </c>
      <c r="S35">
        <v>5.58</v>
      </c>
      <c r="T35" s="16">
        <v>2</v>
      </c>
      <c r="U35" s="23">
        <f t="shared" si="1"/>
        <v>31</v>
      </c>
      <c r="V35" s="5"/>
      <c r="W35" s="102"/>
      <c r="X35" s="101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38115</v>
      </c>
      <c r="E36">
        <v>5336</v>
      </c>
      <c r="F36">
        <v>7.2519349999999996</v>
      </c>
      <c r="G36">
        <v>0</v>
      </c>
      <c r="H36">
        <v>89.274000000000001</v>
      </c>
      <c r="I36">
        <v>15.3</v>
      </c>
      <c r="J36">
        <v>2.2000000000000002</v>
      </c>
      <c r="K36">
        <v>17.899999999999999</v>
      </c>
      <c r="L36">
        <v>1.0145</v>
      </c>
      <c r="M36">
        <v>86.429000000000002</v>
      </c>
      <c r="N36">
        <v>92.763000000000005</v>
      </c>
      <c r="O36">
        <v>86.903999999999996</v>
      </c>
      <c r="P36">
        <v>5.9</v>
      </c>
      <c r="Q36">
        <v>31.3</v>
      </c>
      <c r="R36">
        <v>11.6</v>
      </c>
      <c r="S36">
        <v>5.59</v>
      </c>
      <c r="T36" s="16">
        <v>1</v>
      </c>
      <c r="U36" s="23">
        <f t="shared" si="1"/>
        <v>52</v>
      </c>
      <c r="V36" s="5"/>
      <c r="W36" s="102"/>
      <c r="X36" s="101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38063</v>
      </c>
      <c r="E37">
        <v>5329</v>
      </c>
      <c r="F37">
        <v>7.3819889999999999</v>
      </c>
      <c r="G37">
        <v>0</v>
      </c>
      <c r="H37">
        <v>91.423000000000002</v>
      </c>
      <c r="I37">
        <v>15.7</v>
      </c>
      <c r="J37">
        <v>0</v>
      </c>
      <c r="K37">
        <v>0</v>
      </c>
      <c r="L37">
        <v>1.0149999999999999</v>
      </c>
      <c r="M37">
        <v>86.742999999999995</v>
      </c>
      <c r="N37">
        <v>93.367999999999995</v>
      </c>
      <c r="O37">
        <v>87.986999999999995</v>
      </c>
      <c r="P37">
        <v>2.4</v>
      </c>
      <c r="Q37">
        <v>33.299999999999997</v>
      </c>
      <c r="R37">
        <v>9.8000000000000007</v>
      </c>
      <c r="S37">
        <v>5.58</v>
      </c>
      <c r="T37" s="1"/>
      <c r="U37" s="26"/>
      <c r="V37" s="5"/>
      <c r="W37" s="102"/>
      <c r="X37" s="101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0"/>
      <c r="X38" s="300"/>
      <c r="Y38" s="3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1"/>
      <c r="Y39" s="30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1"/>
      <c r="X40" s="301"/>
      <c r="Y40" s="30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1"/>
      <c r="X41" s="301"/>
      <c r="Y41" s="301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8" t="s">
        <v>127</v>
      </c>
      <c r="X1" s="298" t="s">
        <v>128</v>
      </c>
      <c r="Y1" s="299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8"/>
      <c r="X2" s="298"/>
      <c r="Y2" s="299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8"/>
      <c r="X3" s="298"/>
      <c r="Y3" s="299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8"/>
      <c r="X4" s="298"/>
      <c r="Y4" s="29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8"/>
      <c r="X5" s="298"/>
      <c r="Y5" s="299"/>
    </row>
    <row r="6" spans="1:25">
      <c r="A6" s="21">
        <v>32</v>
      </c>
      <c r="D6">
        <v>560938</v>
      </c>
      <c r="T6" s="22">
        <v>31</v>
      </c>
      <c r="U6" s="23">
        <f>D6-D7</f>
        <v>235</v>
      </c>
      <c r="V6" s="4"/>
      <c r="W6" s="239"/>
      <c r="X6" s="239"/>
      <c r="Y6" s="248"/>
    </row>
    <row r="7" spans="1:25">
      <c r="A7" s="21">
        <v>31</v>
      </c>
      <c r="D7">
        <v>560703</v>
      </c>
      <c r="T7" s="22">
        <v>30</v>
      </c>
      <c r="U7" s="23">
        <f>D7-D8</f>
        <v>1349</v>
      </c>
      <c r="V7" s="24">
        <v>1</v>
      </c>
      <c r="W7" s="122"/>
      <c r="X7" s="122"/>
      <c r="Y7" s="237">
        <f t="shared" ref="Y7:Y36" si="0">((X7*100)/D7)-100</f>
        <v>-100</v>
      </c>
    </row>
    <row r="8" spans="1:25">
      <c r="A8" s="16">
        <v>30</v>
      </c>
      <c r="D8">
        <v>559354</v>
      </c>
      <c r="T8" s="16">
        <v>29</v>
      </c>
      <c r="U8" s="23">
        <f>D8-D9</f>
        <v>1386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557968</v>
      </c>
      <c r="E9">
        <v>216759</v>
      </c>
      <c r="F9">
        <v>7.024</v>
      </c>
      <c r="G9">
        <v>0</v>
      </c>
      <c r="H9">
        <v>86.373000000000005</v>
      </c>
      <c r="I9">
        <v>17.600000000000001</v>
      </c>
      <c r="J9">
        <v>26.6</v>
      </c>
      <c r="K9">
        <v>141.69999999999999</v>
      </c>
      <c r="L9">
        <v>1.0130999999999999</v>
      </c>
      <c r="M9">
        <v>85.218000000000004</v>
      </c>
      <c r="N9">
        <v>88.158000000000001</v>
      </c>
      <c r="O9">
        <v>85.989000000000004</v>
      </c>
      <c r="P9">
        <v>9.6999999999999993</v>
      </c>
      <c r="Q9">
        <v>24.1</v>
      </c>
      <c r="R9">
        <v>17.600000000000001</v>
      </c>
      <c r="S9">
        <v>4.9800000000000004</v>
      </c>
      <c r="T9" s="22">
        <v>28</v>
      </c>
      <c r="U9" s="23">
        <f t="shared" ref="U9:U36" si="1">D9-D10</f>
        <v>633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557335</v>
      </c>
      <c r="E10">
        <v>216670</v>
      </c>
      <c r="F10">
        <v>7.2112730000000003</v>
      </c>
      <c r="G10">
        <v>0</v>
      </c>
      <c r="H10">
        <v>86.697000000000003</v>
      </c>
      <c r="I10">
        <v>16.2</v>
      </c>
      <c r="J10">
        <v>0</v>
      </c>
      <c r="K10">
        <v>0</v>
      </c>
      <c r="L10">
        <v>1.0145999999999999</v>
      </c>
      <c r="M10">
        <v>85.358000000000004</v>
      </c>
      <c r="N10">
        <v>88.335999999999999</v>
      </c>
      <c r="O10">
        <v>85.728999999999999</v>
      </c>
      <c r="P10">
        <v>8.6999999999999993</v>
      </c>
      <c r="Q10">
        <v>27</v>
      </c>
      <c r="R10">
        <v>9.6999999999999993</v>
      </c>
      <c r="S10">
        <v>4.9800000000000004</v>
      </c>
      <c r="T10" s="16">
        <v>27</v>
      </c>
      <c r="U10" s="23">
        <f t="shared" si="1"/>
        <v>0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557335</v>
      </c>
      <c r="E11">
        <v>216670</v>
      </c>
      <c r="F11">
        <v>7.2856360000000002</v>
      </c>
      <c r="G11">
        <v>0</v>
      </c>
      <c r="H11">
        <v>86.563000000000002</v>
      </c>
      <c r="I11">
        <v>14.1</v>
      </c>
      <c r="J11">
        <v>0</v>
      </c>
      <c r="K11">
        <v>0</v>
      </c>
      <c r="L11">
        <v>1.0149999999999999</v>
      </c>
      <c r="M11">
        <v>85.066999999999993</v>
      </c>
      <c r="N11">
        <v>87.903999999999996</v>
      </c>
      <c r="O11">
        <v>86.332999999999998</v>
      </c>
      <c r="P11">
        <v>7.4</v>
      </c>
      <c r="Q11">
        <v>21.6</v>
      </c>
      <c r="R11">
        <v>8.6</v>
      </c>
      <c r="S11">
        <v>4.9800000000000004</v>
      </c>
      <c r="T11" s="16">
        <v>26</v>
      </c>
      <c r="U11" s="23">
        <f t="shared" si="1"/>
        <v>0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557335</v>
      </c>
      <c r="E12">
        <v>216670</v>
      </c>
      <c r="F12">
        <v>7.2882920000000002</v>
      </c>
      <c r="G12">
        <v>0</v>
      </c>
      <c r="H12">
        <v>87.725999999999999</v>
      </c>
      <c r="I12">
        <v>14.2</v>
      </c>
      <c r="J12">
        <v>0</v>
      </c>
      <c r="K12">
        <v>0</v>
      </c>
      <c r="L12">
        <v>1.0149999999999999</v>
      </c>
      <c r="M12">
        <v>86.069000000000003</v>
      </c>
      <c r="N12">
        <v>89.153000000000006</v>
      </c>
      <c r="O12">
        <v>86.462000000000003</v>
      </c>
      <c r="P12">
        <v>7.9</v>
      </c>
      <c r="Q12">
        <v>23.2</v>
      </c>
      <c r="R12">
        <v>8.9</v>
      </c>
      <c r="S12">
        <v>4.9800000000000004</v>
      </c>
      <c r="T12" s="16">
        <v>25</v>
      </c>
      <c r="U12" s="23">
        <f t="shared" si="1"/>
        <v>0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557335</v>
      </c>
      <c r="E13">
        <v>216670</v>
      </c>
      <c r="F13">
        <v>7.2574259999999997</v>
      </c>
      <c r="G13">
        <v>0</v>
      </c>
      <c r="H13">
        <v>86.427000000000007</v>
      </c>
      <c r="I13">
        <v>13.5</v>
      </c>
      <c r="J13">
        <v>4.5999999999999996</v>
      </c>
      <c r="K13">
        <v>95.9</v>
      </c>
      <c r="L13">
        <v>1.0147999999999999</v>
      </c>
      <c r="M13">
        <v>84.548000000000002</v>
      </c>
      <c r="N13">
        <v>89.207999999999998</v>
      </c>
      <c r="O13">
        <v>86.123999999999995</v>
      </c>
      <c r="P13">
        <v>7.9</v>
      </c>
      <c r="Q13">
        <v>20.7</v>
      </c>
      <c r="R13">
        <v>9.1</v>
      </c>
      <c r="S13">
        <v>4.9800000000000004</v>
      </c>
      <c r="T13" s="16">
        <v>24</v>
      </c>
      <c r="U13" s="23">
        <f t="shared" si="1"/>
        <v>106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557229</v>
      </c>
      <c r="E14">
        <v>216655</v>
      </c>
      <c r="F14">
        <v>7.0514159999999997</v>
      </c>
      <c r="G14">
        <v>0</v>
      </c>
      <c r="H14">
        <v>85.358999999999995</v>
      </c>
      <c r="I14">
        <v>18.5</v>
      </c>
      <c r="J14">
        <v>56.6</v>
      </c>
      <c r="K14">
        <v>109.8</v>
      </c>
      <c r="L14">
        <v>1.0132000000000001</v>
      </c>
      <c r="M14">
        <v>82.138000000000005</v>
      </c>
      <c r="N14">
        <v>88.328000000000003</v>
      </c>
      <c r="O14">
        <v>86.281999999999996</v>
      </c>
      <c r="P14">
        <v>15.5</v>
      </c>
      <c r="Q14">
        <v>21.2</v>
      </c>
      <c r="R14">
        <v>17.3</v>
      </c>
      <c r="S14">
        <v>4.99</v>
      </c>
      <c r="T14" s="16">
        <v>23</v>
      </c>
      <c r="U14" s="23">
        <f t="shared" si="1"/>
        <v>1346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555883</v>
      </c>
      <c r="E15">
        <v>216461</v>
      </c>
      <c r="F15">
        <v>7.167459</v>
      </c>
      <c r="G15">
        <v>0</v>
      </c>
      <c r="H15">
        <v>88.474999999999994</v>
      </c>
      <c r="I15">
        <v>19.399999999999999</v>
      </c>
      <c r="J15">
        <v>60.4</v>
      </c>
      <c r="K15">
        <v>107.1</v>
      </c>
      <c r="L15">
        <v>1.0134000000000001</v>
      </c>
      <c r="M15">
        <v>86.477000000000004</v>
      </c>
      <c r="N15">
        <v>89.731999999999999</v>
      </c>
      <c r="O15">
        <v>88.042000000000002</v>
      </c>
      <c r="P15">
        <v>16.8</v>
      </c>
      <c r="Q15">
        <v>23.5</v>
      </c>
      <c r="R15">
        <v>17.8</v>
      </c>
      <c r="S15">
        <v>4.99</v>
      </c>
      <c r="T15" s="16">
        <v>22</v>
      </c>
      <c r="U15" s="23">
        <f t="shared" si="1"/>
        <v>1439</v>
      </c>
      <c r="V15" s="16"/>
      <c r="W15" s="122"/>
      <c r="X15" s="122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554444</v>
      </c>
      <c r="E16">
        <v>216260</v>
      </c>
      <c r="F16">
        <v>7.0832069999999998</v>
      </c>
      <c r="G16">
        <v>0</v>
      </c>
      <c r="H16">
        <v>88.962999999999994</v>
      </c>
      <c r="I16">
        <v>18</v>
      </c>
      <c r="J16">
        <v>26.6</v>
      </c>
      <c r="K16">
        <v>140.5</v>
      </c>
      <c r="L16">
        <v>1.0130999999999999</v>
      </c>
      <c r="M16">
        <v>86.338999999999999</v>
      </c>
      <c r="N16">
        <v>90.844999999999999</v>
      </c>
      <c r="O16">
        <v>87.153999999999996</v>
      </c>
      <c r="P16">
        <v>11.9</v>
      </c>
      <c r="Q16">
        <v>22.6</v>
      </c>
      <c r="R16">
        <v>18.600000000000001</v>
      </c>
      <c r="S16">
        <v>5</v>
      </c>
      <c r="T16" s="22">
        <v>21</v>
      </c>
      <c r="U16" s="23">
        <f t="shared" si="1"/>
        <v>632</v>
      </c>
      <c r="V16" s="24">
        <v>22</v>
      </c>
      <c r="W16" s="109"/>
      <c r="X16" s="109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553812</v>
      </c>
      <c r="E17">
        <v>216173</v>
      </c>
      <c r="F17">
        <v>7.4973450000000001</v>
      </c>
      <c r="G17">
        <v>0</v>
      </c>
      <c r="H17">
        <v>88.930999999999997</v>
      </c>
      <c r="I17">
        <v>19.5</v>
      </c>
      <c r="J17">
        <v>48.7</v>
      </c>
      <c r="K17">
        <v>114.8</v>
      </c>
      <c r="L17">
        <v>1.0149999999999999</v>
      </c>
      <c r="M17">
        <v>86.033000000000001</v>
      </c>
      <c r="N17">
        <v>91.188000000000002</v>
      </c>
      <c r="O17">
        <v>90.358000000000004</v>
      </c>
      <c r="P17">
        <v>11.5</v>
      </c>
      <c r="Q17">
        <v>24.9</v>
      </c>
      <c r="R17">
        <v>11.9</v>
      </c>
      <c r="S17">
        <v>5</v>
      </c>
      <c r="T17" s="16">
        <v>20</v>
      </c>
      <c r="U17" s="23">
        <f t="shared" si="1"/>
        <v>1157</v>
      </c>
      <c r="V17" s="16"/>
      <c r="W17" s="109"/>
      <c r="X17" s="109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552655</v>
      </c>
      <c r="E18">
        <v>216011</v>
      </c>
      <c r="F18">
        <v>7.1015160000000002</v>
      </c>
      <c r="G18">
        <v>0</v>
      </c>
      <c r="H18">
        <v>87.662000000000006</v>
      </c>
      <c r="I18">
        <v>19.600000000000001</v>
      </c>
      <c r="J18">
        <v>66.7</v>
      </c>
      <c r="K18">
        <v>204</v>
      </c>
      <c r="L18">
        <v>1.0133000000000001</v>
      </c>
      <c r="M18">
        <v>60.194000000000003</v>
      </c>
      <c r="N18">
        <v>93.494</v>
      </c>
      <c r="O18">
        <v>87.106999999999999</v>
      </c>
      <c r="P18">
        <v>15</v>
      </c>
      <c r="Q18">
        <v>24.9</v>
      </c>
      <c r="R18">
        <v>17.7</v>
      </c>
      <c r="S18">
        <v>5</v>
      </c>
      <c r="T18" s="16">
        <v>19</v>
      </c>
      <c r="U18" s="23">
        <f t="shared" si="1"/>
        <v>1590</v>
      </c>
      <c r="V18" s="16"/>
      <c r="W18" s="109"/>
      <c r="X18" s="109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551065</v>
      </c>
      <c r="E19">
        <v>215786</v>
      </c>
      <c r="F19">
        <v>7.2699299999999996</v>
      </c>
      <c r="G19">
        <v>0</v>
      </c>
      <c r="H19">
        <v>89.137</v>
      </c>
      <c r="I19">
        <v>19.8</v>
      </c>
      <c r="J19">
        <v>68.099999999999994</v>
      </c>
      <c r="K19">
        <v>80.900000000000006</v>
      </c>
      <c r="L19">
        <v>1.0135000000000001</v>
      </c>
      <c r="M19">
        <v>86.090999999999994</v>
      </c>
      <c r="N19">
        <v>92.218000000000004</v>
      </c>
      <c r="O19">
        <v>89.912999999999997</v>
      </c>
      <c r="P19">
        <v>16</v>
      </c>
      <c r="Q19">
        <v>24.5</v>
      </c>
      <c r="R19">
        <v>19.100000000000001</v>
      </c>
      <c r="S19">
        <v>5</v>
      </c>
      <c r="T19" s="16">
        <v>18</v>
      </c>
      <c r="U19" s="23">
        <f t="shared" si="1"/>
        <v>1626</v>
      </c>
      <c r="V19" s="16"/>
      <c r="W19" s="109"/>
      <c r="X19" s="109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549439</v>
      </c>
      <c r="E20">
        <v>215560</v>
      </c>
      <c r="F20">
        <v>7.1863070000000002</v>
      </c>
      <c r="G20">
        <v>0</v>
      </c>
      <c r="H20">
        <v>88.902000000000001</v>
      </c>
      <c r="I20">
        <v>19.3</v>
      </c>
      <c r="J20">
        <v>69.400000000000006</v>
      </c>
      <c r="K20">
        <v>147.6</v>
      </c>
      <c r="L20">
        <v>1.0133000000000001</v>
      </c>
      <c r="M20">
        <v>85.137</v>
      </c>
      <c r="N20">
        <v>91.293000000000006</v>
      </c>
      <c r="O20">
        <v>88.628</v>
      </c>
      <c r="P20">
        <v>15.9</v>
      </c>
      <c r="Q20">
        <v>23</v>
      </c>
      <c r="R20">
        <v>18.7</v>
      </c>
      <c r="S20">
        <v>4.99</v>
      </c>
      <c r="T20" s="16">
        <v>17</v>
      </c>
      <c r="U20" s="23">
        <f t="shared" si="1"/>
        <v>1662</v>
      </c>
      <c r="V20" s="16"/>
      <c r="W20" s="109"/>
      <c r="X20" s="109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547777</v>
      </c>
      <c r="E21">
        <v>215329</v>
      </c>
      <c r="F21">
        <v>7.0570449999999996</v>
      </c>
      <c r="G21">
        <v>0</v>
      </c>
      <c r="H21">
        <v>87.495999999999995</v>
      </c>
      <c r="I21">
        <v>19.399999999999999</v>
      </c>
      <c r="J21">
        <v>65.3</v>
      </c>
      <c r="K21">
        <v>115</v>
      </c>
      <c r="L21">
        <v>1.0130999999999999</v>
      </c>
      <c r="M21">
        <v>84.594999999999999</v>
      </c>
      <c r="N21">
        <v>89.662000000000006</v>
      </c>
      <c r="O21">
        <v>86.855000000000004</v>
      </c>
      <c r="P21">
        <v>16.2</v>
      </c>
      <c r="Q21">
        <v>25</v>
      </c>
      <c r="R21">
        <v>18.7</v>
      </c>
      <c r="S21">
        <v>5</v>
      </c>
      <c r="T21" s="16">
        <v>16</v>
      </c>
      <c r="U21" s="23">
        <f t="shared" si="1"/>
        <v>1562</v>
      </c>
      <c r="V21" s="16"/>
      <c r="W21" s="109"/>
      <c r="X21" s="109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546215</v>
      </c>
      <c r="E22">
        <v>215109</v>
      </c>
      <c r="F22">
        <v>7.1302289999999999</v>
      </c>
      <c r="G22">
        <v>0</v>
      </c>
      <c r="H22">
        <v>87.995000000000005</v>
      </c>
      <c r="I22">
        <v>19.899999999999999</v>
      </c>
      <c r="J22">
        <v>64.8</v>
      </c>
      <c r="K22">
        <v>120.3</v>
      </c>
      <c r="L22">
        <v>1.0134000000000001</v>
      </c>
      <c r="M22">
        <v>84.957999999999998</v>
      </c>
      <c r="N22">
        <v>91.183999999999997</v>
      </c>
      <c r="O22">
        <v>87.393000000000001</v>
      </c>
      <c r="P22">
        <v>16.3</v>
      </c>
      <c r="Q22">
        <v>24.9</v>
      </c>
      <c r="R22">
        <v>17.399999999999999</v>
      </c>
      <c r="S22">
        <v>5</v>
      </c>
      <c r="T22" s="16">
        <v>15</v>
      </c>
      <c r="U22" s="23">
        <f t="shared" si="1"/>
        <v>1546</v>
      </c>
      <c r="V22" s="16"/>
      <c r="W22" s="109"/>
      <c r="X22" s="109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544669</v>
      </c>
      <c r="E23">
        <v>214891</v>
      </c>
      <c r="F23">
        <v>7.2019960000000003</v>
      </c>
      <c r="G23">
        <v>0</v>
      </c>
      <c r="H23">
        <v>91.215999999999994</v>
      </c>
      <c r="I23">
        <v>18.399999999999999</v>
      </c>
      <c r="J23">
        <v>28.6</v>
      </c>
      <c r="K23">
        <v>142.30000000000001</v>
      </c>
      <c r="L23">
        <v>1.0134000000000001</v>
      </c>
      <c r="M23">
        <v>88.625</v>
      </c>
      <c r="N23">
        <v>93.034999999999997</v>
      </c>
      <c r="O23">
        <v>88.774000000000001</v>
      </c>
      <c r="P23">
        <v>11.9</v>
      </c>
      <c r="Q23">
        <v>26</v>
      </c>
      <c r="R23">
        <v>18.5</v>
      </c>
      <c r="S23">
        <v>4.99</v>
      </c>
      <c r="T23" s="22">
        <v>14</v>
      </c>
      <c r="U23" s="23">
        <f t="shared" si="1"/>
        <v>683</v>
      </c>
      <c r="V23" s="24">
        <v>15</v>
      </c>
      <c r="W23" s="109"/>
      <c r="X23" s="109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543986</v>
      </c>
      <c r="E24">
        <v>214799</v>
      </c>
      <c r="F24">
        <v>7.5752959999999998</v>
      </c>
      <c r="G24">
        <v>0</v>
      </c>
      <c r="H24">
        <v>91.542000000000002</v>
      </c>
      <c r="I24">
        <v>17.2</v>
      </c>
      <c r="J24">
        <v>6.2</v>
      </c>
      <c r="K24">
        <v>87.6</v>
      </c>
      <c r="L24">
        <v>1.0152000000000001</v>
      </c>
      <c r="M24">
        <v>90.009</v>
      </c>
      <c r="N24">
        <v>93.707999999999998</v>
      </c>
      <c r="O24">
        <v>91.418999999999997</v>
      </c>
      <c r="P24">
        <v>11.3</v>
      </c>
      <c r="Q24">
        <v>25.9</v>
      </c>
      <c r="R24">
        <v>11.9</v>
      </c>
      <c r="S24">
        <v>5</v>
      </c>
      <c r="T24" s="16">
        <v>13</v>
      </c>
      <c r="U24" s="23">
        <f t="shared" si="1"/>
        <v>146</v>
      </c>
      <c r="V24" s="16"/>
      <c r="W24" s="109"/>
      <c r="X24" s="109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543840</v>
      </c>
      <c r="E25">
        <v>214779</v>
      </c>
      <c r="F25">
        <v>7.4023810000000001</v>
      </c>
      <c r="G25">
        <v>0</v>
      </c>
      <c r="H25">
        <v>91.100999999999999</v>
      </c>
      <c r="I25">
        <v>18.7</v>
      </c>
      <c r="J25">
        <v>58.3</v>
      </c>
      <c r="K25">
        <v>101.2</v>
      </c>
      <c r="L25">
        <v>1.0139</v>
      </c>
      <c r="M25">
        <v>88.989000000000004</v>
      </c>
      <c r="N25">
        <v>93.828999999999994</v>
      </c>
      <c r="O25">
        <v>91.441999999999993</v>
      </c>
      <c r="P25">
        <v>15.7</v>
      </c>
      <c r="Q25">
        <v>23.1</v>
      </c>
      <c r="R25">
        <v>18.3</v>
      </c>
      <c r="S25">
        <v>5</v>
      </c>
      <c r="T25" s="16">
        <v>12</v>
      </c>
      <c r="U25" s="23">
        <f t="shared" si="1"/>
        <v>1390</v>
      </c>
      <c r="V25" s="16"/>
      <c r="W25" s="109"/>
      <c r="X25" s="109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542450</v>
      </c>
      <c r="E26">
        <v>214590</v>
      </c>
      <c r="F26">
        <v>7.2322360000000003</v>
      </c>
      <c r="G26">
        <v>0</v>
      </c>
      <c r="H26">
        <v>88.816999999999993</v>
      </c>
      <c r="I26">
        <v>18.3</v>
      </c>
      <c r="J26">
        <v>65.2</v>
      </c>
      <c r="K26">
        <v>115.4</v>
      </c>
      <c r="L26">
        <v>1.0135000000000001</v>
      </c>
      <c r="M26">
        <v>85.543999999999997</v>
      </c>
      <c r="N26">
        <v>92.07</v>
      </c>
      <c r="O26">
        <v>89.135000000000005</v>
      </c>
      <c r="P26">
        <v>16.3</v>
      </c>
      <c r="Q26">
        <v>21.1</v>
      </c>
      <c r="R26">
        <v>18.399999999999999</v>
      </c>
      <c r="S26">
        <v>5</v>
      </c>
      <c r="T26" s="16">
        <v>11</v>
      </c>
      <c r="U26" s="23">
        <f t="shared" si="1"/>
        <v>1556</v>
      </c>
      <c r="V26" s="16"/>
      <c r="W26" s="109"/>
      <c r="X26" s="109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540894</v>
      </c>
      <c r="E27">
        <v>214375</v>
      </c>
      <c r="F27">
        <v>7.0135230000000002</v>
      </c>
      <c r="G27">
        <v>0</v>
      </c>
      <c r="H27">
        <v>89.539000000000001</v>
      </c>
      <c r="I27">
        <v>18.3</v>
      </c>
      <c r="J27">
        <v>65.900000000000006</v>
      </c>
      <c r="K27">
        <v>142.30000000000001</v>
      </c>
      <c r="L27">
        <v>1.0130999999999999</v>
      </c>
      <c r="M27">
        <v>85.703999999999994</v>
      </c>
      <c r="N27">
        <v>92.15</v>
      </c>
      <c r="O27">
        <v>85.921000000000006</v>
      </c>
      <c r="P27">
        <v>16</v>
      </c>
      <c r="Q27">
        <v>21.9</v>
      </c>
      <c r="R27">
        <v>17.8</v>
      </c>
      <c r="S27">
        <v>5</v>
      </c>
      <c r="T27" s="16">
        <v>10</v>
      </c>
      <c r="U27" s="23">
        <f t="shared" si="1"/>
        <v>1574</v>
      </c>
      <c r="V27" s="16"/>
      <c r="W27" s="109"/>
      <c r="X27" s="109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539320</v>
      </c>
      <c r="E28">
        <v>214158</v>
      </c>
      <c r="F28">
        <v>7.2248190000000001</v>
      </c>
      <c r="G28">
        <v>0</v>
      </c>
      <c r="H28">
        <v>88.614999999999995</v>
      </c>
      <c r="I28">
        <v>18.7</v>
      </c>
      <c r="J28">
        <v>65.5</v>
      </c>
      <c r="K28">
        <v>145.80000000000001</v>
      </c>
      <c r="L28">
        <v>1.0136000000000001</v>
      </c>
      <c r="M28">
        <v>85.364999999999995</v>
      </c>
      <c r="N28">
        <v>92.13</v>
      </c>
      <c r="O28">
        <v>88.751999999999995</v>
      </c>
      <c r="P28">
        <v>14.5</v>
      </c>
      <c r="Q28">
        <v>23.3</v>
      </c>
      <c r="R28">
        <v>17.600000000000001</v>
      </c>
      <c r="S28">
        <v>5</v>
      </c>
      <c r="T28" s="16">
        <v>9</v>
      </c>
      <c r="U28" s="23">
        <f t="shared" si="1"/>
        <v>1562</v>
      </c>
      <c r="V28" s="16"/>
      <c r="W28" s="109"/>
      <c r="X28" s="109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537758</v>
      </c>
      <c r="E29">
        <v>213940</v>
      </c>
      <c r="F29">
        <v>7.1822049999999997</v>
      </c>
      <c r="G29">
        <v>0</v>
      </c>
      <c r="H29">
        <v>88.465999999999994</v>
      </c>
      <c r="I29">
        <v>18.7</v>
      </c>
      <c r="J29">
        <v>63.4</v>
      </c>
      <c r="K29">
        <v>102.7</v>
      </c>
      <c r="L29">
        <v>1.0134000000000001</v>
      </c>
      <c r="M29">
        <v>85.302999999999997</v>
      </c>
      <c r="N29">
        <v>91.495999999999995</v>
      </c>
      <c r="O29">
        <v>88.353999999999999</v>
      </c>
      <c r="P29">
        <v>15.3</v>
      </c>
      <c r="Q29">
        <v>23.6</v>
      </c>
      <c r="R29">
        <v>18.100000000000001</v>
      </c>
      <c r="S29">
        <v>5</v>
      </c>
      <c r="T29" s="16">
        <v>8</v>
      </c>
      <c r="U29" s="23">
        <f t="shared" si="1"/>
        <v>1517</v>
      </c>
      <c r="V29" s="16"/>
      <c r="W29" s="109"/>
      <c r="X29" s="109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536241</v>
      </c>
      <c r="E30">
        <v>213729</v>
      </c>
      <c r="F30">
        <v>6.9577590000000002</v>
      </c>
      <c r="G30">
        <v>0</v>
      </c>
      <c r="H30">
        <v>90.906999999999996</v>
      </c>
      <c r="I30">
        <v>18.3</v>
      </c>
      <c r="J30">
        <v>31.6</v>
      </c>
      <c r="K30">
        <v>142.1</v>
      </c>
      <c r="L30">
        <v>1.0127999999999999</v>
      </c>
      <c r="M30">
        <v>85.347999999999999</v>
      </c>
      <c r="N30">
        <v>92.718999999999994</v>
      </c>
      <c r="O30">
        <v>85.494</v>
      </c>
      <c r="P30">
        <v>12.4</v>
      </c>
      <c r="Q30">
        <v>25.8</v>
      </c>
      <c r="R30">
        <v>18.8</v>
      </c>
      <c r="S30">
        <v>5</v>
      </c>
      <c r="T30" s="22">
        <v>7</v>
      </c>
      <c r="U30" s="23">
        <f t="shared" si="1"/>
        <v>757</v>
      </c>
      <c r="V30" s="24">
        <v>8</v>
      </c>
      <c r="W30" s="109"/>
      <c r="X30" s="109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535484</v>
      </c>
      <c r="E31">
        <v>213626</v>
      </c>
      <c r="F31">
        <v>7.537369</v>
      </c>
      <c r="G31">
        <v>0</v>
      </c>
      <c r="H31">
        <v>90.938999999999993</v>
      </c>
      <c r="I31">
        <v>17.5</v>
      </c>
      <c r="J31">
        <v>5.8</v>
      </c>
      <c r="K31">
        <v>95.6</v>
      </c>
      <c r="L31">
        <v>1.0147999999999999</v>
      </c>
      <c r="M31">
        <v>87.248999999999995</v>
      </c>
      <c r="N31">
        <v>93.38</v>
      </c>
      <c r="O31">
        <v>91.682000000000002</v>
      </c>
      <c r="P31">
        <v>11.3</v>
      </c>
      <c r="Q31">
        <v>26.5</v>
      </c>
      <c r="R31">
        <v>14</v>
      </c>
      <c r="S31">
        <v>5.01</v>
      </c>
      <c r="T31" s="16">
        <v>6</v>
      </c>
      <c r="U31" s="23">
        <f t="shared" si="1"/>
        <v>135</v>
      </c>
      <c r="V31" s="5"/>
      <c r="W31" s="109"/>
      <c r="X31" s="109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535349</v>
      </c>
      <c r="E32">
        <v>213607</v>
      </c>
      <c r="F32">
        <v>7.3020370000000003</v>
      </c>
      <c r="G32">
        <v>0</v>
      </c>
      <c r="H32">
        <v>89.881</v>
      </c>
      <c r="I32">
        <v>19.100000000000001</v>
      </c>
      <c r="J32">
        <v>58.4</v>
      </c>
      <c r="K32">
        <v>143.6</v>
      </c>
      <c r="L32">
        <v>1.014</v>
      </c>
      <c r="M32">
        <v>86.102000000000004</v>
      </c>
      <c r="N32">
        <v>91.978999999999999</v>
      </c>
      <c r="O32">
        <v>89.25</v>
      </c>
      <c r="P32">
        <v>12</v>
      </c>
      <c r="Q32">
        <v>25.4</v>
      </c>
      <c r="R32">
        <v>16.100000000000001</v>
      </c>
      <c r="S32">
        <v>5</v>
      </c>
      <c r="T32" s="16">
        <v>5</v>
      </c>
      <c r="U32" s="23">
        <f t="shared" si="1"/>
        <v>1392</v>
      </c>
      <c r="V32" s="5"/>
      <c r="W32" s="109"/>
      <c r="X32" s="109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533957</v>
      </c>
      <c r="E33">
        <v>213416</v>
      </c>
      <c r="F33">
        <v>7.1028700000000002</v>
      </c>
      <c r="G33">
        <v>0</v>
      </c>
      <c r="H33">
        <v>87.793000000000006</v>
      </c>
      <c r="I33">
        <v>19.399999999999999</v>
      </c>
      <c r="J33">
        <v>66</v>
      </c>
      <c r="K33">
        <v>114.7</v>
      </c>
      <c r="L33">
        <v>1.0134000000000001</v>
      </c>
      <c r="M33">
        <v>85.394999999999996</v>
      </c>
      <c r="N33">
        <v>91.406999999999996</v>
      </c>
      <c r="O33">
        <v>86.887</v>
      </c>
      <c r="P33">
        <v>15.5</v>
      </c>
      <c r="Q33">
        <v>25</v>
      </c>
      <c r="R33">
        <v>17.100000000000001</v>
      </c>
      <c r="S33">
        <v>5</v>
      </c>
      <c r="T33" s="16">
        <v>4</v>
      </c>
      <c r="U33" s="23">
        <f t="shared" si="1"/>
        <v>1578</v>
      </c>
      <c r="V33" s="5"/>
      <c r="W33" s="109"/>
      <c r="X33" s="109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532379</v>
      </c>
      <c r="E34">
        <v>213194</v>
      </c>
      <c r="F34">
        <v>7.0105940000000002</v>
      </c>
      <c r="G34">
        <v>0</v>
      </c>
      <c r="H34">
        <v>86.981999999999999</v>
      </c>
      <c r="I34">
        <v>18.600000000000001</v>
      </c>
      <c r="J34">
        <v>63.4</v>
      </c>
      <c r="K34">
        <v>106.9</v>
      </c>
      <c r="L34">
        <v>1.0129999999999999</v>
      </c>
      <c r="M34">
        <v>84.302000000000007</v>
      </c>
      <c r="N34">
        <v>89.399000000000001</v>
      </c>
      <c r="O34">
        <v>86.025000000000006</v>
      </c>
      <c r="P34">
        <v>14.7</v>
      </c>
      <c r="Q34">
        <v>24.3</v>
      </c>
      <c r="R34">
        <v>18.2</v>
      </c>
      <c r="S34">
        <v>5</v>
      </c>
      <c r="T34" s="16">
        <v>3</v>
      </c>
      <c r="U34" s="23">
        <f t="shared" si="1"/>
        <v>1515</v>
      </c>
      <c r="V34" s="5"/>
      <c r="W34" s="236"/>
      <c r="X34" s="135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530864</v>
      </c>
      <c r="E35">
        <v>212979</v>
      </c>
      <c r="F35">
        <v>7.0191929999999996</v>
      </c>
      <c r="G35">
        <v>0</v>
      </c>
      <c r="H35">
        <v>87.296000000000006</v>
      </c>
      <c r="I35">
        <v>18.399999999999999</v>
      </c>
      <c r="J35">
        <v>59</v>
      </c>
      <c r="K35">
        <v>114.1</v>
      </c>
      <c r="L35">
        <v>1.0130999999999999</v>
      </c>
      <c r="M35">
        <v>84.938999999999993</v>
      </c>
      <c r="N35">
        <v>89.471999999999994</v>
      </c>
      <c r="O35">
        <v>86.03</v>
      </c>
      <c r="P35">
        <v>13.9</v>
      </c>
      <c r="Q35">
        <v>24.3</v>
      </c>
      <c r="R35">
        <v>17.899999999999999</v>
      </c>
      <c r="S35">
        <v>5</v>
      </c>
      <c r="T35" s="16">
        <v>2</v>
      </c>
      <c r="U35" s="23">
        <f t="shared" si="1"/>
        <v>1406</v>
      </c>
      <c r="V35" s="5"/>
      <c r="W35" s="102"/>
      <c r="X35" s="101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529458</v>
      </c>
      <c r="E36">
        <v>212781</v>
      </c>
      <c r="F36">
        <v>7.0648309999999999</v>
      </c>
      <c r="G36">
        <v>0</v>
      </c>
      <c r="H36">
        <v>88.843000000000004</v>
      </c>
      <c r="I36">
        <v>19.399999999999999</v>
      </c>
      <c r="J36">
        <v>60.7</v>
      </c>
      <c r="K36">
        <v>140.1</v>
      </c>
      <c r="L36">
        <v>1.0129999999999999</v>
      </c>
      <c r="M36">
        <v>85.912999999999997</v>
      </c>
      <c r="N36">
        <v>92.328999999999994</v>
      </c>
      <c r="O36">
        <v>87.022999999999996</v>
      </c>
      <c r="P36">
        <v>15.1</v>
      </c>
      <c r="Q36">
        <v>25.4</v>
      </c>
      <c r="R36">
        <v>18.899999999999999</v>
      </c>
      <c r="S36">
        <v>5.01</v>
      </c>
      <c r="T36" s="16">
        <v>1</v>
      </c>
      <c r="U36" s="23">
        <f t="shared" si="1"/>
        <v>1449</v>
      </c>
      <c r="V36" s="5"/>
      <c r="W36" s="102"/>
      <c r="X36" s="101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528009</v>
      </c>
      <c r="E37">
        <v>212579</v>
      </c>
      <c r="F37">
        <v>7.1276950000000001</v>
      </c>
      <c r="G37">
        <v>0</v>
      </c>
      <c r="H37">
        <v>91.004999999999995</v>
      </c>
      <c r="I37">
        <v>20.3</v>
      </c>
      <c r="J37">
        <v>27.5</v>
      </c>
      <c r="K37">
        <v>139.69999999999999</v>
      </c>
      <c r="L37">
        <v>1.0132000000000001</v>
      </c>
      <c r="M37">
        <v>86.412999999999997</v>
      </c>
      <c r="N37">
        <v>92.947000000000003</v>
      </c>
      <c r="O37">
        <v>87.835999999999999</v>
      </c>
      <c r="P37">
        <v>13.8</v>
      </c>
      <c r="Q37">
        <v>30.5</v>
      </c>
      <c r="R37">
        <v>18.8</v>
      </c>
      <c r="S37">
        <v>5</v>
      </c>
      <c r="T37" s="1"/>
      <c r="U37" s="26"/>
      <c r="V37" s="5"/>
      <c r="W37" s="102"/>
      <c r="X37" s="101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0"/>
      <c r="X38" s="300"/>
      <c r="Y38" s="300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1"/>
      <c r="Y39" s="30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1"/>
      <c r="X40" s="301"/>
      <c r="Y40" s="30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1"/>
      <c r="X41" s="301"/>
      <c r="Y41" s="301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8" t="s">
        <v>127</v>
      </c>
      <c r="X1" s="298" t="s">
        <v>128</v>
      </c>
      <c r="Y1" s="299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8"/>
      <c r="X2" s="298"/>
      <c r="Y2" s="299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8"/>
      <c r="X3" s="298"/>
      <c r="Y3" s="299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8"/>
      <c r="X4" s="298"/>
      <c r="Y4" s="29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8"/>
      <c r="X5" s="298"/>
      <c r="Y5" s="299"/>
    </row>
    <row r="6" spans="1:25">
      <c r="A6" s="21">
        <v>32</v>
      </c>
      <c r="B6" t="s">
        <v>285</v>
      </c>
      <c r="C6" t="s">
        <v>13</v>
      </c>
      <c r="D6">
        <v>40137</v>
      </c>
      <c r="E6">
        <v>5668</v>
      </c>
      <c r="F6">
        <v>7.3077240000000003</v>
      </c>
      <c r="G6">
        <v>0</v>
      </c>
      <c r="H6">
        <v>87.411000000000001</v>
      </c>
      <c r="I6">
        <v>15.5</v>
      </c>
      <c r="J6">
        <v>0.9</v>
      </c>
      <c r="K6">
        <v>4.5</v>
      </c>
      <c r="L6">
        <v>1.0146999999999999</v>
      </c>
      <c r="M6">
        <v>85.715000000000003</v>
      </c>
      <c r="N6">
        <v>88.427000000000007</v>
      </c>
      <c r="O6">
        <v>87.399000000000001</v>
      </c>
      <c r="P6">
        <v>5.0999999999999996</v>
      </c>
      <c r="Q6">
        <v>30</v>
      </c>
      <c r="R6">
        <v>10.9</v>
      </c>
      <c r="S6">
        <v>5.34</v>
      </c>
      <c r="T6" s="22">
        <v>31</v>
      </c>
      <c r="U6" s="23">
        <f>D6-D7</f>
        <v>21</v>
      </c>
      <c r="V6" s="4"/>
      <c r="W6" s="239"/>
      <c r="X6" s="239"/>
      <c r="Y6" s="248"/>
    </row>
    <row r="7" spans="1:25">
      <c r="A7" s="21">
        <v>31</v>
      </c>
      <c r="B7" t="s">
        <v>286</v>
      </c>
      <c r="C7" t="s">
        <v>13</v>
      </c>
      <c r="D7">
        <v>40116</v>
      </c>
      <c r="E7">
        <v>5665</v>
      </c>
      <c r="F7">
        <v>7.2837170000000002</v>
      </c>
      <c r="G7">
        <v>0</v>
      </c>
      <c r="H7">
        <v>86.903999999999996</v>
      </c>
      <c r="I7">
        <v>17.399999999999999</v>
      </c>
      <c r="J7">
        <v>5.2</v>
      </c>
      <c r="K7">
        <v>36.5</v>
      </c>
      <c r="L7">
        <v>1.0146999999999999</v>
      </c>
      <c r="M7">
        <v>85.665000000000006</v>
      </c>
      <c r="N7">
        <v>87.975999999999999</v>
      </c>
      <c r="O7">
        <v>86.86</v>
      </c>
      <c r="P7">
        <v>7.1</v>
      </c>
      <c r="Q7">
        <v>31.9</v>
      </c>
      <c r="R7">
        <v>10.3</v>
      </c>
      <c r="S7">
        <v>5.35</v>
      </c>
      <c r="T7" s="22">
        <v>30</v>
      </c>
      <c r="U7" s="23">
        <f>D7-D8</f>
        <v>123</v>
      </c>
      <c r="V7" s="24">
        <v>1</v>
      </c>
      <c r="W7" s="122"/>
      <c r="X7" s="122"/>
      <c r="Y7" s="237">
        <f t="shared" ref="Y7:Y36" si="0">((X7*100)/D7)-100</f>
        <v>-100</v>
      </c>
    </row>
    <row r="8" spans="1:25">
      <c r="A8" s="16">
        <v>30</v>
      </c>
      <c r="B8" t="s">
        <v>268</v>
      </c>
      <c r="C8" t="s">
        <v>13</v>
      </c>
      <c r="D8">
        <v>39993</v>
      </c>
      <c r="E8">
        <v>5648</v>
      </c>
      <c r="F8">
        <v>7.1357660000000003</v>
      </c>
      <c r="G8">
        <v>0</v>
      </c>
      <c r="H8">
        <v>86.998000000000005</v>
      </c>
      <c r="I8">
        <v>16.7</v>
      </c>
      <c r="J8">
        <v>6.1</v>
      </c>
      <c r="K8">
        <v>36.9</v>
      </c>
      <c r="L8">
        <v>1.0137</v>
      </c>
      <c r="M8">
        <v>85.828000000000003</v>
      </c>
      <c r="N8">
        <v>87.906000000000006</v>
      </c>
      <c r="O8">
        <v>86.622</v>
      </c>
      <c r="P8">
        <v>6.1</v>
      </c>
      <c r="Q8">
        <v>29.8</v>
      </c>
      <c r="R8">
        <v>15.2</v>
      </c>
      <c r="S8">
        <v>5.35</v>
      </c>
      <c r="T8" s="16">
        <v>29</v>
      </c>
      <c r="U8" s="23">
        <f>D8-D9</f>
        <v>145</v>
      </c>
      <c r="V8" s="4"/>
      <c r="W8" s="109"/>
      <c r="X8" s="109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39848</v>
      </c>
      <c r="E9">
        <v>5627</v>
      </c>
      <c r="F9">
        <v>7.0996860000000002</v>
      </c>
      <c r="G9">
        <v>0</v>
      </c>
      <c r="H9">
        <v>86.305000000000007</v>
      </c>
      <c r="I9">
        <v>15.1</v>
      </c>
      <c r="J9">
        <v>1.2</v>
      </c>
      <c r="K9">
        <v>36.4</v>
      </c>
      <c r="L9">
        <v>1.0137</v>
      </c>
      <c r="M9">
        <v>85.221000000000004</v>
      </c>
      <c r="N9">
        <v>87.924000000000007</v>
      </c>
      <c r="O9">
        <v>85.978999999999999</v>
      </c>
      <c r="P9">
        <v>4.8</v>
      </c>
      <c r="Q9">
        <v>27.7</v>
      </c>
      <c r="R9">
        <v>14.8</v>
      </c>
      <c r="S9">
        <v>5.34</v>
      </c>
      <c r="T9" s="22">
        <v>28</v>
      </c>
      <c r="U9" s="23">
        <f t="shared" ref="U9:U36" si="1">D9-D10</f>
        <v>29</v>
      </c>
      <c r="V9" s="24">
        <v>29</v>
      </c>
      <c r="W9" s="109"/>
      <c r="X9" s="109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39819</v>
      </c>
      <c r="E10">
        <v>5623</v>
      </c>
      <c r="F10">
        <v>7.1799160000000004</v>
      </c>
      <c r="G10">
        <v>0</v>
      </c>
      <c r="H10">
        <v>86.539000000000001</v>
      </c>
      <c r="I10">
        <v>16.899999999999999</v>
      </c>
      <c r="J10">
        <v>0</v>
      </c>
      <c r="K10">
        <v>0</v>
      </c>
      <c r="L10">
        <v>1.0144</v>
      </c>
      <c r="M10">
        <v>85.344999999999999</v>
      </c>
      <c r="N10">
        <v>88.019000000000005</v>
      </c>
      <c r="O10">
        <v>85.738</v>
      </c>
      <c r="P10">
        <v>7.9</v>
      </c>
      <c r="Q10">
        <v>31.2</v>
      </c>
      <c r="R10">
        <v>11.1</v>
      </c>
      <c r="S10">
        <v>5.35</v>
      </c>
      <c r="T10" s="16">
        <v>27</v>
      </c>
      <c r="U10" s="23">
        <f t="shared" si="1"/>
        <v>0</v>
      </c>
      <c r="V10" s="16"/>
      <c r="W10" s="109"/>
      <c r="X10" s="109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39819</v>
      </c>
      <c r="E11">
        <v>5623</v>
      </c>
      <c r="F11">
        <v>7.2229289999999997</v>
      </c>
      <c r="G11">
        <v>0</v>
      </c>
      <c r="H11">
        <v>86.543999999999997</v>
      </c>
      <c r="I11">
        <v>14.1</v>
      </c>
      <c r="J11">
        <v>0</v>
      </c>
      <c r="K11">
        <v>0</v>
      </c>
      <c r="L11">
        <v>1.0145</v>
      </c>
      <c r="M11">
        <v>85.293999999999997</v>
      </c>
      <c r="N11">
        <v>87.662999999999997</v>
      </c>
      <c r="O11">
        <v>86.251000000000005</v>
      </c>
      <c r="P11">
        <v>6.2</v>
      </c>
      <c r="Q11">
        <v>23.6</v>
      </c>
      <c r="R11">
        <v>10.9</v>
      </c>
      <c r="S11">
        <v>5.35</v>
      </c>
      <c r="T11" s="16">
        <v>26</v>
      </c>
      <c r="U11" s="23">
        <f t="shared" si="1"/>
        <v>0</v>
      </c>
      <c r="V11" s="16"/>
      <c r="W11" s="109"/>
      <c r="X11" s="109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39819</v>
      </c>
      <c r="E12">
        <v>5623</v>
      </c>
      <c r="F12">
        <v>7.2429769999999998</v>
      </c>
      <c r="G12">
        <v>0</v>
      </c>
      <c r="H12">
        <v>87.436000000000007</v>
      </c>
      <c r="I12">
        <v>14.3</v>
      </c>
      <c r="J12">
        <v>0</v>
      </c>
      <c r="K12">
        <v>0</v>
      </c>
      <c r="L12">
        <v>1.0145999999999999</v>
      </c>
      <c r="M12">
        <v>85.77</v>
      </c>
      <c r="N12">
        <v>88.84</v>
      </c>
      <c r="O12">
        <v>86.41</v>
      </c>
      <c r="P12">
        <v>6.5</v>
      </c>
      <c r="Q12">
        <v>26.5</v>
      </c>
      <c r="R12">
        <v>10.6</v>
      </c>
      <c r="S12">
        <v>5.34</v>
      </c>
      <c r="T12" s="16">
        <v>25</v>
      </c>
      <c r="U12" s="23">
        <f t="shared" si="1"/>
        <v>0</v>
      </c>
      <c r="V12" s="16"/>
      <c r="W12" s="136"/>
      <c r="X12" s="136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39819</v>
      </c>
      <c r="E13">
        <v>5623</v>
      </c>
      <c r="F13">
        <v>7.2437760000000004</v>
      </c>
      <c r="G13">
        <v>0</v>
      </c>
      <c r="H13">
        <v>86.2</v>
      </c>
      <c r="I13">
        <v>13.1</v>
      </c>
      <c r="J13">
        <v>0</v>
      </c>
      <c r="K13">
        <v>3.3</v>
      </c>
      <c r="L13">
        <v>1.0147999999999999</v>
      </c>
      <c r="M13">
        <v>84.268000000000001</v>
      </c>
      <c r="N13">
        <v>88.905000000000001</v>
      </c>
      <c r="O13">
        <v>85.819000000000003</v>
      </c>
      <c r="P13">
        <v>7.2</v>
      </c>
      <c r="Q13">
        <v>23.3</v>
      </c>
      <c r="R13">
        <v>8.9</v>
      </c>
      <c r="S13">
        <v>5.35</v>
      </c>
      <c r="T13" s="16">
        <v>24</v>
      </c>
      <c r="U13" s="23">
        <f t="shared" si="1"/>
        <v>1</v>
      </c>
      <c r="V13" s="16"/>
      <c r="W13" s="109"/>
      <c r="X13" s="109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39818</v>
      </c>
      <c r="E14">
        <v>5623</v>
      </c>
      <c r="F14">
        <v>7.2100010000000001</v>
      </c>
      <c r="G14">
        <v>0</v>
      </c>
      <c r="H14">
        <v>85.498000000000005</v>
      </c>
      <c r="I14">
        <v>14.8</v>
      </c>
      <c r="J14">
        <v>5.2</v>
      </c>
      <c r="K14">
        <v>37.200000000000003</v>
      </c>
      <c r="L14">
        <v>1.0144</v>
      </c>
      <c r="M14">
        <v>82.629000000000005</v>
      </c>
      <c r="N14">
        <v>88.563999999999993</v>
      </c>
      <c r="O14">
        <v>86.287000000000006</v>
      </c>
      <c r="P14">
        <v>8</v>
      </c>
      <c r="Q14">
        <v>21.7</v>
      </c>
      <c r="R14">
        <v>11.5</v>
      </c>
      <c r="S14">
        <v>5.35</v>
      </c>
      <c r="T14" s="16">
        <v>23</v>
      </c>
      <c r="U14" s="23">
        <f t="shared" si="1"/>
        <v>123</v>
      </c>
      <c r="V14" s="16"/>
      <c r="W14" s="109"/>
      <c r="X14" s="109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39695</v>
      </c>
      <c r="E15">
        <v>5606</v>
      </c>
      <c r="F15">
        <v>7.2867509999999998</v>
      </c>
      <c r="G15">
        <v>0</v>
      </c>
      <c r="H15">
        <v>88.635999999999996</v>
      </c>
      <c r="I15">
        <v>16.7</v>
      </c>
      <c r="J15">
        <v>5.7</v>
      </c>
      <c r="K15">
        <v>36.299999999999997</v>
      </c>
      <c r="L15">
        <v>1.0142</v>
      </c>
      <c r="M15">
        <v>86.906000000000006</v>
      </c>
      <c r="N15">
        <v>89.864000000000004</v>
      </c>
      <c r="O15">
        <v>88.326999999999998</v>
      </c>
      <c r="P15">
        <v>10.6</v>
      </c>
      <c r="Q15">
        <v>26.4</v>
      </c>
      <c r="R15">
        <v>14.3</v>
      </c>
      <c r="S15">
        <v>5.35</v>
      </c>
      <c r="T15" s="16">
        <v>22</v>
      </c>
      <c r="U15" s="23">
        <f t="shared" si="1"/>
        <v>135</v>
      </c>
      <c r="V15" s="16"/>
      <c r="W15" s="122"/>
      <c r="X15" s="122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39560</v>
      </c>
      <c r="E16">
        <v>5587</v>
      </c>
      <c r="F16">
        <v>7.2044379999999997</v>
      </c>
      <c r="G16">
        <v>0</v>
      </c>
      <c r="H16">
        <v>89.025000000000006</v>
      </c>
      <c r="I16">
        <v>15.4</v>
      </c>
      <c r="J16">
        <v>1.1000000000000001</v>
      </c>
      <c r="K16">
        <v>35.700000000000003</v>
      </c>
      <c r="L16">
        <v>1.014</v>
      </c>
      <c r="M16">
        <v>86.647999999999996</v>
      </c>
      <c r="N16">
        <v>90.745999999999995</v>
      </c>
      <c r="O16">
        <v>87.307000000000002</v>
      </c>
      <c r="P16">
        <v>6.3</v>
      </c>
      <c r="Q16">
        <v>27.3</v>
      </c>
      <c r="R16">
        <v>14.5</v>
      </c>
      <c r="S16">
        <v>5.35</v>
      </c>
      <c r="T16" s="22">
        <v>21</v>
      </c>
      <c r="U16" s="23">
        <f t="shared" si="1"/>
        <v>26</v>
      </c>
      <c r="V16" s="24">
        <v>22</v>
      </c>
      <c r="W16" s="109"/>
      <c r="X16" s="109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39534</v>
      </c>
      <c r="E17">
        <v>5584</v>
      </c>
      <c r="F17">
        <v>7.4867439999999998</v>
      </c>
      <c r="G17">
        <v>0</v>
      </c>
      <c r="H17">
        <v>88.960999999999999</v>
      </c>
      <c r="I17">
        <v>18.8</v>
      </c>
      <c r="J17">
        <v>0</v>
      </c>
      <c r="K17">
        <v>0</v>
      </c>
      <c r="L17">
        <v>1.0149999999999999</v>
      </c>
      <c r="M17">
        <v>86.277000000000001</v>
      </c>
      <c r="N17">
        <v>91.010999999999996</v>
      </c>
      <c r="O17">
        <v>90.144000000000005</v>
      </c>
      <c r="P17">
        <v>9</v>
      </c>
      <c r="Q17">
        <v>31</v>
      </c>
      <c r="R17">
        <v>11.9</v>
      </c>
      <c r="S17">
        <v>5.35</v>
      </c>
      <c r="T17" s="16">
        <v>20</v>
      </c>
      <c r="U17" s="23">
        <f t="shared" si="1"/>
        <v>0</v>
      </c>
      <c r="V17" s="16"/>
      <c r="W17" s="109"/>
      <c r="X17" s="109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39534</v>
      </c>
      <c r="E18">
        <v>5584</v>
      </c>
      <c r="F18">
        <v>7.3125309999999999</v>
      </c>
      <c r="G18">
        <v>0</v>
      </c>
      <c r="H18">
        <v>87.763999999999996</v>
      </c>
      <c r="I18">
        <v>17.5</v>
      </c>
      <c r="J18">
        <v>2.8</v>
      </c>
      <c r="K18">
        <v>76.2</v>
      </c>
      <c r="L18">
        <v>1.0147999999999999</v>
      </c>
      <c r="M18">
        <v>60.643999999999998</v>
      </c>
      <c r="N18">
        <v>93.57</v>
      </c>
      <c r="O18">
        <v>87.299000000000007</v>
      </c>
      <c r="P18">
        <v>6.3</v>
      </c>
      <c r="Q18">
        <v>31.1</v>
      </c>
      <c r="R18">
        <v>10.5</v>
      </c>
      <c r="S18">
        <v>5.35</v>
      </c>
      <c r="T18" s="16">
        <v>19</v>
      </c>
      <c r="U18" s="23">
        <f t="shared" si="1"/>
        <v>60</v>
      </c>
      <c r="V18" s="16"/>
      <c r="W18" s="109"/>
      <c r="X18" s="109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39474</v>
      </c>
      <c r="E19">
        <v>5575</v>
      </c>
      <c r="F19">
        <v>7.2569590000000002</v>
      </c>
      <c r="G19">
        <v>0</v>
      </c>
      <c r="H19">
        <v>89.224999999999994</v>
      </c>
      <c r="I19">
        <v>17.3</v>
      </c>
      <c r="J19">
        <v>17</v>
      </c>
      <c r="K19">
        <v>93.8</v>
      </c>
      <c r="L19">
        <v>1.0133000000000001</v>
      </c>
      <c r="M19">
        <v>86.325999999999993</v>
      </c>
      <c r="N19">
        <v>92.153000000000006</v>
      </c>
      <c r="O19">
        <v>89.900999999999996</v>
      </c>
      <c r="P19">
        <v>8.1999999999999993</v>
      </c>
      <c r="Q19">
        <v>26.6</v>
      </c>
      <c r="R19">
        <v>19.8</v>
      </c>
      <c r="S19">
        <v>5.36</v>
      </c>
      <c r="T19" s="16">
        <v>18</v>
      </c>
      <c r="U19" s="23">
        <f t="shared" si="1"/>
        <v>392</v>
      </c>
      <c r="V19" s="16"/>
      <c r="W19" s="109"/>
      <c r="X19" s="109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39082</v>
      </c>
      <c r="E20">
        <v>5521</v>
      </c>
      <c r="F20">
        <v>7.1935380000000002</v>
      </c>
      <c r="G20">
        <v>0</v>
      </c>
      <c r="H20">
        <v>89.034000000000006</v>
      </c>
      <c r="I20">
        <v>16.5</v>
      </c>
      <c r="J20">
        <v>16.399999999999999</v>
      </c>
      <c r="K20">
        <v>95.9</v>
      </c>
      <c r="L20">
        <v>1.0133000000000001</v>
      </c>
      <c r="M20">
        <v>85.484999999999999</v>
      </c>
      <c r="N20">
        <v>91.307000000000002</v>
      </c>
      <c r="O20">
        <v>88.768000000000001</v>
      </c>
      <c r="P20">
        <v>7.6</v>
      </c>
      <c r="Q20">
        <v>24.7</v>
      </c>
      <c r="R20">
        <v>19</v>
      </c>
      <c r="S20">
        <v>5.36</v>
      </c>
      <c r="T20" s="16">
        <v>17</v>
      </c>
      <c r="U20" s="23">
        <f t="shared" si="1"/>
        <v>374</v>
      </c>
      <c r="V20" s="16"/>
      <c r="W20" s="109"/>
      <c r="X20" s="109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38708</v>
      </c>
      <c r="E21">
        <v>5469</v>
      </c>
      <c r="F21">
        <v>7.0963120000000002</v>
      </c>
      <c r="G21">
        <v>0</v>
      </c>
      <c r="H21">
        <v>87.753</v>
      </c>
      <c r="I21">
        <v>16.7</v>
      </c>
      <c r="J21">
        <v>25.8</v>
      </c>
      <c r="K21">
        <v>96.6</v>
      </c>
      <c r="L21">
        <v>1.0132000000000001</v>
      </c>
      <c r="M21">
        <v>85.162000000000006</v>
      </c>
      <c r="N21">
        <v>89.662000000000006</v>
      </c>
      <c r="O21">
        <v>87.228999999999999</v>
      </c>
      <c r="P21">
        <v>8.6999999999999993</v>
      </c>
      <c r="Q21">
        <v>25.4</v>
      </c>
      <c r="R21">
        <v>18.5</v>
      </c>
      <c r="S21">
        <v>5.36</v>
      </c>
      <c r="T21" s="16">
        <v>16</v>
      </c>
      <c r="U21" s="23">
        <f t="shared" si="1"/>
        <v>605</v>
      </c>
      <c r="V21" s="16"/>
      <c r="W21" s="109"/>
      <c r="X21" s="109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38103</v>
      </c>
      <c r="E22">
        <v>5383</v>
      </c>
      <c r="F22">
        <v>7.1110740000000003</v>
      </c>
      <c r="G22">
        <v>0</v>
      </c>
      <c r="H22">
        <v>88.134</v>
      </c>
      <c r="I22">
        <v>17.5</v>
      </c>
      <c r="J22">
        <v>23</v>
      </c>
      <c r="K22">
        <v>96</v>
      </c>
      <c r="L22">
        <v>1.0130999999999999</v>
      </c>
      <c r="M22">
        <v>85.274000000000001</v>
      </c>
      <c r="N22">
        <v>91.075999999999993</v>
      </c>
      <c r="O22">
        <v>87.593000000000004</v>
      </c>
      <c r="P22">
        <v>9.3000000000000007</v>
      </c>
      <c r="Q22">
        <v>27.6</v>
      </c>
      <c r="R22">
        <v>18.899999999999999</v>
      </c>
      <c r="S22">
        <v>5.36</v>
      </c>
      <c r="T22" s="16">
        <v>15</v>
      </c>
      <c r="U22" s="23">
        <f t="shared" si="1"/>
        <v>539</v>
      </c>
      <c r="V22" s="16"/>
      <c r="W22" s="109"/>
      <c r="X22" s="109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37564</v>
      </c>
      <c r="E23">
        <v>5307</v>
      </c>
      <c r="F23">
        <v>7.2100210000000002</v>
      </c>
      <c r="G23">
        <v>0</v>
      </c>
      <c r="H23">
        <v>91.225999999999999</v>
      </c>
      <c r="I23">
        <v>16.399999999999999</v>
      </c>
      <c r="J23">
        <v>2.8</v>
      </c>
      <c r="K23">
        <v>95.6</v>
      </c>
      <c r="L23">
        <v>1.0134000000000001</v>
      </c>
      <c r="M23">
        <v>88.697999999999993</v>
      </c>
      <c r="N23">
        <v>92.933000000000007</v>
      </c>
      <c r="O23">
        <v>88.855000000000004</v>
      </c>
      <c r="P23">
        <v>6.2</v>
      </c>
      <c r="Q23">
        <v>29.4</v>
      </c>
      <c r="R23">
        <v>18.600000000000001</v>
      </c>
      <c r="S23">
        <v>5.35</v>
      </c>
      <c r="T23" s="22">
        <v>14</v>
      </c>
      <c r="U23" s="23">
        <f t="shared" si="1"/>
        <v>66</v>
      </c>
      <c r="V23" s="24">
        <v>15</v>
      </c>
      <c r="W23" s="109"/>
      <c r="X23" s="109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37498</v>
      </c>
      <c r="E24">
        <v>5298</v>
      </c>
      <c r="F24">
        <v>7.5055319999999996</v>
      </c>
      <c r="G24">
        <v>0</v>
      </c>
      <c r="H24">
        <v>91.501999999999995</v>
      </c>
      <c r="I24">
        <v>17.899999999999999</v>
      </c>
      <c r="J24">
        <v>0</v>
      </c>
      <c r="K24">
        <v>0</v>
      </c>
      <c r="L24">
        <v>1.0145999999999999</v>
      </c>
      <c r="M24">
        <v>90.16</v>
      </c>
      <c r="N24">
        <v>93.498999999999995</v>
      </c>
      <c r="O24">
        <v>91.382999999999996</v>
      </c>
      <c r="P24">
        <v>11.1</v>
      </c>
      <c r="Q24">
        <v>32</v>
      </c>
      <c r="R24">
        <v>14.5</v>
      </c>
      <c r="S24">
        <v>5.36</v>
      </c>
      <c r="T24" s="16">
        <v>13</v>
      </c>
      <c r="U24" s="23">
        <f>D24-D25</f>
        <v>0</v>
      </c>
      <c r="V24" s="16"/>
      <c r="W24" s="109"/>
      <c r="X24" s="109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37498</v>
      </c>
      <c r="E25">
        <v>5298</v>
      </c>
      <c r="F25">
        <v>7.5730230000000001</v>
      </c>
      <c r="G25">
        <v>0</v>
      </c>
      <c r="H25">
        <v>91.103999999999999</v>
      </c>
      <c r="I25">
        <v>15.8</v>
      </c>
      <c r="J25">
        <v>0</v>
      </c>
      <c r="K25">
        <v>0</v>
      </c>
      <c r="L25">
        <v>1.0150999999999999</v>
      </c>
      <c r="M25">
        <v>89.048000000000002</v>
      </c>
      <c r="N25">
        <v>93.731999999999999</v>
      </c>
      <c r="O25">
        <v>91.585999999999999</v>
      </c>
      <c r="P25">
        <v>9</v>
      </c>
      <c r="Q25">
        <v>30.5</v>
      </c>
      <c r="R25">
        <v>12.7</v>
      </c>
      <c r="S25">
        <v>5.36</v>
      </c>
      <c r="T25" s="16">
        <v>12</v>
      </c>
      <c r="U25" s="23">
        <f t="shared" si="1"/>
        <v>0</v>
      </c>
      <c r="V25" s="16"/>
      <c r="W25" s="109"/>
      <c r="X25" s="109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37498</v>
      </c>
      <c r="E26">
        <v>5298</v>
      </c>
      <c r="F26">
        <v>7.3925159999999996</v>
      </c>
      <c r="G26">
        <v>0</v>
      </c>
      <c r="H26">
        <v>88.914000000000001</v>
      </c>
      <c r="I26">
        <v>13.9</v>
      </c>
      <c r="J26">
        <v>11.5</v>
      </c>
      <c r="K26">
        <v>97.2</v>
      </c>
      <c r="L26">
        <v>1.0145999999999999</v>
      </c>
      <c r="M26">
        <v>85.878</v>
      </c>
      <c r="N26">
        <v>91.942999999999998</v>
      </c>
      <c r="O26">
        <v>89.191999999999993</v>
      </c>
      <c r="P26">
        <v>8.4</v>
      </c>
      <c r="Q26">
        <v>21</v>
      </c>
      <c r="R26">
        <v>12.7</v>
      </c>
      <c r="S26">
        <v>5.36</v>
      </c>
      <c r="T26" s="16">
        <v>11</v>
      </c>
      <c r="U26" s="23">
        <f t="shared" si="1"/>
        <v>260</v>
      </c>
      <c r="V26" s="16"/>
      <c r="W26" s="109"/>
      <c r="X26" s="109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37238</v>
      </c>
      <c r="E27">
        <v>5262</v>
      </c>
      <c r="F27">
        <v>7.0524110000000002</v>
      </c>
      <c r="G27">
        <v>0</v>
      </c>
      <c r="H27">
        <v>89.525999999999996</v>
      </c>
      <c r="I27">
        <v>15</v>
      </c>
      <c r="J27">
        <v>27.3</v>
      </c>
      <c r="K27">
        <v>97.2</v>
      </c>
      <c r="L27">
        <v>1.0132000000000001</v>
      </c>
      <c r="M27">
        <v>86.006</v>
      </c>
      <c r="N27">
        <v>92.028999999999996</v>
      </c>
      <c r="O27">
        <v>86.204999999999998</v>
      </c>
      <c r="P27">
        <v>8.6999999999999993</v>
      </c>
      <c r="Q27">
        <v>23.1</v>
      </c>
      <c r="R27">
        <v>17.3</v>
      </c>
      <c r="S27">
        <v>5.36</v>
      </c>
      <c r="T27" s="16">
        <v>10</v>
      </c>
      <c r="U27" s="23">
        <f t="shared" si="1"/>
        <v>630</v>
      </c>
      <c r="V27" s="16"/>
      <c r="W27" s="109"/>
      <c r="X27" s="109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36608</v>
      </c>
      <c r="E28">
        <v>5174</v>
      </c>
      <c r="F28">
        <v>7.213819</v>
      </c>
      <c r="G28">
        <v>0</v>
      </c>
      <c r="H28">
        <v>88.751000000000005</v>
      </c>
      <c r="I28">
        <v>15.3</v>
      </c>
      <c r="J28">
        <v>10.7</v>
      </c>
      <c r="K28">
        <v>97.7</v>
      </c>
      <c r="L28">
        <v>1.0135000000000001</v>
      </c>
      <c r="M28">
        <v>85.704999999999998</v>
      </c>
      <c r="N28">
        <v>91.986999999999995</v>
      </c>
      <c r="O28">
        <v>88.734999999999999</v>
      </c>
      <c r="P28">
        <v>8.1</v>
      </c>
      <c r="Q28">
        <v>26.3</v>
      </c>
      <c r="R28">
        <v>18.2</v>
      </c>
      <c r="S28">
        <v>5.36</v>
      </c>
      <c r="T28" s="16">
        <v>9</v>
      </c>
      <c r="U28" s="23">
        <f t="shared" si="1"/>
        <v>257</v>
      </c>
      <c r="V28" s="16"/>
      <c r="W28" s="109"/>
      <c r="X28" s="109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36351</v>
      </c>
      <c r="E29">
        <v>5139</v>
      </c>
      <c r="F29">
        <v>7.2517449999999997</v>
      </c>
      <c r="G29">
        <v>0</v>
      </c>
      <c r="H29">
        <v>88.584000000000003</v>
      </c>
      <c r="I29">
        <v>14.5</v>
      </c>
      <c r="J29">
        <v>19.2</v>
      </c>
      <c r="K29">
        <v>96.3</v>
      </c>
      <c r="L29">
        <v>1.0139</v>
      </c>
      <c r="M29">
        <v>85.736999999999995</v>
      </c>
      <c r="N29">
        <v>91.382000000000005</v>
      </c>
      <c r="O29">
        <v>88.456000000000003</v>
      </c>
      <c r="P29">
        <v>6.2</v>
      </c>
      <c r="Q29">
        <v>23.5</v>
      </c>
      <c r="R29">
        <v>16</v>
      </c>
      <c r="S29">
        <v>5.36</v>
      </c>
      <c r="T29" s="16">
        <v>8</v>
      </c>
      <c r="U29" s="23">
        <f t="shared" si="1"/>
        <v>442</v>
      </c>
      <c r="V29" s="16"/>
      <c r="W29" s="109"/>
      <c r="X29" s="109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35909</v>
      </c>
      <c r="E30">
        <v>5077</v>
      </c>
      <c r="F30">
        <v>6.9892649999999996</v>
      </c>
      <c r="G30">
        <v>0</v>
      </c>
      <c r="H30">
        <v>90.954999999999998</v>
      </c>
      <c r="I30">
        <v>16.100000000000001</v>
      </c>
      <c r="J30">
        <v>9.1</v>
      </c>
      <c r="K30">
        <v>97.4</v>
      </c>
      <c r="L30">
        <v>1.0128999999999999</v>
      </c>
      <c r="M30">
        <v>85.884</v>
      </c>
      <c r="N30">
        <v>92.602000000000004</v>
      </c>
      <c r="O30">
        <v>85.960999999999999</v>
      </c>
      <c r="P30">
        <v>6.7</v>
      </c>
      <c r="Q30">
        <v>29.6</v>
      </c>
      <c r="R30">
        <v>19.100000000000001</v>
      </c>
      <c r="S30">
        <v>5.33</v>
      </c>
      <c r="T30" s="22">
        <v>7</v>
      </c>
      <c r="U30" s="23">
        <f t="shared" si="1"/>
        <v>221</v>
      </c>
      <c r="V30" s="24">
        <v>8</v>
      </c>
      <c r="W30" s="109"/>
      <c r="X30" s="109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35688</v>
      </c>
      <c r="E31">
        <v>5047</v>
      </c>
      <c r="F31">
        <v>7.4388620000000003</v>
      </c>
      <c r="G31">
        <v>0</v>
      </c>
      <c r="H31">
        <v>90.938000000000002</v>
      </c>
      <c r="I31">
        <v>17.399999999999999</v>
      </c>
      <c r="J31">
        <v>3.4</v>
      </c>
      <c r="K31">
        <v>88</v>
      </c>
      <c r="L31">
        <v>1.014</v>
      </c>
      <c r="M31">
        <v>87.539000000000001</v>
      </c>
      <c r="N31">
        <v>93.183000000000007</v>
      </c>
      <c r="O31">
        <v>91.692999999999998</v>
      </c>
      <c r="P31">
        <v>10.4</v>
      </c>
      <c r="Q31">
        <v>29</v>
      </c>
      <c r="R31">
        <v>17.899999999999999</v>
      </c>
      <c r="S31">
        <v>5.34</v>
      </c>
      <c r="T31" s="16">
        <v>6</v>
      </c>
      <c r="U31" s="23">
        <f t="shared" si="1"/>
        <v>79</v>
      </c>
      <c r="V31" s="5"/>
      <c r="W31" s="109"/>
      <c r="X31" s="109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35609</v>
      </c>
      <c r="E32">
        <v>5036</v>
      </c>
      <c r="F32">
        <v>7.4825470000000003</v>
      </c>
      <c r="G32">
        <v>0</v>
      </c>
      <c r="H32">
        <v>89.978999999999999</v>
      </c>
      <c r="I32">
        <v>16.600000000000001</v>
      </c>
      <c r="J32">
        <v>2.9</v>
      </c>
      <c r="K32">
        <v>37.200000000000003</v>
      </c>
      <c r="L32">
        <v>1.0152000000000001</v>
      </c>
      <c r="M32">
        <v>86.55</v>
      </c>
      <c r="N32">
        <v>91.974999999999994</v>
      </c>
      <c r="O32">
        <v>89.569000000000003</v>
      </c>
      <c r="P32">
        <v>5</v>
      </c>
      <c r="Q32">
        <v>31.3</v>
      </c>
      <c r="R32">
        <v>10.4</v>
      </c>
      <c r="S32">
        <v>5.33</v>
      </c>
      <c r="T32" s="16">
        <v>5</v>
      </c>
      <c r="U32" s="23">
        <f t="shared" si="1"/>
        <v>66</v>
      </c>
      <c r="V32" s="5"/>
      <c r="W32" s="109"/>
      <c r="X32" s="109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35543</v>
      </c>
      <c r="E33">
        <v>5027</v>
      </c>
      <c r="F33">
        <v>7.2214020000000003</v>
      </c>
      <c r="G33">
        <v>0</v>
      </c>
      <c r="H33">
        <v>88.06</v>
      </c>
      <c r="I33">
        <v>16.399999999999999</v>
      </c>
      <c r="J33">
        <v>7</v>
      </c>
      <c r="K33">
        <v>37.9</v>
      </c>
      <c r="L33">
        <v>1.0141</v>
      </c>
      <c r="M33">
        <v>85.844999999999999</v>
      </c>
      <c r="N33">
        <v>91.35</v>
      </c>
      <c r="O33">
        <v>87.25</v>
      </c>
      <c r="P33">
        <v>5.4</v>
      </c>
      <c r="Q33">
        <v>30.8</v>
      </c>
      <c r="R33">
        <v>13.6</v>
      </c>
      <c r="S33">
        <v>5.33</v>
      </c>
      <c r="T33" s="16">
        <v>4</v>
      </c>
      <c r="U33" s="23">
        <f t="shared" si="1"/>
        <v>165</v>
      </c>
      <c r="V33" s="5"/>
      <c r="W33" s="109"/>
      <c r="X33" s="109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35378</v>
      </c>
      <c r="E34">
        <v>5004</v>
      </c>
      <c r="F34">
        <v>7.0978529999999997</v>
      </c>
      <c r="G34">
        <v>0</v>
      </c>
      <c r="H34">
        <v>87.29</v>
      </c>
      <c r="I34">
        <v>14.4</v>
      </c>
      <c r="J34">
        <v>19.600000000000001</v>
      </c>
      <c r="K34">
        <v>96</v>
      </c>
      <c r="L34">
        <v>1.0136000000000001</v>
      </c>
      <c r="M34">
        <v>84.86</v>
      </c>
      <c r="N34">
        <v>89.585999999999999</v>
      </c>
      <c r="O34">
        <v>86.363</v>
      </c>
      <c r="P34">
        <v>5.2</v>
      </c>
      <c r="Q34">
        <v>24.9</v>
      </c>
      <c r="R34">
        <v>15.6</v>
      </c>
      <c r="S34">
        <v>5.33</v>
      </c>
      <c r="T34" s="16">
        <v>3</v>
      </c>
      <c r="U34" s="23">
        <f t="shared" si="1"/>
        <v>450</v>
      </c>
      <c r="V34" s="5"/>
      <c r="W34" s="109"/>
      <c r="X34" s="109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34928</v>
      </c>
      <c r="E35">
        <v>4939</v>
      </c>
      <c r="F35">
        <v>7.0093880000000004</v>
      </c>
      <c r="G35">
        <v>0</v>
      </c>
      <c r="H35">
        <v>87.521000000000001</v>
      </c>
      <c r="I35">
        <v>15.5</v>
      </c>
      <c r="J35">
        <v>12.6</v>
      </c>
      <c r="K35">
        <v>94.3</v>
      </c>
      <c r="L35">
        <v>1.0128999999999999</v>
      </c>
      <c r="M35">
        <v>85.387</v>
      </c>
      <c r="N35">
        <v>89.497</v>
      </c>
      <c r="O35">
        <v>86.403000000000006</v>
      </c>
      <c r="P35">
        <v>4.5999999999999996</v>
      </c>
      <c r="Q35">
        <v>27.8</v>
      </c>
      <c r="R35">
        <v>19.2</v>
      </c>
      <c r="S35">
        <v>5.33</v>
      </c>
      <c r="T35" s="16">
        <v>2</v>
      </c>
      <c r="U35" s="23">
        <f t="shared" si="1"/>
        <v>304</v>
      </c>
      <c r="V35" s="5"/>
      <c r="W35" s="238"/>
      <c r="X35" s="136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34624</v>
      </c>
      <c r="E36">
        <v>4897</v>
      </c>
      <c r="F36">
        <v>7.1490840000000002</v>
      </c>
      <c r="G36">
        <v>0</v>
      </c>
      <c r="H36">
        <v>89.043000000000006</v>
      </c>
      <c r="I36">
        <v>15.8</v>
      </c>
      <c r="J36">
        <v>15.8</v>
      </c>
      <c r="K36">
        <v>94</v>
      </c>
      <c r="L36">
        <v>1.0136000000000001</v>
      </c>
      <c r="M36">
        <v>86.28</v>
      </c>
      <c r="N36">
        <v>92.19</v>
      </c>
      <c r="O36">
        <v>87.326999999999998</v>
      </c>
      <c r="P36">
        <v>6.4</v>
      </c>
      <c r="Q36">
        <v>27.5</v>
      </c>
      <c r="R36">
        <v>16.5</v>
      </c>
      <c r="S36">
        <v>5.33</v>
      </c>
      <c r="T36" s="16">
        <v>1</v>
      </c>
      <c r="U36" s="23">
        <f t="shared" si="1"/>
        <v>362</v>
      </c>
      <c r="V36" s="5"/>
      <c r="W36" s="120"/>
      <c r="X36" s="109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34262</v>
      </c>
      <c r="E37">
        <v>4846</v>
      </c>
      <c r="F37">
        <v>7.1197499999999998</v>
      </c>
      <c r="G37">
        <v>0</v>
      </c>
      <c r="H37">
        <v>91.063000000000002</v>
      </c>
      <c r="I37">
        <v>17.8</v>
      </c>
      <c r="J37">
        <v>6.2</v>
      </c>
      <c r="K37">
        <v>95.7</v>
      </c>
      <c r="L37">
        <v>1.0129999999999999</v>
      </c>
      <c r="M37">
        <v>86.962999999999994</v>
      </c>
      <c r="N37">
        <v>92.900999999999996</v>
      </c>
      <c r="O37">
        <v>88.138999999999996</v>
      </c>
      <c r="P37">
        <v>3.9</v>
      </c>
      <c r="Q37">
        <v>34.1</v>
      </c>
      <c r="R37">
        <v>19.899999999999999</v>
      </c>
      <c r="S37">
        <v>5.34</v>
      </c>
      <c r="T37" s="1"/>
      <c r="U37" s="26"/>
      <c r="V37" s="5"/>
      <c r="W37" s="120"/>
      <c r="X37" s="109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0"/>
      <c r="X38" s="300"/>
      <c r="Y38" s="3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1"/>
      <c r="Y39" s="30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1"/>
      <c r="X40" s="301"/>
      <c r="Y40" s="30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1"/>
      <c r="X41" s="301"/>
      <c r="Y41" s="301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8" t="s">
        <v>127</v>
      </c>
      <c r="X1" s="298" t="s">
        <v>128</v>
      </c>
      <c r="Y1" s="299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8"/>
      <c r="X2" s="298"/>
      <c r="Y2" s="299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8"/>
      <c r="X3" s="298"/>
      <c r="Y3" s="299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8"/>
      <c r="X4" s="298"/>
      <c r="Y4" s="29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8"/>
      <c r="X5" s="298"/>
      <c r="Y5" s="299"/>
    </row>
    <row r="6" spans="1:25">
      <c r="A6" s="21">
        <v>32</v>
      </c>
      <c r="D6">
        <v>835788</v>
      </c>
      <c r="T6" s="22">
        <v>31</v>
      </c>
      <c r="U6" s="23">
        <f>D6-D7</f>
        <v>1028</v>
      </c>
      <c r="V6" s="4"/>
      <c r="W6" s="239"/>
      <c r="X6" s="239"/>
      <c r="Y6" s="248"/>
    </row>
    <row r="7" spans="1:25">
      <c r="A7" s="21">
        <v>31</v>
      </c>
      <c r="D7">
        <v>834760</v>
      </c>
      <c r="T7" s="22">
        <v>30</v>
      </c>
      <c r="U7" s="23">
        <f>D7-D8</f>
        <v>1157</v>
      </c>
      <c r="V7" s="24">
        <v>1</v>
      </c>
      <c r="W7" s="122"/>
      <c r="X7" s="122"/>
      <c r="Y7" s="237">
        <f t="shared" ref="Y7:Y36" si="0">((X7*100)/D7)-100</f>
        <v>-100</v>
      </c>
    </row>
    <row r="8" spans="1:25">
      <c r="A8" s="16">
        <v>30</v>
      </c>
      <c r="D8">
        <v>833603</v>
      </c>
      <c r="T8" s="16">
        <v>29</v>
      </c>
      <c r="U8" s="23">
        <f>D8-D9</f>
        <v>1154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832449</v>
      </c>
      <c r="E9">
        <v>253699</v>
      </c>
      <c r="F9">
        <v>7.0981860000000001</v>
      </c>
      <c r="G9">
        <v>0</v>
      </c>
      <c r="H9">
        <v>86.841999999999999</v>
      </c>
      <c r="I9">
        <v>18.100000000000001</v>
      </c>
      <c r="J9">
        <v>42.7</v>
      </c>
      <c r="K9">
        <v>76.7</v>
      </c>
      <c r="L9">
        <v>1.0135000000000001</v>
      </c>
      <c r="M9">
        <v>85.718000000000004</v>
      </c>
      <c r="N9">
        <v>88.528000000000006</v>
      </c>
      <c r="O9">
        <v>86.468000000000004</v>
      </c>
      <c r="P9">
        <v>13.3</v>
      </c>
      <c r="Q9">
        <v>24.5</v>
      </c>
      <c r="R9">
        <v>16.2</v>
      </c>
      <c r="S9">
        <v>4.74</v>
      </c>
      <c r="T9" s="22">
        <v>28</v>
      </c>
      <c r="U9" s="23">
        <f t="shared" ref="U9:U36" si="1">D9-D10</f>
        <v>1010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831439</v>
      </c>
      <c r="E10">
        <v>253556</v>
      </c>
      <c r="F10">
        <v>7.0928620000000002</v>
      </c>
      <c r="G10">
        <v>0</v>
      </c>
      <c r="H10">
        <v>87.08</v>
      </c>
      <c r="I10">
        <v>19.100000000000001</v>
      </c>
      <c r="J10">
        <v>41.5</v>
      </c>
      <c r="K10">
        <v>70.2</v>
      </c>
      <c r="L10">
        <v>1.0135000000000001</v>
      </c>
      <c r="M10">
        <v>85.822999999999993</v>
      </c>
      <c r="N10">
        <v>88.599000000000004</v>
      </c>
      <c r="O10">
        <v>86.347999999999999</v>
      </c>
      <c r="P10">
        <v>14.8</v>
      </c>
      <c r="Q10">
        <v>27.2</v>
      </c>
      <c r="R10">
        <v>16.100000000000001</v>
      </c>
      <c r="S10">
        <v>4.75</v>
      </c>
      <c r="T10" s="16">
        <v>27</v>
      </c>
      <c r="U10" s="23">
        <f t="shared" si="1"/>
        <v>982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830457</v>
      </c>
      <c r="E11">
        <v>253417</v>
      </c>
      <c r="F11">
        <v>7.1216239999999997</v>
      </c>
      <c r="G11">
        <v>0</v>
      </c>
      <c r="H11">
        <v>87.070999999999998</v>
      </c>
      <c r="I11">
        <v>17.7</v>
      </c>
      <c r="J11">
        <v>42.4</v>
      </c>
      <c r="K11">
        <v>79.8</v>
      </c>
      <c r="L11">
        <v>1.0135000000000001</v>
      </c>
      <c r="M11">
        <v>85.759</v>
      </c>
      <c r="N11">
        <v>88.227999999999994</v>
      </c>
      <c r="O11">
        <v>86.78</v>
      </c>
      <c r="P11">
        <v>13.9</v>
      </c>
      <c r="Q11">
        <v>22.5</v>
      </c>
      <c r="R11">
        <v>16.2</v>
      </c>
      <c r="S11">
        <v>4.74</v>
      </c>
      <c r="T11" s="16">
        <v>26</v>
      </c>
      <c r="U11" s="23">
        <f t="shared" si="1"/>
        <v>1001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829456</v>
      </c>
      <c r="E12">
        <v>253277</v>
      </c>
      <c r="F12">
        <v>7.1555869999999997</v>
      </c>
      <c r="G12">
        <v>0</v>
      </c>
      <c r="H12">
        <v>88.001000000000005</v>
      </c>
      <c r="I12">
        <v>17.7</v>
      </c>
      <c r="J12">
        <v>41.8</v>
      </c>
      <c r="K12">
        <v>86.8</v>
      </c>
      <c r="L12">
        <v>1.0136000000000001</v>
      </c>
      <c r="M12">
        <v>86.322999999999993</v>
      </c>
      <c r="N12">
        <v>89.415999999999997</v>
      </c>
      <c r="O12">
        <v>87.379000000000005</v>
      </c>
      <c r="P12">
        <v>14</v>
      </c>
      <c r="Q12">
        <v>24.6</v>
      </c>
      <c r="R12">
        <v>16.600000000000001</v>
      </c>
      <c r="S12">
        <v>4.74</v>
      </c>
      <c r="T12" s="16">
        <v>25</v>
      </c>
      <c r="U12" s="23">
        <f t="shared" si="1"/>
        <v>989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828467</v>
      </c>
      <c r="E13">
        <v>253139</v>
      </c>
      <c r="F13">
        <v>7.1296879999999998</v>
      </c>
      <c r="G13">
        <v>0</v>
      </c>
      <c r="H13">
        <v>86.757999999999996</v>
      </c>
      <c r="I13">
        <v>16.8</v>
      </c>
      <c r="J13">
        <v>41.9</v>
      </c>
      <c r="K13">
        <v>70</v>
      </c>
      <c r="L13">
        <v>1.0137</v>
      </c>
      <c r="M13">
        <v>84.850999999999999</v>
      </c>
      <c r="N13">
        <v>89.465000000000003</v>
      </c>
      <c r="O13">
        <v>86.433999999999997</v>
      </c>
      <c r="P13">
        <v>13.4</v>
      </c>
      <c r="Q13">
        <v>22.6</v>
      </c>
      <c r="R13">
        <v>14.9</v>
      </c>
      <c r="S13">
        <v>4.75</v>
      </c>
      <c r="T13" s="16">
        <v>24</v>
      </c>
      <c r="U13" s="23">
        <f t="shared" si="1"/>
        <v>992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827475</v>
      </c>
      <c r="E14">
        <v>252999</v>
      </c>
      <c r="F14">
        <v>7.1221399999999999</v>
      </c>
      <c r="G14">
        <v>0</v>
      </c>
      <c r="H14">
        <v>86.009</v>
      </c>
      <c r="I14">
        <v>17.600000000000001</v>
      </c>
      <c r="J14">
        <v>43.4</v>
      </c>
      <c r="K14">
        <v>76.400000000000006</v>
      </c>
      <c r="L14">
        <v>1.0135000000000001</v>
      </c>
      <c r="M14">
        <v>83.21</v>
      </c>
      <c r="N14">
        <v>89.08</v>
      </c>
      <c r="O14">
        <v>86.850999999999999</v>
      </c>
      <c r="P14">
        <v>14</v>
      </c>
      <c r="Q14">
        <v>21.7</v>
      </c>
      <c r="R14">
        <v>16.399999999999999</v>
      </c>
      <c r="S14">
        <v>4.75</v>
      </c>
      <c r="T14" s="16">
        <v>23</v>
      </c>
      <c r="U14" s="23">
        <f t="shared" si="1"/>
        <v>1026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826449</v>
      </c>
      <c r="E15">
        <v>252853</v>
      </c>
      <c r="F15">
        <v>7.2735079999999996</v>
      </c>
      <c r="G15">
        <v>0</v>
      </c>
      <c r="H15">
        <v>89.14</v>
      </c>
      <c r="I15">
        <v>18.8</v>
      </c>
      <c r="J15">
        <v>42.3</v>
      </c>
      <c r="K15">
        <v>79.5</v>
      </c>
      <c r="L15">
        <v>1.0138</v>
      </c>
      <c r="M15">
        <v>87.364999999999995</v>
      </c>
      <c r="N15">
        <v>90.364000000000004</v>
      </c>
      <c r="O15">
        <v>89.022000000000006</v>
      </c>
      <c r="P15">
        <v>15.7</v>
      </c>
      <c r="Q15">
        <v>24.9</v>
      </c>
      <c r="R15">
        <v>16.7</v>
      </c>
      <c r="S15">
        <v>4.76</v>
      </c>
      <c r="T15" s="16">
        <v>22</v>
      </c>
      <c r="U15" s="23">
        <f t="shared" si="1"/>
        <v>1002</v>
      </c>
      <c r="V15" s="16"/>
      <c r="W15" s="122"/>
      <c r="X15" s="122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825447</v>
      </c>
      <c r="E16">
        <v>252714</v>
      </c>
      <c r="F16">
        <v>7.1856059999999999</v>
      </c>
      <c r="G16">
        <v>0</v>
      </c>
      <c r="H16">
        <v>89.545000000000002</v>
      </c>
      <c r="I16">
        <v>18.2</v>
      </c>
      <c r="J16">
        <v>41.2</v>
      </c>
      <c r="K16">
        <v>72.400000000000006</v>
      </c>
      <c r="L16">
        <v>1.0136000000000001</v>
      </c>
      <c r="M16">
        <v>87.119</v>
      </c>
      <c r="N16">
        <v>91.308000000000007</v>
      </c>
      <c r="O16">
        <v>87.87</v>
      </c>
      <c r="P16">
        <v>13.3</v>
      </c>
      <c r="Q16">
        <v>24.2</v>
      </c>
      <c r="R16">
        <v>16.8</v>
      </c>
      <c r="S16">
        <v>4.76</v>
      </c>
      <c r="T16" s="22">
        <v>21</v>
      </c>
      <c r="U16" s="23">
        <f t="shared" si="1"/>
        <v>975</v>
      </c>
      <c r="V16" s="24">
        <v>22</v>
      </c>
      <c r="W16" s="109"/>
      <c r="X16" s="109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824472</v>
      </c>
      <c r="E17">
        <v>252580</v>
      </c>
      <c r="F17">
        <v>7.3902549999999998</v>
      </c>
      <c r="G17">
        <v>0</v>
      </c>
      <c r="H17">
        <v>89.474999999999994</v>
      </c>
      <c r="I17">
        <v>20.2</v>
      </c>
      <c r="J17">
        <v>41</v>
      </c>
      <c r="K17">
        <v>76.2</v>
      </c>
      <c r="L17">
        <v>1.014</v>
      </c>
      <c r="M17">
        <v>86.744</v>
      </c>
      <c r="N17">
        <v>91.581999999999994</v>
      </c>
      <c r="O17">
        <v>90.846999999999994</v>
      </c>
      <c r="P17">
        <v>15</v>
      </c>
      <c r="Q17">
        <v>27.4</v>
      </c>
      <c r="R17">
        <v>17.3</v>
      </c>
      <c r="S17">
        <v>4.76</v>
      </c>
      <c r="T17" s="16">
        <v>20</v>
      </c>
      <c r="U17" s="23">
        <f t="shared" si="1"/>
        <v>970</v>
      </c>
      <c r="V17" s="16"/>
      <c r="W17" s="109"/>
      <c r="X17" s="109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823502</v>
      </c>
      <c r="E18">
        <v>252446</v>
      </c>
      <c r="F18">
        <v>7.185333</v>
      </c>
      <c r="G18">
        <v>0</v>
      </c>
      <c r="H18">
        <v>88.281000000000006</v>
      </c>
      <c r="I18">
        <v>19.399999999999999</v>
      </c>
      <c r="J18">
        <v>42.8</v>
      </c>
      <c r="K18">
        <v>76.8</v>
      </c>
      <c r="L18">
        <v>1.0136000000000001</v>
      </c>
      <c r="M18">
        <v>61.46</v>
      </c>
      <c r="N18">
        <v>94.183999999999997</v>
      </c>
      <c r="O18">
        <v>87.769000000000005</v>
      </c>
      <c r="P18">
        <v>13.4</v>
      </c>
      <c r="Q18">
        <v>27.4</v>
      </c>
      <c r="R18">
        <v>16.600000000000001</v>
      </c>
      <c r="S18">
        <v>4.76</v>
      </c>
      <c r="T18" s="16">
        <v>19</v>
      </c>
      <c r="U18" s="23">
        <f t="shared" si="1"/>
        <v>1011</v>
      </c>
      <c r="V18" s="16"/>
      <c r="W18" s="109"/>
      <c r="X18" s="109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822491</v>
      </c>
      <c r="E19">
        <v>252304</v>
      </c>
      <c r="F19">
        <v>7.3358100000000004</v>
      </c>
      <c r="G19">
        <v>0</v>
      </c>
      <c r="H19">
        <v>89.744</v>
      </c>
      <c r="I19">
        <v>19.2</v>
      </c>
      <c r="J19">
        <v>44.8</v>
      </c>
      <c r="K19">
        <v>83.2</v>
      </c>
      <c r="L19">
        <v>1.0137</v>
      </c>
      <c r="M19">
        <v>86.781999999999996</v>
      </c>
      <c r="N19">
        <v>92.733999999999995</v>
      </c>
      <c r="O19">
        <v>90.373999999999995</v>
      </c>
      <c r="P19">
        <v>14.4</v>
      </c>
      <c r="Q19">
        <v>26</v>
      </c>
      <c r="R19">
        <v>18.100000000000001</v>
      </c>
      <c r="S19">
        <v>4.76</v>
      </c>
      <c r="T19" s="16">
        <v>18</v>
      </c>
      <c r="U19" s="23">
        <f t="shared" si="1"/>
        <v>1062</v>
      </c>
      <c r="V19" s="16"/>
      <c r="W19" s="109"/>
      <c r="X19" s="109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821429</v>
      </c>
      <c r="E20">
        <v>252158</v>
      </c>
      <c r="F20">
        <v>7.277558</v>
      </c>
      <c r="G20">
        <v>0</v>
      </c>
      <c r="H20">
        <v>89.546000000000006</v>
      </c>
      <c r="I20">
        <v>19</v>
      </c>
      <c r="J20">
        <v>44.9</v>
      </c>
      <c r="K20">
        <v>76.7</v>
      </c>
      <c r="L20">
        <v>1.0138</v>
      </c>
      <c r="M20">
        <v>85.944000000000003</v>
      </c>
      <c r="N20">
        <v>91.850999999999999</v>
      </c>
      <c r="O20">
        <v>89.174999999999997</v>
      </c>
      <c r="P20">
        <v>13.8</v>
      </c>
      <c r="Q20">
        <v>24.9</v>
      </c>
      <c r="R20">
        <v>17</v>
      </c>
      <c r="S20">
        <v>4.76</v>
      </c>
      <c r="T20" s="16">
        <v>17</v>
      </c>
      <c r="U20" s="23">
        <f t="shared" si="1"/>
        <v>1063</v>
      </c>
      <c r="V20" s="16"/>
      <c r="W20" s="109"/>
      <c r="X20" s="109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820366</v>
      </c>
      <c r="E21">
        <v>252011</v>
      </c>
      <c r="F21">
        <v>7.1357900000000001</v>
      </c>
      <c r="G21">
        <v>0</v>
      </c>
      <c r="H21">
        <v>88.251000000000005</v>
      </c>
      <c r="I21">
        <v>19.399999999999999</v>
      </c>
      <c r="J21">
        <v>45.5</v>
      </c>
      <c r="K21">
        <v>79.8</v>
      </c>
      <c r="L21">
        <v>1.0133000000000001</v>
      </c>
      <c r="M21">
        <v>85.623000000000005</v>
      </c>
      <c r="N21">
        <v>90.188000000000002</v>
      </c>
      <c r="O21">
        <v>87.629000000000005</v>
      </c>
      <c r="P21">
        <v>14.8</v>
      </c>
      <c r="Q21">
        <v>28</v>
      </c>
      <c r="R21">
        <v>18.100000000000001</v>
      </c>
      <c r="S21">
        <v>4.7699999999999996</v>
      </c>
      <c r="T21" s="16">
        <v>16</v>
      </c>
      <c r="U21" s="23">
        <f t="shared" si="1"/>
        <v>1077</v>
      </c>
      <c r="V21" s="16"/>
      <c r="W21" s="109"/>
      <c r="X21" s="109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819289</v>
      </c>
      <c r="E22">
        <v>251861</v>
      </c>
      <c r="F22">
        <v>7.222232</v>
      </c>
      <c r="G22">
        <v>0</v>
      </c>
      <c r="H22">
        <v>88.641000000000005</v>
      </c>
      <c r="I22">
        <v>19.8</v>
      </c>
      <c r="J22">
        <v>39.799999999999997</v>
      </c>
      <c r="K22">
        <v>75.7</v>
      </c>
      <c r="L22">
        <v>1.0137</v>
      </c>
      <c r="M22">
        <v>85.799000000000007</v>
      </c>
      <c r="N22">
        <v>91.631</v>
      </c>
      <c r="O22">
        <v>88.231999999999999</v>
      </c>
      <c r="P22">
        <v>14.3</v>
      </c>
      <c r="Q22">
        <v>29.1</v>
      </c>
      <c r="R22">
        <v>16.399999999999999</v>
      </c>
      <c r="S22">
        <v>4.7699999999999996</v>
      </c>
      <c r="T22" s="16">
        <v>15</v>
      </c>
      <c r="U22" s="23">
        <f t="shared" si="1"/>
        <v>940</v>
      </c>
      <c r="V22" s="16"/>
      <c r="W22" s="109"/>
      <c r="X22" s="109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818349</v>
      </c>
      <c r="E23">
        <v>251729</v>
      </c>
      <c r="F23">
        <v>7.2986279999999999</v>
      </c>
      <c r="G23">
        <v>0</v>
      </c>
      <c r="H23">
        <v>91.75</v>
      </c>
      <c r="I23">
        <v>18.5</v>
      </c>
      <c r="J23">
        <v>37.4</v>
      </c>
      <c r="K23">
        <v>77.099999999999994</v>
      </c>
      <c r="L23">
        <v>1.0139</v>
      </c>
      <c r="M23">
        <v>89.227000000000004</v>
      </c>
      <c r="N23">
        <v>93.515000000000001</v>
      </c>
      <c r="O23">
        <v>89.347999999999999</v>
      </c>
      <c r="P23">
        <v>13.2</v>
      </c>
      <c r="Q23">
        <v>26.3</v>
      </c>
      <c r="R23">
        <v>16.600000000000001</v>
      </c>
      <c r="S23">
        <v>4.76</v>
      </c>
      <c r="T23" s="22">
        <v>14</v>
      </c>
      <c r="U23" s="23">
        <f t="shared" si="1"/>
        <v>883</v>
      </c>
      <c r="V23" s="24">
        <v>15</v>
      </c>
      <c r="W23" s="109"/>
      <c r="X23" s="109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817466</v>
      </c>
      <c r="E24">
        <v>251610</v>
      </c>
      <c r="F24">
        <v>7.4529639999999997</v>
      </c>
      <c r="G24">
        <v>0</v>
      </c>
      <c r="H24">
        <v>92.015000000000001</v>
      </c>
      <c r="I24">
        <v>19.600000000000001</v>
      </c>
      <c r="J24">
        <v>42.1</v>
      </c>
      <c r="K24">
        <v>71</v>
      </c>
      <c r="L24">
        <v>1.014</v>
      </c>
      <c r="M24">
        <v>90.617999999999995</v>
      </c>
      <c r="N24">
        <v>94.055000000000007</v>
      </c>
      <c r="O24">
        <v>91.897999999999996</v>
      </c>
      <c r="P24">
        <v>15.6</v>
      </c>
      <c r="Q24">
        <v>27.4</v>
      </c>
      <c r="R24">
        <v>17.8</v>
      </c>
      <c r="S24">
        <v>4.7699999999999996</v>
      </c>
      <c r="T24" s="16">
        <v>13</v>
      </c>
      <c r="U24" s="23">
        <f t="shared" si="1"/>
        <v>998</v>
      </c>
      <c r="V24" s="16"/>
      <c r="W24" s="109"/>
      <c r="X24" s="109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816468</v>
      </c>
      <c r="E25">
        <v>251476</v>
      </c>
      <c r="F25">
        <v>7.4538869999999999</v>
      </c>
      <c r="G25">
        <v>0</v>
      </c>
      <c r="H25">
        <v>91.617999999999995</v>
      </c>
      <c r="I25">
        <v>18.7</v>
      </c>
      <c r="J25">
        <v>42.4</v>
      </c>
      <c r="K25">
        <v>72.599999999999994</v>
      </c>
      <c r="L25">
        <v>1.014</v>
      </c>
      <c r="M25">
        <v>89.555000000000007</v>
      </c>
      <c r="N25">
        <v>94.256</v>
      </c>
      <c r="O25">
        <v>91.968999999999994</v>
      </c>
      <c r="P25">
        <v>15.1</v>
      </c>
      <c r="Q25">
        <v>26.8</v>
      </c>
      <c r="R25">
        <v>18</v>
      </c>
      <c r="S25">
        <v>4.7699999999999996</v>
      </c>
      <c r="T25" s="16">
        <v>12</v>
      </c>
      <c r="U25" s="23">
        <f t="shared" si="1"/>
        <v>1003</v>
      </c>
      <c r="V25" s="16"/>
      <c r="W25" s="109"/>
      <c r="X25" s="109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815465</v>
      </c>
      <c r="E26">
        <v>251340</v>
      </c>
      <c r="F26">
        <v>7.3156059999999998</v>
      </c>
      <c r="G26">
        <v>0</v>
      </c>
      <c r="H26">
        <v>89.418000000000006</v>
      </c>
      <c r="I26">
        <v>17.899999999999999</v>
      </c>
      <c r="J26">
        <v>46</v>
      </c>
      <c r="K26">
        <v>81.3</v>
      </c>
      <c r="L26">
        <v>1.0139</v>
      </c>
      <c r="M26">
        <v>86.343000000000004</v>
      </c>
      <c r="N26">
        <v>92.483999999999995</v>
      </c>
      <c r="O26">
        <v>89.703000000000003</v>
      </c>
      <c r="P26">
        <v>15.1</v>
      </c>
      <c r="Q26">
        <v>21.9</v>
      </c>
      <c r="R26">
        <v>17</v>
      </c>
      <c r="S26">
        <v>4.7699999999999996</v>
      </c>
      <c r="T26" s="16">
        <v>11</v>
      </c>
      <c r="U26" s="23">
        <f t="shared" si="1"/>
        <v>1091</v>
      </c>
      <c r="V26" s="16"/>
      <c r="W26" s="109"/>
      <c r="X26" s="109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814374</v>
      </c>
      <c r="E27">
        <v>251190</v>
      </c>
      <c r="F27">
        <v>7.0799159999999999</v>
      </c>
      <c r="G27">
        <v>0</v>
      </c>
      <c r="H27">
        <v>90.058999999999997</v>
      </c>
      <c r="I27">
        <v>17.899999999999999</v>
      </c>
      <c r="J27">
        <v>45.8</v>
      </c>
      <c r="K27">
        <v>79.3</v>
      </c>
      <c r="L27">
        <v>1.0132000000000001</v>
      </c>
      <c r="M27">
        <v>86.492000000000004</v>
      </c>
      <c r="N27">
        <v>92.581000000000003</v>
      </c>
      <c r="O27">
        <v>86.727000000000004</v>
      </c>
      <c r="P27">
        <v>14.7</v>
      </c>
      <c r="Q27">
        <v>23.8</v>
      </c>
      <c r="R27">
        <v>17.7</v>
      </c>
      <c r="S27">
        <v>4.7699999999999996</v>
      </c>
      <c r="T27" s="16">
        <v>10</v>
      </c>
      <c r="U27" s="23">
        <f t="shared" si="1"/>
        <v>1084</v>
      </c>
      <c r="V27" s="16"/>
      <c r="W27" s="109"/>
      <c r="X27" s="109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813290</v>
      </c>
      <c r="E28">
        <v>251042</v>
      </c>
      <c r="F28">
        <v>7.2774979999999996</v>
      </c>
      <c r="G28">
        <v>0</v>
      </c>
      <c r="H28">
        <v>89.257999999999996</v>
      </c>
      <c r="I28">
        <v>18.2</v>
      </c>
      <c r="J28">
        <v>45</v>
      </c>
      <c r="K28">
        <v>75.7</v>
      </c>
      <c r="L28">
        <v>1.0138</v>
      </c>
      <c r="M28">
        <v>86.141999999999996</v>
      </c>
      <c r="N28">
        <v>92.527000000000001</v>
      </c>
      <c r="O28">
        <v>89.222999999999999</v>
      </c>
      <c r="P28">
        <v>14.2</v>
      </c>
      <c r="Q28">
        <v>25.7</v>
      </c>
      <c r="R28">
        <v>17.100000000000001</v>
      </c>
      <c r="S28">
        <v>4.78</v>
      </c>
      <c r="T28" s="16">
        <v>9</v>
      </c>
      <c r="U28" s="23">
        <f t="shared" si="1"/>
        <v>1066</v>
      </c>
      <c r="V28" s="16"/>
      <c r="W28" s="109"/>
      <c r="X28" s="109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812224</v>
      </c>
      <c r="E29">
        <v>250895</v>
      </c>
      <c r="F29">
        <v>7.2796459999999996</v>
      </c>
      <c r="G29">
        <v>0</v>
      </c>
      <c r="H29">
        <v>89.090999999999994</v>
      </c>
      <c r="I29">
        <v>18.5</v>
      </c>
      <c r="J29">
        <v>44.8</v>
      </c>
      <c r="K29">
        <v>89.5</v>
      </c>
      <c r="L29">
        <v>1.0139</v>
      </c>
      <c r="M29">
        <v>86.21</v>
      </c>
      <c r="N29">
        <v>91.947999999999993</v>
      </c>
      <c r="O29">
        <v>89.031999999999996</v>
      </c>
      <c r="P29">
        <v>13.1</v>
      </c>
      <c r="Q29">
        <v>26.7</v>
      </c>
      <c r="R29">
        <v>16.5</v>
      </c>
      <c r="S29">
        <v>4.78</v>
      </c>
      <c r="T29" s="16">
        <v>8</v>
      </c>
      <c r="U29" s="23">
        <f t="shared" si="1"/>
        <v>1064</v>
      </c>
      <c r="V29" s="16"/>
      <c r="W29" s="109"/>
      <c r="X29" s="109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811160</v>
      </c>
      <c r="E30">
        <v>250748</v>
      </c>
      <c r="F30">
        <v>7.1287799999999999</v>
      </c>
      <c r="G30">
        <v>0</v>
      </c>
      <c r="H30">
        <v>91.495000000000005</v>
      </c>
      <c r="I30">
        <v>18.8</v>
      </c>
      <c r="J30">
        <v>41.9</v>
      </c>
      <c r="K30">
        <v>74.2</v>
      </c>
      <c r="L30">
        <v>1.0134000000000001</v>
      </c>
      <c r="M30">
        <v>86.382999999999996</v>
      </c>
      <c r="N30">
        <v>93.186000000000007</v>
      </c>
      <c r="O30">
        <v>87.364999999999995</v>
      </c>
      <c r="P30">
        <v>13.5</v>
      </c>
      <c r="Q30">
        <v>28.4</v>
      </c>
      <c r="R30">
        <v>17.600000000000001</v>
      </c>
      <c r="S30">
        <v>4.7699999999999996</v>
      </c>
      <c r="T30" s="22">
        <v>7</v>
      </c>
      <c r="U30" s="23">
        <f t="shared" si="1"/>
        <v>989</v>
      </c>
      <c r="V30" s="24">
        <v>8</v>
      </c>
      <c r="W30" s="109"/>
      <c r="X30" s="109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810171</v>
      </c>
      <c r="E31">
        <v>250614</v>
      </c>
      <c r="F31">
        <v>7.4412520000000004</v>
      </c>
      <c r="G31">
        <v>0</v>
      </c>
      <c r="H31">
        <v>91.445999999999998</v>
      </c>
      <c r="I31">
        <v>19.8</v>
      </c>
      <c r="J31">
        <v>41.8</v>
      </c>
      <c r="K31">
        <v>80.099999999999994</v>
      </c>
      <c r="L31">
        <v>1.0138</v>
      </c>
      <c r="M31">
        <v>88.027000000000001</v>
      </c>
      <c r="N31">
        <v>93.75</v>
      </c>
      <c r="O31">
        <v>92.337999999999994</v>
      </c>
      <c r="P31">
        <v>15.7</v>
      </c>
      <c r="Q31">
        <v>27.9</v>
      </c>
      <c r="R31">
        <v>19.5</v>
      </c>
      <c r="S31">
        <v>4.78</v>
      </c>
      <c r="T31" s="16">
        <v>6</v>
      </c>
      <c r="U31" s="23">
        <f t="shared" si="1"/>
        <v>988</v>
      </c>
      <c r="V31" s="5"/>
      <c r="W31" s="109"/>
      <c r="X31" s="109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809183</v>
      </c>
      <c r="E32">
        <v>250480</v>
      </c>
      <c r="F32">
        <v>7.3714779999999998</v>
      </c>
      <c r="G32">
        <v>0</v>
      </c>
      <c r="H32">
        <v>90.49</v>
      </c>
      <c r="I32">
        <v>19.3</v>
      </c>
      <c r="J32">
        <v>43</v>
      </c>
      <c r="K32">
        <v>75.900000000000006</v>
      </c>
      <c r="L32">
        <v>1.0142</v>
      </c>
      <c r="M32">
        <v>87.042000000000002</v>
      </c>
      <c r="N32">
        <v>92.534000000000006</v>
      </c>
      <c r="O32">
        <v>90.003</v>
      </c>
      <c r="P32">
        <v>12.9</v>
      </c>
      <c r="Q32">
        <v>29.3</v>
      </c>
      <c r="R32">
        <v>15.7</v>
      </c>
      <c r="S32">
        <v>4.7699999999999996</v>
      </c>
      <c r="T32" s="16">
        <v>5</v>
      </c>
      <c r="U32" s="23">
        <f t="shared" si="1"/>
        <v>1016</v>
      </c>
      <c r="V32" s="5"/>
      <c r="W32" s="109"/>
      <c r="X32" s="109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808167</v>
      </c>
      <c r="E33">
        <v>250341</v>
      </c>
      <c r="F33">
        <v>7.1544610000000004</v>
      </c>
      <c r="G33">
        <v>0</v>
      </c>
      <c r="H33">
        <v>88.548000000000002</v>
      </c>
      <c r="I33">
        <v>19.100000000000001</v>
      </c>
      <c r="J33">
        <v>46.6</v>
      </c>
      <c r="K33">
        <v>82.1</v>
      </c>
      <c r="L33">
        <v>1.0136000000000001</v>
      </c>
      <c r="M33">
        <v>86.28</v>
      </c>
      <c r="N33">
        <v>91.932000000000002</v>
      </c>
      <c r="O33">
        <v>87.372</v>
      </c>
      <c r="P33">
        <v>13</v>
      </c>
      <c r="Q33">
        <v>28.5</v>
      </c>
      <c r="R33">
        <v>16.600000000000001</v>
      </c>
      <c r="S33">
        <v>4.7699999999999996</v>
      </c>
      <c r="T33" s="16">
        <v>4</v>
      </c>
      <c r="U33" s="23">
        <f t="shared" si="1"/>
        <v>1104</v>
      </c>
      <c r="V33" s="5"/>
      <c r="W33" s="109"/>
      <c r="X33" s="109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807063</v>
      </c>
      <c r="E34">
        <v>250187</v>
      </c>
      <c r="F34">
        <v>7.106922</v>
      </c>
      <c r="G34">
        <v>0</v>
      </c>
      <c r="H34">
        <v>87.778000000000006</v>
      </c>
      <c r="I34">
        <v>18.899999999999999</v>
      </c>
      <c r="J34">
        <v>50.3</v>
      </c>
      <c r="K34">
        <v>85.6</v>
      </c>
      <c r="L34">
        <v>1.0134000000000001</v>
      </c>
      <c r="M34">
        <v>85.31</v>
      </c>
      <c r="N34">
        <v>90.078000000000003</v>
      </c>
      <c r="O34">
        <v>86.858000000000004</v>
      </c>
      <c r="P34">
        <v>13.5</v>
      </c>
      <c r="Q34">
        <v>27.7</v>
      </c>
      <c r="R34">
        <v>17</v>
      </c>
      <c r="S34">
        <v>4.7699999999999996</v>
      </c>
      <c r="T34" s="16">
        <v>3</v>
      </c>
      <c r="U34" s="23">
        <f t="shared" si="1"/>
        <v>1193</v>
      </c>
      <c r="V34" s="5"/>
      <c r="W34" s="236"/>
      <c r="X34" s="135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805870</v>
      </c>
      <c r="E35">
        <v>250020</v>
      </c>
      <c r="F35">
        <v>7.1192099999999998</v>
      </c>
      <c r="G35">
        <v>0</v>
      </c>
      <c r="H35">
        <v>88.019000000000005</v>
      </c>
      <c r="I35">
        <v>18.600000000000001</v>
      </c>
      <c r="J35">
        <v>48.8</v>
      </c>
      <c r="K35">
        <v>91.7</v>
      </c>
      <c r="L35">
        <v>1.0134000000000001</v>
      </c>
      <c r="M35">
        <v>85.876999999999995</v>
      </c>
      <c r="N35">
        <v>89.980999999999995</v>
      </c>
      <c r="O35">
        <v>87.001999999999995</v>
      </c>
      <c r="P35">
        <v>13.3</v>
      </c>
      <c r="Q35">
        <v>27.3</v>
      </c>
      <c r="R35">
        <v>16.899999999999999</v>
      </c>
      <c r="S35">
        <v>4.7699999999999996</v>
      </c>
      <c r="T35" s="16">
        <v>2</v>
      </c>
      <c r="U35" s="23">
        <f t="shared" si="1"/>
        <v>1158</v>
      </c>
      <c r="V35" s="5"/>
      <c r="W35" s="102"/>
      <c r="X35" s="101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804712</v>
      </c>
      <c r="E36">
        <v>249858</v>
      </c>
      <c r="F36">
        <v>7.1587370000000004</v>
      </c>
      <c r="G36">
        <v>0</v>
      </c>
      <c r="H36">
        <v>89.546999999999997</v>
      </c>
      <c r="I36">
        <v>19.3</v>
      </c>
      <c r="J36">
        <v>46.3</v>
      </c>
      <c r="K36">
        <v>79.099999999999994</v>
      </c>
      <c r="L36">
        <v>1.0135000000000001</v>
      </c>
      <c r="M36">
        <v>86.742999999999995</v>
      </c>
      <c r="N36">
        <v>92.703000000000003</v>
      </c>
      <c r="O36">
        <v>87.679000000000002</v>
      </c>
      <c r="P36">
        <v>13.5</v>
      </c>
      <c r="Q36">
        <v>28.5</v>
      </c>
      <c r="R36">
        <v>17.3</v>
      </c>
      <c r="S36">
        <v>4.78</v>
      </c>
      <c r="T36" s="16">
        <v>1</v>
      </c>
      <c r="U36" s="23">
        <f t="shared" si="1"/>
        <v>1094</v>
      </c>
      <c r="V36" s="5"/>
      <c r="W36" s="102"/>
      <c r="X36" s="101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803618</v>
      </c>
      <c r="E37">
        <v>249707</v>
      </c>
      <c r="F37">
        <v>7.2578440000000004</v>
      </c>
      <c r="G37">
        <v>0</v>
      </c>
      <c r="H37">
        <v>91.587000000000003</v>
      </c>
      <c r="I37">
        <v>19.600000000000001</v>
      </c>
      <c r="J37">
        <v>48.4</v>
      </c>
      <c r="K37">
        <v>75.5</v>
      </c>
      <c r="L37">
        <v>1.0137</v>
      </c>
      <c r="M37">
        <v>87.474000000000004</v>
      </c>
      <c r="N37">
        <v>93.447999999999993</v>
      </c>
      <c r="O37">
        <v>88.938000000000002</v>
      </c>
      <c r="P37">
        <v>12.9</v>
      </c>
      <c r="Q37">
        <v>29.3</v>
      </c>
      <c r="R37">
        <v>17.100000000000001</v>
      </c>
      <c r="S37">
        <v>4.7699999999999996</v>
      </c>
      <c r="T37" s="1"/>
      <c r="U37" s="26"/>
      <c r="V37" s="5"/>
      <c r="W37" s="102"/>
      <c r="X37" s="101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0"/>
      <c r="X38" s="300"/>
      <c r="Y38" s="3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1"/>
      <c r="Y39" s="30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1"/>
      <c r="X40" s="301"/>
      <c r="Y40" s="30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1"/>
      <c r="X41" s="301"/>
      <c r="Y41" s="301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AM34"/>
  <sheetViews>
    <sheetView view="pageBreakPreview" zoomScale="80" zoomScaleNormal="100" zoomScaleSheetLayoutView="80"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B33" sqref="B33"/>
    </sheetView>
  </sheetViews>
  <sheetFormatPr baseColWidth="10" defaultColWidth="11.42578125" defaultRowHeight="15"/>
  <cols>
    <col min="1" max="1" width="2" customWidth="1"/>
    <col min="3" max="3" width="14.42578125" style="66" bestFit="1" customWidth="1"/>
    <col min="4" max="4" width="11.5703125" customWidth="1"/>
    <col min="5" max="5" width="11.5703125" bestFit="1" customWidth="1"/>
    <col min="7" max="7" width="11.5703125" bestFit="1" customWidth="1"/>
    <col min="8" max="8" width="12.28515625" bestFit="1" customWidth="1"/>
    <col min="9" max="9" width="11.5703125" bestFit="1" customWidth="1"/>
    <col min="14" max="15" width="11.5703125" bestFit="1" customWidth="1"/>
    <col min="17" max="17" width="11.5703125" customWidth="1"/>
    <col min="19" max="19" width="11.5703125" bestFit="1" customWidth="1"/>
    <col min="20" max="20" width="11.5703125" customWidth="1"/>
    <col min="21" max="21" width="11.5703125" bestFit="1" customWidth="1"/>
    <col min="24" max="24" width="11.5703125" bestFit="1" customWidth="1"/>
    <col min="26" max="26" width="11.5703125" bestFit="1" customWidth="1"/>
    <col min="28" max="28" width="11.5703125" bestFit="1" customWidth="1"/>
    <col min="29" max="29" width="13.7109375" bestFit="1" customWidth="1"/>
    <col min="30" max="30" width="11.5703125" bestFit="1" customWidth="1"/>
    <col min="36" max="36" width="11.5703125" bestFit="1" customWidth="1"/>
    <col min="39" max="39" width="11.5703125" customWidth="1"/>
    <col min="40" max="40" width="2.7109375" customWidth="1"/>
  </cols>
  <sheetData>
    <row r="1" spans="2:39" s="228" customFormat="1" ht="36" customHeight="1">
      <c r="C1" s="66"/>
    </row>
    <row r="2" spans="2:39" s="228" customFormat="1" ht="15.75" thickBot="1">
      <c r="B2" s="56" t="s">
        <v>90</v>
      </c>
      <c r="C2" s="62">
        <v>1</v>
      </c>
      <c r="D2" s="223">
        <f>C2+1</f>
        <v>2</v>
      </c>
      <c r="E2" s="223">
        <f t="shared" ref="E2:AM2" si="0">D2+1</f>
        <v>3</v>
      </c>
      <c r="F2" s="223">
        <f t="shared" si="0"/>
        <v>4</v>
      </c>
      <c r="G2" s="223">
        <f t="shared" si="0"/>
        <v>5</v>
      </c>
      <c r="H2" s="223">
        <f t="shared" si="0"/>
        <v>6</v>
      </c>
      <c r="I2" s="223">
        <f t="shared" si="0"/>
        <v>7</v>
      </c>
      <c r="J2" s="223">
        <f t="shared" si="0"/>
        <v>8</v>
      </c>
      <c r="K2" s="223">
        <f t="shared" si="0"/>
        <v>9</v>
      </c>
      <c r="L2" s="223">
        <f t="shared" si="0"/>
        <v>10</v>
      </c>
      <c r="M2" s="223">
        <f t="shared" si="0"/>
        <v>11</v>
      </c>
      <c r="N2" s="223">
        <f t="shared" si="0"/>
        <v>12</v>
      </c>
      <c r="O2" s="223">
        <f t="shared" si="0"/>
        <v>13</v>
      </c>
      <c r="P2" s="223">
        <f t="shared" si="0"/>
        <v>14</v>
      </c>
      <c r="Q2" s="223">
        <f t="shared" si="0"/>
        <v>15</v>
      </c>
      <c r="R2" s="223">
        <f t="shared" si="0"/>
        <v>16</v>
      </c>
      <c r="S2" s="223">
        <f t="shared" si="0"/>
        <v>17</v>
      </c>
      <c r="T2" s="223">
        <f t="shared" si="0"/>
        <v>18</v>
      </c>
      <c r="U2" s="223">
        <f t="shared" si="0"/>
        <v>19</v>
      </c>
      <c r="V2" s="223">
        <f t="shared" si="0"/>
        <v>20</v>
      </c>
      <c r="W2" s="223">
        <f t="shared" si="0"/>
        <v>21</v>
      </c>
      <c r="X2" s="223">
        <f t="shared" si="0"/>
        <v>22</v>
      </c>
      <c r="Y2" s="223">
        <f t="shared" si="0"/>
        <v>23</v>
      </c>
      <c r="Z2" s="223">
        <f t="shared" si="0"/>
        <v>24</v>
      </c>
      <c r="AA2" s="223">
        <f t="shared" si="0"/>
        <v>25</v>
      </c>
      <c r="AB2" s="223">
        <f t="shared" si="0"/>
        <v>26</v>
      </c>
      <c r="AC2" s="223">
        <f t="shared" si="0"/>
        <v>27</v>
      </c>
      <c r="AD2" s="223">
        <f t="shared" si="0"/>
        <v>28</v>
      </c>
      <c r="AE2" s="223">
        <f t="shared" si="0"/>
        <v>29</v>
      </c>
      <c r="AF2" s="223">
        <f t="shared" si="0"/>
        <v>30</v>
      </c>
      <c r="AG2" s="223">
        <f t="shared" si="0"/>
        <v>31</v>
      </c>
      <c r="AH2" s="223">
        <f t="shared" si="0"/>
        <v>32</v>
      </c>
      <c r="AI2" s="223">
        <f t="shared" si="0"/>
        <v>33</v>
      </c>
      <c r="AJ2" s="223">
        <f t="shared" si="0"/>
        <v>34</v>
      </c>
      <c r="AK2" s="223">
        <f t="shared" si="0"/>
        <v>35</v>
      </c>
      <c r="AL2" s="223">
        <f t="shared" si="0"/>
        <v>36</v>
      </c>
      <c r="AM2" s="223">
        <f t="shared" si="0"/>
        <v>37</v>
      </c>
    </row>
    <row r="3" spans="2:39" ht="15.75" thickBot="1">
      <c r="B3" s="93" t="s">
        <v>89</v>
      </c>
      <c r="C3" s="94" t="s">
        <v>117</v>
      </c>
      <c r="D3" s="224" t="s">
        <v>188</v>
      </c>
      <c r="E3" s="95" t="s">
        <v>113</v>
      </c>
      <c r="F3" s="95" t="s">
        <v>97</v>
      </c>
      <c r="G3" s="95" t="s">
        <v>187</v>
      </c>
      <c r="H3" s="95" t="s">
        <v>112</v>
      </c>
      <c r="I3" s="95" t="s">
        <v>189</v>
      </c>
      <c r="J3" s="95" t="s">
        <v>93</v>
      </c>
      <c r="K3" s="95" t="s">
        <v>94</v>
      </c>
      <c r="L3" s="95" t="s">
        <v>100</v>
      </c>
      <c r="M3" s="95" t="s">
        <v>103</v>
      </c>
      <c r="N3" s="95" t="s">
        <v>114</v>
      </c>
      <c r="O3" s="95" t="s">
        <v>190</v>
      </c>
      <c r="P3" s="95" t="s">
        <v>191</v>
      </c>
      <c r="Q3" s="224" t="s">
        <v>184</v>
      </c>
      <c r="R3" s="95" t="s">
        <v>106</v>
      </c>
      <c r="S3" s="95" t="s">
        <v>110</v>
      </c>
      <c r="T3" s="225" t="s">
        <v>183</v>
      </c>
      <c r="U3" s="95" t="s">
        <v>115</v>
      </c>
      <c r="V3" s="95" t="s">
        <v>192</v>
      </c>
      <c r="W3" s="95" t="s">
        <v>99</v>
      </c>
      <c r="X3" s="95" t="s">
        <v>107</v>
      </c>
      <c r="Y3" s="95" t="s">
        <v>95</v>
      </c>
      <c r="Z3" s="95" t="s">
        <v>111</v>
      </c>
      <c r="AA3" s="95" t="s">
        <v>98</v>
      </c>
      <c r="AB3" s="95" t="s">
        <v>109</v>
      </c>
      <c r="AC3" s="95" t="s">
        <v>193</v>
      </c>
      <c r="AD3" s="95" t="s">
        <v>194</v>
      </c>
      <c r="AE3" s="95" t="s">
        <v>101</v>
      </c>
      <c r="AF3" s="95" t="s">
        <v>92</v>
      </c>
      <c r="AG3" s="95" t="s">
        <v>91</v>
      </c>
      <c r="AH3" s="95" t="s">
        <v>104</v>
      </c>
      <c r="AI3" s="95" t="s">
        <v>96</v>
      </c>
      <c r="AJ3" s="95" t="s">
        <v>108</v>
      </c>
      <c r="AK3" s="95" t="s">
        <v>105</v>
      </c>
      <c r="AL3" s="95" t="s">
        <v>102</v>
      </c>
      <c r="AM3" s="231" t="s">
        <v>186</v>
      </c>
    </row>
    <row r="4" spans="2:39">
      <c r="B4" s="58">
        <f t="shared" ref="B4:B31" si="1">B5+1</f>
        <v>42003</v>
      </c>
      <c r="C4" s="63">
        <f>PIQ!F9</f>
        <v>20.988831999999999</v>
      </c>
      <c r="D4" s="67">
        <v>20</v>
      </c>
      <c r="E4" s="67">
        <f>Valeo!I7</f>
        <v>0</v>
      </c>
      <c r="F4" s="67">
        <f>Eaton!I7</f>
        <v>0</v>
      </c>
      <c r="G4" s="67">
        <f>'Frenos Trw'!I7</f>
        <v>0</v>
      </c>
      <c r="H4" s="67">
        <f>Ronal!I7</f>
        <v>18.399999999999999</v>
      </c>
      <c r="I4" s="67">
        <f>Narmx!I7</f>
        <v>0</v>
      </c>
      <c r="J4" s="67">
        <f>Avery!I7</f>
        <v>0</v>
      </c>
      <c r="K4" s="67">
        <f>Beach!I7</f>
        <v>16.100000000000001</v>
      </c>
      <c r="L4" s="67">
        <f>Foam!I7</f>
        <v>0</v>
      </c>
      <c r="M4" s="67">
        <f>Ipc!I7</f>
        <v>0</v>
      </c>
      <c r="N4" s="67">
        <f>Vrk!I7</f>
        <v>0</v>
      </c>
      <c r="O4" s="67">
        <f>Tafime!I7</f>
        <v>19.100000000000001</v>
      </c>
      <c r="P4" s="67">
        <f>Copper!I7</f>
        <v>0</v>
      </c>
      <c r="Q4" s="67">
        <v>20</v>
      </c>
      <c r="R4" s="67">
        <f>Kluber!I7</f>
        <v>17.399999999999999</v>
      </c>
      <c r="S4" s="67">
        <f>Norgren!I7</f>
        <v>17.100000000000001</v>
      </c>
      <c r="T4" s="67">
        <v>20</v>
      </c>
      <c r="U4" s="67">
        <f>Samsung!I7</f>
        <v>0</v>
      </c>
      <c r="V4" s="67">
        <f>Comex!I7</f>
        <v>0</v>
      </c>
      <c r="W4" s="67">
        <f>Euro!I7</f>
        <v>0</v>
      </c>
      <c r="X4" s="67">
        <f>Messier!I7</f>
        <v>0</v>
      </c>
      <c r="Y4" s="67">
        <f>Bravo!I7</f>
        <v>0</v>
      </c>
      <c r="Z4" s="67">
        <f>Rohm!I7</f>
        <v>0</v>
      </c>
      <c r="AA4" s="67">
        <f>Elicamex!I7</f>
        <v>0</v>
      </c>
      <c r="AB4" s="67">
        <f>Mpi!I7</f>
        <v>22.6</v>
      </c>
      <c r="AC4" s="67">
        <f>Crown!I7</f>
        <v>0</v>
      </c>
      <c r="AD4" s="67">
        <f>Securency!I7</f>
        <v>0</v>
      </c>
      <c r="AE4" s="67">
        <f>Fracsa!I7</f>
        <v>0</v>
      </c>
      <c r="AF4" s="67">
        <f>'AER S'!I7</f>
        <v>0</v>
      </c>
      <c r="AG4" s="67">
        <f>'AERnn C'!I7</f>
        <v>18.100000000000001</v>
      </c>
      <c r="AH4" s="67">
        <f>Jafra!I7</f>
        <v>0</v>
      </c>
      <c r="AI4" s="67">
        <f>DREnc!I7</f>
        <v>0</v>
      </c>
      <c r="AJ4" s="67">
        <f>Metokote!I7</f>
        <v>0</v>
      </c>
      <c r="AK4" s="67">
        <f>'KH Méx'!I7</f>
        <v>0</v>
      </c>
      <c r="AL4" s="67">
        <f>Hitachi!I7</f>
        <v>0</v>
      </c>
      <c r="AM4" s="232">
        <f>Ultramanufacturing!I7</f>
        <v>0</v>
      </c>
    </row>
    <row r="5" spans="2:39">
      <c r="B5" s="58">
        <f t="shared" si="1"/>
        <v>42002</v>
      </c>
      <c r="C5" s="63">
        <f>PIQ!F10</f>
        <v>20.859166999999999</v>
      </c>
      <c r="D5" s="67">
        <v>20</v>
      </c>
      <c r="E5" s="67">
        <f>Valeo!I8</f>
        <v>0</v>
      </c>
      <c r="F5" s="67">
        <f>Eaton!I8</f>
        <v>0</v>
      </c>
      <c r="G5" s="67">
        <f>'Frenos Trw'!I8</f>
        <v>0</v>
      </c>
      <c r="H5" s="67">
        <f>Ronal!I8</f>
        <v>18.2</v>
      </c>
      <c r="I5" s="67">
        <f>Narmx!I8</f>
        <v>0</v>
      </c>
      <c r="J5" s="67">
        <f>Avery!I8</f>
        <v>0</v>
      </c>
      <c r="K5" s="67">
        <f>Beach!I8</f>
        <v>14.7</v>
      </c>
      <c r="L5" s="67">
        <f>Foam!I8</f>
        <v>0</v>
      </c>
      <c r="M5" s="67">
        <f>Ipc!I8</f>
        <v>0</v>
      </c>
      <c r="N5" s="67">
        <f>Vrk!I8</f>
        <v>0</v>
      </c>
      <c r="O5" s="67">
        <f>Tafime!I8</f>
        <v>17.8</v>
      </c>
      <c r="P5" s="67">
        <f>Copper!I8</f>
        <v>0</v>
      </c>
      <c r="Q5" s="67">
        <v>21</v>
      </c>
      <c r="R5" s="67">
        <f>Kluber!I8</f>
        <v>16.7</v>
      </c>
      <c r="S5" s="67">
        <f>Norgren!I8</f>
        <v>17.3</v>
      </c>
      <c r="T5" s="67">
        <v>20</v>
      </c>
      <c r="U5" s="67">
        <f>Samsung!I8</f>
        <v>0</v>
      </c>
      <c r="V5" s="67">
        <f>Comex!I8</f>
        <v>0</v>
      </c>
      <c r="W5" s="67">
        <f>Euro!I8</f>
        <v>0</v>
      </c>
      <c r="X5" s="67">
        <f>Messier!I8</f>
        <v>0</v>
      </c>
      <c r="Y5" s="67">
        <f>Bravo!I8</f>
        <v>0</v>
      </c>
      <c r="Z5" s="67">
        <f>Rohm!I8</f>
        <v>0</v>
      </c>
      <c r="AA5" s="67">
        <f>Elicamex!I8</f>
        <v>0</v>
      </c>
      <c r="AB5" s="67">
        <f>Mpi!I8</f>
        <v>22.5</v>
      </c>
      <c r="AC5" s="67">
        <f>Crown!I8</f>
        <v>0</v>
      </c>
      <c r="AD5" s="67">
        <f>Securency!I8</f>
        <v>0</v>
      </c>
      <c r="AE5" s="67">
        <f>Fracsa!I8</f>
        <v>0</v>
      </c>
      <c r="AF5" s="67">
        <f>'AER S'!I8</f>
        <v>0</v>
      </c>
      <c r="AG5" s="67">
        <f>'AERnn C'!I8</f>
        <v>17.600000000000001</v>
      </c>
      <c r="AH5" s="67">
        <f>Jafra!I8</f>
        <v>0</v>
      </c>
      <c r="AI5" s="67">
        <f>DREnc!I8</f>
        <v>0</v>
      </c>
      <c r="AJ5" s="67">
        <f>Metokote!I8</f>
        <v>0</v>
      </c>
      <c r="AK5" s="67">
        <f>'KH Méx'!I8</f>
        <v>0</v>
      </c>
      <c r="AL5" s="67">
        <f>Hitachi!I8</f>
        <v>0</v>
      </c>
      <c r="AM5" s="232">
        <f>Ultramanufacturing!I8</f>
        <v>0</v>
      </c>
    </row>
    <row r="6" spans="2:39">
      <c r="B6" s="59">
        <f t="shared" si="1"/>
        <v>42001</v>
      </c>
      <c r="C6" s="63">
        <f>PIQ!F11</f>
        <v>21.041460000000001</v>
      </c>
      <c r="D6" s="67">
        <v>20</v>
      </c>
      <c r="E6" s="67">
        <f>Valeo!I9</f>
        <v>15</v>
      </c>
      <c r="F6" s="67">
        <f>Eaton!I9</f>
        <v>15.1</v>
      </c>
      <c r="G6" s="67">
        <f>'Frenos Trw'!I9</f>
        <v>15.5</v>
      </c>
      <c r="H6" s="67">
        <f>Ronal!I9</f>
        <v>17.5</v>
      </c>
      <c r="I6" s="67">
        <f>Narmx!I9</f>
        <v>14.8</v>
      </c>
      <c r="J6" s="67">
        <f>Avery!I9</f>
        <v>15</v>
      </c>
      <c r="K6" s="67">
        <f>Beach!I9</f>
        <v>13.3</v>
      </c>
      <c r="L6" s="67">
        <f>Foam!I9</f>
        <v>15.8</v>
      </c>
      <c r="M6" s="67">
        <f>Ipc!I9</f>
        <v>15.3</v>
      </c>
      <c r="N6" s="67">
        <f>Vrk!I9</f>
        <v>13.9</v>
      </c>
      <c r="O6" s="67">
        <f>Tafime!I9</f>
        <v>15.2</v>
      </c>
      <c r="P6" s="67">
        <f>Copper!I9</f>
        <v>15.4</v>
      </c>
      <c r="Q6" s="67">
        <v>22</v>
      </c>
      <c r="R6" s="67">
        <f>Kluber!I9</f>
        <v>15.1</v>
      </c>
      <c r="S6" s="67">
        <f>Norgren!I9</f>
        <v>16.8</v>
      </c>
      <c r="T6" s="67">
        <v>20</v>
      </c>
      <c r="U6" s="67">
        <f>Samsung!I9</f>
        <v>15.8</v>
      </c>
      <c r="V6" s="67">
        <f>Comex!I9</f>
        <v>19.5</v>
      </c>
      <c r="W6" s="67">
        <f>Euro!I9</f>
        <v>19.899999999999999</v>
      </c>
      <c r="X6" s="67">
        <f>Messier!I9</f>
        <v>18.100000000000001</v>
      </c>
      <c r="Y6" s="67">
        <f>Bravo!I9</f>
        <v>20.399999999999999</v>
      </c>
      <c r="Z6" s="67">
        <f>Rohm!I9</f>
        <v>16.100000000000001</v>
      </c>
      <c r="AA6" s="67">
        <f>Elicamex!I9</f>
        <v>14.6</v>
      </c>
      <c r="AB6" s="67">
        <f>Mpi!I9</f>
        <v>22.4</v>
      </c>
      <c r="AC6" s="67">
        <f>Crown!I9</f>
        <v>15.2</v>
      </c>
      <c r="AD6" s="67">
        <f>Securency!I9</f>
        <v>15.7</v>
      </c>
      <c r="AE6" s="67">
        <f>Fracsa!I9</f>
        <v>17.600000000000001</v>
      </c>
      <c r="AF6" s="67">
        <f>'AER S'!I9</f>
        <v>15</v>
      </c>
      <c r="AG6" s="67">
        <f>'AERnn C'!I9</f>
        <v>16.2</v>
      </c>
      <c r="AH6" s="67">
        <f>Jafra!I9</f>
        <v>17.600000000000001</v>
      </c>
      <c r="AI6" s="67">
        <f>DREnc!I9</f>
        <v>14.2</v>
      </c>
      <c r="AJ6" s="67">
        <f>Metokote!I9</f>
        <v>15.9</v>
      </c>
      <c r="AK6" s="67">
        <f>'KH Méx'!I9</f>
        <v>14.2</v>
      </c>
      <c r="AL6" s="67">
        <f>Hitachi!I9</f>
        <v>14.9</v>
      </c>
      <c r="AM6" s="232">
        <f>Ultramanufacturing!I9</f>
        <v>14.6</v>
      </c>
    </row>
    <row r="7" spans="2:39">
      <c r="B7" s="59">
        <f t="shared" si="1"/>
        <v>42000</v>
      </c>
      <c r="C7" s="63">
        <f>PIQ!F12</f>
        <v>21.144221999999999</v>
      </c>
      <c r="D7" s="67">
        <v>20</v>
      </c>
      <c r="E7" s="67">
        <f>Valeo!I10</f>
        <v>16.8</v>
      </c>
      <c r="F7" s="67">
        <f>Eaton!I10</f>
        <v>16.600000000000001</v>
      </c>
      <c r="G7" s="67">
        <f>'Frenos Trw'!I10</f>
        <v>18</v>
      </c>
      <c r="H7" s="67">
        <f>Ronal!I10</f>
        <v>16.600000000000001</v>
      </c>
      <c r="I7" s="67">
        <f>Narmx!I10</f>
        <v>16.7</v>
      </c>
      <c r="J7" s="67">
        <f>Avery!I10</f>
        <v>17.3</v>
      </c>
      <c r="K7" s="67">
        <f>Beach!I10</f>
        <v>15.3</v>
      </c>
      <c r="L7" s="67">
        <f>Foam!I10</f>
        <v>18.3</v>
      </c>
      <c r="M7" s="67">
        <f>Ipc!I10</f>
        <v>17.899999999999999</v>
      </c>
      <c r="N7" s="67">
        <f>Vrk!I10</f>
        <v>16</v>
      </c>
      <c r="O7" s="67">
        <f>Tafime!I10</f>
        <v>17.2</v>
      </c>
      <c r="P7" s="67">
        <f>Copper!I10</f>
        <v>16.600000000000001</v>
      </c>
      <c r="Q7" s="67">
        <v>23</v>
      </c>
      <c r="R7" s="67">
        <f>Kluber!I10</f>
        <v>16.899999999999999</v>
      </c>
      <c r="S7" s="67">
        <f>Norgren!I10</f>
        <v>17.399999999999999</v>
      </c>
      <c r="T7" s="67">
        <v>20</v>
      </c>
      <c r="U7" s="67">
        <f>Samsung!I10</f>
        <v>16.100000000000001</v>
      </c>
      <c r="V7" s="67">
        <f>Comex!I10</f>
        <v>18.7</v>
      </c>
      <c r="W7" s="67">
        <f>Euro!I10</f>
        <v>20.7</v>
      </c>
      <c r="X7" s="67">
        <f>Messier!I10</f>
        <v>19.100000000000001</v>
      </c>
      <c r="Y7" s="67">
        <f>Bravo!I10</f>
        <v>20.8</v>
      </c>
      <c r="Z7" s="67">
        <f>Rohm!I10</f>
        <v>17.3</v>
      </c>
      <c r="AA7" s="67">
        <f>Elicamex!I10</f>
        <v>16.5</v>
      </c>
      <c r="AB7" s="67">
        <f>Mpi!I10</f>
        <v>22.1</v>
      </c>
      <c r="AC7" s="67">
        <f>Crown!I10</f>
        <v>17.3</v>
      </c>
      <c r="AD7" s="67">
        <f>Securency!I10</f>
        <v>20.399999999999999</v>
      </c>
      <c r="AE7" s="67">
        <f>Fracsa!I10</f>
        <v>18.3</v>
      </c>
      <c r="AF7" s="67">
        <f>'AER S'!I10</f>
        <v>17</v>
      </c>
      <c r="AG7" s="67">
        <f>'AERnn C'!I10</f>
        <v>16.899999999999999</v>
      </c>
      <c r="AH7" s="67">
        <f>Jafra!I10</f>
        <v>16.2</v>
      </c>
      <c r="AI7" s="67">
        <f>DREnc!I10</f>
        <v>16.399999999999999</v>
      </c>
      <c r="AJ7" s="67">
        <f>Metokote!I10</f>
        <v>16.7</v>
      </c>
      <c r="AK7" s="67">
        <f>'KH Méx'!I10</f>
        <v>15.9</v>
      </c>
      <c r="AL7" s="67">
        <f>Hitachi!I10</f>
        <v>16.399999999999999</v>
      </c>
      <c r="AM7" s="232">
        <f>Ultramanufacturing!I10</f>
        <v>15.8</v>
      </c>
    </row>
    <row r="8" spans="2:39">
      <c r="B8" s="59">
        <f t="shared" si="1"/>
        <v>41999</v>
      </c>
      <c r="C8" s="63">
        <f>PIQ!F13</f>
        <v>21.004555</v>
      </c>
      <c r="D8" s="67">
        <v>20</v>
      </c>
      <c r="E8" s="67">
        <f>Valeo!I11</f>
        <v>14.5</v>
      </c>
      <c r="F8" s="67">
        <f>Eaton!I11</f>
        <v>14.9</v>
      </c>
      <c r="G8" s="67">
        <f>'Frenos Trw'!I11</f>
        <v>16.3</v>
      </c>
      <c r="H8" s="67">
        <f>Ronal!I11</f>
        <v>14.5</v>
      </c>
      <c r="I8" s="67">
        <f>Narmx!I11</f>
        <v>14.4</v>
      </c>
      <c r="J8" s="67">
        <f>Avery!I11</f>
        <v>14.2</v>
      </c>
      <c r="K8" s="67">
        <f>Beach!I11</f>
        <v>13</v>
      </c>
      <c r="L8" s="67">
        <f>Foam!I11</f>
        <v>15.4</v>
      </c>
      <c r="M8" s="67">
        <f>Ipc!I11</f>
        <v>15.5</v>
      </c>
      <c r="N8" s="67">
        <f>Vrk!I11</f>
        <v>12.9</v>
      </c>
      <c r="O8" s="67">
        <f>Tafime!I11</f>
        <v>14.6</v>
      </c>
      <c r="P8" s="67">
        <f>Copper!I11</f>
        <v>14.6</v>
      </c>
      <c r="Q8" s="67">
        <v>24</v>
      </c>
      <c r="R8" s="67">
        <f>Kluber!I11</f>
        <v>14.1</v>
      </c>
      <c r="S8" s="67">
        <f>Norgren!I11</f>
        <v>17.3</v>
      </c>
      <c r="T8" s="67">
        <v>20</v>
      </c>
      <c r="U8" s="67">
        <f>Samsung!I11</f>
        <v>15</v>
      </c>
      <c r="V8" s="67">
        <f>Comex!I11</f>
        <v>19.7</v>
      </c>
      <c r="W8" s="67">
        <f>Euro!I11</f>
        <v>19.600000000000001</v>
      </c>
      <c r="X8" s="67">
        <f>Messier!I11</f>
        <v>17.7</v>
      </c>
      <c r="Y8" s="67">
        <f>Bravo!I11</f>
        <v>20.399999999999999</v>
      </c>
      <c r="Z8" s="67">
        <f>Rohm!I11</f>
        <v>18.2</v>
      </c>
      <c r="AA8" s="67">
        <f>Elicamex!I11</f>
        <v>14.1</v>
      </c>
      <c r="AB8" s="67">
        <f>Mpi!I11</f>
        <v>21.2</v>
      </c>
      <c r="AC8" s="67">
        <f>Crown!I11</f>
        <v>16.3</v>
      </c>
      <c r="AD8" s="67">
        <f>Securency!I11</f>
        <v>19.399999999999999</v>
      </c>
      <c r="AE8" s="67">
        <f>Fracsa!I11</f>
        <v>15.2</v>
      </c>
      <c r="AF8" s="67">
        <f>'AER S'!I11</f>
        <v>15.3</v>
      </c>
      <c r="AG8" s="67">
        <f>'AERnn C'!I11</f>
        <v>15.9</v>
      </c>
      <c r="AH8" s="67">
        <f>Jafra!I11</f>
        <v>14.1</v>
      </c>
      <c r="AI8" s="67">
        <f>DREnc!I11</f>
        <v>14.3</v>
      </c>
      <c r="AJ8" s="67">
        <f>Metokote!I11</f>
        <v>16.399999999999999</v>
      </c>
      <c r="AK8" s="67">
        <f>'KH Méx'!I11</f>
        <v>14.2</v>
      </c>
      <c r="AL8" s="67">
        <f>Hitachi!I11</f>
        <v>14.1</v>
      </c>
      <c r="AM8" s="232">
        <f>Ultramanufacturing!I11</f>
        <v>14.2</v>
      </c>
    </row>
    <row r="9" spans="2:39">
      <c r="B9" s="59">
        <f t="shared" si="1"/>
        <v>41998</v>
      </c>
      <c r="C9" s="63">
        <f>PIQ!F14</f>
        <v>18.104246</v>
      </c>
      <c r="D9" s="67">
        <v>20</v>
      </c>
      <c r="E9" s="67">
        <f>Valeo!I12</f>
        <v>14.8</v>
      </c>
      <c r="F9" s="67">
        <f>Eaton!I12</f>
        <v>14.7</v>
      </c>
      <c r="G9" s="67">
        <f>'Frenos Trw'!I12</f>
        <v>14.8</v>
      </c>
      <c r="H9" s="67">
        <f>Ronal!I12</f>
        <v>15</v>
      </c>
      <c r="I9" s="67">
        <f>Narmx!I12</f>
        <v>14.8</v>
      </c>
      <c r="J9" s="67">
        <f>Avery!I12</f>
        <v>15.3</v>
      </c>
      <c r="K9" s="67">
        <f>Beach!I12</f>
        <v>13.4</v>
      </c>
      <c r="L9" s="67">
        <f>Foam!I12</f>
        <v>15.9</v>
      </c>
      <c r="M9" s="67">
        <f>Ipc!I12</f>
        <v>17.100000000000001</v>
      </c>
      <c r="N9" s="67">
        <f>Vrk!I12</f>
        <v>13.9</v>
      </c>
      <c r="O9" s="67">
        <f>Tafime!I12</f>
        <v>15.2</v>
      </c>
      <c r="P9" s="67">
        <f>Copper!I12</f>
        <v>14.6</v>
      </c>
      <c r="Q9" s="67">
        <v>25</v>
      </c>
      <c r="R9" s="67">
        <f>Kluber!I12</f>
        <v>14.3</v>
      </c>
      <c r="S9" s="67">
        <f>Norgren!I12</f>
        <v>17</v>
      </c>
      <c r="T9" s="67">
        <v>20</v>
      </c>
      <c r="U9" s="67">
        <f>Samsung!I12</f>
        <v>14.4</v>
      </c>
      <c r="V9" s="67">
        <f>Comex!I12</f>
        <v>15.1</v>
      </c>
      <c r="W9" s="67">
        <f>Euro!I12</f>
        <v>19.7</v>
      </c>
      <c r="X9" s="67">
        <f>Messier!I12</f>
        <v>17.7</v>
      </c>
      <c r="Y9" s="67">
        <f>Bravo!I12</f>
        <v>15.1</v>
      </c>
      <c r="Z9" s="67">
        <f>Rohm!I12</f>
        <v>17.5</v>
      </c>
      <c r="AA9" s="67">
        <f>Elicamex!I12</f>
        <v>14.2</v>
      </c>
      <c r="AB9" s="67">
        <f>Mpi!I12</f>
        <v>18.8</v>
      </c>
      <c r="AC9" s="67">
        <f>Crown!I12</f>
        <v>13.5</v>
      </c>
      <c r="AD9" s="67">
        <f>Securency!I12</f>
        <v>15.3</v>
      </c>
      <c r="AE9" s="67">
        <f>Fracsa!I12</f>
        <v>14.8</v>
      </c>
      <c r="AF9" s="67">
        <f>'AER S'!I12</f>
        <v>15</v>
      </c>
      <c r="AG9" s="67">
        <f>'AERnn C'!I12</f>
        <v>16.100000000000001</v>
      </c>
      <c r="AH9" s="67">
        <f>Jafra!I12</f>
        <v>14.2</v>
      </c>
      <c r="AI9" s="67">
        <f>DREnc!I12</f>
        <v>14.6</v>
      </c>
      <c r="AJ9" s="67">
        <f>Metokote!I12</f>
        <v>15.2</v>
      </c>
      <c r="AK9" s="67">
        <f>'KH Méx'!I12</f>
        <v>14.4</v>
      </c>
      <c r="AL9" s="67">
        <f>Hitachi!I12</f>
        <v>14.4</v>
      </c>
      <c r="AM9" s="232">
        <f>Ultramanufacturing!I12</f>
        <v>14.3</v>
      </c>
    </row>
    <row r="10" spans="2:39">
      <c r="B10" s="59">
        <f t="shared" si="1"/>
        <v>41997</v>
      </c>
      <c r="C10" s="63">
        <f>PIQ!F15</f>
        <v>20.408026</v>
      </c>
      <c r="D10" s="67">
        <v>20</v>
      </c>
      <c r="E10" s="67">
        <f>Valeo!I13</f>
        <v>13.4</v>
      </c>
      <c r="F10" s="67">
        <f>Eaton!I13</f>
        <v>13.2</v>
      </c>
      <c r="G10" s="67">
        <f>'Frenos Trw'!I13</f>
        <v>13.3</v>
      </c>
      <c r="H10" s="67">
        <f>Ronal!I13</f>
        <v>14.6</v>
      </c>
      <c r="I10" s="67">
        <f>Narmx!I13</f>
        <v>13</v>
      </c>
      <c r="J10" s="67">
        <f>Avery!I13</f>
        <v>13.6</v>
      </c>
      <c r="K10" s="67">
        <f>Beach!I13</f>
        <v>11.9</v>
      </c>
      <c r="L10" s="67">
        <f>Foam!I13</f>
        <v>14</v>
      </c>
      <c r="M10" s="67">
        <f>Ipc!I13</f>
        <v>14.4</v>
      </c>
      <c r="N10" s="67">
        <f>Vrk!I13</f>
        <v>12.2</v>
      </c>
      <c r="O10" s="67">
        <f>Tafime!I13</f>
        <v>14.1</v>
      </c>
      <c r="P10" s="67">
        <f>Copper!I13</f>
        <v>12.9</v>
      </c>
      <c r="Q10" s="67">
        <v>26</v>
      </c>
      <c r="R10" s="67">
        <f>Kluber!I13</f>
        <v>13.1</v>
      </c>
      <c r="S10" s="67">
        <f>Norgren!I13</f>
        <v>16.399999999999999</v>
      </c>
      <c r="T10" s="67">
        <v>20</v>
      </c>
      <c r="U10" s="67">
        <f>Samsung!I13</f>
        <v>13.1</v>
      </c>
      <c r="V10" s="67">
        <f>Comex!I13</f>
        <v>14.4</v>
      </c>
      <c r="W10" s="67">
        <f>Euro!I13</f>
        <v>18.7</v>
      </c>
      <c r="X10" s="67">
        <f>Messier!I13</f>
        <v>16.8</v>
      </c>
      <c r="Y10" s="67">
        <f>Bravo!I13</f>
        <v>14.9</v>
      </c>
      <c r="Z10" s="67">
        <f>Rohm!I13</f>
        <v>14.2</v>
      </c>
      <c r="AA10" s="67">
        <f>Elicamex!I13</f>
        <v>13.4</v>
      </c>
      <c r="AB10" s="67">
        <f>Mpi!I13</f>
        <v>18.899999999999999</v>
      </c>
      <c r="AC10" s="67">
        <f>Crown!I13</f>
        <v>12.2</v>
      </c>
      <c r="AD10" s="67">
        <f>Securency!I13</f>
        <v>13.3</v>
      </c>
      <c r="AE10" s="67">
        <f>Fracsa!I13</f>
        <v>12.6</v>
      </c>
      <c r="AF10" s="67">
        <f>'AER S'!I13</f>
        <v>13.5</v>
      </c>
      <c r="AG10" s="67">
        <f>'AERnn C'!I13</f>
        <v>14.6</v>
      </c>
      <c r="AH10" s="67">
        <f>Jafra!I13</f>
        <v>13.5</v>
      </c>
      <c r="AI10" s="67">
        <f>DREnc!I13</f>
        <v>12.8</v>
      </c>
      <c r="AJ10" s="67">
        <f>Metokote!I13</f>
        <v>12.7</v>
      </c>
      <c r="AK10" s="67">
        <f>'KH Méx'!I13</f>
        <v>12.6</v>
      </c>
      <c r="AL10" s="67">
        <f>Hitachi!I13</f>
        <v>12.7</v>
      </c>
      <c r="AM10" s="232">
        <f>Ultramanufacturing!I13</f>
        <v>12.5</v>
      </c>
    </row>
    <row r="11" spans="2:39">
      <c r="B11" s="59">
        <f t="shared" si="1"/>
        <v>41996</v>
      </c>
      <c r="C11" s="63">
        <f>PIQ!F16</f>
        <v>21.400964999999999</v>
      </c>
      <c r="D11" s="67">
        <v>20</v>
      </c>
      <c r="E11" s="67">
        <f>Valeo!I14</f>
        <v>14.9</v>
      </c>
      <c r="F11" s="67">
        <f>Eaton!I14</f>
        <v>15.1</v>
      </c>
      <c r="G11" s="67">
        <f>'Frenos Trw'!I14</f>
        <v>17.899999999999999</v>
      </c>
      <c r="H11" s="67">
        <f>Ronal!I14</f>
        <v>17.5</v>
      </c>
      <c r="I11" s="67">
        <f>Narmx!I14</f>
        <v>16.399999999999999</v>
      </c>
      <c r="J11" s="67">
        <f>Avery!I14</f>
        <v>15</v>
      </c>
      <c r="K11" s="67">
        <f>Beach!I14</f>
        <v>13.4</v>
      </c>
      <c r="L11" s="67">
        <f>Foam!I14</f>
        <v>15.7</v>
      </c>
      <c r="M11" s="67">
        <f>Ipc!I14</f>
        <v>18.399999999999999</v>
      </c>
      <c r="N11" s="67">
        <f>Vrk!I14</f>
        <v>19.3</v>
      </c>
      <c r="O11" s="67">
        <f>Tafime!I14</f>
        <v>19.399999999999999</v>
      </c>
      <c r="P11" s="67">
        <f>Copper!I14</f>
        <v>15.3</v>
      </c>
      <c r="Q11" s="67">
        <v>27</v>
      </c>
      <c r="R11" s="67">
        <f>Kluber!I14</f>
        <v>14.8</v>
      </c>
      <c r="S11" s="67">
        <f>Norgren!I14</f>
        <v>17.600000000000001</v>
      </c>
      <c r="T11" s="67">
        <v>20</v>
      </c>
      <c r="U11" s="67">
        <f>Samsung!I14</f>
        <v>15.7</v>
      </c>
      <c r="V11" s="67">
        <f>Comex!I14</f>
        <v>20</v>
      </c>
      <c r="W11" s="67">
        <f>Euro!I14</f>
        <v>20.5</v>
      </c>
      <c r="X11" s="67">
        <f>Messier!I14</f>
        <v>17.600000000000001</v>
      </c>
      <c r="Y11" s="67">
        <f>Bravo!I14</f>
        <v>20.3</v>
      </c>
      <c r="Z11" s="67">
        <f>Rohm!I14</f>
        <v>16.600000000000001</v>
      </c>
      <c r="AA11" s="67">
        <f>Elicamex!I14</f>
        <v>15.5</v>
      </c>
      <c r="AB11" s="67">
        <f>Mpi!I14</f>
        <v>18.600000000000001</v>
      </c>
      <c r="AC11" s="67">
        <f>Crown!I14</f>
        <v>16.399999999999999</v>
      </c>
      <c r="AD11" s="67">
        <f>Securency!I14</f>
        <v>17.399999999999999</v>
      </c>
      <c r="AE11" s="67">
        <f>Fracsa!I14</f>
        <v>14.6</v>
      </c>
      <c r="AF11" s="67">
        <f>'AER S'!I14</f>
        <v>15.8</v>
      </c>
      <c r="AG11" s="67">
        <f>'AERnn C'!I14</f>
        <v>16.3</v>
      </c>
      <c r="AH11" s="67">
        <f>Jafra!I14</f>
        <v>18.5</v>
      </c>
      <c r="AI11" s="67">
        <f>DREnc!I14</f>
        <v>14.9</v>
      </c>
      <c r="AJ11" s="67">
        <f>Metokote!I14</f>
        <v>15.6</v>
      </c>
      <c r="AK11" s="67">
        <f>'KH Méx'!I14</f>
        <v>14.4</v>
      </c>
      <c r="AL11" s="67">
        <f>Hitachi!I14</f>
        <v>15.7</v>
      </c>
      <c r="AM11" s="232">
        <f>Ultramanufacturing!I14</f>
        <v>14.9</v>
      </c>
    </row>
    <row r="12" spans="2:39">
      <c r="B12" s="59">
        <f t="shared" si="1"/>
        <v>41995</v>
      </c>
      <c r="C12" s="63">
        <f>PIQ!F17</f>
        <v>21.611462</v>
      </c>
      <c r="D12" s="67">
        <v>20</v>
      </c>
      <c r="E12" s="67">
        <f>Valeo!I15</f>
        <v>16.5</v>
      </c>
      <c r="F12" s="67">
        <f>Eaton!I15</f>
        <v>16.5</v>
      </c>
      <c r="G12" s="67">
        <f>'Frenos Trw'!I15</f>
        <v>20</v>
      </c>
      <c r="H12" s="67">
        <f>Ronal!I15</f>
        <v>17.399999999999999</v>
      </c>
      <c r="I12" s="67">
        <f>Narmx!I15</f>
        <v>16.7</v>
      </c>
      <c r="J12" s="67">
        <f>Avery!I15</f>
        <v>16.8</v>
      </c>
      <c r="K12" s="67">
        <f>Beach!I15</f>
        <v>15.3</v>
      </c>
      <c r="L12" s="67">
        <f>Foam!I15</f>
        <v>18.100000000000001</v>
      </c>
      <c r="M12" s="67">
        <f>Ipc!I15</f>
        <v>20.8</v>
      </c>
      <c r="N12" s="67">
        <f>Vrk!I15</f>
        <v>20.3</v>
      </c>
      <c r="O12" s="67">
        <f>Tafime!I15</f>
        <v>20</v>
      </c>
      <c r="P12" s="67">
        <f>Copper!I15</f>
        <v>16.600000000000001</v>
      </c>
      <c r="Q12" s="67">
        <v>28</v>
      </c>
      <c r="R12" s="67">
        <f>Kluber!I15</f>
        <v>16.7</v>
      </c>
      <c r="S12" s="67">
        <f>Norgren!I15</f>
        <v>17.399999999999999</v>
      </c>
      <c r="T12" s="67">
        <v>20</v>
      </c>
      <c r="U12" s="67">
        <f>Samsung!I15</f>
        <v>17</v>
      </c>
      <c r="V12" s="67">
        <f>Comex!I15</f>
        <v>20.2</v>
      </c>
      <c r="W12" s="67">
        <f>Euro!I15</f>
        <v>21.4</v>
      </c>
      <c r="X12" s="67">
        <f>Messier!I15</f>
        <v>18.8</v>
      </c>
      <c r="Y12" s="67">
        <f>Bravo!I15</f>
        <v>20.8</v>
      </c>
      <c r="Z12" s="67">
        <f>Rohm!I15</f>
        <v>19</v>
      </c>
      <c r="AA12" s="67">
        <f>Elicamex!I15</f>
        <v>16.899999999999999</v>
      </c>
      <c r="AB12" s="67">
        <f>Mpi!I15</f>
        <v>18.600000000000001</v>
      </c>
      <c r="AC12" s="67">
        <f>Crown!I15</f>
        <v>16.899999999999999</v>
      </c>
      <c r="AD12" s="67">
        <f>Securency!I15</f>
        <v>20.100000000000001</v>
      </c>
      <c r="AE12" s="67">
        <f>Fracsa!I15</f>
        <v>16.100000000000001</v>
      </c>
      <c r="AF12" s="67">
        <f>'AER S'!I15</f>
        <v>17</v>
      </c>
      <c r="AG12" s="67">
        <f>'AERnn C'!I15</f>
        <v>17.899999999999999</v>
      </c>
      <c r="AH12" s="67">
        <f>Jafra!I15</f>
        <v>19.399999999999999</v>
      </c>
      <c r="AI12" s="67">
        <f>DREnc!I15</f>
        <v>16.8</v>
      </c>
      <c r="AJ12" s="67">
        <f>Metokote!I15</f>
        <v>17.399999999999999</v>
      </c>
      <c r="AK12" s="67">
        <f>'KH Méx'!I15</f>
        <v>16.600000000000001</v>
      </c>
      <c r="AL12" s="67">
        <f>Hitachi!I15</f>
        <v>16.8</v>
      </c>
      <c r="AM12" s="232">
        <f>Ultramanufacturing!I15</f>
        <v>16.7</v>
      </c>
    </row>
    <row r="13" spans="2:39">
      <c r="B13" s="58">
        <f t="shared" si="1"/>
        <v>41994</v>
      </c>
      <c r="C13" s="63">
        <f>PIQ!F18</f>
        <v>21.532944000000001</v>
      </c>
      <c r="D13" s="67">
        <v>20</v>
      </c>
      <c r="E13" s="67">
        <f>Valeo!I16</f>
        <v>15.2</v>
      </c>
      <c r="F13" s="67">
        <f>Eaton!I16</f>
        <v>15.6</v>
      </c>
      <c r="G13" s="67">
        <f>'Frenos Trw'!I16</f>
        <v>19.8</v>
      </c>
      <c r="H13" s="67">
        <f>Ronal!I16</f>
        <v>17.399999999999999</v>
      </c>
      <c r="I13" s="67">
        <f>Narmx!I16</f>
        <v>16.100000000000001</v>
      </c>
      <c r="J13" s="67">
        <f>Avery!I16</f>
        <v>17.899999999999999</v>
      </c>
      <c r="K13" s="67">
        <f>Beach!I16</f>
        <v>13.8</v>
      </c>
      <c r="L13" s="67">
        <f>Foam!I16</f>
        <v>16.3</v>
      </c>
      <c r="M13" s="67">
        <f>Ipc!I16</f>
        <v>17.3</v>
      </c>
      <c r="N13" s="67">
        <f>Vrk!I16</f>
        <v>16</v>
      </c>
      <c r="O13" s="67">
        <f>Tafime!I16</f>
        <v>20</v>
      </c>
      <c r="P13" s="67">
        <f>Copper!I16</f>
        <v>15.8</v>
      </c>
      <c r="Q13" s="67">
        <v>29</v>
      </c>
      <c r="R13" s="67">
        <f>Kluber!I16</f>
        <v>15.4</v>
      </c>
      <c r="S13" s="67">
        <f>Norgren!I16</f>
        <v>17</v>
      </c>
      <c r="T13" s="67">
        <v>20</v>
      </c>
      <c r="U13" s="67">
        <f>Samsung!I16</f>
        <v>16</v>
      </c>
      <c r="V13" s="67">
        <f>Comex!I16</f>
        <v>20</v>
      </c>
      <c r="W13" s="67">
        <f>Euro!I16</f>
        <v>21</v>
      </c>
      <c r="X13" s="67">
        <f>Messier!I16</f>
        <v>18.2</v>
      </c>
      <c r="Y13" s="67">
        <f>Bravo!I16</f>
        <v>19.899999999999999</v>
      </c>
      <c r="Z13" s="67">
        <f>Rohm!I16</f>
        <v>18.8</v>
      </c>
      <c r="AA13" s="67">
        <f>Elicamex!I16</f>
        <v>14.8</v>
      </c>
      <c r="AB13" s="67">
        <f>Mpi!I16</f>
        <v>22.6</v>
      </c>
      <c r="AC13" s="67">
        <f>Crown!I16</f>
        <v>14.8</v>
      </c>
      <c r="AD13" s="67">
        <f>Securency!I16</f>
        <v>19.399999999999999</v>
      </c>
      <c r="AE13" s="67">
        <f>Fracsa!I16</f>
        <v>16.2</v>
      </c>
      <c r="AF13" s="67">
        <f>'AER S'!I16</f>
        <v>15.1</v>
      </c>
      <c r="AG13" s="67">
        <f>'AERnn C'!I16</f>
        <v>16.600000000000001</v>
      </c>
      <c r="AH13" s="67">
        <f>Jafra!I16</f>
        <v>18</v>
      </c>
      <c r="AI13" s="67">
        <f>DREnc!I16</f>
        <v>15.1</v>
      </c>
      <c r="AJ13" s="67">
        <f>Metokote!I16</f>
        <v>16.100000000000001</v>
      </c>
      <c r="AK13" s="67">
        <f>'KH Méx'!I16</f>
        <v>14.7</v>
      </c>
      <c r="AL13" s="67">
        <f>Hitachi!I16</f>
        <v>15.8</v>
      </c>
      <c r="AM13" s="232">
        <f>Ultramanufacturing!I16</f>
        <v>15.4</v>
      </c>
    </row>
    <row r="14" spans="2:39">
      <c r="B14" s="58">
        <f t="shared" si="1"/>
        <v>41993</v>
      </c>
      <c r="C14" s="63">
        <f>PIQ!F19</f>
        <v>21.703844</v>
      </c>
      <c r="D14" s="67">
        <v>20</v>
      </c>
      <c r="E14" s="67">
        <f>Valeo!I17</f>
        <v>18.3</v>
      </c>
      <c r="F14" s="67">
        <f>Eaton!I17</f>
        <v>18.399999999999999</v>
      </c>
      <c r="G14" s="67">
        <f>'Frenos Trw'!I17</f>
        <v>20.7</v>
      </c>
      <c r="H14" s="67">
        <f>Ronal!I17</f>
        <v>17.5</v>
      </c>
      <c r="I14" s="67">
        <f>Narmx!I17</f>
        <v>18</v>
      </c>
      <c r="J14" s="67">
        <f>Avery!I17</f>
        <v>19.8</v>
      </c>
      <c r="K14" s="67">
        <f>Beach!I17</f>
        <v>17.5</v>
      </c>
      <c r="L14" s="67">
        <f>Foam!I17</f>
        <v>20.8</v>
      </c>
      <c r="M14" s="67">
        <f>Ipc!I17</f>
        <v>20.399999999999999</v>
      </c>
      <c r="N14" s="67">
        <f>Vrk!I17</f>
        <v>17.3</v>
      </c>
      <c r="O14" s="67">
        <f>Tafime!I17</f>
        <v>20.6</v>
      </c>
      <c r="P14" s="67">
        <f>Copper!I17</f>
        <v>18.399999999999999</v>
      </c>
      <c r="Q14" s="67">
        <v>30</v>
      </c>
      <c r="R14" s="67">
        <f>Kluber!I17</f>
        <v>18.8</v>
      </c>
      <c r="S14" s="67">
        <f>Norgren!I17</f>
        <v>17.5</v>
      </c>
      <c r="T14" s="67">
        <v>20</v>
      </c>
      <c r="U14" s="67">
        <f>Samsung!I17</f>
        <v>18.399999999999999</v>
      </c>
      <c r="V14" s="67">
        <f>Comex!I17</f>
        <v>20.6</v>
      </c>
      <c r="W14" s="67">
        <f>Euro!I17</f>
        <v>21.9</v>
      </c>
      <c r="X14" s="67">
        <f>Messier!I17</f>
        <v>20.2</v>
      </c>
      <c r="Y14" s="67">
        <f>Bravo!I17</f>
        <v>21.8</v>
      </c>
      <c r="Z14" s="67">
        <f>Rohm!I17</f>
        <v>20.5</v>
      </c>
      <c r="AA14" s="67">
        <f>Elicamex!I17</f>
        <v>18.399999999999999</v>
      </c>
      <c r="AB14" s="67">
        <f>Mpi!I17</f>
        <v>22.5</v>
      </c>
      <c r="AC14" s="67">
        <f>Crown!I17</f>
        <v>15.4</v>
      </c>
      <c r="AD14" s="67">
        <f>Securency!I17</f>
        <v>20.6</v>
      </c>
      <c r="AE14" s="67">
        <f>Fracsa!I17</f>
        <v>19.399999999999999</v>
      </c>
      <c r="AF14" s="67">
        <f>'AER S'!I17</f>
        <v>19.100000000000001</v>
      </c>
      <c r="AG14" s="67">
        <f>'AERnn C'!I17</f>
        <v>18.899999999999999</v>
      </c>
      <c r="AH14" s="67">
        <f>Jafra!I17</f>
        <v>19.5</v>
      </c>
      <c r="AI14" s="67">
        <f>DREnc!I17</f>
        <v>18.899999999999999</v>
      </c>
      <c r="AJ14" s="67">
        <f>Metokote!I17</f>
        <v>18.2</v>
      </c>
      <c r="AK14" s="67">
        <f>'KH Méx'!I17</f>
        <v>18.2</v>
      </c>
      <c r="AL14" s="67">
        <f>Hitachi!I17</f>
        <v>16.8</v>
      </c>
      <c r="AM14" s="232">
        <f>Ultramanufacturing!I17</f>
        <v>17.7</v>
      </c>
    </row>
    <row r="15" spans="2:39">
      <c r="B15" s="58">
        <f t="shared" si="1"/>
        <v>41992</v>
      </c>
      <c r="C15" s="63">
        <f>PIQ!F20</f>
        <v>21.623927999999999</v>
      </c>
      <c r="D15" s="67">
        <v>20</v>
      </c>
      <c r="E15" s="67">
        <f>Valeo!I18</f>
        <v>14.1</v>
      </c>
      <c r="F15" s="67">
        <f>Eaton!I18</f>
        <v>17.3</v>
      </c>
      <c r="G15" s="67">
        <f>'Frenos Trw'!I18</f>
        <v>20.2</v>
      </c>
      <c r="H15" s="67">
        <f>Ronal!I18</f>
        <v>17.2</v>
      </c>
      <c r="I15" s="67">
        <f>Narmx!I18</f>
        <v>18.100000000000001</v>
      </c>
      <c r="J15" s="67">
        <f>Avery!I18</f>
        <v>19.8</v>
      </c>
      <c r="K15" s="67">
        <f>Beach!I18</f>
        <v>15.3</v>
      </c>
      <c r="L15" s="67">
        <f>Foam!I18</f>
        <v>19.399999999999999</v>
      </c>
      <c r="M15" s="67">
        <f>Ipc!I18</f>
        <v>19</v>
      </c>
      <c r="N15" s="67">
        <f>Vrk!I18</f>
        <v>20.7</v>
      </c>
      <c r="O15" s="67">
        <f>Tafime!I18</f>
        <v>20.399999999999999</v>
      </c>
      <c r="P15" s="67">
        <f>Copper!I18</f>
        <v>17.399999999999999</v>
      </c>
      <c r="Q15" s="67">
        <v>31</v>
      </c>
      <c r="R15" s="67">
        <f>Kluber!I18</f>
        <v>17.5</v>
      </c>
      <c r="S15" s="67">
        <f>Norgren!I18</f>
        <v>17.8</v>
      </c>
      <c r="T15" s="67">
        <v>20</v>
      </c>
      <c r="U15" s="67">
        <f>Samsung!I18</f>
        <v>19</v>
      </c>
      <c r="V15" s="67">
        <f>Comex!I18</f>
        <v>20.100000000000001</v>
      </c>
      <c r="W15" s="67">
        <f>Euro!I18</f>
        <v>21.7</v>
      </c>
      <c r="X15" s="67">
        <f>Messier!I18</f>
        <v>19.399999999999999</v>
      </c>
      <c r="Y15" s="67">
        <f>Bravo!I18</f>
        <v>22.4</v>
      </c>
      <c r="Z15" s="67">
        <f>Rohm!I18</f>
        <v>20</v>
      </c>
      <c r="AA15" s="67">
        <f>Elicamex!I18</f>
        <v>18.2</v>
      </c>
      <c r="AB15" s="67">
        <f>Mpi!I18</f>
        <v>22.4</v>
      </c>
      <c r="AC15" s="67">
        <f>Crown!I18</f>
        <v>17</v>
      </c>
      <c r="AD15" s="67">
        <f>Securency!I18</f>
        <v>17.899999999999999</v>
      </c>
      <c r="AE15" s="67">
        <f>Fracsa!I18</f>
        <v>19.7</v>
      </c>
      <c r="AF15" s="67">
        <f>'AER S'!I18</f>
        <v>16.7</v>
      </c>
      <c r="AG15" s="67">
        <f>'AERnn C'!I18</f>
        <v>18.3</v>
      </c>
      <c r="AH15" s="67">
        <f>Jafra!I18</f>
        <v>19.600000000000001</v>
      </c>
      <c r="AI15" s="67">
        <f>DREnc!I18</f>
        <v>15.8</v>
      </c>
      <c r="AJ15" s="67">
        <f>Metokote!I18</f>
        <v>18.7</v>
      </c>
      <c r="AK15" s="67">
        <f>'KH Méx'!I18</f>
        <v>17.100000000000001</v>
      </c>
      <c r="AL15" s="67">
        <f>Hitachi!I18</f>
        <v>17</v>
      </c>
      <c r="AM15" s="232">
        <f>Ultramanufacturing!I18</f>
        <v>16.5</v>
      </c>
    </row>
    <row r="16" spans="2:39">
      <c r="B16" s="58">
        <f t="shared" si="1"/>
        <v>41991</v>
      </c>
      <c r="C16" s="63">
        <f>PIQ!F21</f>
        <v>21.566696</v>
      </c>
      <c r="D16" s="67">
        <v>20</v>
      </c>
      <c r="E16" s="67">
        <f>Valeo!I19</f>
        <v>14.2</v>
      </c>
      <c r="F16" s="67">
        <f>Eaton!I19</f>
        <v>17.399999999999999</v>
      </c>
      <c r="G16" s="67">
        <f>'Frenos Trw'!I19</f>
        <v>20.3</v>
      </c>
      <c r="H16" s="67">
        <f>Ronal!I19</f>
        <v>17</v>
      </c>
      <c r="I16" s="67">
        <f>Narmx!I19</f>
        <v>18</v>
      </c>
      <c r="J16" s="67">
        <f>Avery!I19</f>
        <v>19.7</v>
      </c>
      <c r="K16" s="67">
        <f>Beach!I19</f>
        <v>15.4</v>
      </c>
      <c r="L16" s="67">
        <f>Foam!I19</f>
        <v>15.3</v>
      </c>
      <c r="M16" s="67">
        <f>Ipc!I19</f>
        <v>21.2</v>
      </c>
      <c r="N16" s="67">
        <f>Vrk!I19</f>
        <v>20.8</v>
      </c>
      <c r="O16" s="67">
        <f>Tafime!I19</f>
        <v>20.399999999999999</v>
      </c>
      <c r="P16" s="67">
        <f>Copper!I19</f>
        <v>17.600000000000001</v>
      </c>
      <c r="Q16" s="67">
        <v>32</v>
      </c>
      <c r="R16" s="67">
        <f>Kluber!I19</f>
        <v>17.3</v>
      </c>
      <c r="S16" s="67">
        <f>Norgren!I19</f>
        <v>17.7</v>
      </c>
      <c r="T16" s="67">
        <v>20</v>
      </c>
      <c r="U16" s="67">
        <f>Samsung!I19</f>
        <v>19.600000000000001</v>
      </c>
      <c r="V16" s="67">
        <f>Comex!I19</f>
        <v>19.3</v>
      </c>
      <c r="W16" s="67">
        <f>Euro!I19</f>
        <v>21.8</v>
      </c>
      <c r="X16" s="67">
        <f>Messier!I19</f>
        <v>19.2</v>
      </c>
      <c r="Y16" s="67">
        <f>Bravo!I19</f>
        <v>21.1</v>
      </c>
      <c r="Z16" s="67">
        <f>Rohm!I19</f>
        <v>19.7</v>
      </c>
      <c r="AA16" s="67">
        <f>Elicamex!I19</f>
        <v>17.399999999999999</v>
      </c>
      <c r="AB16" s="67">
        <f>Mpi!I19</f>
        <v>22.1</v>
      </c>
      <c r="AC16" s="67">
        <f>Crown!I19</f>
        <v>17.2</v>
      </c>
      <c r="AD16" s="67">
        <f>Securency!I19</f>
        <v>20.8</v>
      </c>
      <c r="AE16" s="67">
        <f>Fracsa!I19</f>
        <v>19.899999999999999</v>
      </c>
      <c r="AF16" s="67">
        <f>'AER S'!I19</f>
        <v>18</v>
      </c>
      <c r="AG16" s="67">
        <f>'AERnn C'!I19</f>
        <v>18.2</v>
      </c>
      <c r="AH16" s="67">
        <f>Jafra!I19</f>
        <v>19.8</v>
      </c>
      <c r="AI16" s="67">
        <f>DREnc!I19</f>
        <v>19.3</v>
      </c>
      <c r="AJ16" s="67">
        <f>Metokote!I19</f>
        <v>18.7</v>
      </c>
      <c r="AK16" s="67">
        <f>'KH Méx'!I19</f>
        <v>16.5</v>
      </c>
      <c r="AL16" s="67">
        <f>Hitachi!I19</f>
        <v>17</v>
      </c>
      <c r="AM16" s="232">
        <f>Ultramanufacturing!I19</f>
        <v>16.399999999999999</v>
      </c>
    </row>
    <row r="17" spans="2:39">
      <c r="B17" s="58">
        <f t="shared" si="1"/>
        <v>41990</v>
      </c>
      <c r="C17" s="63">
        <f>PIQ!F22</f>
        <v>21.546679000000001</v>
      </c>
      <c r="D17" s="67">
        <v>20</v>
      </c>
      <c r="E17" s="67">
        <f>Valeo!I20</f>
        <v>13.6</v>
      </c>
      <c r="F17" s="67">
        <f>Eaton!I20</f>
        <v>16.3</v>
      </c>
      <c r="G17" s="67">
        <f>'Frenos Trw'!I20</f>
        <v>20.2</v>
      </c>
      <c r="H17" s="67">
        <f>Ronal!I20</f>
        <v>17</v>
      </c>
      <c r="I17" s="67">
        <f>Narmx!I20</f>
        <v>17</v>
      </c>
      <c r="J17" s="67">
        <f>Avery!I20</f>
        <v>19.3</v>
      </c>
      <c r="K17" s="67">
        <f>Beach!I20</f>
        <v>14.3</v>
      </c>
      <c r="L17" s="67">
        <f>Foam!I20</f>
        <v>17.899999999999999</v>
      </c>
      <c r="M17" s="67">
        <f>Ipc!I20</f>
        <v>20.399999999999999</v>
      </c>
      <c r="N17" s="67">
        <f>Vrk!I20</f>
        <v>20.3</v>
      </c>
      <c r="O17" s="67">
        <f>Tafime!I20</f>
        <v>20.3</v>
      </c>
      <c r="P17" s="67">
        <f>Copper!I20</f>
        <v>16.600000000000001</v>
      </c>
      <c r="Q17" s="67">
        <v>33</v>
      </c>
      <c r="R17" s="67">
        <f>Kluber!I20</f>
        <v>16.5</v>
      </c>
      <c r="S17" s="67">
        <f>Norgren!I20</f>
        <v>18</v>
      </c>
      <c r="T17" s="67">
        <v>20</v>
      </c>
      <c r="U17" s="67">
        <f>Samsung!I20</f>
        <v>19.399999999999999</v>
      </c>
      <c r="V17" s="67">
        <f>Comex!I20</f>
        <v>20.100000000000001</v>
      </c>
      <c r="W17" s="67">
        <f>Euro!I20</f>
        <v>21.2</v>
      </c>
      <c r="X17" s="67">
        <f>Messier!I20</f>
        <v>19</v>
      </c>
      <c r="Y17" s="67">
        <f>Bravo!I20</f>
        <v>17.600000000000001</v>
      </c>
      <c r="Z17" s="67">
        <f>Rohm!I20</f>
        <v>19.2</v>
      </c>
      <c r="AA17" s="67">
        <f>Elicamex!I20</f>
        <v>15.8</v>
      </c>
      <c r="AB17" s="67">
        <f>Mpi!I20</f>
        <v>21.2</v>
      </c>
      <c r="AC17" s="67">
        <f>Crown!I20</f>
        <v>17.399999999999999</v>
      </c>
      <c r="AD17" s="67">
        <f>Securency!I20</f>
        <v>20.3</v>
      </c>
      <c r="AE17" s="67">
        <f>Fracsa!I20</f>
        <v>19.3</v>
      </c>
      <c r="AF17" s="67">
        <f>'AER S'!I20</f>
        <v>17.8</v>
      </c>
      <c r="AG17" s="67">
        <f>'AERnn C'!I20</f>
        <v>17.100000000000001</v>
      </c>
      <c r="AH17" s="67">
        <f>Jafra!I20</f>
        <v>19.3</v>
      </c>
      <c r="AI17" s="67">
        <f>DREnc!I20</f>
        <v>18.5</v>
      </c>
      <c r="AJ17" s="67">
        <f>Metokote!I20</f>
        <v>17.899999999999999</v>
      </c>
      <c r="AK17" s="67">
        <f>'KH Méx'!I20</f>
        <v>15.7</v>
      </c>
      <c r="AL17" s="67">
        <f>Hitachi!I20</f>
        <v>16.2</v>
      </c>
      <c r="AM17" s="232">
        <f>Ultramanufacturing!I20</f>
        <v>15.7</v>
      </c>
    </row>
    <row r="18" spans="2:39">
      <c r="B18" s="58">
        <f t="shared" si="1"/>
        <v>41989</v>
      </c>
      <c r="C18" s="63">
        <f>PIQ!F23</f>
        <v>21.622762999999999</v>
      </c>
      <c r="D18" s="67">
        <v>20</v>
      </c>
      <c r="E18" s="67">
        <f>Valeo!I21</f>
        <v>14.1</v>
      </c>
      <c r="F18" s="67">
        <f>Eaton!I21</f>
        <v>16.899999999999999</v>
      </c>
      <c r="G18" s="67">
        <f>'Frenos Trw'!I21</f>
        <v>20.100000000000001</v>
      </c>
      <c r="H18" s="67">
        <f>Ronal!I21</f>
        <v>17.100000000000001</v>
      </c>
      <c r="I18" s="67">
        <f>Narmx!I21</f>
        <v>17.5</v>
      </c>
      <c r="J18" s="67">
        <f>Avery!I21</f>
        <v>19.7</v>
      </c>
      <c r="K18" s="67">
        <f>Beach!I21</f>
        <v>15.5</v>
      </c>
      <c r="L18" s="67">
        <f>Foam!I21</f>
        <v>18</v>
      </c>
      <c r="M18" s="67">
        <f>Ipc!I21</f>
        <v>21.1</v>
      </c>
      <c r="N18" s="67">
        <f>Vrk!I21</f>
        <v>20.5</v>
      </c>
      <c r="O18" s="67">
        <f>Tafime!I21</f>
        <v>20.5</v>
      </c>
      <c r="P18" s="67">
        <f>Copper!I21</f>
        <v>16.5</v>
      </c>
      <c r="Q18" s="67">
        <v>34</v>
      </c>
      <c r="R18" s="67">
        <f>Kluber!I21</f>
        <v>16.7</v>
      </c>
      <c r="S18" s="67">
        <f>Norgren!I21</f>
        <v>18</v>
      </c>
      <c r="T18" s="67">
        <v>20</v>
      </c>
      <c r="U18" s="67">
        <f>Samsung!I21</f>
        <v>19.3</v>
      </c>
      <c r="V18" s="67">
        <f>Comex!I21</f>
        <v>20.100000000000001</v>
      </c>
      <c r="W18" s="67">
        <f>Euro!I21</f>
        <v>21.7</v>
      </c>
      <c r="X18" s="67">
        <f>Messier!I21</f>
        <v>19.399999999999999</v>
      </c>
      <c r="Y18" s="67">
        <f>Bravo!I21</f>
        <v>21</v>
      </c>
      <c r="Z18" s="67">
        <f>Rohm!I21</f>
        <v>19.3</v>
      </c>
      <c r="AA18" s="67">
        <f>Elicamex!I21</f>
        <v>16.899999999999999</v>
      </c>
      <c r="AB18" s="67">
        <f>Mpi!I21</f>
        <v>18.8</v>
      </c>
      <c r="AC18" s="67">
        <f>Crown!I21</f>
        <v>17</v>
      </c>
      <c r="AD18" s="67">
        <f>Securency!I21</f>
        <v>21.2</v>
      </c>
      <c r="AE18" s="67">
        <f>Fracsa!I21</f>
        <v>19.8</v>
      </c>
      <c r="AF18" s="67">
        <f>'AER S'!I21</f>
        <v>18.7</v>
      </c>
      <c r="AG18" s="67">
        <f>'AERnn C'!I21</f>
        <v>17.8</v>
      </c>
      <c r="AH18" s="67">
        <f>Jafra!I21</f>
        <v>19.399999999999999</v>
      </c>
      <c r="AI18" s="67">
        <f>DREnc!I21</f>
        <v>18.899999999999999</v>
      </c>
      <c r="AJ18" s="67">
        <f>Metokote!I21</f>
        <v>18.399999999999999</v>
      </c>
      <c r="AK18" s="67">
        <f>'KH Méx'!I21</f>
        <v>16.5</v>
      </c>
      <c r="AL18" s="67">
        <f>Hitachi!I21</f>
        <v>16.7</v>
      </c>
      <c r="AM18" s="232">
        <f>Ultramanufacturing!I21</f>
        <v>15.7</v>
      </c>
    </row>
    <row r="19" spans="2:39">
      <c r="B19" s="58">
        <f t="shared" si="1"/>
        <v>41988</v>
      </c>
      <c r="C19" s="63">
        <f>PIQ!F24</f>
        <v>21.729143000000001</v>
      </c>
      <c r="D19" s="67">
        <v>20</v>
      </c>
      <c r="E19" s="67">
        <f>Valeo!I22</f>
        <v>14.5</v>
      </c>
      <c r="F19" s="67">
        <f>Eaton!I22</f>
        <v>17.5</v>
      </c>
      <c r="G19" s="67">
        <f>'Frenos Trw'!I22</f>
        <v>20.3</v>
      </c>
      <c r="H19" s="67">
        <f>Ronal!I22</f>
        <v>17.399999999999999</v>
      </c>
      <c r="I19" s="67">
        <f>Narmx!I22</f>
        <v>18</v>
      </c>
      <c r="J19" s="67">
        <f>Avery!I22</f>
        <v>19.8</v>
      </c>
      <c r="K19" s="67">
        <f>Beach!I22</f>
        <v>16.399999999999999</v>
      </c>
      <c r="L19" s="67">
        <f>Foam!I22</f>
        <v>18.7</v>
      </c>
      <c r="M19" s="67">
        <f>Ipc!I22</f>
        <v>21.3</v>
      </c>
      <c r="N19" s="67">
        <f>Vrk!I22</f>
        <v>20.8</v>
      </c>
      <c r="O19" s="67">
        <f>Tafime!I22</f>
        <v>20.7</v>
      </c>
      <c r="P19" s="67">
        <f>Copper!I22</f>
        <v>17.399999999999999</v>
      </c>
      <c r="Q19" s="67">
        <v>35</v>
      </c>
      <c r="R19" s="67">
        <f>Kluber!I22</f>
        <v>17.5</v>
      </c>
      <c r="S19" s="67">
        <f>Norgren!I22</f>
        <v>17.899999999999999</v>
      </c>
      <c r="T19" s="67">
        <v>20</v>
      </c>
      <c r="U19" s="67">
        <f>Samsung!I22</f>
        <v>19.600000000000001</v>
      </c>
      <c r="V19" s="67">
        <f>Comex!I22</f>
        <v>20.2</v>
      </c>
      <c r="W19" s="67">
        <f>Euro!I22</f>
        <v>21.9</v>
      </c>
      <c r="X19" s="67">
        <f>Messier!I22</f>
        <v>19.8</v>
      </c>
      <c r="Y19" s="67">
        <f>Bravo!I22</f>
        <v>21.1</v>
      </c>
      <c r="Z19" s="67">
        <f>Rohm!I22</f>
        <v>19.8</v>
      </c>
      <c r="AA19" s="67">
        <f>Elicamex!I22</f>
        <v>18.100000000000001</v>
      </c>
      <c r="AB19" s="67">
        <f>Mpi!I22</f>
        <v>18.899999999999999</v>
      </c>
      <c r="AC19" s="67">
        <f>Crown!I22</f>
        <v>16.8</v>
      </c>
      <c r="AD19" s="67">
        <f>Securency!I22</f>
        <v>21.7</v>
      </c>
      <c r="AE19" s="67">
        <f>Fracsa!I22</f>
        <v>20.100000000000001</v>
      </c>
      <c r="AF19" s="67">
        <f>'AER S'!I22</f>
        <v>18.8</v>
      </c>
      <c r="AG19" s="67">
        <f>'AERnn C'!I22</f>
        <v>18.7</v>
      </c>
      <c r="AH19" s="67">
        <f>Jafra!I22</f>
        <v>19.899999999999999</v>
      </c>
      <c r="AI19" s="67">
        <f>DREnc!I22</f>
        <v>19.3</v>
      </c>
      <c r="AJ19" s="67">
        <f>Metokote!I22</f>
        <v>19</v>
      </c>
      <c r="AK19" s="67">
        <f>'KH Méx'!I22</f>
        <v>17.100000000000001</v>
      </c>
      <c r="AL19" s="67">
        <f>Hitachi!I22</f>
        <v>16.8</v>
      </c>
      <c r="AM19" s="232">
        <f>Ultramanufacturing!I22</f>
        <v>17</v>
      </c>
    </row>
    <row r="20" spans="2:39">
      <c r="B20" s="60">
        <f t="shared" si="1"/>
        <v>41987</v>
      </c>
      <c r="C20" s="63">
        <f>PIQ!F25</f>
        <v>21.535183</v>
      </c>
      <c r="D20" s="67">
        <v>20</v>
      </c>
      <c r="E20" s="67">
        <f>Valeo!I23</f>
        <v>16.3</v>
      </c>
      <c r="F20" s="67">
        <f>Eaton!I23</f>
        <v>15.6</v>
      </c>
      <c r="G20" s="67">
        <f>'Frenos Trw'!I23</f>
        <v>19.399999999999999</v>
      </c>
      <c r="H20" s="67">
        <f>Ronal!I23</f>
        <v>17.5</v>
      </c>
      <c r="I20" s="67">
        <f>Narmx!I23</f>
        <v>17.5</v>
      </c>
      <c r="J20" s="67">
        <f>Avery!I23</f>
        <v>18.899999999999999</v>
      </c>
      <c r="K20" s="67">
        <f>Beach!I23</f>
        <v>14.2</v>
      </c>
      <c r="L20" s="67">
        <f>Foam!I23</f>
        <v>19.2</v>
      </c>
      <c r="M20" s="67">
        <f>Ipc!I23</f>
        <v>19</v>
      </c>
      <c r="N20" s="67">
        <f>Vrk!I23</f>
        <v>16.7</v>
      </c>
      <c r="O20" s="67">
        <f>Tafime!I23</f>
        <v>20.2</v>
      </c>
      <c r="P20" s="67">
        <f>Copper!I23</f>
        <v>15.4</v>
      </c>
      <c r="Q20" s="67">
        <v>36</v>
      </c>
      <c r="R20" s="67">
        <f>Kluber!I23</f>
        <v>16.399999999999999</v>
      </c>
      <c r="S20" s="67">
        <f>Norgren!I23</f>
        <v>16.5</v>
      </c>
      <c r="T20" s="67">
        <v>20</v>
      </c>
      <c r="U20" s="67">
        <f>Samsung!I23</f>
        <v>16.7</v>
      </c>
      <c r="V20" s="67">
        <f>Comex!I23</f>
        <v>19.7</v>
      </c>
      <c r="W20" s="67">
        <f>Euro!I23</f>
        <v>21.6</v>
      </c>
      <c r="X20" s="67">
        <f>Messier!I23</f>
        <v>18.5</v>
      </c>
      <c r="Y20" s="67">
        <f>Bravo!I23</f>
        <v>20.8</v>
      </c>
      <c r="Z20" s="67">
        <f>Rohm!I23</f>
        <v>19.3</v>
      </c>
      <c r="AA20" s="67">
        <f>Elicamex!I23</f>
        <v>16</v>
      </c>
      <c r="AB20" s="67">
        <f>Mpi!I23</f>
        <v>18.600000000000001</v>
      </c>
      <c r="AC20" s="67">
        <f>Crown!I23</f>
        <v>13.5</v>
      </c>
      <c r="AD20" s="67">
        <f>Securency!I23</f>
        <v>19.600000000000001</v>
      </c>
      <c r="AE20" s="67">
        <f>Fracsa!I23</f>
        <v>18.600000000000001</v>
      </c>
      <c r="AF20" s="67">
        <f>'AER S'!I23</f>
        <v>16</v>
      </c>
      <c r="AG20" s="67">
        <f>'AERnn C'!I23</f>
        <v>18.2</v>
      </c>
      <c r="AH20" s="67">
        <f>Jafra!I23</f>
        <v>18.399999999999999</v>
      </c>
      <c r="AI20" s="67">
        <f>DREnc!I23</f>
        <v>16.399999999999999</v>
      </c>
      <c r="AJ20" s="67">
        <f>Metokote!I23</f>
        <v>17.899999999999999</v>
      </c>
      <c r="AK20" s="67">
        <f>'KH Méx'!I23</f>
        <v>14.9</v>
      </c>
      <c r="AL20" s="67">
        <f>Hitachi!I23</f>
        <v>16.899999999999999</v>
      </c>
      <c r="AM20" s="232">
        <f>Ultramanufacturing!I23</f>
        <v>14.9</v>
      </c>
    </row>
    <row r="21" spans="2:39">
      <c r="B21" s="60">
        <f t="shared" si="1"/>
        <v>41986</v>
      </c>
      <c r="C21" s="63">
        <f>PIQ!F26</f>
        <v>21.646668999999999</v>
      </c>
      <c r="D21" s="67">
        <v>20</v>
      </c>
      <c r="E21" s="67">
        <f>Valeo!I24</f>
        <v>17.899999999999999</v>
      </c>
      <c r="F21" s="67">
        <f>Eaton!I24</f>
        <v>16.5</v>
      </c>
      <c r="G21" s="67">
        <f>'Frenos Trw'!I24</f>
        <v>20</v>
      </c>
      <c r="H21" s="67">
        <f>Ronal!I24</f>
        <v>17.600000000000001</v>
      </c>
      <c r="I21" s="67">
        <f>Narmx!I24</f>
        <v>16.600000000000001</v>
      </c>
      <c r="J21" s="67">
        <f>Avery!I24</f>
        <v>19.5</v>
      </c>
      <c r="K21" s="67">
        <f>Beach!I24</f>
        <v>16.5</v>
      </c>
      <c r="L21" s="67">
        <f>Foam!I24</f>
        <v>19.600000000000001</v>
      </c>
      <c r="M21" s="67">
        <f>Ipc!I24</f>
        <v>19.2</v>
      </c>
      <c r="N21" s="67">
        <f>Vrk!I24</f>
        <v>17.899999999999999</v>
      </c>
      <c r="O21" s="67">
        <f>Tafime!I24</f>
        <v>20.399999999999999</v>
      </c>
      <c r="P21" s="67">
        <f>Copper!I24</f>
        <v>16.100000000000001</v>
      </c>
      <c r="Q21" s="67">
        <v>37</v>
      </c>
      <c r="R21" s="67">
        <f>Kluber!I24</f>
        <v>17.899999999999999</v>
      </c>
      <c r="S21" s="67">
        <f>Norgren!I24</f>
        <v>17</v>
      </c>
      <c r="T21" s="67">
        <v>20</v>
      </c>
      <c r="U21" s="67">
        <f>Samsung!I24</f>
        <v>16.8</v>
      </c>
      <c r="V21" s="67">
        <f>Comex!I24</f>
        <v>20.2</v>
      </c>
      <c r="W21" s="67">
        <f>Euro!I24</f>
        <v>21.4</v>
      </c>
      <c r="X21" s="67">
        <f>Messier!I24</f>
        <v>19.600000000000001</v>
      </c>
      <c r="Y21" s="67">
        <f>Bravo!I24</f>
        <v>21.1</v>
      </c>
      <c r="Z21" s="67">
        <f>Rohm!I24</f>
        <v>19.600000000000001</v>
      </c>
      <c r="AA21" s="67">
        <f>Elicamex!I24</f>
        <v>16.899999999999999</v>
      </c>
      <c r="AB21" s="67">
        <f>Mpi!I24</f>
        <v>22.8</v>
      </c>
      <c r="AC21" s="67">
        <f>Crown!I24</f>
        <v>15.1</v>
      </c>
      <c r="AD21" s="67">
        <f>Securency!I24</f>
        <v>19.899999999999999</v>
      </c>
      <c r="AE21" s="67">
        <f>Fracsa!I24</f>
        <v>19.399999999999999</v>
      </c>
      <c r="AF21" s="67">
        <f>'AER S'!I24</f>
        <v>18.7</v>
      </c>
      <c r="AG21" s="67">
        <f>'AERnn C'!I24</f>
        <v>17.399999999999999</v>
      </c>
      <c r="AH21" s="67">
        <f>Jafra!I24</f>
        <v>17.2</v>
      </c>
      <c r="AI21" s="67">
        <f>DREnc!I24</f>
        <v>17.2</v>
      </c>
      <c r="AJ21" s="67">
        <f>Metokote!I24</f>
        <v>16.899999999999999</v>
      </c>
      <c r="AK21" s="67">
        <f>'KH Méx'!I24</f>
        <v>17.3</v>
      </c>
      <c r="AL21" s="67">
        <f>Hitachi!I24</f>
        <v>17</v>
      </c>
      <c r="AM21" s="232">
        <f>Ultramanufacturing!I24</f>
        <v>16.5</v>
      </c>
    </row>
    <row r="22" spans="2:39">
      <c r="B22" s="60">
        <f t="shared" si="1"/>
        <v>41985</v>
      </c>
      <c r="C22" s="63">
        <f>PIQ!F27</f>
        <v>21.60107</v>
      </c>
      <c r="D22" s="67">
        <v>20</v>
      </c>
      <c r="E22" s="67">
        <f>Valeo!I25</f>
        <v>14.9</v>
      </c>
      <c r="F22" s="67">
        <f>Eaton!I25</f>
        <v>15.5</v>
      </c>
      <c r="G22" s="67">
        <f>'Frenos Trw'!I25</f>
        <v>18.8</v>
      </c>
      <c r="H22" s="67">
        <f>Ronal!I25</f>
        <v>17.2</v>
      </c>
      <c r="I22" s="67">
        <f>Narmx!I25</f>
        <v>15.7</v>
      </c>
      <c r="J22" s="67">
        <f>Avery!I25</f>
        <v>16.8</v>
      </c>
      <c r="K22" s="67">
        <f>Beach!I25</f>
        <v>14.7</v>
      </c>
      <c r="L22" s="67">
        <f>Foam!I25</f>
        <v>17.399999999999999</v>
      </c>
      <c r="M22" s="67">
        <f>Ipc!I25</f>
        <v>17.8</v>
      </c>
      <c r="N22" s="67">
        <f>Vrk!I25</f>
        <v>16.600000000000001</v>
      </c>
      <c r="O22" s="67">
        <f>Tafime!I25</f>
        <v>20.2</v>
      </c>
      <c r="P22" s="67">
        <f>Copper!I25</f>
        <v>15.2</v>
      </c>
      <c r="Q22" s="67">
        <v>38</v>
      </c>
      <c r="R22" s="67">
        <f>Kluber!I25</f>
        <v>15.8</v>
      </c>
      <c r="S22" s="67">
        <f>Norgren!I25</f>
        <v>16.399999999999999</v>
      </c>
      <c r="T22" s="67">
        <v>20</v>
      </c>
      <c r="U22" s="67">
        <f>Samsung!I25</f>
        <v>18</v>
      </c>
      <c r="V22" s="67">
        <f>Comex!I25</f>
        <v>20</v>
      </c>
      <c r="W22" s="67">
        <f>Euro!I25</f>
        <v>20.9</v>
      </c>
      <c r="X22" s="67">
        <f>Messier!I25</f>
        <v>18.7</v>
      </c>
      <c r="Y22" s="67">
        <f>Bravo!I25</f>
        <v>20.7</v>
      </c>
      <c r="Z22" s="67">
        <f>Rohm!I25</f>
        <v>17.8</v>
      </c>
      <c r="AA22" s="67">
        <f>Elicamex!I25</f>
        <v>16</v>
      </c>
      <c r="AB22" s="67">
        <f>Mpi!I25</f>
        <v>24.5</v>
      </c>
      <c r="AC22" s="67">
        <f>Crown!I25</f>
        <v>13.8</v>
      </c>
      <c r="AD22" s="67">
        <f>Securency!I25</f>
        <v>18.7</v>
      </c>
      <c r="AE22" s="67">
        <f>Fracsa!I25</f>
        <v>19.399999999999999</v>
      </c>
      <c r="AF22" s="67">
        <f>'AER S'!I25</f>
        <v>16.600000000000001</v>
      </c>
      <c r="AG22" s="67">
        <f>'AERnn C'!I25</f>
        <v>15.8</v>
      </c>
      <c r="AH22" s="67">
        <f>Jafra!I25</f>
        <v>18.7</v>
      </c>
      <c r="AI22" s="67">
        <f>DREnc!I25</f>
        <v>15.3</v>
      </c>
      <c r="AJ22" s="67">
        <f>Metokote!I25</f>
        <v>17.5</v>
      </c>
      <c r="AK22" s="67">
        <f>'KH Méx'!I25</f>
        <v>15.5</v>
      </c>
      <c r="AL22" s="67">
        <f>Hitachi!I25</f>
        <v>15</v>
      </c>
      <c r="AM22" s="232">
        <f>Ultramanufacturing!I25</f>
        <v>14.8</v>
      </c>
    </row>
    <row r="23" spans="2:39">
      <c r="B23" s="60">
        <f t="shared" si="1"/>
        <v>41984</v>
      </c>
      <c r="C23" s="63">
        <f>PIQ!F28</f>
        <v>21.681125999999999</v>
      </c>
      <c r="D23" s="67">
        <v>20</v>
      </c>
      <c r="E23" s="67">
        <f>Valeo!I26</f>
        <v>12.6</v>
      </c>
      <c r="F23" s="67">
        <f>Eaton!I26</f>
        <v>14.1</v>
      </c>
      <c r="G23" s="67">
        <f>'Frenos Trw'!I26</f>
        <v>19.5</v>
      </c>
      <c r="H23" s="67">
        <f>Ronal!I26</f>
        <v>16.899999999999999</v>
      </c>
      <c r="I23" s="67">
        <f>Narmx!I26</f>
        <v>14.3</v>
      </c>
      <c r="J23" s="67">
        <f>Avery!I26</f>
        <v>18.100000000000001</v>
      </c>
      <c r="K23" s="67">
        <f>Beach!I26</f>
        <v>12.4</v>
      </c>
      <c r="L23" s="67">
        <f>Foam!I26</f>
        <v>13.9</v>
      </c>
      <c r="M23" s="67">
        <f>Ipc!I26</f>
        <v>19.3</v>
      </c>
      <c r="N23" s="67">
        <f>Vrk!I26</f>
        <v>19.8</v>
      </c>
      <c r="O23" s="67">
        <f>Tafime!I26</f>
        <v>19.7</v>
      </c>
      <c r="P23" s="67">
        <f>Copper!I26</f>
        <v>13.5</v>
      </c>
      <c r="Q23" s="67">
        <v>39</v>
      </c>
      <c r="R23" s="67">
        <f>Kluber!I26</f>
        <v>13.9</v>
      </c>
      <c r="S23" s="67">
        <f>Norgren!I26</f>
        <v>17.399999999999999</v>
      </c>
      <c r="T23" s="67">
        <v>20</v>
      </c>
      <c r="U23" s="67">
        <f>Samsung!I26</f>
        <v>18.600000000000001</v>
      </c>
      <c r="V23" s="67">
        <f>Comex!I26</f>
        <v>19.899999999999999</v>
      </c>
      <c r="W23" s="67">
        <f>Euro!I26</f>
        <v>19.899999999999999</v>
      </c>
      <c r="X23" s="67">
        <f>Messier!I26</f>
        <v>17.899999999999999</v>
      </c>
      <c r="Y23" s="67">
        <f>Bravo!I26</f>
        <v>20.399999999999999</v>
      </c>
      <c r="Z23" s="67">
        <f>Rohm!I26</f>
        <v>15.9</v>
      </c>
      <c r="AA23" s="67">
        <f>Elicamex!I26</f>
        <v>13.1</v>
      </c>
      <c r="AB23" s="67">
        <f>Mpi!I26</f>
        <v>24.4</v>
      </c>
      <c r="AC23" s="67">
        <f>Crown!I26</f>
        <v>16</v>
      </c>
      <c r="AD23" s="67">
        <f>Securency!I26</f>
        <v>17.8</v>
      </c>
      <c r="AE23" s="67">
        <f>Fracsa!I26</f>
        <v>19.399999999999999</v>
      </c>
      <c r="AF23" s="67">
        <f>'AER S'!I26</f>
        <v>14.7</v>
      </c>
      <c r="AG23" s="67">
        <f>'AERnn C'!I26</f>
        <v>13.9</v>
      </c>
      <c r="AH23" s="67">
        <f>Jafra!I26</f>
        <v>18.3</v>
      </c>
      <c r="AI23" s="67">
        <f>DREnc!I26</f>
        <v>17.100000000000001</v>
      </c>
      <c r="AJ23" s="67">
        <f>Metokote!I26</f>
        <v>16.5</v>
      </c>
      <c r="AK23" s="67">
        <f>'KH Méx'!I26</f>
        <v>13</v>
      </c>
      <c r="AL23" s="67">
        <f>Hitachi!I26</f>
        <v>13.6</v>
      </c>
      <c r="AM23" s="232">
        <f>Ultramanufacturing!I26</f>
        <v>13.1</v>
      </c>
    </row>
    <row r="24" spans="2:39">
      <c r="B24" s="60">
        <f t="shared" si="1"/>
        <v>41983</v>
      </c>
      <c r="C24" s="63">
        <f>PIQ!F29</f>
        <v>21.615829000000002</v>
      </c>
      <c r="D24" s="67">
        <v>20</v>
      </c>
      <c r="E24" s="67">
        <f>Valeo!I27</f>
        <v>12.7</v>
      </c>
      <c r="F24" s="67">
        <f>Eaton!I27</f>
        <v>14.3</v>
      </c>
      <c r="G24" s="67">
        <f>'Frenos Trw'!I27</f>
        <v>19.899999999999999</v>
      </c>
      <c r="H24" s="67">
        <f>Ronal!I27</f>
        <v>17.100000000000001</v>
      </c>
      <c r="I24" s="67">
        <f>Narmx!I27</f>
        <v>16</v>
      </c>
      <c r="J24" s="67">
        <f>Avery!I27</f>
        <v>19.2</v>
      </c>
      <c r="K24" s="67">
        <f>Beach!I27</f>
        <v>12.3</v>
      </c>
      <c r="L24" s="67">
        <f>Foam!I27</f>
        <v>17.600000000000001</v>
      </c>
      <c r="M24" s="67">
        <f>Ipc!I27</f>
        <v>20.399999999999999</v>
      </c>
      <c r="N24" s="67">
        <f>Vrk!I27</f>
        <v>20</v>
      </c>
      <c r="O24" s="67">
        <f>Tafime!I27</f>
        <v>19.8</v>
      </c>
      <c r="P24" s="67">
        <f>Copper!I27</f>
        <v>13.8</v>
      </c>
      <c r="Q24" s="67">
        <v>40</v>
      </c>
      <c r="R24" s="67">
        <f>Kluber!I27</f>
        <v>15</v>
      </c>
      <c r="S24" s="67">
        <f>Norgren!I27</f>
        <v>17.600000000000001</v>
      </c>
      <c r="T24" s="67">
        <v>20</v>
      </c>
      <c r="U24" s="67">
        <f>Samsung!I27</f>
        <v>18.7</v>
      </c>
      <c r="V24" s="67">
        <f>Comex!I27</f>
        <v>18.100000000000001</v>
      </c>
      <c r="W24" s="67">
        <f>Euro!I27</f>
        <v>20.9</v>
      </c>
      <c r="X24" s="67">
        <f>Messier!I27</f>
        <v>17.899999999999999</v>
      </c>
      <c r="Y24" s="67">
        <f>Bravo!I27</f>
        <v>20.5</v>
      </c>
      <c r="Z24" s="67">
        <f>Rohm!I27</f>
        <v>17.600000000000001</v>
      </c>
      <c r="AA24" s="67">
        <f>Elicamex!I27</f>
        <v>13.2</v>
      </c>
      <c r="AB24" s="67">
        <f>Mpi!I27</f>
        <v>23.2</v>
      </c>
      <c r="AC24" s="67">
        <f>Crown!I27</f>
        <v>16.8</v>
      </c>
      <c r="AD24" s="67">
        <f>Securency!I27</f>
        <v>17.5</v>
      </c>
      <c r="AE24" s="67">
        <f>Fracsa!I27</f>
        <v>19.2</v>
      </c>
      <c r="AF24" s="67">
        <f>'AER S'!I27</f>
        <v>14.8</v>
      </c>
      <c r="AG24" s="67">
        <f>'AERnn C'!I27</f>
        <v>15.8</v>
      </c>
      <c r="AH24" s="67">
        <f>Jafra!I27</f>
        <v>18.3</v>
      </c>
      <c r="AI24" s="67">
        <f>DREnc!I27</f>
        <v>17.100000000000001</v>
      </c>
      <c r="AJ24" s="67">
        <f>Metokote!I27</f>
        <v>16.8</v>
      </c>
      <c r="AK24" s="67">
        <f>'KH Méx'!I27</f>
        <v>13</v>
      </c>
      <c r="AL24" s="67">
        <f>Hitachi!I27</f>
        <v>16</v>
      </c>
      <c r="AM24" s="232">
        <f>Ultramanufacturing!I27</f>
        <v>13.2</v>
      </c>
    </row>
    <row r="25" spans="2:39">
      <c r="B25" s="60">
        <f t="shared" si="1"/>
        <v>41982</v>
      </c>
      <c r="C25" s="63">
        <f>PIQ!F30</f>
        <v>19.446947000000002</v>
      </c>
      <c r="D25" s="67">
        <v>20</v>
      </c>
      <c r="E25" s="67">
        <f>Valeo!I28</f>
        <v>13.1</v>
      </c>
      <c r="F25" s="67">
        <f>Eaton!I28</f>
        <v>15.4</v>
      </c>
      <c r="G25" s="67">
        <f>'Frenos Trw'!I28</f>
        <v>20.100000000000001</v>
      </c>
      <c r="H25" s="67">
        <f>Ronal!I28</f>
        <v>17</v>
      </c>
      <c r="I25" s="67">
        <f>Narmx!I28</f>
        <v>16.7</v>
      </c>
      <c r="J25" s="67">
        <f>Avery!I28</f>
        <v>19.399999999999999</v>
      </c>
      <c r="K25" s="67">
        <f>Beach!I28</f>
        <v>12.7</v>
      </c>
      <c r="L25" s="67">
        <f>Foam!I28</f>
        <v>17.899999999999999</v>
      </c>
      <c r="M25" s="67">
        <f>Ipc!I28</f>
        <v>21</v>
      </c>
      <c r="N25" s="67">
        <f>Vrk!I28</f>
        <v>20.3</v>
      </c>
      <c r="O25" s="67">
        <f>Tafime!I28</f>
        <v>20.100000000000001</v>
      </c>
      <c r="P25" s="67">
        <f>Copper!I28</f>
        <v>14.6</v>
      </c>
      <c r="Q25" s="67">
        <v>41</v>
      </c>
      <c r="R25" s="67">
        <f>Kluber!I28</f>
        <v>15.3</v>
      </c>
      <c r="S25" s="67">
        <f>Norgren!I28</f>
        <v>17.5</v>
      </c>
      <c r="T25" s="67">
        <v>20</v>
      </c>
      <c r="U25" s="67">
        <f>Samsung!I28</f>
        <v>19</v>
      </c>
      <c r="V25" s="67">
        <f>Comex!I28</f>
        <v>19.5</v>
      </c>
      <c r="W25" s="67">
        <f>Euro!I28</f>
        <v>21.4</v>
      </c>
      <c r="X25" s="67">
        <f>Messier!I28</f>
        <v>18.2</v>
      </c>
      <c r="Y25" s="67">
        <f>Bravo!I28</f>
        <v>20.7</v>
      </c>
      <c r="Z25" s="67">
        <f>Rohm!I28</f>
        <v>18.5</v>
      </c>
      <c r="AA25" s="67">
        <f>Elicamex!I28</f>
        <v>14.4</v>
      </c>
      <c r="AB25" s="67">
        <f>Mpi!I28</f>
        <v>21.2</v>
      </c>
      <c r="AC25" s="67">
        <f>Crown!I28</f>
        <v>16.399999999999999</v>
      </c>
      <c r="AD25" s="67">
        <f>Securency!I28</f>
        <v>18.7</v>
      </c>
      <c r="AE25" s="67">
        <f>Fracsa!I28</f>
        <v>19.600000000000001</v>
      </c>
      <c r="AF25" s="67">
        <f>'AER S'!I28</f>
        <v>17.3</v>
      </c>
      <c r="AG25" s="67">
        <f>'AERnn C'!I28</f>
        <v>16.5</v>
      </c>
      <c r="AH25" s="67">
        <f>Jafra!I28</f>
        <v>18.7</v>
      </c>
      <c r="AI25" s="67">
        <f>DREnc!I28</f>
        <v>17.899999999999999</v>
      </c>
      <c r="AJ25" s="67">
        <f>Metokote!I28</f>
        <v>17.100000000000001</v>
      </c>
      <c r="AK25" s="67">
        <f>'KH Méx'!I28</f>
        <v>14.3</v>
      </c>
      <c r="AL25" s="67">
        <f>Hitachi!I28</f>
        <v>16.5</v>
      </c>
      <c r="AM25" s="232">
        <f>Ultramanufacturing!I28</f>
        <v>13.9</v>
      </c>
    </row>
    <row r="26" spans="2:39">
      <c r="B26" s="60">
        <f t="shared" si="1"/>
        <v>41981</v>
      </c>
      <c r="C26" s="63">
        <f>PIQ!F31</f>
        <v>21.793205</v>
      </c>
      <c r="D26" s="67">
        <v>20</v>
      </c>
      <c r="E26" s="67">
        <f>Valeo!I29</f>
        <v>13.1</v>
      </c>
      <c r="F26" s="67">
        <f>Eaton!I29</f>
        <v>15.7</v>
      </c>
      <c r="G26" s="67">
        <f>'Frenos Trw'!I29</f>
        <v>20.3</v>
      </c>
      <c r="H26" s="67">
        <f>Ronal!I29</f>
        <v>17.3</v>
      </c>
      <c r="I26" s="67">
        <f>Narmx!I29</f>
        <v>16.7</v>
      </c>
      <c r="J26" s="67">
        <f>Avery!I29</f>
        <v>19.5</v>
      </c>
      <c r="K26" s="67">
        <f>Beach!I29</f>
        <v>12.6</v>
      </c>
      <c r="L26" s="67">
        <f>Foam!I29</f>
        <v>18.2</v>
      </c>
      <c r="M26" s="67">
        <f>Ipc!I29</f>
        <v>21.1</v>
      </c>
      <c r="N26" s="67">
        <f>Vrk!I29</f>
        <v>20.3</v>
      </c>
      <c r="O26" s="67">
        <f>Tafime!I29</f>
        <v>20.2</v>
      </c>
      <c r="P26" s="67">
        <f>Copper!I29</f>
        <v>14.7</v>
      </c>
      <c r="Q26" s="67">
        <v>42</v>
      </c>
      <c r="R26" s="67">
        <f>Kluber!I29</f>
        <v>14.5</v>
      </c>
      <c r="S26" s="67">
        <f>Norgren!I29</f>
        <v>17.600000000000001</v>
      </c>
      <c r="T26" s="67">
        <v>20</v>
      </c>
      <c r="U26" s="67">
        <f>Samsung!I29</f>
        <v>19.3</v>
      </c>
      <c r="V26" s="67">
        <f>Comex!I29</f>
        <v>20.3</v>
      </c>
      <c r="W26" s="67">
        <f>Euro!I29</f>
        <v>21.8</v>
      </c>
      <c r="X26" s="67">
        <f>Messier!I29</f>
        <v>18.5</v>
      </c>
      <c r="Y26" s="67">
        <f>Bravo!I29</f>
        <v>20.8</v>
      </c>
      <c r="Z26" s="67">
        <f>Rohm!I29</f>
        <v>18.899999999999999</v>
      </c>
      <c r="AA26" s="67">
        <f>Elicamex!I29</f>
        <v>15.9</v>
      </c>
      <c r="AB26" s="67">
        <f>Mpi!I29</f>
        <v>14.9</v>
      </c>
      <c r="AC26" s="67">
        <f>Crown!I29</f>
        <v>16.399999999999999</v>
      </c>
      <c r="AD26" s="67">
        <f>Securency!I29</f>
        <v>20.5</v>
      </c>
      <c r="AE26" s="67">
        <f>Fracsa!I29</f>
        <v>19.600000000000001</v>
      </c>
      <c r="AF26" s="67">
        <f>'AER S'!I29</f>
        <v>18.100000000000001</v>
      </c>
      <c r="AG26" s="67">
        <f>'AERnn C'!I29</f>
        <v>16.7</v>
      </c>
      <c r="AH26" s="67">
        <f>Jafra!I29</f>
        <v>18.7</v>
      </c>
      <c r="AI26" s="67">
        <f>DREnc!I29</f>
        <v>17.8</v>
      </c>
      <c r="AJ26" s="67">
        <f>Metokote!I29</f>
        <v>17.2</v>
      </c>
      <c r="AK26" s="67">
        <f>'KH Méx'!I29</f>
        <v>14.3</v>
      </c>
      <c r="AL26" s="67">
        <f>Hitachi!I29</f>
        <v>16.7</v>
      </c>
      <c r="AM26" s="232">
        <f>Ultramanufacturing!I29</f>
        <v>14.1</v>
      </c>
    </row>
    <row r="27" spans="2:39">
      <c r="B27" s="58">
        <f t="shared" si="1"/>
        <v>41980</v>
      </c>
      <c r="C27" s="63">
        <f>PIQ!F32</f>
        <v>21.685324000000001</v>
      </c>
      <c r="D27" s="67">
        <v>20</v>
      </c>
      <c r="E27" s="67">
        <f>Valeo!I30</f>
        <v>16.5</v>
      </c>
      <c r="F27" s="67">
        <f>Eaton!I30</f>
        <v>15.3</v>
      </c>
      <c r="G27" s="67">
        <f>'Frenos Trw'!I30</f>
        <v>20</v>
      </c>
      <c r="H27" s="67">
        <f>Ronal!I30</f>
        <v>17.5</v>
      </c>
      <c r="I27" s="67">
        <f>Narmx!I30</f>
        <v>18.8</v>
      </c>
      <c r="J27" s="67">
        <f>Avery!I30</f>
        <v>19.399999999999999</v>
      </c>
      <c r="K27" s="67">
        <f>Beach!I30</f>
        <v>14.2</v>
      </c>
      <c r="L27" s="67">
        <f>Foam!I30</f>
        <v>20.100000000000001</v>
      </c>
      <c r="M27" s="67">
        <f>Ipc!I30</f>
        <v>19.7</v>
      </c>
      <c r="N27" s="67">
        <f>Vrk!I30</f>
        <v>17</v>
      </c>
      <c r="O27" s="67">
        <f>Tafime!I30</f>
        <v>20.399999999999999</v>
      </c>
      <c r="P27" s="67">
        <f>Copper!I30</f>
        <v>15.7</v>
      </c>
      <c r="Q27" s="67">
        <v>43</v>
      </c>
      <c r="R27" s="67">
        <f>Kluber!I30</f>
        <v>16.100000000000001</v>
      </c>
      <c r="S27" s="67">
        <f>Norgren!I30</f>
        <v>17</v>
      </c>
      <c r="T27" s="67">
        <v>20</v>
      </c>
      <c r="U27" s="67">
        <f>Samsung!I30</f>
        <v>17</v>
      </c>
      <c r="V27" s="67">
        <f>Comex!I30</f>
        <v>20.3</v>
      </c>
      <c r="W27" s="67">
        <f>Euro!I30</f>
        <v>21.9</v>
      </c>
      <c r="X27" s="67">
        <f>Messier!I30</f>
        <v>18.8</v>
      </c>
      <c r="Y27" s="67">
        <f>Bravo!I30</f>
        <v>21</v>
      </c>
      <c r="Z27" s="67">
        <f>Rohm!I30</f>
        <v>19.100000000000001</v>
      </c>
      <c r="AA27" s="67">
        <f>Elicamex!I30</f>
        <v>15.7</v>
      </c>
      <c r="AB27" s="67">
        <f>Mpi!I30</f>
        <v>18.100000000000001</v>
      </c>
      <c r="AC27" s="67">
        <f>Crown!I30</f>
        <v>13.5</v>
      </c>
      <c r="AD27" s="67">
        <f>Securency!I30</f>
        <v>15.1</v>
      </c>
      <c r="AE27" s="67">
        <f>Fracsa!I30</f>
        <v>19.600000000000001</v>
      </c>
      <c r="AF27" s="67">
        <f>'AER S'!I30</f>
        <v>15.4</v>
      </c>
      <c r="AG27" s="67">
        <f>'AERnn C'!I30</f>
        <v>16.7</v>
      </c>
      <c r="AH27" s="67">
        <f>Jafra!I30</f>
        <v>18.3</v>
      </c>
      <c r="AI27" s="67">
        <f>DREnc!I30</f>
        <v>16.5</v>
      </c>
      <c r="AJ27" s="67">
        <f>Metokote!I30</f>
        <v>17.5</v>
      </c>
      <c r="AK27" s="67">
        <f>'KH Méx'!I30</f>
        <v>15.2</v>
      </c>
      <c r="AL27" s="67">
        <f>Hitachi!I30</f>
        <v>16.100000000000001</v>
      </c>
      <c r="AM27" s="232">
        <f>Ultramanufacturing!I30</f>
        <v>14.8</v>
      </c>
    </row>
    <row r="28" spans="2:39">
      <c r="B28" s="58">
        <f t="shared" si="1"/>
        <v>41979</v>
      </c>
      <c r="C28" s="63">
        <f>PIQ!F33</f>
        <v>21.859102</v>
      </c>
      <c r="D28" s="67">
        <v>20</v>
      </c>
      <c r="E28" s="67">
        <f>Valeo!I31</f>
        <v>17</v>
      </c>
      <c r="F28" s="67">
        <f>Eaton!I31</f>
        <v>17</v>
      </c>
      <c r="G28" s="67">
        <f>'Frenos Trw'!I31</f>
        <v>20</v>
      </c>
      <c r="H28" s="67">
        <f>Ronal!I31</f>
        <v>17.5</v>
      </c>
      <c r="I28" s="67">
        <f>Narmx!I31</f>
        <v>17.899999999999999</v>
      </c>
      <c r="J28" s="67">
        <f>Avery!I31</f>
        <v>17.899999999999999</v>
      </c>
      <c r="K28" s="67">
        <f>Beach!I31</f>
        <v>16.3</v>
      </c>
      <c r="L28" s="67">
        <f>Foam!I31</f>
        <v>20.5</v>
      </c>
      <c r="M28" s="67">
        <f>Ipc!I31</f>
        <v>19.7</v>
      </c>
      <c r="N28" s="67">
        <f>Vrk!I31</f>
        <v>20.8</v>
      </c>
      <c r="O28" s="67">
        <f>Tafime!I31</f>
        <v>20.8</v>
      </c>
      <c r="P28" s="67">
        <f>Copper!I31</f>
        <v>16.399999999999999</v>
      </c>
      <c r="Q28" s="67">
        <v>44</v>
      </c>
      <c r="R28" s="67">
        <f>Kluber!I31</f>
        <v>17.399999999999999</v>
      </c>
      <c r="S28" s="67">
        <f>Norgren!I31</f>
        <v>17.399999999999999</v>
      </c>
      <c r="T28" s="67">
        <v>20</v>
      </c>
      <c r="U28" s="67">
        <f>Samsung!I31</f>
        <v>18.7</v>
      </c>
      <c r="V28" s="67">
        <f>Comex!I31</f>
        <v>20.5</v>
      </c>
      <c r="W28" s="67">
        <f>Euro!I31</f>
        <v>22</v>
      </c>
      <c r="X28" s="67">
        <f>Messier!I31</f>
        <v>19.8</v>
      </c>
      <c r="Y28" s="67">
        <f>Bravo!I31</f>
        <v>21.8</v>
      </c>
      <c r="Z28" s="67">
        <f>Rohm!I31</f>
        <v>19.899999999999999</v>
      </c>
      <c r="AA28" s="67">
        <f>Elicamex!I31</f>
        <v>17.5</v>
      </c>
      <c r="AB28" s="67">
        <f>Mpi!I31</f>
        <v>21.5</v>
      </c>
      <c r="AC28" s="67">
        <f>Crown!I31</f>
        <v>15.3</v>
      </c>
      <c r="AD28" s="67">
        <f>Securency!I31</f>
        <v>17.399999999999999</v>
      </c>
      <c r="AE28" s="67">
        <f>Fracsa!I31</f>
        <v>20</v>
      </c>
      <c r="AF28" s="67">
        <f>'AER S'!I31</f>
        <v>18.2</v>
      </c>
      <c r="AG28" s="67">
        <f>'AERnn C'!I31</f>
        <v>18.5</v>
      </c>
      <c r="AH28" s="67">
        <f>Jafra!I31</f>
        <v>17.5</v>
      </c>
      <c r="AI28" s="67">
        <f>DREnc!I31</f>
        <v>18.2</v>
      </c>
      <c r="AJ28" s="67">
        <f>Metokote!I31</f>
        <v>17.8</v>
      </c>
      <c r="AK28" s="67">
        <f>'KH Méx'!I31</f>
        <v>17.399999999999999</v>
      </c>
      <c r="AL28" s="67">
        <f>Hitachi!I31</f>
        <v>17</v>
      </c>
      <c r="AM28" s="232">
        <f>Ultramanufacturing!I31</f>
        <v>16.3</v>
      </c>
    </row>
    <row r="29" spans="2:39">
      <c r="B29" s="58">
        <f t="shared" si="1"/>
        <v>41978</v>
      </c>
      <c r="C29" s="63">
        <f>PIQ!F34</f>
        <v>21.857645000000002</v>
      </c>
      <c r="D29" s="67">
        <v>20</v>
      </c>
      <c r="E29" s="67">
        <f>Valeo!I32</f>
        <v>13.3</v>
      </c>
      <c r="F29" s="67">
        <f>Eaton!I32</f>
        <v>16.899999999999999</v>
      </c>
      <c r="G29" s="67">
        <f>'Frenos Trw'!I32</f>
        <v>20.6</v>
      </c>
      <c r="H29" s="67">
        <f>Ronal!I32</f>
        <v>17.2</v>
      </c>
      <c r="I29" s="67">
        <f>Narmx!I32</f>
        <v>15.5</v>
      </c>
      <c r="J29" s="67">
        <f>Avery!I32</f>
        <v>19.7</v>
      </c>
      <c r="K29" s="67">
        <f>Beach!I32</f>
        <v>15.3</v>
      </c>
      <c r="L29" s="67">
        <f>Foam!I32</f>
        <v>18.3</v>
      </c>
      <c r="M29" s="67">
        <f>Ipc!I32</f>
        <v>18.8</v>
      </c>
      <c r="N29" s="67">
        <f>Vrk!I32</f>
        <v>20.8</v>
      </c>
      <c r="O29" s="67">
        <f>Tafime!I32</f>
        <v>20.5</v>
      </c>
      <c r="P29" s="67">
        <f>Copper!I32</f>
        <v>16.3</v>
      </c>
      <c r="Q29" s="67">
        <v>45</v>
      </c>
      <c r="R29" s="67">
        <f>Kluber!I32</f>
        <v>16.600000000000001</v>
      </c>
      <c r="S29" s="67">
        <f>Norgren!I32</f>
        <v>17.2</v>
      </c>
      <c r="T29" s="67">
        <v>20</v>
      </c>
      <c r="U29" s="67">
        <f>Samsung!I32</f>
        <v>19.2</v>
      </c>
      <c r="V29" s="67">
        <f>Comex!I32</f>
        <v>21.4</v>
      </c>
      <c r="W29" s="67">
        <f>Euro!I32</f>
        <v>22.2</v>
      </c>
      <c r="X29" s="67">
        <f>Messier!I32</f>
        <v>19.3</v>
      </c>
      <c r="Y29" s="67">
        <f>Bravo!I32</f>
        <v>18.399999999999999</v>
      </c>
      <c r="Z29" s="67">
        <f>Rohm!I32</f>
        <v>20</v>
      </c>
      <c r="AA29" s="67">
        <f>Elicamex!I32</f>
        <v>16.8</v>
      </c>
      <c r="AB29" s="67">
        <f>Mpi!I32</f>
        <v>21.4</v>
      </c>
      <c r="AC29" s="67">
        <f>Crown!I32</f>
        <v>17.3</v>
      </c>
      <c r="AD29" s="67">
        <f>Securency!I32</f>
        <v>16.5</v>
      </c>
      <c r="AE29" s="67">
        <f>Fracsa!I32</f>
        <v>20</v>
      </c>
      <c r="AF29" s="67">
        <f>'AER S'!I32</f>
        <v>18.7</v>
      </c>
      <c r="AG29" s="67">
        <f>'AERnn C'!I32</f>
        <v>18</v>
      </c>
      <c r="AH29" s="67">
        <f>Jafra!I32</f>
        <v>19.100000000000001</v>
      </c>
      <c r="AI29" s="67">
        <f>DREnc!I32</f>
        <v>18.600000000000001</v>
      </c>
      <c r="AJ29" s="67">
        <f>Metokote!I32</f>
        <v>18.399999999999999</v>
      </c>
      <c r="AK29" s="67">
        <f>'KH Méx'!I32</f>
        <v>16.100000000000001</v>
      </c>
      <c r="AL29" s="67">
        <f>Hitachi!I32</f>
        <v>17.7</v>
      </c>
      <c r="AM29" s="232">
        <f>Ultramanufacturing!I32</f>
        <v>15.4</v>
      </c>
    </row>
    <row r="30" spans="2:39">
      <c r="B30" s="58">
        <f t="shared" si="1"/>
        <v>41977</v>
      </c>
      <c r="C30" s="63">
        <f>PIQ!F35</f>
        <v>21.856310000000001</v>
      </c>
      <c r="D30" s="67">
        <v>20</v>
      </c>
      <c r="E30" s="67">
        <f>Valeo!I33</f>
        <v>12.8</v>
      </c>
      <c r="F30" s="67">
        <f>Eaton!I33</f>
        <v>16.600000000000001</v>
      </c>
      <c r="G30" s="67">
        <f>'Frenos Trw'!I33</f>
        <v>20.5</v>
      </c>
      <c r="H30" s="67">
        <f>Ronal!I33</f>
        <v>17</v>
      </c>
      <c r="I30" s="67">
        <f>Narmx!I33</f>
        <v>17.399999999999999</v>
      </c>
      <c r="J30" s="67">
        <f>Avery!I33</f>
        <v>19.8</v>
      </c>
      <c r="K30" s="67">
        <f>Beach!I33</f>
        <v>14.2</v>
      </c>
      <c r="L30" s="67">
        <f>Foam!I33</f>
        <v>17.399999999999999</v>
      </c>
      <c r="M30" s="67">
        <f>Ipc!I33</f>
        <v>21.7</v>
      </c>
      <c r="N30" s="67">
        <f>Vrk!I33</f>
        <v>20.7</v>
      </c>
      <c r="O30" s="67">
        <f>Tafime!I33</f>
        <v>20.5</v>
      </c>
      <c r="P30" s="67">
        <f>Copper!I33</f>
        <v>15.9</v>
      </c>
      <c r="Q30" s="67">
        <v>46</v>
      </c>
      <c r="R30" s="67">
        <f>Kluber!I33</f>
        <v>16.399999999999999</v>
      </c>
      <c r="S30" s="67">
        <f>Norgren!I33</f>
        <v>16.899999999999999</v>
      </c>
      <c r="T30" s="67">
        <v>20</v>
      </c>
      <c r="U30" s="67">
        <f>Samsung!I33</f>
        <v>19</v>
      </c>
      <c r="V30" s="67">
        <f>Comex!I33</f>
        <v>20.2</v>
      </c>
      <c r="W30" s="67">
        <f>Euro!I33</f>
        <v>22.1</v>
      </c>
      <c r="X30" s="67">
        <f>Messier!I33</f>
        <v>19.100000000000001</v>
      </c>
      <c r="Y30" s="67">
        <f>Bravo!I33</f>
        <v>21.2</v>
      </c>
      <c r="Z30" s="67">
        <f>Rohm!I33</f>
        <v>19.5</v>
      </c>
      <c r="AA30" s="67">
        <f>Elicamex!I33</f>
        <v>15.9</v>
      </c>
      <c r="AB30" s="67">
        <f>Mpi!I33</f>
        <v>19.100000000000001</v>
      </c>
      <c r="AC30" s="67">
        <f>Crown!I33</f>
        <v>17.2</v>
      </c>
      <c r="AD30" s="67">
        <f>Securency!I33</f>
        <v>20.5</v>
      </c>
      <c r="AE30" s="67">
        <f>Fracsa!I33</f>
        <v>19.8</v>
      </c>
      <c r="AF30" s="67">
        <f>'AER S'!I33</f>
        <v>18.5</v>
      </c>
      <c r="AG30" s="67">
        <f>'AERnn C'!I33</f>
        <v>17.8</v>
      </c>
      <c r="AH30" s="67">
        <f>Jafra!I33</f>
        <v>19.399999999999999</v>
      </c>
      <c r="AI30" s="67">
        <f>DREnc!I33</f>
        <v>18.5</v>
      </c>
      <c r="AJ30" s="67">
        <f>Metokote!I33</f>
        <v>18.2</v>
      </c>
      <c r="AK30" s="67">
        <f>'KH Méx'!I33</f>
        <v>14.4</v>
      </c>
      <c r="AL30" s="67">
        <f>Hitachi!I33</f>
        <v>17.600000000000001</v>
      </c>
      <c r="AM30" s="232">
        <f>Ultramanufacturing!I33</f>
        <v>14.5</v>
      </c>
    </row>
    <row r="31" spans="2:39">
      <c r="B31" s="58">
        <f t="shared" si="1"/>
        <v>41976</v>
      </c>
      <c r="C31" s="63">
        <f>PIQ!F36</f>
        <v>21.846239000000001</v>
      </c>
      <c r="D31" s="67">
        <v>20</v>
      </c>
      <c r="E31" s="67">
        <f>Valeo!I34</f>
        <v>12.7</v>
      </c>
      <c r="F31" s="67">
        <f>Eaton!I34</f>
        <v>15.8</v>
      </c>
      <c r="G31" s="67">
        <f>'Frenos Trw'!I34</f>
        <v>20.2</v>
      </c>
      <c r="H31" s="67">
        <f>Ronal!I34</f>
        <v>17.100000000000001</v>
      </c>
      <c r="I31" s="67">
        <f>Narmx!I34</f>
        <v>17.3</v>
      </c>
      <c r="J31" s="67">
        <f>Avery!I34</f>
        <v>19.899999999999999</v>
      </c>
      <c r="K31" s="67">
        <f>Beach!I34</f>
        <v>13.7</v>
      </c>
      <c r="L31" s="67">
        <f>Foam!I34</f>
        <v>18</v>
      </c>
      <c r="M31" s="67">
        <f>Ipc!I34</f>
        <v>21.8</v>
      </c>
      <c r="N31" s="67">
        <f>Vrk!I34</f>
        <v>20.5</v>
      </c>
      <c r="O31" s="67">
        <f>Tafime!I34</f>
        <v>20.6</v>
      </c>
      <c r="P31" s="67">
        <f>Copper!I34</f>
        <v>14.7</v>
      </c>
      <c r="Q31" s="67">
        <v>47</v>
      </c>
      <c r="R31" s="67">
        <f>Kluber!I34</f>
        <v>14.4</v>
      </c>
      <c r="S31" s="67">
        <f>Norgren!I34</f>
        <v>17.100000000000001</v>
      </c>
      <c r="T31" s="67">
        <v>20</v>
      </c>
      <c r="U31" s="67">
        <f>Samsung!I34</f>
        <v>19.100000000000001</v>
      </c>
      <c r="V31" s="67">
        <f>Comex!I34</f>
        <v>20.399999999999999</v>
      </c>
      <c r="W31" s="67">
        <f>Euro!I34</f>
        <v>22.2</v>
      </c>
      <c r="X31" s="67">
        <f>Messier!I34</f>
        <v>18.899999999999999</v>
      </c>
      <c r="Y31" s="67">
        <f>Bravo!I34</f>
        <v>21</v>
      </c>
      <c r="Z31" s="67">
        <f>Rohm!I34</f>
        <v>18.600000000000001</v>
      </c>
      <c r="AA31" s="67">
        <f>Elicamex!I34</f>
        <v>15.2</v>
      </c>
      <c r="AB31" s="67">
        <f>Mpi!I34</f>
        <v>17.7</v>
      </c>
      <c r="AC31" s="67">
        <f>Crown!I34</f>
        <v>16.5</v>
      </c>
      <c r="AD31" s="67">
        <f>Securency!I34</f>
        <v>19.899999999999999</v>
      </c>
      <c r="AE31" s="67">
        <f>Fracsa!I34</f>
        <v>19.600000000000001</v>
      </c>
      <c r="AF31" s="67">
        <f>'AER S'!I34</f>
        <v>18</v>
      </c>
      <c r="AG31" s="67">
        <f>'AERnn C'!I34</f>
        <v>16.7</v>
      </c>
      <c r="AH31" s="67">
        <f>Jafra!I34</f>
        <v>18.600000000000001</v>
      </c>
      <c r="AI31" s="67">
        <f>DREnc!I34</f>
        <v>18.2</v>
      </c>
      <c r="AJ31" s="67">
        <f>Metokote!I34</f>
        <v>17.5</v>
      </c>
      <c r="AK31" s="67">
        <f>'KH Méx'!I34</f>
        <v>14.6</v>
      </c>
      <c r="AL31" s="67">
        <f>Hitachi!I34</f>
        <v>17.3</v>
      </c>
      <c r="AM31" s="232">
        <f>Ultramanufacturing!I34</f>
        <v>13.4</v>
      </c>
    </row>
    <row r="32" spans="2:39">
      <c r="B32" s="58">
        <f>B33+1</f>
        <v>41975</v>
      </c>
      <c r="C32" s="63">
        <f>PIQ!F37</f>
        <v>21.843091999999999</v>
      </c>
      <c r="D32" s="67">
        <v>20</v>
      </c>
      <c r="E32" s="67">
        <f>Valeo!I35</f>
        <v>12.6</v>
      </c>
      <c r="F32" s="67">
        <f>Eaton!I35</f>
        <v>15.3</v>
      </c>
      <c r="G32" s="67">
        <f>'Frenos Trw'!I35</f>
        <v>20.3</v>
      </c>
      <c r="H32" s="67">
        <f>Ronal!I35</f>
        <v>17.399999999999999</v>
      </c>
      <c r="I32" s="67">
        <f>Narmx!I35</f>
        <v>16.899999999999999</v>
      </c>
      <c r="J32" s="67">
        <f>Avery!I35</f>
        <v>19.5</v>
      </c>
      <c r="K32" s="67">
        <f>Beach!I35</f>
        <v>12.7</v>
      </c>
      <c r="L32" s="67">
        <f>Foam!I35</f>
        <v>18.2</v>
      </c>
      <c r="M32" s="67">
        <f>Ipc!I35</f>
        <v>20.6</v>
      </c>
      <c r="N32" s="67">
        <f>Vrk!I35</f>
        <v>20.3</v>
      </c>
      <c r="O32" s="67">
        <f>Tafime!I35</f>
        <v>20.3</v>
      </c>
      <c r="P32" s="67">
        <f>Copper!I35</f>
        <v>14.1</v>
      </c>
      <c r="Q32" s="67">
        <v>48</v>
      </c>
      <c r="R32" s="67">
        <f>Kluber!I35</f>
        <v>15.5</v>
      </c>
      <c r="S32" s="67">
        <f>Norgren!I35</f>
        <v>17.899999999999999</v>
      </c>
      <c r="T32" s="67">
        <v>20</v>
      </c>
      <c r="U32" s="67">
        <f>Samsung!I35</f>
        <v>19.7</v>
      </c>
      <c r="V32" s="67">
        <f>Comex!I35</f>
        <v>20.399999999999999</v>
      </c>
      <c r="W32" s="67">
        <f>Euro!I35</f>
        <v>21.8</v>
      </c>
      <c r="X32" s="67">
        <f>Messier!I35</f>
        <v>18.600000000000001</v>
      </c>
      <c r="Y32" s="67">
        <f>Bravo!I35</f>
        <v>21</v>
      </c>
      <c r="Z32" s="67">
        <f>Rohm!I35</f>
        <v>18.100000000000001</v>
      </c>
      <c r="AA32" s="67">
        <f>Elicamex!I35</f>
        <v>15.9</v>
      </c>
      <c r="AB32" s="67">
        <f>Mpi!I35</f>
        <v>18</v>
      </c>
      <c r="AC32" s="67">
        <f>Crown!I35</f>
        <v>16.399999999999999</v>
      </c>
      <c r="AD32" s="67">
        <f>Securency!I35</f>
        <v>14.5</v>
      </c>
      <c r="AE32" s="67">
        <f>Fracsa!I35</f>
        <v>19.600000000000001</v>
      </c>
      <c r="AF32" s="67">
        <f>'AER S'!I35</f>
        <v>17.5</v>
      </c>
      <c r="AG32" s="67">
        <f>'AERnn C'!I35</f>
        <v>16.7</v>
      </c>
      <c r="AH32" s="67">
        <f>Jafra!I35</f>
        <v>18.399999999999999</v>
      </c>
      <c r="AI32" s="67">
        <f>DREnc!I35</f>
        <v>17.899999999999999</v>
      </c>
      <c r="AJ32" s="67">
        <f>Metokote!I35</f>
        <v>17.2</v>
      </c>
      <c r="AK32" s="67">
        <f>'KH Méx'!I35</f>
        <v>13.5</v>
      </c>
      <c r="AL32" s="67">
        <f>Hitachi!I35</f>
        <v>17.2</v>
      </c>
      <c r="AM32" s="232">
        <f>Ultramanufacturing!I35</f>
        <v>13.1</v>
      </c>
    </row>
    <row r="33" spans="2:39" ht="15.75" thickBot="1">
      <c r="B33" s="234">
        <f>'Balance Volumetrico'!B34</f>
        <v>41974</v>
      </c>
      <c r="C33" s="65">
        <f>PIQ!F38</f>
        <v>22.028929000000002</v>
      </c>
      <c r="D33" s="73">
        <v>20</v>
      </c>
      <c r="E33" s="73">
        <f>Valeo!I36</f>
        <v>13.9</v>
      </c>
      <c r="F33" s="73">
        <f>Eaton!I36</f>
        <v>16.899999999999999</v>
      </c>
      <c r="G33" s="73">
        <f>'Frenos Trw'!I36</f>
        <v>20.7</v>
      </c>
      <c r="H33" s="73">
        <f>Ronal!I36</f>
        <v>17.8</v>
      </c>
      <c r="I33" s="73">
        <f>Narmx!I36</f>
        <v>17.7</v>
      </c>
      <c r="J33" s="73">
        <f>Avery!I36</f>
        <v>20.399999999999999</v>
      </c>
      <c r="K33" s="73">
        <f>Beach!I36</f>
        <v>14.5</v>
      </c>
      <c r="L33" s="73">
        <f>Foam!I36</f>
        <v>18.899999999999999</v>
      </c>
      <c r="M33" s="73">
        <f>Ipc!I36</f>
        <v>21.8</v>
      </c>
      <c r="N33" s="73">
        <f>Vrk!I36</f>
        <v>20.9</v>
      </c>
      <c r="O33" s="73">
        <f>Tafime!I36</f>
        <v>21</v>
      </c>
      <c r="P33" s="73">
        <f>Copper!I36</f>
        <v>15.9</v>
      </c>
      <c r="Q33" s="73">
        <v>49</v>
      </c>
      <c r="R33" s="73">
        <f>Kluber!I36</f>
        <v>15.8</v>
      </c>
      <c r="S33" s="73">
        <f>Norgren!I36</f>
        <v>18.3</v>
      </c>
      <c r="T33" s="73">
        <v>20</v>
      </c>
      <c r="U33" s="73">
        <f>Samsung!I36</f>
        <v>20.5</v>
      </c>
      <c r="V33" s="73">
        <f>Comex!I36</f>
        <v>20.7</v>
      </c>
      <c r="W33" s="73">
        <f>Euro!I36</f>
        <v>22.3</v>
      </c>
      <c r="X33" s="73">
        <f>Messier!I36</f>
        <v>19.3</v>
      </c>
      <c r="Y33" s="73">
        <f>Bravo!I36</f>
        <v>21.5</v>
      </c>
      <c r="Z33" s="73">
        <f>Rohm!I36</f>
        <v>20.100000000000001</v>
      </c>
      <c r="AA33" s="73">
        <f>Elicamex!I36</f>
        <v>15.8</v>
      </c>
      <c r="AB33" s="73">
        <f>Mpi!I36</f>
        <v>18.7</v>
      </c>
      <c r="AC33" s="73">
        <f>Crown!I36</f>
        <v>17.100000000000001</v>
      </c>
      <c r="AD33" s="73">
        <f>Securency!I36</f>
        <v>20.6</v>
      </c>
      <c r="AE33" s="73">
        <f>Fracsa!I36</f>
        <v>19.899999999999999</v>
      </c>
      <c r="AF33" s="73">
        <f>'AER S'!I36</f>
        <v>17.7</v>
      </c>
      <c r="AG33" s="73">
        <f>'AERnn C'!I36</f>
        <v>17.5</v>
      </c>
      <c r="AH33" s="73">
        <f>Jafra!I36</f>
        <v>19.399999999999999</v>
      </c>
      <c r="AI33" s="73">
        <f>DREnc!I36</f>
        <v>16.8</v>
      </c>
      <c r="AJ33" s="73">
        <f>Metokote!I36</f>
        <v>18</v>
      </c>
      <c r="AK33" s="73">
        <f>'KH Méx'!I36</f>
        <v>15.3</v>
      </c>
      <c r="AL33" s="73">
        <f>Hitachi!I36</f>
        <v>18</v>
      </c>
      <c r="AM33" s="233">
        <f>Ultramanufacturing!I36</f>
        <v>15</v>
      </c>
    </row>
    <row r="34" spans="2:39" s="222" customFormat="1" ht="22.5" customHeight="1">
      <c r="B34" s="218" t="s">
        <v>196</v>
      </c>
      <c r="C34" s="219">
        <f>AVERAGE(C4:C33)</f>
        <v>21.339520066666669</v>
      </c>
      <c r="D34" s="219">
        <f t="shared" ref="D34:AM34" si="2">AVERAGE(D4:D33)</f>
        <v>20</v>
      </c>
      <c r="E34" s="219">
        <f t="shared" si="2"/>
        <v>13.643333333333336</v>
      </c>
      <c r="F34" s="219">
        <f t="shared" si="2"/>
        <v>14.88</v>
      </c>
      <c r="G34" s="219">
        <f t="shared" si="2"/>
        <v>17.923333333333336</v>
      </c>
      <c r="H34" s="219">
        <f t="shared" si="2"/>
        <v>17.079999999999998</v>
      </c>
      <c r="I34" s="219">
        <f t="shared" si="2"/>
        <v>15.483333333333331</v>
      </c>
      <c r="J34" s="219">
        <f t="shared" si="2"/>
        <v>17.04</v>
      </c>
      <c r="K34" s="219">
        <f t="shared" si="2"/>
        <v>14.363333333333335</v>
      </c>
      <c r="L34" s="219">
        <f t="shared" si="2"/>
        <v>16.493333333333332</v>
      </c>
      <c r="M34" s="219">
        <f t="shared" si="2"/>
        <v>18.066666666666666</v>
      </c>
      <c r="N34" s="219">
        <f t="shared" si="2"/>
        <v>17.250000000000004</v>
      </c>
      <c r="O34" s="219">
        <f t="shared" si="2"/>
        <v>19.339999999999996</v>
      </c>
      <c r="P34" s="219">
        <f t="shared" si="2"/>
        <v>14.599999999999998</v>
      </c>
      <c r="Q34" s="219">
        <f t="shared" si="2"/>
        <v>34.5</v>
      </c>
      <c r="R34" s="219">
        <f t="shared" si="2"/>
        <v>15.993333333333331</v>
      </c>
      <c r="S34" s="219">
        <f t="shared" si="2"/>
        <v>17.333333333333329</v>
      </c>
      <c r="T34" s="219">
        <f t="shared" si="2"/>
        <v>20</v>
      </c>
      <c r="U34" s="219">
        <f t="shared" si="2"/>
        <v>16.623333333333331</v>
      </c>
      <c r="V34" s="219">
        <f t="shared" si="2"/>
        <v>18.32</v>
      </c>
      <c r="W34" s="219">
        <f t="shared" si="2"/>
        <v>19.803333333333327</v>
      </c>
      <c r="X34" s="219">
        <f t="shared" si="2"/>
        <v>17.470000000000002</v>
      </c>
      <c r="Y34" s="219">
        <f t="shared" si="2"/>
        <v>18.95</v>
      </c>
      <c r="Z34" s="219">
        <f t="shared" si="2"/>
        <v>17.303333333333335</v>
      </c>
      <c r="AA34" s="219">
        <f t="shared" si="2"/>
        <v>14.769999999999998</v>
      </c>
      <c r="AB34" s="219">
        <f t="shared" si="2"/>
        <v>20.610000000000003</v>
      </c>
      <c r="AC34" s="219">
        <f t="shared" si="2"/>
        <v>14.823333333333332</v>
      </c>
      <c r="AD34" s="219">
        <f t="shared" si="2"/>
        <v>17.356666666666666</v>
      </c>
      <c r="AE34" s="219">
        <f t="shared" si="2"/>
        <v>17.243333333333336</v>
      </c>
      <c r="AF34" s="219">
        <f t="shared" si="2"/>
        <v>15.766666666666667</v>
      </c>
      <c r="AG34" s="219">
        <f t="shared" si="2"/>
        <v>17.046666666666663</v>
      </c>
      <c r="AH34" s="219">
        <f t="shared" si="2"/>
        <v>16.933333333333334</v>
      </c>
      <c r="AI34" s="219">
        <f t="shared" si="2"/>
        <v>15.776666666666669</v>
      </c>
      <c r="AJ34" s="219">
        <f t="shared" si="2"/>
        <v>16.046666666666667</v>
      </c>
      <c r="AK34" s="219">
        <f t="shared" si="2"/>
        <v>14.23</v>
      </c>
      <c r="AL34" s="219">
        <f t="shared" si="2"/>
        <v>15.13</v>
      </c>
      <c r="AM34" s="219">
        <f t="shared" si="2"/>
        <v>14.013333333333332</v>
      </c>
    </row>
  </sheetData>
  <pageMargins left="0.7" right="0.7" top="0.75" bottom="0.75" header="0.3" footer="0.3"/>
  <pageSetup scale="2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8" t="s">
        <v>127</v>
      </c>
      <c r="X1" s="298" t="s">
        <v>128</v>
      </c>
      <c r="Y1" s="299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8"/>
      <c r="X2" s="298"/>
      <c r="Y2" s="299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8"/>
      <c r="X3" s="298"/>
      <c r="Y3" s="299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8"/>
      <c r="X4" s="298"/>
      <c r="Y4" s="29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8"/>
      <c r="X5" s="298"/>
      <c r="Y5" s="299"/>
    </row>
    <row r="6" spans="1:25">
      <c r="A6" s="21">
        <v>32</v>
      </c>
      <c r="D6">
        <v>669889</v>
      </c>
      <c r="T6" s="22">
        <v>31</v>
      </c>
      <c r="U6" s="23">
        <f>D6-D7</f>
        <v>0</v>
      </c>
      <c r="V6" s="4"/>
      <c r="W6" s="243"/>
      <c r="X6" s="243"/>
      <c r="Y6" s="248"/>
    </row>
    <row r="7" spans="1:25">
      <c r="A7" s="21">
        <v>31</v>
      </c>
      <c r="D7">
        <v>669889</v>
      </c>
      <c r="T7" s="22">
        <v>30</v>
      </c>
      <c r="U7" s="23">
        <f>D7-D8</f>
        <v>707</v>
      </c>
      <c r="V7" s="24">
        <v>1</v>
      </c>
      <c r="W7" s="101"/>
      <c r="X7" s="101"/>
      <c r="Y7" s="237">
        <f t="shared" ref="Y7:Y36" si="0">((X7*100)/D7)-100</f>
        <v>-100</v>
      </c>
    </row>
    <row r="8" spans="1:25">
      <c r="A8" s="16">
        <v>30</v>
      </c>
      <c r="D8">
        <v>669182</v>
      </c>
      <c r="T8" s="16">
        <v>29</v>
      </c>
      <c r="U8" s="23">
        <f>D8-D9</f>
        <v>988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668194</v>
      </c>
      <c r="E9">
        <v>93786</v>
      </c>
      <c r="F9">
        <v>7.074986</v>
      </c>
      <c r="G9">
        <v>0</v>
      </c>
      <c r="H9">
        <v>86.799000000000007</v>
      </c>
      <c r="I9">
        <v>15.9</v>
      </c>
      <c r="J9">
        <v>10.4</v>
      </c>
      <c r="K9">
        <v>101</v>
      </c>
      <c r="L9">
        <v>1.0124</v>
      </c>
      <c r="M9">
        <v>85.643000000000001</v>
      </c>
      <c r="N9">
        <v>88.608000000000004</v>
      </c>
      <c r="O9">
        <v>86.497</v>
      </c>
      <c r="P9">
        <v>8</v>
      </c>
      <c r="Q9">
        <v>25.3</v>
      </c>
      <c r="R9">
        <v>17</v>
      </c>
      <c r="S9">
        <v>5.39</v>
      </c>
      <c r="T9" s="22">
        <v>28</v>
      </c>
      <c r="U9" s="23">
        <f t="shared" ref="U9:U36" si="1">D9-D10</f>
        <v>252</v>
      </c>
      <c r="V9" s="24">
        <v>29</v>
      </c>
      <c r="W9" s="122"/>
      <c r="X9" s="122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667942</v>
      </c>
      <c r="E10">
        <v>93751</v>
      </c>
      <c r="F10">
        <v>7.2438560000000001</v>
      </c>
      <c r="G10">
        <v>0</v>
      </c>
      <c r="H10">
        <v>87.102999999999994</v>
      </c>
      <c r="I10">
        <v>16.7</v>
      </c>
      <c r="J10">
        <v>0</v>
      </c>
      <c r="K10">
        <v>0</v>
      </c>
      <c r="L10">
        <v>1.0137</v>
      </c>
      <c r="M10">
        <v>85.742000000000004</v>
      </c>
      <c r="N10">
        <v>88.748999999999995</v>
      </c>
      <c r="O10">
        <v>86.325000000000003</v>
      </c>
      <c r="P10">
        <v>8.6999999999999993</v>
      </c>
      <c r="Q10">
        <v>28</v>
      </c>
      <c r="R10">
        <v>10.1</v>
      </c>
      <c r="S10">
        <v>5.38</v>
      </c>
      <c r="T10" s="16">
        <v>27</v>
      </c>
      <c r="U10" s="23">
        <f t="shared" si="1"/>
        <v>0</v>
      </c>
      <c r="V10" s="16"/>
      <c r="W10" s="109"/>
      <c r="X10" s="109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667942</v>
      </c>
      <c r="E11">
        <v>93751</v>
      </c>
      <c r="F11">
        <v>7.242267</v>
      </c>
      <c r="G11">
        <v>0</v>
      </c>
      <c r="H11">
        <v>86.957999999999998</v>
      </c>
      <c r="I11">
        <v>16.399999999999999</v>
      </c>
      <c r="J11">
        <v>61.7</v>
      </c>
      <c r="K11">
        <v>137.19999999999999</v>
      </c>
      <c r="L11">
        <v>1.0136000000000001</v>
      </c>
      <c r="M11">
        <v>85.424999999999997</v>
      </c>
      <c r="N11">
        <v>88.293000000000006</v>
      </c>
      <c r="O11">
        <v>86.454999999999998</v>
      </c>
      <c r="P11">
        <v>8.6999999999999993</v>
      </c>
      <c r="Q11">
        <v>22</v>
      </c>
      <c r="R11">
        <v>10.4</v>
      </c>
      <c r="S11">
        <v>5.38</v>
      </c>
      <c r="T11" s="16">
        <v>26</v>
      </c>
      <c r="U11" s="23">
        <f t="shared" si="1"/>
        <v>1452</v>
      </c>
      <c r="V11" s="16"/>
      <c r="W11" s="109"/>
      <c r="X11" s="109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666490</v>
      </c>
      <c r="E12">
        <v>93546</v>
      </c>
      <c r="F12">
        <v>7.0625980000000004</v>
      </c>
      <c r="G12">
        <v>0</v>
      </c>
      <c r="H12">
        <v>88.135999999999996</v>
      </c>
      <c r="I12">
        <v>15.2</v>
      </c>
      <c r="J12">
        <v>10.6</v>
      </c>
      <c r="K12">
        <v>164.3</v>
      </c>
      <c r="L12">
        <v>1.0123</v>
      </c>
      <c r="M12">
        <v>86.47</v>
      </c>
      <c r="N12">
        <v>89.561000000000007</v>
      </c>
      <c r="O12">
        <v>86.628</v>
      </c>
      <c r="P12">
        <v>8.5</v>
      </c>
      <c r="Q12">
        <v>24.1</v>
      </c>
      <c r="R12">
        <v>17.600000000000001</v>
      </c>
      <c r="S12">
        <v>5.39</v>
      </c>
      <c r="T12" s="16">
        <v>25</v>
      </c>
      <c r="U12" s="23">
        <f t="shared" si="1"/>
        <v>269</v>
      </c>
      <c r="V12" s="16"/>
      <c r="W12" s="136"/>
      <c r="X12" s="136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666221</v>
      </c>
      <c r="E13">
        <v>93509</v>
      </c>
      <c r="F13">
        <v>7.275544</v>
      </c>
      <c r="G13">
        <v>0</v>
      </c>
      <c r="H13">
        <v>86.838999999999999</v>
      </c>
      <c r="I13">
        <v>12.7</v>
      </c>
      <c r="J13">
        <v>0</v>
      </c>
      <c r="K13">
        <v>0</v>
      </c>
      <c r="L13">
        <v>1.0139</v>
      </c>
      <c r="M13">
        <v>84.960999999999999</v>
      </c>
      <c r="N13">
        <v>89.632999999999996</v>
      </c>
      <c r="O13">
        <v>86.486999999999995</v>
      </c>
      <c r="P13">
        <v>7.9</v>
      </c>
      <c r="Q13">
        <v>20.9</v>
      </c>
      <c r="R13">
        <v>9.3000000000000007</v>
      </c>
      <c r="S13">
        <v>5.39</v>
      </c>
      <c r="T13" s="16">
        <v>24</v>
      </c>
      <c r="U13" s="23">
        <f t="shared" si="1"/>
        <v>0</v>
      </c>
      <c r="V13" s="16"/>
      <c r="W13" s="109"/>
      <c r="X13" s="109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666221</v>
      </c>
      <c r="E14">
        <v>93509</v>
      </c>
      <c r="F14">
        <v>7.2601680000000002</v>
      </c>
      <c r="G14">
        <v>0</v>
      </c>
      <c r="H14">
        <v>85.793999999999997</v>
      </c>
      <c r="I14">
        <v>15.6</v>
      </c>
      <c r="J14">
        <v>39.1</v>
      </c>
      <c r="K14">
        <v>143.30000000000001</v>
      </c>
      <c r="L14">
        <v>1.0136000000000001</v>
      </c>
      <c r="M14">
        <v>82.503</v>
      </c>
      <c r="N14">
        <v>88.757000000000005</v>
      </c>
      <c r="O14">
        <v>86.724999999999994</v>
      </c>
      <c r="P14">
        <v>8.5</v>
      </c>
      <c r="Q14">
        <v>21.2</v>
      </c>
      <c r="R14">
        <v>10.5</v>
      </c>
      <c r="S14">
        <v>5.38</v>
      </c>
      <c r="T14" s="16">
        <v>23</v>
      </c>
      <c r="U14" s="23">
        <f t="shared" si="1"/>
        <v>913</v>
      </c>
      <c r="V14" s="16"/>
      <c r="W14" s="109"/>
      <c r="X14" s="109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665308</v>
      </c>
      <c r="E15">
        <v>93378</v>
      </c>
      <c r="F15">
        <v>7.2227690000000004</v>
      </c>
      <c r="G15">
        <v>0</v>
      </c>
      <c r="H15">
        <v>88.914000000000001</v>
      </c>
      <c r="I15">
        <v>17.399999999999999</v>
      </c>
      <c r="J15">
        <v>45.4</v>
      </c>
      <c r="K15">
        <v>159.69999999999999</v>
      </c>
      <c r="L15">
        <v>1.0126999999999999</v>
      </c>
      <c r="M15">
        <v>86.864999999999995</v>
      </c>
      <c r="N15">
        <v>90.174000000000007</v>
      </c>
      <c r="O15">
        <v>88.483000000000004</v>
      </c>
      <c r="P15">
        <v>11.5</v>
      </c>
      <c r="Q15">
        <v>24.5</v>
      </c>
      <c r="R15">
        <v>17.100000000000001</v>
      </c>
      <c r="S15">
        <v>5.39</v>
      </c>
      <c r="T15" s="16">
        <v>22</v>
      </c>
      <c r="U15" s="23">
        <f t="shared" si="1"/>
        <v>1070</v>
      </c>
      <c r="V15" s="16"/>
      <c r="W15" s="138"/>
      <c r="X15" s="138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664238</v>
      </c>
      <c r="E16">
        <v>93229</v>
      </c>
      <c r="F16">
        <v>7.1508010000000004</v>
      </c>
      <c r="G16">
        <v>0</v>
      </c>
      <c r="H16">
        <v>89.391000000000005</v>
      </c>
      <c r="I16">
        <v>16.100000000000001</v>
      </c>
      <c r="J16">
        <v>11.5</v>
      </c>
      <c r="K16">
        <v>65.8</v>
      </c>
      <c r="L16">
        <v>1.0125999999999999</v>
      </c>
      <c r="M16">
        <v>86.81</v>
      </c>
      <c r="N16">
        <v>91.257999999999996</v>
      </c>
      <c r="O16">
        <v>87.448999999999998</v>
      </c>
      <c r="P16">
        <v>9.6999999999999993</v>
      </c>
      <c r="Q16">
        <v>23.4</v>
      </c>
      <c r="R16">
        <v>16.5</v>
      </c>
      <c r="S16">
        <v>5.38</v>
      </c>
      <c r="T16" s="22">
        <v>21</v>
      </c>
      <c r="U16" s="23">
        <f t="shared" si="1"/>
        <v>278</v>
      </c>
      <c r="V16" s="24">
        <v>22</v>
      </c>
      <c r="W16" s="109"/>
      <c r="X16" s="109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663960</v>
      </c>
      <c r="E17">
        <v>93191</v>
      </c>
      <c r="F17">
        <v>7.5351730000000003</v>
      </c>
      <c r="G17">
        <v>0</v>
      </c>
      <c r="H17">
        <v>89.367000000000004</v>
      </c>
      <c r="I17">
        <v>18.2</v>
      </c>
      <c r="J17">
        <v>34</v>
      </c>
      <c r="K17">
        <v>126.5</v>
      </c>
      <c r="L17">
        <v>1.0142</v>
      </c>
      <c r="M17">
        <v>86.441999999999993</v>
      </c>
      <c r="N17">
        <v>91.596999999999994</v>
      </c>
      <c r="O17">
        <v>90.679000000000002</v>
      </c>
      <c r="P17">
        <v>9.8000000000000007</v>
      </c>
      <c r="Q17">
        <v>27</v>
      </c>
      <c r="R17">
        <v>11.2</v>
      </c>
      <c r="S17">
        <v>5.39</v>
      </c>
      <c r="T17" s="16">
        <v>20</v>
      </c>
      <c r="U17" s="23">
        <f t="shared" si="1"/>
        <v>790</v>
      </c>
      <c r="V17" s="16"/>
      <c r="W17" s="109"/>
      <c r="X17" s="109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663170</v>
      </c>
      <c r="E18">
        <v>93080</v>
      </c>
      <c r="F18">
        <v>7.1256440000000003</v>
      </c>
      <c r="G18">
        <v>0</v>
      </c>
      <c r="H18">
        <v>88.097999999999999</v>
      </c>
      <c r="I18">
        <v>18.7</v>
      </c>
      <c r="J18">
        <v>66</v>
      </c>
      <c r="K18">
        <v>139.19999999999999</v>
      </c>
      <c r="L18">
        <v>1.0124</v>
      </c>
      <c r="M18">
        <v>60.831000000000003</v>
      </c>
      <c r="N18">
        <v>93.953999999999994</v>
      </c>
      <c r="O18">
        <v>87.507000000000005</v>
      </c>
      <c r="P18">
        <v>11.7</v>
      </c>
      <c r="Q18">
        <v>27.2</v>
      </c>
      <c r="R18">
        <v>17.8</v>
      </c>
      <c r="S18">
        <v>5.39</v>
      </c>
      <c r="T18" s="16">
        <v>19</v>
      </c>
      <c r="U18" s="23">
        <f t="shared" si="1"/>
        <v>1576</v>
      </c>
      <c r="V18" s="16"/>
      <c r="W18" s="109"/>
      <c r="X18" s="109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661594</v>
      </c>
      <c r="E19">
        <v>92859</v>
      </c>
      <c r="F19">
        <v>7.3582729999999996</v>
      </c>
      <c r="G19">
        <v>0</v>
      </c>
      <c r="H19">
        <v>89.572000000000003</v>
      </c>
      <c r="I19">
        <v>18.7</v>
      </c>
      <c r="J19">
        <v>61.6</v>
      </c>
      <c r="K19">
        <v>131.19999999999999</v>
      </c>
      <c r="L19">
        <v>1.0129999999999999</v>
      </c>
      <c r="M19">
        <v>86.515000000000001</v>
      </c>
      <c r="N19">
        <v>92.652000000000001</v>
      </c>
      <c r="O19">
        <v>90.468000000000004</v>
      </c>
      <c r="P19">
        <v>12.7</v>
      </c>
      <c r="Q19">
        <v>25.6</v>
      </c>
      <c r="R19">
        <v>17.399999999999999</v>
      </c>
      <c r="S19">
        <v>5.39</v>
      </c>
      <c r="T19" s="16">
        <v>18</v>
      </c>
      <c r="U19" s="23">
        <f t="shared" si="1"/>
        <v>1461</v>
      </c>
      <c r="V19" s="16"/>
      <c r="W19" s="109"/>
      <c r="X19" s="109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660133</v>
      </c>
      <c r="E20">
        <v>92657</v>
      </c>
      <c r="F20">
        <v>7.2205440000000003</v>
      </c>
      <c r="G20">
        <v>0</v>
      </c>
      <c r="H20">
        <v>89.337000000000003</v>
      </c>
      <c r="I20">
        <v>17.899999999999999</v>
      </c>
      <c r="J20">
        <v>69.900000000000006</v>
      </c>
      <c r="K20">
        <v>135.19999999999999</v>
      </c>
      <c r="L20">
        <v>1.0125</v>
      </c>
      <c r="M20">
        <v>85.53</v>
      </c>
      <c r="N20">
        <v>91.747</v>
      </c>
      <c r="O20">
        <v>89.007999999999996</v>
      </c>
      <c r="P20">
        <v>11.9</v>
      </c>
      <c r="Q20">
        <v>23.5</v>
      </c>
      <c r="R20">
        <v>18.600000000000001</v>
      </c>
      <c r="S20">
        <v>5.39</v>
      </c>
      <c r="T20" s="16">
        <v>17</v>
      </c>
      <c r="U20" s="23">
        <f t="shared" si="1"/>
        <v>1657</v>
      </c>
      <c r="V20" s="16"/>
      <c r="W20" s="109"/>
      <c r="X20" s="109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658476</v>
      </c>
      <c r="E21">
        <v>92428</v>
      </c>
      <c r="F21">
        <v>7.0953249999999999</v>
      </c>
      <c r="G21">
        <v>0</v>
      </c>
      <c r="H21">
        <v>87.918999999999997</v>
      </c>
      <c r="I21">
        <v>18.399999999999999</v>
      </c>
      <c r="J21">
        <v>69.599999999999994</v>
      </c>
      <c r="K21">
        <v>135.6</v>
      </c>
      <c r="L21">
        <v>1.0123</v>
      </c>
      <c r="M21">
        <v>84.944999999999993</v>
      </c>
      <c r="N21">
        <v>90.129000000000005</v>
      </c>
      <c r="O21">
        <v>87.25</v>
      </c>
      <c r="P21">
        <v>13.2</v>
      </c>
      <c r="Q21">
        <v>25.6</v>
      </c>
      <c r="R21">
        <v>18.3</v>
      </c>
      <c r="S21">
        <v>5.39</v>
      </c>
      <c r="T21" s="16">
        <v>16</v>
      </c>
      <c r="U21" s="23">
        <f t="shared" si="1"/>
        <v>1658</v>
      </c>
      <c r="V21" s="16"/>
      <c r="W21" s="109"/>
      <c r="X21" s="109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656818</v>
      </c>
      <c r="E22">
        <v>92195</v>
      </c>
      <c r="F22">
        <v>7.1621410000000001</v>
      </c>
      <c r="G22">
        <v>0</v>
      </c>
      <c r="H22">
        <v>88.421999999999997</v>
      </c>
      <c r="I22">
        <v>19</v>
      </c>
      <c r="J22">
        <v>60.8</v>
      </c>
      <c r="K22">
        <v>135.4</v>
      </c>
      <c r="L22">
        <v>1.0125999999999999</v>
      </c>
      <c r="M22">
        <v>85.418000000000006</v>
      </c>
      <c r="N22">
        <v>91.623000000000005</v>
      </c>
      <c r="O22">
        <v>87.876000000000005</v>
      </c>
      <c r="P22">
        <v>13.7</v>
      </c>
      <c r="Q22">
        <v>26.9</v>
      </c>
      <c r="R22">
        <v>17.2</v>
      </c>
      <c r="S22">
        <v>5.39</v>
      </c>
      <c r="T22" s="16">
        <v>15</v>
      </c>
      <c r="U22" s="23">
        <f t="shared" si="1"/>
        <v>1452</v>
      </c>
      <c r="V22" s="16"/>
      <c r="W22" s="109"/>
      <c r="X22" s="109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655366</v>
      </c>
      <c r="E23">
        <v>91992</v>
      </c>
      <c r="F23">
        <v>7.2747919999999997</v>
      </c>
      <c r="G23">
        <v>0</v>
      </c>
      <c r="H23">
        <v>91.646000000000001</v>
      </c>
      <c r="I23">
        <v>17.899999999999999</v>
      </c>
      <c r="J23">
        <v>24.4</v>
      </c>
      <c r="K23">
        <v>101.8</v>
      </c>
      <c r="L23">
        <v>1.0127999999999999</v>
      </c>
      <c r="M23">
        <v>89.025000000000006</v>
      </c>
      <c r="N23">
        <v>93.519000000000005</v>
      </c>
      <c r="O23">
        <v>89.242999999999995</v>
      </c>
      <c r="P23">
        <v>10.5</v>
      </c>
      <c r="Q23">
        <v>27.7</v>
      </c>
      <c r="R23">
        <v>17.100000000000001</v>
      </c>
      <c r="S23">
        <v>5.39</v>
      </c>
      <c r="T23" s="22">
        <v>14</v>
      </c>
      <c r="U23" s="23">
        <f t="shared" si="1"/>
        <v>577</v>
      </c>
      <c r="V23" s="24">
        <v>15</v>
      </c>
      <c r="W23" s="109"/>
      <c r="X23" s="109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654789</v>
      </c>
      <c r="E24">
        <v>91915</v>
      </c>
      <c r="F24">
        <v>7.6005859999999998</v>
      </c>
      <c r="G24">
        <v>0</v>
      </c>
      <c r="H24">
        <v>91.954999999999998</v>
      </c>
      <c r="I24">
        <v>16.899999999999999</v>
      </c>
      <c r="J24">
        <v>26.4</v>
      </c>
      <c r="K24">
        <v>135.19999999999999</v>
      </c>
      <c r="L24">
        <v>1.0142</v>
      </c>
      <c r="M24">
        <v>90.436999999999998</v>
      </c>
      <c r="N24">
        <v>94.144999999999996</v>
      </c>
      <c r="O24">
        <v>91.837000000000003</v>
      </c>
      <c r="P24">
        <v>11.3</v>
      </c>
      <c r="Q24">
        <v>26</v>
      </c>
      <c r="R24">
        <v>12.1</v>
      </c>
      <c r="S24">
        <v>5.39</v>
      </c>
      <c r="T24" s="16">
        <v>13</v>
      </c>
      <c r="U24" s="23">
        <f t="shared" si="1"/>
        <v>610</v>
      </c>
      <c r="V24" s="16"/>
      <c r="W24" s="109"/>
      <c r="X24" s="109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654179</v>
      </c>
      <c r="E25">
        <v>91832</v>
      </c>
      <c r="F25">
        <v>7.4617509999999996</v>
      </c>
      <c r="G25">
        <v>0</v>
      </c>
      <c r="H25">
        <v>91.531999999999996</v>
      </c>
      <c r="I25">
        <v>17.5</v>
      </c>
      <c r="J25">
        <v>62</v>
      </c>
      <c r="K25">
        <v>138</v>
      </c>
      <c r="L25">
        <v>1.0132000000000001</v>
      </c>
      <c r="M25">
        <v>89.411000000000001</v>
      </c>
      <c r="N25">
        <v>94.277000000000001</v>
      </c>
      <c r="O25">
        <v>91.875</v>
      </c>
      <c r="P25">
        <v>13.4</v>
      </c>
      <c r="Q25">
        <v>24.4</v>
      </c>
      <c r="R25">
        <v>17.3</v>
      </c>
      <c r="S25">
        <v>5.4</v>
      </c>
      <c r="T25" s="16">
        <v>12</v>
      </c>
      <c r="U25" s="23">
        <f t="shared" si="1"/>
        <v>1486</v>
      </c>
      <c r="V25" s="16"/>
      <c r="W25" s="109"/>
      <c r="X25" s="109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652693</v>
      </c>
      <c r="E26">
        <v>91631</v>
      </c>
      <c r="F26">
        <v>7.3187199999999999</v>
      </c>
      <c r="G26">
        <v>0</v>
      </c>
      <c r="H26">
        <v>89.248000000000005</v>
      </c>
      <c r="I26">
        <v>16.5</v>
      </c>
      <c r="J26">
        <v>61.1</v>
      </c>
      <c r="K26">
        <v>134.6</v>
      </c>
      <c r="L26">
        <v>1.0129999999999999</v>
      </c>
      <c r="M26">
        <v>85.975999999999999</v>
      </c>
      <c r="N26">
        <v>92.519000000000005</v>
      </c>
      <c r="O26">
        <v>89.56</v>
      </c>
      <c r="P26">
        <v>13.3</v>
      </c>
      <c r="Q26">
        <v>20</v>
      </c>
      <c r="R26">
        <v>16.2</v>
      </c>
      <c r="S26">
        <v>5.39</v>
      </c>
      <c r="T26" s="16">
        <v>11</v>
      </c>
      <c r="U26" s="23">
        <f t="shared" si="1"/>
        <v>1438</v>
      </c>
      <c r="V26" s="16"/>
      <c r="W26" s="109"/>
      <c r="X26" s="109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651255</v>
      </c>
      <c r="E27">
        <v>91433</v>
      </c>
      <c r="F27">
        <v>7.0626239999999996</v>
      </c>
      <c r="G27">
        <v>0</v>
      </c>
      <c r="H27">
        <v>89.971999999999994</v>
      </c>
      <c r="I27">
        <v>16.8</v>
      </c>
      <c r="J27">
        <v>67.3</v>
      </c>
      <c r="K27">
        <v>139.19999999999999</v>
      </c>
      <c r="L27">
        <v>1.0124</v>
      </c>
      <c r="M27">
        <v>86.1</v>
      </c>
      <c r="N27">
        <v>92.567999999999998</v>
      </c>
      <c r="O27">
        <v>86.308999999999997</v>
      </c>
      <c r="P27">
        <v>13.3</v>
      </c>
      <c r="Q27">
        <v>21.9</v>
      </c>
      <c r="R27">
        <v>16.899999999999999</v>
      </c>
      <c r="S27">
        <v>5.4</v>
      </c>
      <c r="T27" s="16">
        <v>10</v>
      </c>
      <c r="U27" s="23">
        <f t="shared" si="1"/>
        <v>1602</v>
      </c>
      <c r="V27" s="16"/>
      <c r="W27" s="109"/>
      <c r="X27" s="109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649653</v>
      </c>
      <c r="E28">
        <v>91214</v>
      </c>
      <c r="F28">
        <v>7.272634</v>
      </c>
      <c r="G28">
        <v>0</v>
      </c>
      <c r="H28">
        <v>89.046000000000006</v>
      </c>
      <c r="I28">
        <v>17.100000000000001</v>
      </c>
      <c r="J28">
        <v>65.400000000000006</v>
      </c>
      <c r="K28">
        <v>137.9</v>
      </c>
      <c r="L28">
        <v>1.0127999999999999</v>
      </c>
      <c r="M28">
        <v>85.787000000000006</v>
      </c>
      <c r="N28">
        <v>92.552000000000007</v>
      </c>
      <c r="O28">
        <v>89.129000000000005</v>
      </c>
      <c r="P28">
        <v>12.4</v>
      </c>
      <c r="Q28">
        <v>23.2</v>
      </c>
      <c r="R28">
        <v>16.899999999999999</v>
      </c>
      <c r="S28">
        <v>5.39</v>
      </c>
      <c r="T28" s="16">
        <v>9</v>
      </c>
      <c r="U28" s="23">
        <f t="shared" si="1"/>
        <v>1555</v>
      </c>
      <c r="V28" s="16"/>
      <c r="W28" s="109"/>
      <c r="X28" s="109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648098</v>
      </c>
      <c r="E29">
        <v>90999</v>
      </c>
      <c r="F29">
        <v>7.200291</v>
      </c>
      <c r="G29">
        <v>0</v>
      </c>
      <c r="H29">
        <v>88.909000000000006</v>
      </c>
      <c r="I29">
        <v>17.2</v>
      </c>
      <c r="J29">
        <v>58.1</v>
      </c>
      <c r="K29">
        <v>136.6</v>
      </c>
      <c r="L29">
        <v>1.0125</v>
      </c>
      <c r="M29">
        <v>85.736999999999995</v>
      </c>
      <c r="N29">
        <v>91.930999999999997</v>
      </c>
      <c r="O29">
        <v>88.760999999999996</v>
      </c>
      <c r="P29">
        <v>11.7</v>
      </c>
      <c r="Q29">
        <v>23.7</v>
      </c>
      <c r="R29">
        <v>18.2</v>
      </c>
      <c r="S29">
        <v>5.4</v>
      </c>
      <c r="T29" s="16">
        <v>8</v>
      </c>
      <c r="U29" s="23">
        <f t="shared" si="1"/>
        <v>1395</v>
      </c>
      <c r="V29" s="16"/>
      <c r="W29" s="109"/>
      <c r="X29" s="109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646703</v>
      </c>
      <c r="E30">
        <v>90806</v>
      </c>
      <c r="F30">
        <v>6.9670459999999999</v>
      </c>
      <c r="G30">
        <v>0</v>
      </c>
      <c r="H30">
        <v>91.322000000000003</v>
      </c>
      <c r="I30">
        <v>17.5</v>
      </c>
      <c r="J30">
        <v>45.3</v>
      </c>
      <c r="K30">
        <v>135.4</v>
      </c>
      <c r="L30">
        <v>1.012</v>
      </c>
      <c r="M30">
        <v>85.71</v>
      </c>
      <c r="N30">
        <v>93.149000000000001</v>
      </c>
      <c r="O30">
        <v>85.71</v>
      </c>
      <c r="P30">
        <v>12.2</v>
      </c>
      <c r="Q30">
        <v>27.2</v>
      </c>
      <c r="R30">
        <v>19</v>
      </c>
      <c r="S30">
        <v>5.53</v>
      </c>
      <c r="T30" s="22">
        <v>7</v>
      </c>
      <c r="U30" s="23">
        <f t="shared" si="1"/>
        <v>1073</v>
      </c>
      <c r="V30" s="24">
        <v>8</v>
      </c>
      <c r="W30" s="109"/>
      <c r="X30" s="109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645630</v>
      </c>
      <c r="E31">
        <v>90661</v>
      </c>
      <c r="F31">
        <v>7.4299200000000001</v>
      </c>
      <c r="G31">
        <v>0</v>
      </c>
      <c r="H31">
        <v>91.352999999999994</v>
      </c>
      <c r="I31">
        <v>17.8</v>
      </c>
      <c r="J31">
        <v>36</v>
      </c>
      <c r="K31">
        <v>129.69999999999999</v>
      </c>
      <c r="L31">
        <v>1.0127999999999999</v>
      </c>
      <c r="M31">
        <v>87.665000000000006</v>
      </c>
      <c r="N31">
        <v>93.808999999999997</v>
      </c>
      <c r="O31">
        <v>92.203000000000003</v>
      </c>
      <c r="P31">
        <v>12.4</v>
      </c>
      <c r="Q31">
        <v>26.7</v>
      </c>
      <c r="R31">
        <v>19.3</v>
      </c>
      <c r="S31">
        <v>5.54</v>
      </c>
      <c r="T31" s="16">
        <v>6</v>
      </c>
      <c r="U31" s="23">
        <f t="shared" si="1"/>
        <v>838</v>
      </c>
      <c r="V31" s="5"/>
      <c r="W31" s="109"/>
      <c r="X31" s="109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644792</v>
      </c>
      <c r="E32">
        <v>90546</v>
      </c>
      <c r="F32">
        <v>7.2599320000000001</v>
      </c>
      <c r="G32">
        <v>0</v>
      </c>
      <c r="H32">
        <v>90.316999999999993</v>
      </c>
      <c r="I32">
        <v>18.399999999999999</v>
      </c>
      <c r="J32">
        <v>63.3</v>
      </c>
      <c r="K32">
        <v>134.69999999999999</v>
      </c>
      <c r="L32">
        <v>1.0126999999999999</v>
      </c>
      <c r="M32">
        <v>86.495999999999995</v>
      </c>
      <c r="N32">
        <v>92.399000000000001</v>
      </c>
      <c r="O32">
        <v>89.305999999999997</v>
      </c>
      <c r="P32">
        <v>11.7</v>
      </c>
      <c r="Q32">
        <v>27.1</v>
      </c>
      <c r="R32">
        <v>17.7</v>
      </c>
      <c r="S32">
        <v>5.53</v>
      </c>
      <c r="T32" s="16">
        <v>5</v>
      </c>
      <c r="U32" s="23">
        <f t="shared" si="1"/>
        <v>1504</v>
      </c>
      <c r="V32" s="5"/>
      <c r="W32" s="109"/>
      <c r="X32" s="109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643288</v>
      </c>
      <c r="E33">
        <v>90340</v>
      </c>
      <c r="F33">
        <v>7.1426699999999999</v>
      </c>
      <c r="G33">
        <v>0</v>
      </c>
      <c r="H33">
        <v>88.227000000000004</v>
      </c>
      <c r="I33">
        <v>18.2</v>
      </c>
      <c r="J33">
        <v>64.7</v>
      </c>
      <c r="K33">
        <v>140.6</v>
      </c>
      <c r="L33">
        <v>1.0126999999999999</v>
      </c>
      <c r="M33">
        <v>85.78</v>
      </c>
      <c r="N33">
        <v>91.905000000000001</v>
      </c>
      <c r="O33">
        <v>87.046999999999997</v>
      </c>
      <c r="P33">
        <v>11.2</v>
      </c>
      <c r="Q33">
        <v>27.7</v>
      </c>
      <c r="R33">
        <v>15.9</v>
      </c>
      <c r="S33">
        <v>5.53</v>
      </c>
      <c r="T33" s="16">
        <v>4</v>
      </c>
      <c r="U33" s="23">
        <f t="shared" si="1"/>
        <v>1537</v>
      </c>
      <c r="V33" s="5"/>
      <c r="W33" s="109"/>
      <c r="X33" s="109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641751</v>
      </c>
      <c r="E34">
        <v>90125</v>
      </c>
      <c r="F34">
        <v>7.032305</v>
      </c>
      <c r="G34">
        <v>0</v>
      </c>
      <c r="H34">
        <v>87.408000000000001</v>
      </c>
      <c r="I34">
        <v>17.5</v>
      </c>
      <c r="J34">
        <v>63.5</v>
      </c>
      <c r="K34">
        <v>137.80000000000001</v>
      </c>
      <c r="L34">
        <v>1.0122</v>
      </c>
      <c r="M34">
        <v>84.736000000000004</v>
      </c>
      <c r="N34">
        <v>89.838999999999999</v>
      </c>
      <c r="O34">
        <v>86.277000000000001</v>
      </c>
      <c r="P34">
        <v>11.1</v>
      </c>
      <c r="Q34">
        <v>26.7</v>
      </c>
      <c r="R34">
        <v>18</v>
      </c>
      <c r="S34">
        <v>5.53</v>
      </c>
      <c r="T34" s="16">
        <v>3</v>
      </c>
      <c r="U34" s="23">
        <f t="shared" si="1"/>
        <v>1513</v>
      </c>
      <c r="V34" s="5"/>
      <c r="W34" s="238"/>
      <c r="X34" s="136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640238</v>
      </c>
      <c r="E35">
        <v>89912</v>
      </c>
      <c r="F35">
        <v>6.9761660000000001</v>
      </c>
      <c r="G35">
        <v>0</v>
      </c>
      <c r="H35">
        <v>87.715999999999994</v>
      </c>
      <c r="I35">
        <v>17.2</v>
      </c>
      <c r="J35">
        <v>63.2</v>
      </c>
      <c r="K35">
        <v>133.9</v>
      </c>
      <c r="L35">
        <v>1.012</v>
      </c>
      <c r="M35">
        <v>85.38</v>
      </c>
      <c r="N35">
        <v>89.864999999999995</v>
      </c>
      <c r="O35">
        <v>85.685000000000002</v>
      </c>
      <c r="P35">
        <v>10.7</v>
      </c>
      <c r="Q35">
        <v>25.4</v>
      </c>
      <c r="R35">
        <v>18.5</v>
      </c>
      <c r="S35">
        <v>5.53</v>
      </c>
      <c r="T35" s="16">
        <v>2</v>
      </c>
      <c r="U35" s="23">
        <f t="shared" si="1"/>
        <v>1513</v>
      </c>
      <c r="V35" s="5"/>
      <c r="W35" s="120"/>
      <c r="X35" s="109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638725</v>
      </c>
      <c r="E36">
        <v>89700</v>
      </c>
      <c r="F36">
        <v>7.0514960000000002</v>
      </c>
      <c r="G36">
        <v>0</v>
      </c>
      <c r="H36">
        <v>89.274000000000001</v>
      </c>
      <c r="I36">
        <v>18</v>
      </c>
      <c r="J36">
        <v>59.2</v>
      </c>
      <c r="K36">
        <v>136.9</v>
      </c>
      <c r="L36">
        <v>1.0121</v>
      </c>
      <c r="M36">
        <v>86.409000000000006</v>
      </c>
      <c r="N36">
        <v>92.778999999999996</v>
      </c>
      <c r="O36">
        <v>86.884</v>
      </c>
      <c r="P36">
        <v>12.1</v>
      </c>
      <c r="Q36">
        <v>26.4</v>
      </c>
      <c r="R36">
        <v>19</v>
      </c>
      <c r="S36">
        <v>5.54</v>
      </c>
      <c r="T36" s="16">
        <v>1</v>
      </c>
      <c r="U36" s="23">
        <f t="shared" si="1"/>
        <v>1410</v>
      </c>
      <c r="V36" s="5"/>
      <c r="W36" s="120"/>
      <c r="X36" s="109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637315</v>
      </c>
      <c r="E37">
        <v>89505</v>
      </c>
      <c r="F37">
        <v>7.1300679999999996</v>
      </c>
      <c r="G37">
        <v>0</v>
      </c>
      <c r="H37">
        <v>91.424999999999997</v>
      </c>
      <c r="I37">
        <v>19.100000000000001</v>
      </c>
      <c r="J37">
        <v>38.200000000000003</v>
      </c>
      <c r="K37">
        <v>138.80000000000001</v>
      </c>
      <c r="L37">
        <v>1.0123</v>
      </c>
      <c r="M37">
        <v>86.734999999999999</v>
      </c>
      <c r="N37">
        <v>93.367000000000004</v>
      </c>
      <c r="O37">
        <v>87.962000000000003</v>
      </c>
      <c r="P37">
        <v>10.8</v>
      </c>
      <c r="Q37">
        <v>30.5</v>
      </c>
      <c r="R37">
        <v>19</v>
      </c>
      <c r="S37">
        <v>5.53</v>
      </c>
      <c r="T37" s="1"/>
      <c r="U37" s="26"/>
      <c r="V37" s="5"/>
      <c r="W37" s="120"/>
      <c r="X37" s="109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0"/>
      <c r="X38" s="300"/>
      <c r="Y38" s="3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1"/>
      <c r="Y39" s="30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1"/>
      <c r="X40" s="301"/>
      <c r="Y40" s="30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1"/>
      <c r="X41" s="301"/>
      <c r="Y41" s="301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7" sqref="A7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16">
        <v>32</v>
      </c>
      <c r="B6" t="s">
        <v>287</v>
      </c>
      <c r="C6" t="s">
        <v>13</v>
      </c>
      <c r="D6">
        <v>2</v>
      </c>
      <c r="E6">
        <v>0</v>
      </c>
      <c r="F6">
        <v>7.3017940000000001</v>
      </c>
      <c r="G6">
        <v>0</v>
      </c>
      <c r="H6">
        <v>90.337999999999994</v>
      </c>
      <c r="I6">
        <v>22.6</v>
      </c>
      <c r="J6">
        <v>0</v>
      </c>
      <c r="K6">
        <v>0</v>
      </c>
      <c r="T6" s="22">
        <v>31</v>
      </c>
      <c r="U6" s="23">
        <f>D6-D7</f>
        <v>0</v>
      </c>
      <c r="V6" s="4"/>
    </row>
    <row r="7" spans="1:22">
      <c r="A7" s="21">
        <v>31</v>
      </c>
      <c r="B7" t="s">
        <v>286</v>
      </c>
      <c r="C7" t="s">
        <v>13</v>
      </c>
      <c r="D7">
        <v>2</v>
      </c>
      <c r="E7">
        <v>0</v>
      </c>
      <c r="F7">
        <v>7.3017940000000001</v>
      </c>
      <c r="G7">
        <v>0</v>
      </c>
      <c r="H7">
        <v>90.337999999999994</v>
      </c>
      <c r="I7">
        <v>22.6</v>
      </c>
      <c r="J7">
        <v>0</v>
      </c>
      <c r="K7">
        <v>0</v>
      </c>
      <c r="T7" s="22">
        <v>30</v>
      </c>
      <c r="U7" s="23">
        <f>D7-D8</f>
        <v>0</v>
      </c>
      <c r="V7" s="24">
        <v>1</v>
      </c>
    </row>
    <row r="8" spans="1:22">
      <c r="A8" s="16">
        <v>30</v>
      </c>
      <c r="B8" t="s">
        <v>268</v>
      </c>
      <c r="C8" t="s">
        <v>13</v>
      </c>
      <c r="D8">
        <v>2</v>
      </c>
      <c r="E8">
        <v>0</v>
      </c>
      <c r="F8">
        <v>7.1117819999999998</v>
      </c>
      <c r="G8">
        <v>0</v>
      </c>
      <c r="H8">
        <v>90.55</v>
      </c>
      <c r="I8">
        <v>22.5</v>
      </c>
      <c r="J8">
        <v>0</v>
      </c>
      <c r="K8">
        <v>0</v>
      </c>
      <c r="T8" s="16">
        <v>29</v>
      </c>
      <c r="U8" s="23">
        <f>D8-D9</f>
        <v>0</v>
      </c>
      <c r="V8" s="4"/>
    </row>
    <row r="9" spans="1:22" s="25" customFormat="1">
      <c r="A9" s="21">
        <v>29</v>
      </c>
      <c r="B9" t="s">
        <v>255</v>
      </c>
      <c r="C9" t="s">
        <v>13</v>
      </c>
      <c r="D9">
        <v>2</v>
      </c>
      <c r="E9">
        <v>0</v>
      </c>
      <c r="F9">
        <v>7.1765460000000001</v>
      </c>
      <c r="G9">
        <v>0</v>
      </c>
      <c r="H9">
        <v>90.14</v>
      </c>
      <c r="I9">
        <v>22.4</v>
      </c>
      <c r="J9">
        <v>0</v>
      </c>
      <c r="K9">
        <v>0</v>
      </c>
      <c r="L9"/>
      <c r="M9"/>
      <c r="N9"/>
      <c r="O9"/>
      <c r="P9"/>
      <c r="Q9"/>
      <c r="R9"/>
      <c r="S9"/>
      <c r="T9" s="22">
        <v>28</v>
      </c>
      <c r="U9" s="23">
        <f t="shared" ref="U9:U36" si="0">D9-D10</f>
        <v>0</v>
      </c>
      <c r="V9" s="24">
        <v>29</v>
      </c>
    </row>
    <row r="10" spans="1:22">
      <c r="A10" s="16">
        <v>28</v>
      </c>
      <c r="B10" t="s">
        <v>256</v>
      </c>
      <c r="C10" t="s">
        <v>13</v>
      </c>
      <c r="D10">
        <v>2</v>
      </c>
      <c r="E10">
        <v>0</v>
      </c>
      <c r="F10">
        <v>7.2518200000000004</v>
      </c>
      <c r="G10">
        <v>0</v>
      </c>
      <c r="H10">
        <v>89.281000000000006</v>
      </c>
      <c r="I10">
        <v>22.1</v>
      </c>
      <c r="J10">
        <v>0</v>
      </c>
      <c r="K10">
        <v>0</v>
      </c>
      <c r="T10" s="16">
        <v>27</v>
      </c>
      <c r="U10" s="23">
        <f t="shared" si="0"/>
        <v>0</v>
      </c>
      <c r="V10" s="16"/>
    </row>
    <row r="11" spans="1:22">
      <c r="A11" s="16">
        <v>27</v>
      </c>
      <c r="B11" t="s">
        <v>257</v>
      </c>
      <c r="C11" t="s">
        <v>13</v>
      </c>
      <c r="D11">
        <v>2</v>
      </c>
      <c r="E11">
        <v>0</v>
      </c>
      <c r="F11">
        <v>7.1243460000000001</v>
      </c>
      <c r="G11">
        <v>0</v>
      </c>
      <c r="H11">
        <v>94.206999999999994</v>
      </c>
      <c r="I11">
        <v>21.2</v>
      </c>
      <c r="J11">
        <v>0</v>
      </c>
      <c r="K11">
        <v>0</v>
      </c>
      <c r="T11" s="16">
        <v>26</v>
      </c>
      <c r="U11" s="23">
        <f t="shared" si="0"/>
        <v>0</v>
      </c>
      <c r="V11" s="16"/>
    </row>
    <row r="12" spans="1:22">
      <c r="A12" s="16">
        <v>26</v>
      </c>
      <c r="B12" t="s">
        <v>258</v>
      </c>
      <c r="C12" t="s">
        <v>13</v>
      </c>
      <c r="D12">
        <v>2</v>
      </c>
      <c r="E12">
        <v>0</v>
      </c>
      <c r="F12">
        <v>7.8224460000000002</v>
      </c>
      <c r="G12">
        <v>0</v>
      </c>
      <c r="H12">
        <v>93.192999999999998</v>
      </c>
      <c r="I12">
        <v>18.8</v>
      </c>
      <c r="J12">
        <v>0</v>
      </c>
      <c r="K12">
        <v>0</v>
      </c>
      <c r="T12" s="16">
        <v>25</v>
      </c>
      <c r="U12" s="23">
        <f t="shared" si="0"/>
        <v>0</v>
      </c>
      <c r="V12" s="16"/>
    </row>
    <row r="13" spans="1:22">
      <c r="A13" s="16">
        <v>25</v>
      </c>
      <c r="B13" t="s">
        <v>259</v>
      </c>
      <c r="C13" t="s">
        <v>13</v>
      </c>
      <c r="D13">
        <v>2</v>
      </c>
      <c r="E13">
        <v>0</v>
      </c>
      <c r="F13">
        <v>7.5708919999999997</v>
      </c>
      <c r="G13">
        <v>0</v>
      </c>
      <c r="H13">
        <v>91.176000000000002</v>
      </c>
      <c r="I13">
        <v>18.899999999999999</v>
      </c>
      <c r="J13">
        <v>0</v>
      </c>
      <c r="K13">
        <v>0</v>
      </c>
      <c r="T13" s="16">
        <v>24</v>
      </c>
      <c r="U13" s="23">
        <f t="shared" si="0"/>
        <v>0</v>
      </c>
      <c r="V13" s="16"/>
    </row>
    <row r="14" spans="1:22">
      <c r="A14" s="16">
        <v>24</v>
      </c>
      <c r="B14" t="s">
        <v>260</v>
      </c>
      <c r="C14" t="s">
        <v>13</v>
      </c>
      <c r="D14">
        <v>2</v>
      </c>
      <c r="E14">
        <v>0</v>
      </c>
      <c r="F14">
        <v>7.282</v>
      </c>
      <c r="G14">
        <v>0</v>
      </c>
      <c r="H14">
        <v>90.968000000000004</v>
      </c>
      <c r="I14">
        <v>18.600000000000001</v>
      </c>
      <c r="J14">
        <v>0</v>
      </c>
      <c r="K14">
        <v>0</v>
      </c>
      <c r="T14" s="16">
        <v>23</v>
      </c>
      <c r="U14" s="23">
        <f t="shared" si="0"/>
        <v>0</v>
      </c>
      <c r="V14" s="16"/>
    </row>
    <row r="15" spans="1:22">
      <c r="A15" s="16">
        <v>23</v>
      </c>
      <c r="B15" t="s">
        <v>261</v>
      </c>
      <c r="C15" t="s">
        <v>13</v>
      </c>
      <c r="D15">
        <v>2</v>
      </c>
      <c r="E15">
        <v>0</v>
      </c>
      <c r="F15">
        <v>7.3913669999999998</v>
      </c>
      <c r="G15">
        <v>0</v>
      </c>
      <c r="H15">
        <v>90.808999999999997</v>
      </c>
      <c r="I15">
        <v>18.600000000000001</v>
      </c>
      <c r="J15">
        <v>0</v>
      </c>
      <c r="K15">
        <v>0</v>
      </c>
      <c r="T15" s="16">
        <v>22</v>
      </c>
      <c r="U15" s="23">
        <f t="shared" si="0"/>
        <v>0</v>
      </c>
      <c r="V15" s="16"/>
    </row>
    <row r="16" spans="1:22" s="25" customFormat="1">
      <c r="A16" s="21">
        <v>22</v>
      </c>
      <c r="B16" t="s">
        <v>262</v>
      </c>
      <c r="C16" t="s">
        <v>13</v>
      </c>
      <c r="D16">
        <v>2</v>
      </c>
      <c r="E16">
        <v>0</v>
      </c>
      <c r="F16">
        <v>7.334956</v>
      </c>
      <c r="G16">
        <v>0</v>
      </c>
      <c r="H16">
        <v>90.709000000000003</v>
      </c>
      <c r="I16">
        <v>22.6</v>
      </c>
      <c r="J16">
        <v>0</v>
      </c>
      <c r="K16">
        <v>0</v>
      </c>
      <c r="L16"/>
      <c r="M16"/>
      <c r="N16"/>
      <c r="O16"/>
      <c r="P16"/>
      <c r="Q16"/>
      <c r="R16"/>
      <c r="S16"/>
      <c r="T16" s="22">
        <v>21</v>
      </c>
      <c r="U16" s="23">
        <f t="shared" si="0"/>
        <v>0</v>
      </c>
      <c r="V16" s="24">
        <v>22</v>
      </c>
    </row>
    <row r="17" spans="1:22">
      <c r="A17" s="16">
        <v>21</v>
      </c>
      <c r="B17" t="s">
        <v>263</v>
      </c>
      <c r="C17" t="s">
        <v>13</v>
      </c>
      <c r="D17">
        <v>2</v>
      </c>
      <c r="E17">
        <v>0</v>
      </c>
      <c r="F17">
        <v>7.4384269999999999</v>
      </c>
      <c r="G17">
        <v>0</v>
      </c>
      <c r="H17">
        <v>94.635000000000005</v>
      </c>
      <c r="I17">
        <v>22.5</v>
      </c>
      <c r="J17">
        <v>0</v>
      </c>
      <c r="K17">
        <v>0</v>
      </c>
      <c r="T17" s="16">
        <v>20</v>
      </c>
      <c r="U17" s="23">
        <f t="shared" si="0"/>
        <v>0</v>
      </c>
      <c r="V17" s="16"/>
    </row>
    <row r="18" spans="1:22">
      <c r="A18" s="16">
        <v>20</v>
      </c>
      <c r="B18" t="s">
        <v>264</v>
      </c>
      <c r="C18" t="s">
        <v>13</v>
      </c>
      <c r="D18">
        <v>2</v>
      </c>
      <c r="E18">
        <v>0</v>
      </c>
      <c r="F18">
        <v>7.7722429999999996</v>
      </c>
      <c r="G18">
        <v>0</v>
      </c>
      <c r="H18">
        <v>90.14</v>
      </c>
      <c r="I18">
        <v>22.4</v>
      </c>
      <c r="J18">
        <v>0</v>
      </c>
      <c r="K18">
        <v>0</v>
      </c>
      <c r="T18" s="16">
        <v>19</v>
      </c>
      <c r="U18" s="23">
        <f t="shared" si="0"/>
        <v>0</v>
      </c>
      <c r="V18" s="16"/>
    </row>
    <row r="19" spans="1:22">
      <c r="A19" s="16">
        <v>19</v>
      </c>
      <c r="B19" t="s">
        <v>265</v>
      </c>
      <c r="C19" t="s">
        <v>13</v>
      </c>
      <c r="D19">
        <v>2</v>
      </c>
      <c r="E19">
        <v>0</v>
      </c>
      <c r="F19">
        <v>7.4914009999999998</v>
      </c>
      <c r="G19">
        <v>0</v>
      </c>
      <c r="H19">
        <v>89.281000000000006</v>
      </c>
      <c r="I19">
        <v>22.1</v>
      </c>
      <c r="J19">
        <v>0</v>
      </c>
      <c r="K19">
        <v>0</v>
      </c>
      <c r="T19" s="16">
        <v>18</v>
      </c>
      <c r="U19" s="23">
        <f t="shared" si="0"/>
        <v>0</v>
      </c>
      <c r="V19" s="16"/>
    </row>
    <row r="20" spans="1:22">
      <c r="A20" s="16">
        <v>18</v>
      </c>
      <c r="B20" t="s">
        <v>266</v>
      </c>
      <c r="C20" t="s">
        <v>13</v>
      </c>
      <c r="D20">
        <v>2</v>
      </c>
      <c r="E20">
        <v>0</v>
      </c>
      <c r="F20">
        <v>7.4525300000000003</v>
      </c>
      <c r="G20">
        <v>0</v>
      </c>
      <c r="H20">
        <v>94.206999999999994</v>
      </c>
      <c r="I20">
        <v>21.2</v>
      </c>
      <c r="J20">
        <v>0</v>
      </c>
      <c r="K20">
        <v>0</v>
      </c>
      <c r="T20" s="16">
        <v>17</v>
      </c>
      <c r="U20" s="23">
        <f t="shared" si="0"/>
        <v>0</v>
      </c>
      <c r="V20" s="16"/>
    </row>
    <row r="21" spans="1:22">
      <c r="A21" s="16">
        <v>17</v>
      </c>
      <c r="B21" t="s">
        <v>267</v>
      </c>
      <c r="C21" t="s">
        <v>13</v>
      </c>
      <c r="D21">
        <v>2</v>
      </c>
      <c r="E21">
        <v>0</v>
      </c>
      <c r="F21">
        <v>7.4044990000000004</v>
      </c>
      <c r="G21">
        <v>0</v>
      </c>
      <c r="H21">
        <v>93.192999999999998</v>
      </c>
      <c r="I21">
        <v>18.8</v>
      </c>
      <c r="J21">
        <v>0</v>
      </c>
      <c r="K21">
        <v>0</v>
      </c>
      <c r="T21" s="16">
        <v>16</v>
      </c>
      <c r="U21" s="23">
        <f t="shared" si="0"/>
        <v>0</v>
      </c>
      <c r="V21" s="16"/>
    </row>
    <row r="22" spans="1:22">
      <c r="A22" s="16">
        <v>16</v>
      </c>
      <c r="B22" t="s">
        <v>234</v>
      </c>
      <c r="C22" t="s">
        <v>13</v>
      </c>
      <c r="D22">
        <v>2</v>
      </c>
      <c r="E22">
        <v>0</v>
      </c>
      <c r="F22">
        <v>7.5708919999999997</v>
      </c>
      <c r="G22">
        <v>0</v>
      </c>
      <c r="H22">
        <v>91.176000000000002</v>
      </c>
      <c r="I22">
        <v>18.899999999999999</v>
      </c>
      <c r="J22">
        <v>0</v>
      </c>
      <c r="K22">
        <v>0</v>
      </c>
      <c r="T22" s="16">
        <v>15</v>
      </c>
      <c r="U22" s="23">
        <f t="shared" si="0"/>
        <v>0</v>
      </c>
      <c r="V22" s="16"/>
    </row>
    <row r="23" spans="1:22" s="25" customFormat="1">
      <c r="A23" s="21">
        <v>15</v>
      </c>
      <c r="B23" t="s">
        <v>227</v>
      </c>
      <c r="C23" t="s">
        <v>13</v>
      </c>
      <c r="D23">
        <v>2</v>
      </c>
      <c r="E23">
        <v>0</v>
      </c>
      <c r="F23">
        <v>7.282</v>
      </c>
      <c r="G23">
        <v>0</v>
      </c>
      <c r="H23">
        <v>90.968000000000004</v>
      </c>
      <c r="I23">
        <v>18.600000000000001</v>
      </c>
      <c r="J23">
        <v>0</v>
      </c>
      <c r="K23">
        <v>0</v>
      </c>
      <c r="L23"/>
      <c r="M23"/>
      <c r="N23"/>
      <c r="O23"/>
      <c r="P23"/>
      <c r="Q23"/>
      <c r="R23"/>
      <c r="S23"/>
      <c r="T23" s="22">
        <v>14</v>
      </c>
      <c r="U23" s="23">
        <f t="shared" si="0"/>
        <v>0</v>
      </c>
      <c r="V23" s="24">
        <v>15</v>
      </c>
    </row>
    <row r="24" spans="1:22">
      <c r="A24" s="16">
        <v>14</v>
      </c>
      <c r="B24" t="s">
        <v>228</v>
      </c>
      <c r="C24" t="s">
        <v>13</v>
      </c>
      <c r="D24">
        <v>2</v>
      </c>
      <c r="E24">
        <v>0</v>
      </c>
      <c r="F24">
        <v>7.3913669999999998</v>
      </c>
      <c r="G24">
        <v>0</v>
      </c>
      <c r="H24">
        <v>90.808999999999997</v>
      </c>
      <c r="I24">
        <v>22.8</v>
      </c>
      <c r="J24">
        <v>0</v>
      </c>
      <c r="K24">
        <v>0</v>
      </c>
      <c r="T24" s="16">
        <v>13</v>
      </c>
      <c r="U24" s="23">
        <f t="shared" si="0"/>
        <v>0</v>
      </c>
      <c r="V24" s="16"/>
    </row>
    <row r="25" spans="1:22">
      <c r="A25" s="16">
        <v>13</v>
      </c>
      <c r="B25" t="s">
        <v>229</v>
      </c>
      <c r="C25" t="s">
        <v>13</v>
      </c>
      <c r="D25">
        <v>2</v>
      </c>
      <c r="E25">
        <v>0</v>
      </c>
      <c r="F25">
        <v>7.334956</v>
      </c>
      <c r="G25">
        <v>0</v>
      </c>
      <c r="H25">
        <v>90.709000000000003</v>
      </c>
      <c r="I25">
        <v>24.5</v>
      </c>
      <c r="J25">
        <v>0</v>
      </c>
      <c r="K25">
        <v>0</v>
      </c>
      <c r="T25" s="16">
        <v>12</v>
      </c>
      <c r="U25" s="23">
        <f t="shared" si="0"/>
        <v>0</v>
      </c>
      <c r="V25" s="16"/>
    </row>
    <row r="26" spans="1:22">
      <c r="A26" s="16">
        <v>12</v>
      </c>
      <c r="B26" t="s">
        <v>230</v>
      </c>
      <c r="C26" t="s">
        <v>13</v>
      </c>
      <c r="D26">
        <v>2</v>
      </c>
      <c r="E26">
        <v>0</v>
      </c>
      <c r="F26">
        <v>7.4384269999999999</v>
      </c>
      <c r="G26">
        <v>0</v>
      </c>
      <c r="H26">
        <v>94.635000000000005</v>
      </c>
      <c r="I26">
        <v>24.4</v>
      </c>
      <c r="J26">
        <v>0</v>
      </c>
      <c r="K26">
        <v>0</v>
      </c>
      <c r="T26" s="16">
        <v>11</v>
      </c>
      <c r="U26" s="23">
        <f t="shared" si="0"/>
        <v>0</v>
      </c>
      <c r="V26" s="16"/>
    </row>
    <row r="27" spans="1:22">
      <c r="A27" s="16">
        <v>11</v>
      </c>
      <c r="B27" t="s">
        <v>231</v>
      </c>
      <c r="C27" t="s">
        <v>13</v>
      </c>
      <c r="D27">
        <v>2</v>
      </c>
      <c r="E27">
        <v>0</v>
      </c>
      <c r="F27">
        <v>7.7722429999999996</v>
      </c>
      <c r="G27">
        <v>0</v>
      </c>
      <c r="H27">
        <v>93.236999999999995</v>
      </c>
      <c r="I27">
        <v>23.2</v>
      </c>
      <c r="J27">
        <v>0</v>
      </c>
      <c r="K27">
        <v>0</v>
      </c>
      <c r="T27" s="16">
        <v>10</v>
      </c>
      <c r="U27" s="23">
        <f t="shared" si="0"/>
        <v>0</v>
      </c>
      <c r="V27" s="16"/>
    </row>
    <row r="28" spans="1:22">
      <c r="A28" s="16">
        <v>10</v>
      </c>
      <c r="B28" t="s">
        <v>232</v>
      </c>
      <c r="C28" t="s">
        <v>13</v>
      </c>
      <c r="D28">
        <v>2</v>
      </c>
      <c r="E28">
        <v>0</v>
      </c>
      <c r="F28">
        <v>7.4914009999999998</v>
      </c>
      <c r="G28">
        <v>0</v>
      </c>
      <c r="H28">
        <v>91.328000000000003</v>
      </c>
      <c r="I28">
        <v>21.2</v>
      </c>
      <c r="J28">
        <v>0</v>
      </c>
      <c r="K28">
        <v>0</v>
      </c>
      <c r="T28" s="16">
        <v>9</v>
      </c>
      <c r="U28" s="23">
        <f t="shared" si="0"/>
        <v>0</v>
      </c>
      <c r="V28" s="16"/>
    </row>
    <row r="29" spans="1:22">
      <c r="A29" s="16">
        <v>9</v>
      </c>
      <c r="B29" t="s">
        <v>233</v>
      </c>
      <c r="C29" t="s">
        <v>13</v>
      </c>
      <c r="D29">
        <v>2</v>
      </c>
      <c r="E29">
        <v>0</v>
      </c>
      <c r="F29">
        <v>7.4525300000000003</v>
      </c>
      <c r="G29">
        <v>0</v>
      </c>
      <c r="H29">
        <v>90.369</v>
      </c>
      <c r="I29">
        <v>14.9</v>
      </c>
      <c r="J29">
        <v>0</v>
      </c>
      <c r="K29">
        <v>0</v>
      </c>
      <c r="T29" s="16">
        <v>8</v>
      </c>
      <c r="U29" s="23">
        <f t="shared" si="0"/>
        <v>0</v>
      </c>
      <c r="V29" s="16"/>
    </row>
    <row r="30" spans="1:22" s="25" customFormat="1">
      <c r="A30" s="21">
        <v>8</v>
      </c>
      <c r="B30" t="s">
        <v>205</v>
      </c>
      <c r="C30" t="s">
        <v>13</v>
      </c>
      <c r="D30">
        <v>2</v>
      </c>
      <c r="E30">
        <v>0</v>
      </c>
      <c r="F30">
        <v>7.4044990000000004</v>
      </c>
      <c r="G30">
        <v>0</v>
      </c>
      <c r="H30">
        <v>91.210999999999999</v>
      </c>
      <c r="I30">
        <v>18.100000000000001</v>
      </c>
      <c r="J30">
        <v>0</v>
      </c>
      <c r="K30">
        <v>0</v>
      </c>
      <c r="L30"/>
      <c r="M30"/>
      <c r="N30"/>
      <c r="O30"/>
      <c r="P30"/>
      <c r="Q30"/>
      <c r="R30"/>
      <c r="S30"/>
      <c r="T30" s="22">
        <v>7</v>
      </c>
      <c r="U30" s="23">
        <f t="shared" si="0"/>
        <v>0</v>
      </c>
      <c r="V30" s="24">
        <v>8</v>
      </c>
    </row>
    <row r="31" spans="1:22">
      <c r="A31" s="16">
        <v>7</v>
      </c>
      <c r="B31" t="s">
        <v>206</v>
      </c>
      <c r="C31" t="s">
        <v>13</v>
      </c>
      <c r="D31">
        <v>2</v>
      </c>
      <c r="E31">
        <v>0</v>
      </c>
      <c r="F31">
        <v>7.5473379999999999</v>
      </c>
      <c r="G31">
        <v>0</v>
      </c>
      <c r="H31">
        <v>91.694999999999993</v>
      </c>
      <c r="I31">
        <v>21.5</v>
      </c>
      <c r="J31">
        <v>0</v>
      </c>
      <c r="K31">
        <v>0</v>
      </c>
      <c r="T31" s="16">
        <v>6</v>
      </c>
      <c r="U31" s="23">
        <f t="shared" si="0"/>
        <v>0</v>
      </c>
      <c r="V31" s="5"/>
    </row>
    <row r="32" spans="1:22">
      <c r="A32" s="16">
        <v>6</v>
      </c>
      <c r="B32" t="s">
        <v>207</v>
      </c>
      <c r="C32" t="s">
        <v>13</v>
      </c>
      <c r="D32">
        <v>2</v>
      </c>
      <c r="E32">
        <v>0</v>
      </c>
      <c r="F32">
        <v>7.3257669999999999</v>
      </c>
      <c r="G32">
        <v>0</v>
      </c>
      <c r="H32">
        <v>91.912000000000006</v>
      </c>
      <c r="I32">
        <v>21.4</v>
      </c>
      <c r="J32">
        <v>0</v>
      </c>
      <c r="K32">
        <v>0</v>
      </c>
      <c r="T32" s="16">
        <v>5</v>
      </c>
      <c r="U32" s="23">
        <f t="shared" si="0"/>
        <v>0</v>
      </c>
      <c r="V32" s="5"/>
    </row>
    <row r="33" spans="1:22">
      <c r="A33" s="16">
        <v>5</v>
      </c>
      <c r="B33" t="s">
        <v>208</v>
      </c>
      <c r="C33" t="s">
        <v>13</v>
      </c>
      <c r="D33">
        <v>2</v>
      </c>
      <c r="E33">
        <v>0</v>
      </c>
      <c r="F33">
        <v>7.4836520000000002</v>
      </c>
      <c r="G33">
        <v>0</v>
      </c>
      <c r="H33">
        <v>94.995000000000005</v>
      </c>
      <c r="I33">
        <v>19.100000000000001</v>
      </c>
      <c r="J33">
        <v>0</v>
      </c>
      <c r="K33">
        <v>0</v>
      </c>
      <c r="T33" s="16">
        <v>4</v>
      </c>
      <c r="U33" s="23">
        <f t="shared" si="0"/>
        <v>0</v>
      </c>
      <c r="V33" s="5"/>
    </row>
    <row r="34" spans="1:22">
      <c r="A34" s="16">
        <v>4</v>
      </c>
      <c r="B34" t="s">
        <v>209</v>
      </c>
      <c r="C34" t="s">
        <v>13</v>
      </c>
      <c r="D34">
        <v>2</v>
      </c>
      <c r="E34">
        <v>0</v>
      </c>
      <c r="F34">
        <v>7.9346680000000003</v>
      </c>
      <c r="G34">
        <v>0</v>
      </c>
      <c r="H34">
        <v>93.031000000000006</v>
      </c>
      <c r="I34">
        <v>17.7</v>
      </c>
      <c r="J34">
        <v>0</v>
      </c>
      <c r="K34">
        <v>0</v>
      </c>
      <c r="T34" s="16">
        <v>3</v>
      </c>
      <c r="U34" s="23">
        <f t="shared" si="0"/>
        <v>0</v>
      </c>
      <c r="V34" s="5"/>
    </row>
    <row r="35" spans="1:22">
      <c r="A35" s="16">
        <v>3</v>
      </c>
      <c r="B35" t="s">
        <v>210</v>
      </c>
      <c r="C35" t="s">
        <v>13</v>
      </c>
      <c r="D35">
        <v>2</v>
      </c>
      <c r="E35">
        <v>0</v>
      </c>
      <c r="F35">
        <v>7.6469389999999997</v>
      </c>
      <c r="G35">
        <v>0</v>
      </c>
      <c r="H35">
        <v>91.290999999999997</v>
      </c>
      <c r="I35">
        <v>18</v>
      </c>
      <c r="J35">
        <v>0</v>
      </c>
      <c r="K35">
        <v>0</v>
      </c>
      <c r="T35" s="16">
        <v>2</v>
      </c>
      <c r="U35" s="23">
        <f t="shared" si="0"/>
        <v>0</v>
      </c>
      <c r="V35" s="5"/>
    </row>
    <row r="36" spans="1:22">
      <c r="A36" s="16">
        <v>2</v>
      </c>
      <c r="B36" t="s">
        <v>211</v>
      </c>
      <c r="C36" t="s">
        <v>13</v>
      </c>
      <c r="D36">
        <v>2</v>
      </c>
      <c r="E36">
        <v>0</v>
      </c>
      <c r="F36">
        <v>7.4249729999999996</v>
      </c>
      <c r="G36">
        <v>0</v>
      </c>
      <c r="H36">
        <v>94.185000000000002</v>
      </c>
      <c r="I36">
        <v>18.7</v>
      </c>
      <c r="J36">
        <v>0</v>
      </c>
      <c r="K36">
        <v>0</v>
      </c>
      <c r="T36" s="16">
        <v>1</v>
      </c>
      <c r="U36" s="23">
        <f t="shared" si="0"/>
        <v>0</v>
      </c>
      <c r="V36" s="5"/>
    </row>
    <row r="37" spans="1:22">
      <c r="A37" s="16">
        <v>1</v>
      </c>
      <c r="B37" t="s">
        <v>197</v>
      </c>
      <c r="C37" t="s">
        <v>13</v>
      </c>
      <c r="D37">
        <v>2</v>
      </c>
      <c r="E37">
        <v>0</v>
      </c>
      <c r="F37">
        <v>7.8082700000000003</v>
      </c>
      <c r="G37">
        <v>0</v>
      </c>
      <c r="H37">
        <v>91.41</v>
      </c>
      <c r="I37">
        <v>19.2</v>
      </c>
      <c r="J37">
        <v>0</v>
      </c>
      <c r="K37">
        <v>0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8" t="s">
        <v>127</v>
      </c>
      <c r="X1" s="298" t="s">
        <v>128</v>
      </c>
      <c r="Y1" s="299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8"/>
      <c r="X2" s="298"/>
      <c r="Y2" s="299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8"/>
      <c r="X3" s="298"/>
      <c r="Y3" s="299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8"/>
      <c r="X4" s="298"/>
      <c r="Y4" s="29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8"/>
      <c r="X5" s="298"/>
      <c r="Y5" s="299"/>
    </row>
    <row r="6" spans="1:25">
      <c r="A6" s="21">
        <v>32</v>
      </c>
      <c r="D6">
        <v>955881</v>
      </c>
      <c r="T6" s="22">
        <v>31</v>
      </c>
      <c r="U6" s="23">
        <f>D6-D7</f>
        <v>330</v>
      </c>
      <c r="V6" s="4"/>
      <c r="W6" s="239"/>
      <c r="X6" s="239"/>
      <c r="Y6" s="248"/>
    </row>
    <row r="7" spans="1:25">
      <c r="A7" s="21">
        <v>31</v>
      </c>
      <c r="D7">
        <v>955551</v>
      </c>
      <c r="T7" s="22">
        <v>30</v>
      </c>
      <c r="U7" s="23">
        <f>D7-D8</f>
        <v>792</v>
      </c>
      <c r="V7" s="24">
        <v>1</v>
      </c>
      <c r="W7" s="122"/>
      <c r="X7" s="122"/>
      <c r="Y7" s="237">
        <f t="shared" ref="Y7:Y36" si="0">((X7*100)/D7)-100</f>
        <v>-100</v>
      </c>
    </row>
    <row r="8" spans="1:25">
      <c r="A8" s="16">
        <v>30</v>
      </c>
      <c r="D8">
        <v>954759</v>
      </c>
      <c r="T8" s="16">
        <v>29</v>
      </c>
      <c r="U8" s="23">
        <f>D8-D9</f>
        <v>173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954586</v>
      </c>
      <c r="E9">
        <v>278266</v>
      </c>
      <c r="F9">
        <v>7.0606949999999999</v>
      </c>
      <c r="G9">
        <v>0</v>
      </c>
      <c r="H9">
        <v>98.364000000000004</v>
      </c>
      <c r="I9">
        <v>14.8</v>
      </c>
      <c r="J9">
        <v>4.3</v>
      </c>
      <c r="K9">
        <v>137.5</v>
      </c>
      <c r="L9">
        <v>1.0137</v>
      </c>
      <c r="M9">
        <v>97.259</v>
      </c>
      <c r="N9">
        <v>99.981999999999999</v>
      </c>
      <c r="O9">
        <v>98.046999999999997</v>
      </c>
      <c r="P9">
        <v>5</v>
      </c>
      <c r="Q9">
        <v>25.5</v>
      </c>
      <c r="R9">
        <v>15</v>
      </c>
      <c r="S9">
        <v>5.23</v>
      </c>
      <c r="T9" s="22">
        <v>28</v>
      </c>
      <c r="U9" s="23">
        <f t="shared" ref="U9:U36" si="1">D9-D10</f>
        <v>103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954483</v>
      </c>
      <c r="E10">
        <v>278252</v>
      </c>
      <c r="F10">
        <v>7.1724180000000004</v>
      </c>
      <c r="G10">
        <v>0</v>
      </c>
      <c r="H10">
        <v>98.597999999999999</v>
      </c>
      <c r="I10">
        <v>16.7</v>
      </c>
      <c r="J10">
        <v>0</v>
      </c>
      <c r="K10">
        <v>0</v>
      </c>
      <c r="L10">
        <v>1.0145999999999999</v>
      </c>
      <c r="M10">
        <v>97.379000000000005</v>
      </c>
      <c r="N10">
        <v>100.089</v>
      </c>
      <c r="O10">
        <v>97.855000000000004</v>
      </c>
      <c r="P10">
        <v>8.4</v>
      </c>
      <c r="Q10">
        <v>29.7</v>
      </c>
      <c r="R10">
        <v>10.199999999999999</v>
      </c>
      <c r="S10">
        <v>5.23</v>
      </c>
      <c r="T10" s="16">
        <v>27</v>
      </c>
      <c r="U10" s="23">
        <f t="shared" si="1"/>
        <v>0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954483</v>
      </c>
      <c r="E11">
        <v>278252</v>
      </c>
      <c r="F11">
        <v>7.2151620000000003</v>
      </c>
      <c r="G11">
        <v>0</v>
      </c>
      <c r="H11">
        <v>98.605000000000004</v>
      </c>
      <c r="I11">
        <v>14.4</v>
      </c>
      <c r="J11">
        <v>0</v>
      </c>
      <c r="K11">
        <v>0</v>
      </c>
      <c r="L11">
        <v>1.0146999999999999</v>
      </c>
      <c r="M11">
        <v>97.33</v>
      </c>
      <c r="N11">
        <v>99.718999999999994</v>
      </c>
      <c r="O11">
        <v>98.350999999999999</v>
      </c>
      <c r="P11">
        <v>6.3</v>
      </c>
      <c r="Q11">
        <v>23</v>
      </c>
      <c r="R11">
        <v>10</v>
      </c>
      <c r="S11">
        <v>5.23</v>
      </c>
      <c r="T11" s="16">
        <v>26</v>
      </c>
      <c r="U11" s="23">
        <f t="shared" si="1"/>
        <v>0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954483</v>
      </c>
      <c r="E12">
        <v>278252</v>
      </c>
      <c r="F12">
        <v>7.1898999999999997</v>
      </c>
      <c r="G12">
        <v>0</v>
      </c>
      <c r="H12">
        <v>99.460999999999999</v>
      </c>
      <c r="I12">
        <v>14.8</v>
      </c>
      <c r="J12">
        <v>0</v>
      </c>
      <c r="K12">
        <v>0</v>
      </c>
      <c r="L12">
        <v>1.0144</v>
      </c>
      <c r="M12">
        <v>97.787999999999997</v>
      </c>
      <c r="N12">
        <v>100.857</v>
      </c>
      <c r="O12">
        <v>98.533000000000001</v>
      </c>
      <c r="P12">
        <v>7.8</v>
      </c>
      <c r="Q12">
        <v>25.2</v>
      </c>
      <c r="R12">
        <v>11.4</v>
      </c>
      <c r="S12">
        <v>5.23</v>
      </c>
      <c r="T12" s="16">
        <v>25</v>
      </c>
      <c r="U12" s="23">
        <f t="shared" si="1"/>
        <v>0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954483</v>
      </c>
      <c r="E13">
        <v>278252</v>
      </c>
      <c r="F13">
        <v>7.2045409999999999</v>
      </c>
      <c r="G13">
        <v>0</v>
      </c>
      <c r="H13">
        <v>98.215000000000003</v>
      </c>
      <c r="I13">
        <v>13</v>
      </c>
      <c r="J13">
        <v>0</v>
      </c>
      <c r="K13">
        <v>0</v>
      </c>
      <c r="L13">
        <v>1.0147999999999999</v>
      </c>
      <c r="M13">
        <v>96.296000000000006</v>
      </c>
      <c r="N13">
        <v>100.89400000000001</v>
      </c>
      <c r="O13">
        <v>97.863</v>
      </c>
      <c r="P13">
        <v>7.5</v>
      </c>
      <c r="Q13">
        <v>21.7</v>
      </c>
      <c r="R13">
        <v>9</v>
      </c>
      <c r="S13">
        <v>5.23</v>
      </c>
      <c r="T13" s="16">
        <v>24</v>
      </c>
      <c r="U13" s="23">
        <f t="shared" si="1"/>
        <v>0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954483</v>
      </c>
      <c r="E14">
        <v>278252</v>
      </c>
      <c r="F14">
        <v>7.1440789999999996</v>
      </c>
      <c r="G14">
        <v>0</v>
      </c>
      <c r="H14">
        <v>97.427999999999997</v>
      </c>
      <c r="I14">
        <v>16.399999999999999</v>
      </c>
      <c r="J14">
        <v>69.900000000000006</v>
      </c>
      <c r="K14">
        <v>294.2</v>
      </c>
      <c r="L14">
        <v>1.0142</v>
      </c>
      <c r="M14">
        <v>94.590999999999994</v>
      </c>
      <c r="N14">
        <v>100.52800000000001</v>
      </c>
      <c r="O14">
        <v>98.287000000000006</v>
      </c>
      <c r="P14">
        <v>12.1</v>
      </c>
      <c r="Q14">
        <v>20</v>
      </c>
      <c r="R14">
        <v>12.5</v>
      </c>
      <c r="S14">
        <v>5.23</v>
      </c>
      <c r="T14" s="16">
        <v>23</v>
      </c>
      <c r="U14" s="23">
        <f t="shared" si="1"/>
        <v>1620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952863</v>
      </c>
      <c r="E15">
        <v>278018</v>
      </c>
      <c r="F15">
        <v>7.179354</v>
      </c>
      <c r="G15">
        <v>0</v>
      </c>
      <c r="H15">
        <v>100.572</v>
      </c>
      <c r="I15">
        <v>16.7</v>
      </c>
      <c r="J15">
        <v>51.1</v>
      </c>
      <c r="K15">
        <v>298.8</v>
      </c>
      <c r="L15">
        <v>1.0137</v>
      </c>
      <c r="M15">
        <v>98.716999999999999</v>
      </c>
      <c r="N15">
        <v>101.80500000000001</v>
      </c>
      <c r="O15">
        <v>100.238</v>
      </c>
      <c r="P15">
        <v>11.1</v>
      </c>
      <c r="Q15">
        <v>22</v>
      </c>
      <c r="R15">
        <v>16.600000000000001</v>
      </c>
      <c r="S15">
        <v>5.24</v>
      </c>
      <c r="T15" s="16">
        <v>22</v>
      </c>
      <c r="U15" s="23">
        <f t="shared" si="1"/>
        <v>1184</v>
      </c>
      <c r="V15" s="16"/>
      <c r="W15" s="122"/>
      <c r="X15" s="122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951679</v>
      </c>
      <c r="E16">
        <v>277853</v>
      </c>
      <c r="F16">
        <v>7.0898750000000001</v>
      </c>
      <c r="G16">
        <v>0</v>
      </c>
      <c r="H16">
        <v>101.02500000000001</v>
      </c>
      <c r="I16">
        <v>16.100000000000001</v>
      </c>
      <c r="J16">
        <v>15.9</v>
      </c>
      <c r="K16">
        <v>304.3</v>
      </c>
      <c r="L16">
        <v>1.0134000000000001</v>
      </c>
      <c r="M16">
        <v>98.465000000000003</v>
      </c>
      <c r="N16">
        <v>102.71599999999999</v>
      </c>
      <c r="O16">
        <v>99.247</v>
      </c>
      <c r="P16">
        <v>8.1999999999999993</v>
      </c>
      <c r="Q16">
        <v>25.9</v>
      </c>
      <c r="R16">
        <v>17.2</v>
      </c>
      <c r="S16">
        <v>5.24</v>
      </c>
      <c r="T16" s="22">
        <v>21</v>
      </c>
      <c r="U16" s="23">
        <f t="shared" si="1"/>
        <v>341</v>
      </c>
      <c r="V16" s="24">
        <v>22</v>
      </c>
      <c r="W16" s="109"/>
      <c r="X16" s="109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951338</v>
      </c>
      <c r="E17">
        <v>277806</v>
      </c>
      <c r="F17">
        <v>7.4568240000000001</v>
      </c>
      <c r="G17">
        <v>0</v>
      </c>
      <c r="H17">
        <v>100.961</v>
      </c>
      <c r="I17">
        <v>18</v>
      </c>
      <c r="J17">
        <v>21.5</v>
      </c>
      <c r="K17">
        <v>262.8</v>
      </c>
      <c r="L17">
        <v>1.0149999999999999</v>
      </c>
      <c r="M17">
        <v>98.266999999999996</v>
      </c>
      <c r="N17">
        <v>103.03700000000001</v>
      </c>
      <c r="O17">
        <v>102.251</v>
      </c>
      <c r="P17">
        <v>9.5</v>
      </c>
      <c r="Q17">
        <v>28</v>
      </c>
      <c r="R17">
        <v>11.7</v>
      </c>
      <c r="S17">
        <v>5.24</v>
      </c>
      <c r="T17" s="16">
        <v>20</v>
      </c>
      <c r="U17" s="23">
        <f t="shared" si="1"/>
        <v>504</v>
      </c>
      <c r="V17" s="16"/>
      <c r="W17" s="109"/>
      <c r="X17" s="109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950834</v>
      </c>
      <c r="E18">
        <v>277734</v>
      </c>
      <c r="F18">
        <v>7.107971</v>
      </c>
      <c r="G18">
        <v>0</v>
      </c>
      <c r="H18">
        <v>99.722999999999999</v>
      </c>
      <c r="I18">
        <v>18.100000000000001</v>
      </c>
      <c r="J18">
        <v>93.9</v>
      </c>
      <c r="K18">
        <v>277.39999999999998</v>
      </c>
      <c r="L18">
        <v>1.0135000000000001</v>
      </c>
      <c r="M18">
        <v>72.286000000000001</v>
      </c>
      <c r="N18">
        <v>105.571</v>
      </c>
      <c r="O18">
        <v>99.287999999999997</v>
      </c>
      <c r="P18">
        <v>13.4</v>
      </c>
      <c r="Q18">
        <v>23.7</v>
      </c>
      <c r="R18">
        <v>16.600000000000001</v>
      </c>
      <c r="S18">
        <v>5.24</v>
      </c>
      <c r="T18" s="16">
        <v>19</v>
      </c>
      <c r="U18" s="23">
        <f t="shared" si="1"/>
        <v>2205</v>
      </c>
      <c r="V18" s="16"/>
      <c r="W18" s="109"/>
      <c r="X18" s="109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948629</v>
      </c>
      <c r="E19">
        <v>277423</v>
      </c>
      <c r="F19">
        <v>7.2484029999999997</v>
      </c>
      <c r="G19">
        <v>0</v>
      </c>
      <c r="H19">
        <v>101.197</v>
      </c>
      <c r="I19">
        <v>18</v>
      </c>
      <c r="J19">
        <v>78</v>
      </c>
      <c r="K19">
        <v>294.89999999999998</v>
      </c>
      <c r="L19">
        <v>1.0136000000000001</v>
      </c>
      <c r="M19">
        <v>98.313999999999993</v>
      </c>
      <c r="N19">
        <v>104.154</v>
      </c>
      <c r="O19">
        <v>101.88200000000001</v>
      </c>
      <c r="P19">
        <v>12.9</v>
      </c>
      <c r="Q19">
        <v>23.9</v>
      </c>
      <c r="R19">
        <v>18.5</v>
      </c>
      <c r="S19">
        <v>5.24</v>
      </c>
      <c r="T19" s="16">
        <v>18</v>
      </c>
      <c r="U19" s="23">
        <f t="shared" si="1"/>
        <v>1821</v>
      </c>
      <c r="V19" s="16"/>
      <c r="W19" s="109"/>
      <c r="X19" s="109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946808</v>
      </c>
      <c r="E20">
        <v>277169</v>
      </c>
      <c r="F20">
        <v>7.1858890000000004</v>
      </c>
      <c r="G20">
        <v>0</v>
      </c>
      <c r="H20">
        <v>101.023</v>
      </c>
      <c r="I20">
        <v>17</v>
      </c>
      <c r="J20">
        <v>73.7</v>
      </c>
      <c r="K20">
        <v>291.3</v>
      </c>
      <c r="L20">
        <v>1.0136000000000001</v>
      </c>
      <c r="M20">
        <v>97.284999999999997</v>
      </c>
      <c r="N20">
        <v>103.361</v>
      </c>
      <c r="O20">
        <v>100.70399999999999</v>
      </c>
      <c r="P20">
        <v>11.4</v>
      </c>
      <c r="Q20">
        <v>22.6</v>
      </c>
      <c r="R20">
        <v>17.600000000000001</v>
      </c>
      <c r="S20">
        <v>5.24</v>
      </c>
      <c r="T20" s="16">
        <v>17</v>
      </c>
      <c r="U20" s="23">
        <f t="shared" si="1"/>
        <v>1717</v>
      </c>
      <c r="V20" s="16"/>
      <c r="W20" s="109"/>
      <c r="X20" s="109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945091</v>
      </c>
      <c r="E21">
        <v>276931</v>
      </c>
      <c r="F21">
        <v>7.074408</v>
      </c>
      <c r="G21">
        <v>0</v>
      </c>
      <c r="H21">
        <v>99.76</v>
      </c>
      <c r="I21">
        <v>17.5</v>
      </c>
      <c r="J21">
        <v>71.599999999999994</v>
      </c>
      <c r="K21">
        <v>284.89999999999998</v>
      </c>
      <c r="L21">
        <v>1.0133000000000001</v>
      </c>
      <c r="M21">
        <v>97.138000000000005</v>
      </c>
      <c r="N21">
        <v>101.71</v>
      </c>
      <c r="O21">
        <v>99.188000000000002</v>
      </c>
      <c r="P21">
        <v>12</v>
      </c>
      <c r="Q21">
        <v>24.3</v>
      </c>
      <c r="R21">
        <v>17.7</v>
      </c>
      <c r="S21">
        <v>5.24</v>
      </c>
      <c r="T21" s="16">
        <v>16</v>
      </c>
      <c r="U21" s="23">
        <f t="shared" si="1"/>
        <v>1665</v>
      </c>
      <c r="V21" s="16"/>
      <c r="W21" s="109"/>
      <c r="X21" s="109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943426</v>
      </c>
      <c r="E22">
        <v>276696</v>
      </c>
      <c r="F22">
        <v>7.1488050000000003</v>
      </c>
      <c r="G22">
        <v>0</v>
      </c>
      <c r="H22">
        <v>100.111</v>
      </c>
      <c r="I22">
        <v>18</v>
      </c>
      <c r="J22">
        <v>72.8</v>
      </c>
      <c r="K22">
        <v>298.10000000000002</v>
      </c>
      <c r="L22">
        <v>1.0137</v>
      </c>
      <c r="M22">
        <v>97.120999999999995</v>
      </c>
      <c r="N22">
        <v>103.107</v>
      </c>
      <c r="O22">
        <v>99.608000000000004</v>
      </c>
      <c r="P22">
        <v>12.7</v>
      </c>
      <c r="Q22">
        <v>24.9</v>
      </c>
      <c r="R22">
        <v>16</v>
      </c>
      <c r="S22">
        <v>5.24</v>
      </c>
      <c r="T22" s="16">
        <v>15</v>
      </c>
      <c r="U22" s="23">
        <f t="shared" si="1"/>
        <v>1691</v>
      </c>
      <c r="V22" s="16"/>
      <c r="W22" s="109"/>
      <c r="X22" s="109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941735</v>
      </c>
      <c r="E23">
        <v>276458</v>
      </c>
      <c r="F23">
        <v>7.2097179999999996</v>
      </c>
      <c r="G23">
        <v>0</v>
      </c>
      <c r="H23">
        <v>103.214</v>
      </c>
      <c r="I23">
        <v>17.5</v>
      </c>
      <c r="J23">
        <v>39.9</v>
      </c>
      <c r="K23">
        <v>291.7</v>
      </c>
      <c r="L23">
        <v>1.0137</v>
      </c>
      <c r="M23">
        <v>100.598</v>
      </c>
      <c r="N23">
        <v>104.89400000000001</v>
      </c>
      <c r="O23">
        <v>100.828</v>
      </c>
      <c r="P23">
        <v>12.2</v>
      </c>
      <c r="Q23">
        <v>26.8</v>
      </c>
      <c r="R23">
        <v>17</v>
      </c>
      <c r="S23">
        <v>5.24</v>
      </c>
      <c r="T23" s="22">
        <v>14</v>
      </c>
      <c r="U23" s="23">
        <f t="shared" si="1"/>
        <v>907</v>
      </c>
      <c r="V23" s="24">
        <v>15</v>
      </c>
      <c r="W23" s="109"/>
      <c r="X23" s="109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940828</v>
      </c>
      <c r="E24">
        <v>276337</v>
      </c>
      <c r="F24">
        <v>7.49878</v>
      </c>
      <c r="G24">
        <v>0</v>
      </c>
      <c r="H24">
        <v>103.512</v>
      </c>
      <c r="I24">
        <v>16.600000000000001</v>
      </c>
      <c r="J24">
        <v>22.6</v>
      </c>
      <c r="K24">
        <v>161.4</v>
      </c>
      <c r="L24">
        <v>1.0148999999999999</v>
      </c>
      <c r="M24">
        <v>102.15600000000001</v>
      </c>
      <c r="N24">
        <v>105.495</v>
      </c>
      <c r="O24">
        <v>103.402</v>
      </c>
      <c r="P24">
        <v>11.6</v>
      </c>
      <c r="Q24">
        <v>25.4</v>
      </c>
      <c r="R24">
        <v>13.3</v>
      </c>
      <c r="S24">
        <v>5.24</v>
      </c>
      <c r="T24" s="16">
        <v>13</v>
      </c>
      <c r="U24" s="23">
        <f t="shared" si="1"/>
        <v>408</v>
      </c>
      <c r="V24" s="16"/>
      <c r="W24" s="109"/>
      <c r="X24" s="109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940420</v>
      </c>
      <c r="E25">
        <v>276281</v>
      </c>
      <c r="F25">
        <v>7.5537989999999997</v>
      </c>
      <c r="G25">
        <v>0</v>
      </c>
      <c r="H25">
        <v>103.151</v>
      </c>
      <c r="I25">
        <v>15.7</v>
      </c>
      <c r="J25">
        <v>0.4</v>
      </c>
      <c r="K25">
        <v>89.4</v>
      </c>
      <c r="L25">
        <v>1.0152000000000001</v>
      </c>
      <c r="M25">
        <v>101.09399999999999</v>
      </c>
      <c r="N25">
        <v>105.795</v>
      </c>
      <c r="O25">
        <v>103.639</v>
      </c>
      <c r="P25">
        <v>8.9</v>
      </c>
      <c r="Q25">
        <v>28.6</v>
      </c>
      <c r="R25">
        <v>12</v>
      </c>
      <c r="S25">
        <v>5.24</v>
      </c>
      <c r="T25" s="16">
        <v>12</v>
      </c>
      <c r="U25" s="23">
        <f t="shared" si="1"/>
        <v>7</v>
      </c>
      <c r="V25" s="16"/>
      <c r="W25" s="109"/>
      <c r="X25" s="109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940413</v>
      </c>
      <c r="E26">
        <v>276280</v>
      </c>
      <c r="F26">
        <v>7.3625179999999997</v>
      </c>
      <c r="G26">
        <v>0</v>
      </c>
      <c r="H26">
        <v>100.92100000000001</v>
      </c>
      <c r="I26">
        <v>14.3</v>
      </c>
      <c r="J26">
        <v>45.8</v>
      </c>
      <c r="K26">
        <v>277.8</v>
      </c>
      <c r="L26">
        <v>1.0146999999999999</v>
      </c>
      <c r="M26">
        <v>97.846000000000004</v>
      </c>
      <c r="N26">
        <v>103.99299999999999</v>
      </c>
      <c r="O26">
        <v>101.258</v>
      </c>
      <c r="P26">
        <v>9</v>
      </c>
      <c r="Q26">
        <v>19.8</v>
      </c>
      <c r="R26">
        <v>12.5</v>
      </c>
      <c r="S26">
        <v>5.24</v>
      </c>
      <c r="T26" s="16">
        <v>11</v>
      </c>
      <c r="U26" s="23">
        <f t="shared" si="1"/>
        <v>1068</v>
      </c>
      <c r="V26" s="16"/>
      <c r="W26" s="109"/>
      <c r="X26" s="109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939345</v>
      </c>
      <c r="E27">
        <v>276131</v>
      </c>
      <c r="F27">
        <v>7.0397930000000004</v>
      </c>
      <c r="G27">
        <v>0</v>
      </c>
      <c r="H27">
        <v>101.505</v>
      </c>
      <c r="I27">
        <v>16</v>
      </c>
      <c r="J27">
        <v>74.5</v>
      </c>
      <c r="K27">
        <v>296.89999999999998</v>
      </c>
      <c r="L27">
        <v>1.0135000000000001</v>
      </c>
      <c r="M27">
        <v>97.872</v>
      </c>
      <c r="N27">
        <v>104.02800000000001</v>
      </c>
      <c r="O27">
        <v>98.182000000000002</v>
      </c>
      <c r="P27">
        <v>10.9</v>
      </c>
      <c r="Q27">
        <v>21.2</v>
      </c>
      <c r="R27">
        <v>16.2</v>
      </c>
      <c r="S27">
        <v>5.24</v>
      </c>
      <c r="T27" s="16">
        <v>10</v>
      </c>
      <c r="U27" s="23">
        <f t="shared" si="1"/>
        <v>1728</v>
      </c>
      <c r="V27" s="16"/>
      <c r="W27" s="109"/>
      <c r="X27" s="109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937617</v>
      </c>
      <c r="E28">
        <v>275892</v>
      </c>
      <c r="F28">
        <v>7.2205890000000004</v>
      </c>
      <c r="G28">
        <v>0</v>
      </c>
      <c r="H28">
        <v>100.74</v>
      </c>
      <c r="I28">
        <v>16.7</v>
      </c>
      <c r="J28">
        <v>80.599999999999994</v>
      </c>
      <c r="K28">
        <v>297.3</v>
      </c>
      <c r="L28">
        <v>1.0138</v>
      </c>
      <c r="M28">
        <v>97.602999999999994</v>
      </c>
      <c r="N28">
        <v>104.02</v>
      </c>
      <c r="O28">
        <v>100.73399999999999</v>
      </c>
      <c r="P28">
        <v>13</v>
      </c>
      <c r="Q28">
        <v>22.5</v>
      </c>
      <c r="R28">
        <v>16.399999999999999</v>
      </c>
      <c r="S28">
        <v>5.24</v>
      </c>
      <c r="T28" s="16">
        <v>9</v>
      </c>
      <c r="U28" s="23">
        <f t="shared" si="1"/>
        <v>1888</v>
      </c>
      <c r="V28" s="16"/>
      <c r="W28" s="109"/>
      <c r="X28" s="109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935729</v>
      </c>
      <c r="E29">
        <v>275629</v>
      </c>
      <c r="F29">
        <v>7.2017920000000002</v>
      </c>
      <c r="G29">
        <v>0</v>
      </c>
      <c r="H29">
        <v>100.59399999999999</v>
      </c>
      <c r="I29">
        <v>16.7</v>
      </c>
      <c r="J29">
        <v>79</v>
      </c>
      <c r="K29">
        <v>301.89999999999998</v>
      </c>
      <c r="L29">
        <v>1.0138</v>
      </c>
      <c r="M29">
        <v>97.566999999999993</v>
      </c>
      <c r="N29">
        <v>103.42</v>
      </c>
      <c r="O29">
        <v>100.48399999999999</v>
      </c>
      <c r="P29">
        <v>11.8</v>
      </c>
      <c r="Q29">
        <v>22.5</v>
      </c>
      <c r="R29">
        <v>16.399999999999999</v>
      </c>
      <c r="S29">
        <v>5.24</v>
      </c>
      <c r="T29" s="16">
        <v>8</v>
      </c>
      <c r="U29" s="23">
        <f t="shared" si="1"/>
        <v>1850</v>
      </c>
      <c r="V29" s="16"/>
      <c r="W29" s="109"/>
      <c r="X29" s="109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933879</v>
      </c>
      <c r="E30">
        <v>275372</v>
      </c>
      <c r="F30">
        <v>6.9761649999999999</v>
      </c>
      <c r="G30">
        <v>0</v>
      </c>
      <c r="H30">
        <v>102.982</v>
      </c>
      <c r="I30">
        <v>18.8</v>
      </c>
      <c r="J30">
        <v>47.6</v>
      </c>
      <c r="K30">
        <v>293.7</v>
      </c>
      <c r="L30">
        <v>1.0130999999999999</v>
      </c>
      <c r="M30">
        <v>97.754999999999995</v>
      </c>
      <c r="N30">
        <v>104.625</v>
      </c>
      <c r="O30">
        <v>97.991</v>
      </c>
      <c r="P30">
        <v>11.3</v>
      </c>
      <c r="Q30">
        <v>31</v>
      </c>
      <c r="R30">
        <v>18.100000000000001</v>
      </c>
      <c r="S30">
        <v>5.24</v>
      </c>
      <c r="T30" s="22">
        <v>7</v>
      </c>
      <c r="U30" s="23">
        <f t="shared" si="1"/>
        <v>1102</v>
      </c>
      <c r="V30" s="24">
        <v>8</v>
      </c>
      <c r="W30" s="109"/>
      <c r="X30" s="109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932777</v>
      </c>
      <c r="E31">
        <v>275223</v>
      </c>
      <c r="F31">
        <v>7.3985430000000001</v>
      </c>
      <c r="G31">
        <v>0</v>
      </c>
      <c r="H31">
        <v>103.006</v>
      </c>
      <c r="I31">
        <v>17.899999999999999</v>
      </c>
      <c r="J31">
        <v>0</v>
      </c>
      <c r="K31">
        <v>0</v>
      </c>
      <c r="L31">
        <v>1.014</v>
      </c>
      <c r="M31">
        <v>99.597999999999999</v>
      </c>
      <c r="N31">
        <v>105.25700000000001</v>
      </c>
      <c r="O31">
        <v>103.822</v>
      </c>
      <c r="P31">
        <v>10.8</v>
      </c>
      <c r="Q31">
        <v>29.6</v>
      </c>
      <c r="R31">
        <v>18.100000000000001</v>
      </c>
      <c r="S31">
        <v>5.25</v>
      </c>
      <c r="T31" s="16">
        <v>6</v>
      </c>
      <c r="U31" s="23">
        <f t="shared" si="1"/>
        <v>0</v>
      </c>
      <c r="V31" s="5"/>
      <c r="W31" s="109"/>
      <c r="X31" s="109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932777</v>
      </c>
      <c r="E32">
        <v>275223</v>
      </c>
      <c r="F32">
        <v>7.4187570000000003</v>
      </c>
      <c r="G32">
        <v>0</v>
      </c>
      <c r="H32">
        <v>102.002</v>
      </c>
      <c r="I32">
        <v>15.5</v>
      </c>
      <c r="J32">
        <v>29.4</v>
      </c>
      <c r="K32">
        <v>273.3</v>
      </c>
      <c r="L32">
        <v>1.0149999999999999</v>
      </c>
      <c r="M32">
        <v>98.53</v>
      </c>
      <c r="N32">
        <v>104.02800000000001</v>
      </c>
      <c r="O32">
        <v>101.64100000000001</v>
      </c>
      <c r="P32">
        <v>5.8</v>
      </c>
      <c r="Q32">
        <v>27.9</v>
      </c>
      <c r="R32">
        <v>11.5</v>
      </c>
      <c r="S32">
        <v>5.24</v>
      </c>
      <c r="T32" s="16">
        <v>5</v>
      </c>
      <c r="U32" s="23">
        <f t="shared" si="1"/>
        <v>688</v>
      </c>
      <c r="V32" s="5"/>
      <c r="W32" s="109"/>
      <c r="X32" s="109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932089</v>
      </c>
      <c r="E33">
        <v>275126</v>
      </c>
      <c r="F33">
        <v>7.1116619999999999</v>
      </c>
      <c r="G33">
        <v>0</v>
      </c>
      <c r="H33">
        <v>100.02200000000001</v>
      </c>
      <c r="I33">
        <v>17.399999999999999</v>
      </c>
      <c r="J33">
        <v>84.4</v>
      </c>
      <c r="K33">
        <v>301.8</v>
      </c>
      <c r="L33">
        <v>1.0137</v>
      </c>
      <c r="M33">
        <v>97.763000000000005</v>
      </c>
      <c r="N33">
        <v>103.35599999999999</v>
      </c>
      <c r="O33">
        <v>98.966999999999999</v>
      </c>
      <c r="P33">
        <v>11.2</v>
      </c>
      <c r="Q33">
        <v>24.6</v>
      </c>
      <c r="R33">
        <v>15.6</v>
      </c>
      <c r="S33">
        <v>5.24</v>
      </c>
      <c r="T33" s="16">
        <v>4</v>
      </c>
      <c r="U33" s="23">
        <f t="shared" si="1"/>
        <v>1981</v>
      </c>
      <c r="V33" s="5"/>
      <c r="W33" s="109"/>
      <c r="X33" s="109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930108</v>
      </c>
      <c r="E34">
        <v>274847</v>
      </c>
      <c r="F34">
        <v>6.9964279999999999</v>
      </c>
      <c r="G34">
        <v>0</v>
      </c>
      <c r="H34">
        <v>99.251999999999995</v>
      </c>
      <c r="I34">
        <v>17.3</v>
      </c>
      <c r="J34">
        <v>93.9</v>
      </c>
      <c r="K34">
        <v>298.89999999999998</v>
      </c>
      <c r="L34">
        <v>1.0132000000000001</v>
      </c>
      <c r="M34">
        <v>96.757000000000005</v>
      </c>
      <c r="N34">
        <v>101.517</v>
      </c>
      <c r="O34">
        <v>98.134</v>
      </c>
      <c r="P34">
        <v>11.5</v>
      </c>
      <c r="Q34">
        <v>24.2</v>
      </c>
      <c r="R34">
        <v>17.7</v>
      </c>
      <c r="S34">
        <v>5.24</v>
      </c>
      <c r="T34" s="16">
        <v>3</v>
      </c>
      <c r="U34" s="23">
        <f t="shared" si="1"/>
        <v>2189</v>
      </c>
      <c r="V34" s="5"/>
      <c r="W34" s="236"/>
      <c r="X34" s="135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927919</v>
      </c>
      <c r="E35">
        <v>274537</v>
      </c>
      <c r="F35">
        <v>7.0084689999999998</v>
      </c>
      <c r="G35">
        <v>0</v>
      </c>
      <c r="H35">
        <v>99.507000000000005</v>
      </c>
      <c r="I35">
        <v>16.899999999999999</v>
      </c>
      <c r="J35">
        <v>85.2</v>
      </c>
      <c r="K35">
        <v>293.2</v>
      </c>
      <c r="L35">
        <v>1.0132000000000001</v>
      </c>
      <c r="M35">
        <v>97.393000000000001</v>
      </c>
      <c r="N35">
        <v>101.48</v>
      </c>
      <c r="O35">
        <v>98.254999999999995</v>
      </c>
      <c r="P35">
        <v>10.6</v>
      </c>
      <c r="Q35">
        <v>23.3</v>
      </c>
      <c r="R35">
        <v>17.600000000000001</v>
      </c>
      <c r="S35">
        <v>5.24</v>
      </c>
      <c r="T35" s="16">
        <v>2</v>
      </c>
      <c r="U35" s="23">
        <f t="shared" si="1"/>
        <v>1994</v>
      </c>
      <c r="V35" s="5"/>
      <c r="W35" s="102"/>
      <c r="X35" s="101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925925</v>
      </c>
      <c r="E36">
        <v>274257</v>
      </c>
      <c r="F36">
        <v>7.068702</v>
      </c>
      <c r="G36">
        <v>0</v>
      </c>
      <c r="H36">
        <v>101.04600000000001</v>
      </c>
      <c r="I36">
        <v>17.7</v>
      </c>
      <c r="J36">
        <v>67.2</v>
      </c>
      <c r="K36">
        <v>305.10000000000002</v>
      </c>
      <c r="L36">
        <v>1.0133000000000001</v>
      </c>
      <c r="M36">
        <v>98.266000000000005</v>
      </c>
      <c r="N36">
        <v>104.191</v>
      </c>
      <c r="O36">
        <v>99.271000000000001</v>
      </c>
      <c r="P36">
        <v>9.4</v>
      </c>
      <c r="Q36">
        <v>26.6</v>
      </c>
      <c r="R36">
        <v>18.100000000000001</v>
      </c>
      <c r="S36">
        <v>5.25</v>
      </c>
      <c r="T36" s="16">
        <v>1</v>
      </c>
      <c r="U36" s="23">
        <f t="shared" si="1"/>
        <v>1541</v>
      </c>
      <c r="V36" s="5"/>
      <c r="W36" s="102"/>
      <c r="X36" s="101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924384</v>
      </c>
      <c r="E37">
        <v>274042</v>
      </c>
      <c r="F37">
        <v>7.1118119999999996</v>
      </c>
      <c r="G37">
        <v>0</v>
      </c>
      <c r="H37">
        <v>103.07299999999999</v>
      </c>
      <c r="I37">
        <v>19.600000000000001</v>
      </c>
      <c r="J37">
        <v>36.700000000000003</v>
      </c>
      <c r="K37">
        <v>307.60000000000002</v>
      </c>
      <c r="L37">
        <v>1.0133000000000001</v>
      </c>
      <c r="M37">
        <v>98.991</v>
      </c>
      <c r="N37">
        <v>104.952</v>
      </c>
      <c r="O37">
        <v>100.077</v>
      </c>
      <c r="P37">
        <v>8.6999999999999993</v>
      </c>
      <c r="Q37">
        <v>33.6</v>
      </c>
      <c r="R37">
        <v>18.7</v>
      </c>
      <c r="S37">
        <v>5.24</v>
      </c>
      <c r="T37" s="1"/>
      <c r="U37" s="26"/>
      <c r="V37" s="5"/>
      <c r="W37" s="102"/>
      <c r="X37" s="101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0"/>
      <c r="X38" s="300"/>
      <c r="Y38" s="300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1"/>
      <c r="Y39" s="30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1"/>
      <c r="X40" s="301"/>
      <c r="Y40" s="30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1"/>
      <c r="X41" s="301"/>
      <c r="Y41" s="301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18.42578125" bestFit="1" customWidth="1"/>
    <col min="24" max="24" width="11.8554687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8" t="s">
        <v>127</v>
      </c>
      <c r="X1" s="298" t="s">
        <v>128</v>
      </c>
      <c r="Y1" s="299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8"/>
      <c r="X2" s="298"/>
      <c r="Y2" s="299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8"/>
      <c r="X3" s="298"/>
      <c r="Y3" s="299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8"/>
      <c r="X4" s="298"/>
      <c r="Y4" s="29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8"/>
      <c r="X5" s="298"/>
      <c r="Y5" s="299"/>
    </row>
    <row r="6" spans="1:25">
      <c r="A6" s="21">
        <v>32</v>
      </c>
      <c r="D6">
        <v>44688</v>
      </c>
      <c r="T6" s="22">
        <v>31</v>
      </c>
      <c r="U6" s="23">
        <f>D6-D7</f>
        <v>0</v>
      </c>
      <c r="V6" s="4"/>
      <c r="W6" s="239"/>
      <c r="X6" s="239"/>
      <c r="Y6" s="248"/>
    </row>
    <row r="7" spans="1:25">
      <c r="A7" s="21">
        <v>31</v>
      </c>
      <c r="D7">
        <v>44688</v>
      </c>
      <c r="T7" s="22">
        <v>30</v>
      </c>
      <c r="U7" s="23">
        <f>D7-D8</f>
        <v>0</v>
      </c>
      <c r="V7" s="24">
        <v>1</v>
      </c>
      <c r="W7" s="122"/>
      <c r="X7" s="122"/>
      <c r="Y7" s="237">
        <f t="shared" ref="Y7:Y36" si="0">((X7*100)/D7)-100</f>
        <v>-100</v>
      </c>
    </row>
    <row r="8" spans="1:25">
      <c r="A8" s="16">
        <v>30</v>
      </c>
      <c r="D8">
        <v>44688</v>
      </c>
      <c r="T8" s="16">
        <v>29</v>
      </c>
      <c r="U8" s="23">
        <f>D8-D9</f>
        <v>189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44499</v>
      </c>
      <c r="E9">
        <v>424537</v>
      </c>
      <c r="F9">
        <v>7.2104280000000003</v>
      </c>
      <c r="G9">
        <v>0</v>
      </c>
      <c r="H9">
        <v>86.411000000000001</v>
      </c>
      <c r="I9">
        <v>16.100000000000001</v>
      </c>
      <c r="J9">
        <v>0</v>
      </c>
      <c r="K9">
        <v>0</v>
      </c>
      <c r="L9">
        <v>1.0145</v>
      </c>
      <c r="M9">
        <v>85.245000000000005</v>
      </c>
      <c r="N9">
        <v>88.183000000000007</v>
      </c>
      <c r="O9">
        <v>86.103999999999999</v>
      </c>
      <c r="P9">
        <v>5.7</v>
      </c>
      <c r="Q9">
        <v>29.3</v>
      </c>
      <c r="R9">
        <v>11</v>
      </c>
      <c r="S9">
        <v>4.68</v>
      </c>
      <c r="T9" s="22">
        <v>28</v>
      </c>
      <c r="U9" s="23">
        <f t="shared" ref="U9:U36" si="1">D9-D10</f>
        <v>0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44499</v>
      </c>
      <c r="E10">
        <v>424537</v>
      </c>
      <c r="F10">
        <v>7.1958869999999999</v>
      </c>
      <c r="G10">
        <v>0</v>
      </c>
      <c r="H10">
        <v>86.664000000000001</v>
      </c>
      <c r="I10">
        <v>17.3</v>
      </c>
      <c r="J10">
        <v>44.9</v>
      </c>
      <c r="K10">
        <v>114.8</v>
      </c>
      <c r="L10">
        <v>1.0145</v>
      </c>
      <c r="M10">
        <v>85.299000000000007</v>
      </c>
      <c r="N10">
        <v>88.281000000000006</v>
      </c>
      <c r="O10">
        <v>85.796999999999997</v>
      </c>
      <c r="P10">
        <v>8.8000000000000007</v>
      </c>
      <c r="Q10">
        <v>27.8</v>
      </c>
      <c r="R10">
        <v>10.6</v>
      </c>
      <c r="S10">
        <v>4.67</v>
      </c>
      <c r="T10" s="16">
        <v>27</v>
      </c>
      <c r="U10" s="23">
        <f t="shared" si="1"/>
        <v>1011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43488</v>
      </c>
      <c r="E11">
        <v>424392</v>
      </c>
      <c r="F11">
        <v>7.0457999999999998</v>
      </c>
      <c r="G11">
        <v>0</v>
      </c>
      <c r="H11">
        <v>86.563999999999993</v>
      </c>
      <c r="I11">
        <v>18.2</v>
      </c>
      <c r="J11">
        <v>76</v>
      </c>
      <c r="K11">
        <v>116.7</v>
      </c>
      <c r="L11">
        <v>1.0130999999999999</v>
      </c>
      <c r="M11">
        <v>85.126000000000005</v>
      </c>
      <c r="N11">
        <v>87.870999999999995</v>
      </c>
      <c r="O11">
        <v>86.349000000000004</v>
      </c>
      <c r="P11">
        <v>14.1</v>
      </c>
      <c r="Q11">
        <v>23</v>
      </c>
      <c r="R11">
        <v>17.899999999999999</v>
      </c>
      <c r="S11">
        <v>4.67</v>
      </c>
      <c r="T11" s="16">
        <v>26</v>
      </c>
      <c r="U11" s="23">
        <f t="shared" si="1"/>
        <v>1731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41757</v>
      </c>
      <c r="E12">
        <v>424147</v>
      </c>
      <c r="F12">
        <v>7.0245800000000003</v>
      </c>
      <c r="G12">
        <v>0</v>
      </c>
      <c r="H12">
        <v>87.680999999999997</v>
      </c>
      <c r="I12">
        <v>17.5</v>
      </c>
      <c r="J12">
        <v>14.9</v>
      </c>
      <c r="K12">
        <v>117</v>
      </c>
      <c r="L12">
        <v>1.0128999999999999</v>
      </c>
      <c r="M12">
        <v>86.006</v>
      </c>
      <c r="N12">
        <v>89.105000000000004</v>
      </c>
      <c r="O12">
        <v>86.52</v>
      </c>
      <c r="P12">
        <v>7.8</v>
      </c>
      <c r="Q12">
        <v>29</v>
      </c>
      <c r="R12">
        <v>19.3</v>
      </c>
      <c r="S12">
        <v>4.67</v>
      </c>
      <c r="T12" s="16">
        <v>25</v>
      </c>
      <c r="U12" s="23">
        <f t="shared" si="1"/>
        <v>358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41399</v>
      </c>
      <c r="E13">
        <v>424097</v>
      </c>
      <c r="F13">
        <v>7.2564729999999997</v>
      </c>
      <c r="G13">
        <v>0</v>
      </c>
      <c r="H13">
        <v>86.402000000000001</v>
      </c>
      <c r="I13">
        <v>14.2</v>
      </c>
      <c r="J13">
        <v>0.1</v>
      </c>
      <c r="K13">
        <v>41.8</v>
      </c>
      <c r="L13">
        <v>1.0147999999999999</v>
      </c>
      <c r="M13">
        <v>84.545000000000002</v>
      </c>
      <c r="N13">
        <v>89.144000000000005</v>
      </c>
      <c r="O13">
        <v>86.084999999999994</v>
      </c>
      <c r="P13">
        <v>8</v>
      </c>
      <c r="Q13">
        <v>24.8</v>
      </c>
      <c r="R13">
        <v>9.1999999999999993</v>
      </c>
      <c r="S13">
        <v>4.67</v>
      </c>
      <c r="T13" s="16">
        <v>24</v>
      </c>
      <c r="U13" s="23">
        <f t="shared" si="1"/>
        <v>1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41398</v>
      </c>
      <c r="E14">
        <v>424097</v>
      </c>
      <c r="F14">
        <v>7.2269249999999996</v>
      </c>
      <c r="G14">
        <v>0</v>
      </c>
      <c r="H14">
        <v>85.466999999999999</v>
      </c>
      <c r="I14">
        <v>16.600000000000001</v>
      </c>
      <c r="J14">
        <v>41.2</v>
      </c>
      <c r="K14">
        <v>155.69999999999999</v>
      </c>
      <c r="L14">
        <v>1.0145</v>
      </c>
      <c r="M14">
        <v>82.484999999999999</v>
      </c>
      <c r="N14">
        <v>88.528000000000006</v>
      </c>
      <c r="O14">
        <v>86.356999999999999</v>
      </c>
      <c r="P14">
        <v>9.6999999999999993</v>
      </c>
      <c r="Q14">
        <v>23.3</v>
      </c>
      <c r="R14">
        <v>11</v>
      </c>
      <c r="S14">
        <v>4.67</v>
      </c>
      <c r="T14" s="16">
        <v>23</v>
      </c>
      <c r="U14" s="23">
        <f t="shared" si="1"/>
        <v>872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40526</v>
      </c>
      <c r="E15">
        <v>423971</v>
      </c>
      <c r="F15">
        <v>7.1786779999999997</v>
      </c>
      <c r="G15">
        <v>0</v>
      </c>
      <c r="H15">
        <v>88.585999999999999</v>
      </c>
      <c r="I15">
        <v>19</v>
      </c>
      <c r="J15">
        <v>64</v>
      </c>
      <c r="K15">
        <v>155.80000000000001</v>
      </c>
      <c r="L15">
        <v>1.0134000000000001</v>
      </c>
      <c r="M15">
        <v>86.664000000000001</v>
      </c>
      <c r="N15">
        <v>89.881</v>
      </c>
      <c r="O15">
        <v>88.173000000000002</v>
      </c>
      <c r="P15">
        <v>13.5</v>
      </c>
      <c r="Q15">
        <v>25.8</v>
      </c>
      <c r="R15">
        <v>17.899999999999999</v>
      </c>
      <c r="S15">
        <v>4.68</v>
      </c>
      <c r="T15" s="16">
        <v>22</v>
      </c>
      <c r="U15" s="23">
        <f t="shared" si="1"/>
        <v>1390</v>
      </c>
      <c r="V15" s="16"/>
      <c r="W15" s="122"/>
      <c r="X15" s="122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39136</v>
      </c>
      <c r="E16">
        <v>423776</v>
      </c>
      <c r="F16">
        <v>7.1047539999999998</v>
      </c>
      <c r="G16">
        <v>0</v>
      </c>
      <c r="H16">
        <v>88.997</v>
      </c>
      <c r="I16">
        <v>18.8</v>
      </c>
      <c r="J16">
        <v>75.099999999999994</v>
      </c>
      <c r="K16">
        <v>157.69999999999999</v>
      </c>
      <c r="L16">
        <v>1.0132000000000001</v>
      </c>
      <c r="M16">
        <v>86.45</v>
      </c>
      <c r="N16">
        <v>90.893000000000001</v>
      </c>
      <c r="O16">
        <v>87.34</v>
      </c>
      <c r="P16">
        <v>14.2</v>
      </c>
      <c r="Q16">
        <v>26.6</v>
      </c>
      <c r="R16">
        <v>18.5</v>
      </c>
      <c r="S16">
        <v>4.68</v>
      </c>
      <c r="T16" s="22">
        <v>21</v>
      </c>
      <c r="U16" s="23">
        <f t="shared" si="1"/>
        <v>1666</v>
      </c>
      <c r="V16" s="24">
        <v>22</v>
      </c>
      <c r="W16" s="109"/>
      <c r="X16" s="109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37470</v>
      </c>
      <c r="E17">
        <v>423545</v>
      </c>
      <c r="F17">
        <v>7.3492249999999997</v>
      </c>
      <c r="G17">
        <v>0</v>
      </c>
      <c r="H17">
        <v>88.968000000000004</v>
      </c>
      <c r="I17">
        <v>20.5</v>
      </c>
      <c r="J17">
        <v>75.599999999999994</v>
      </c>
      <c r="K17">
        <v>159.69999999999999</v>
      </c>
      <c r="L17">
        <v>1.0138</v>
      </c>
      <c r="M17">
        <v>86.093999999999994</v>
      </c>
      <c r="N17">
        <v>91.212999999999994</v>
      </c>
      <c r="O17">
        <v>90.373000000000005</v>
      </c>
      <c r="P17">
        <v>14.9</v>
      </c>
      <c r="Q17">
        <v>28.6</v>
      </c>
      <c r="R17">
        <v>17.600000000000001</v>
      </c>
      <c r="S17">
        <v>4.6900000000000004</v>
      </c>
      <c r="T17" s="16">
        <v>20</v>
      </c>
      <c r="U17" s="23">
        <f t="shared" si="1"/>
        <v>1648</v>
      </c>
      <c r="V17" s="16"/>
      <c r="W17" s="109"/>
      <c r="X17" s="109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35822</v>
      </c>
      <c r="E18">
        <v>423315</v>
      </c>
      <c r="F18">
        <v>7.0947259999999996</v>
      </c>
      <c r="G18">
        <v>0</v>
      </c>
      <c r="H18">
        <v>87.768000000000001</v>
      </c>
      <c r="I18">
        <v>20</v>
      </c>
      <c r="J18">
        <v>59.4</v>
      </c>
      <c r="K18">
        <v>161.4</v>
      </c>
      <c r="L18">
        <v>1.0132000000000001</v>
      </c>
      <c r="M18">
        <v>60.500999999999998</v>
      </c>
      <c r="N18">
        <v>93.564999999999998</v>
      </c>
      <c r="O18">
        <v>87.091999999999999</v>
      </c>
      <c r="P18">
        <v>11.4</v>
      </c>
      <c r="Q18">
        <v>29.9</v>
      </c>
      <c r="R18">
        <v>18.100000000000001</v>
      </c>
      <c r="S18">
        <v>4.6900000000000004</v>
      </c>
      <c r="T18" s="16">
        <v>19</v>
      </c>
      <c r="U18" s="23">
        <f t="shared" si="1"/>
        <v>1285</v>
      </c>
      <c r="V18" s="16"/>
      <c r="W18" s="109"/>
      <c r="X18" s="109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34537</v>
      </c>
      <c r="E19">
        <v>423134</v>
      </c>
      <c r="F19">
        <v>7.2377039999999999</v>
      </c>
      <c r="G19">
        <v>0</v>
      </c>
      <c r="H19">
        <v>89.248999999999995</v>
      </c>
      <c r="I19">
        <v>19.7</v>
      </c>
      <c r="J19">
        <v>69.3</v>
      </c>
      <c r="K19">
        <v>204.3</v>
      </c>
      <c r="L19">
        <v>1.0130999999999999</v>
      </c>
      <c r="M19">
        <v>86.072999999999993</v>
      </c>
      <c r="N19">
        <v>92.370999999999995</v>
      </c>
      <c r="O19">
        <v>89.992000000000004</v>
      </c>
      <c r="P19">
        <v>12.6</v>
      </c>
      <c r="Q19">
        <v>29.3</v>
      </c>
      <c r="R19">
        <v>20.7</v>
      </c>
      <c r="S19">
        <v>4.6900000000000004</v>
      </c>
      <c r="T19" s="16">
        <v>18</v>
      </c>
      <c r="U19" s="23">
        <f t="shared" si="1"/>
        <v>1499</v>
      </c>
      <c r="V19" s="16"/>
      <c r="W19" s="109"/>
      <c r="X19" s="109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33038</v>
      </c>
      <c r="E20">
        <v>422925</v>
      </c>
      <c r="F20">
        <v>7.2098110000000002</v>
      </c>
      <c r="G20">
        <v>0</v>
      </c>
      <c r="H20">
        <v>89.031000000000006</v>
      </c>
      <c r="I20">
        <v>19.2</v>
      </c>
      <c r="J20">
        <v>62.5</v>
      </c>
      <c r="K20">
        <v>208.5</v>
      </c>
      <c r="L20">
        <v>1.0134000000000001</v>
      </c>
      <c r="M20">
        <v>85.210999999999999</v>
      </c>
      <c r="N20">
        <v>91.427000000000007</v>
      </c>
      <c r="O20">
        <v>88.832999999999998</v>
      </c>
      <c r="P20">
        <v>11.2</v>
      </c>
      <c r="Q20">
        <v>28.1</v>
      </c>
      <c r="R20">
        <v>18.600000000000001</v>
      </c>
      <c r="S20">
        <v>4.6900000000000004</v>
      </c>
      <c r="T20" s="16">
        <v>17</v>
      </c>
      <c r="U20" s="23">
        <f t="shared" si="1"/>
        <v>1328</v>
      </c>
      <c r="V20" s="16"/>
      <c r="W20" s="109"/>
      <c r="X20" s="109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31710</v>
      </c>
      <c r="E21">
        <v>422741</v>
      </c>
      <c r="F21">
        <v>7.1643720000000002</v>
      </c>
      <c r="G21">
        <v>0</v>
      </c>
      <c r="H21">
        <v>87.668000000000006</v>
      </c>
      <c r="I21">
        <v>19.3</v>
      </c>
      <c r="J21">
        <v>65.3</v>
      </c>
      <c r="K21">
        <v>208.4</v>
      </c>
      <c r="L21">
        <v>1.0137</v>
      </c>
      <c r="M21">
        <v>84.736999999999995</v>
      </c>
      <c r="N21">
        <v>89.744</v>
      </c>
      <c r="O21">
        <v>87.12</v>
      </c>
      <c r="P21">
        <v>12.9</v>
      </c>
      <c r="Q21">
        <v>27.6</v>
      </c>
      <c r="R21">
        <v>15.5</v>
      </c>
      <c r="S21">
        <v>4.6900000000000004</v>
      </c>
      <c r="T21" s="16">
        <v>16</v>
      </c>
      <c r="U21" s="23">
        <f t="shared" si="1"/>
        <v>1375</v>
      </c>
      <c r="V21" s="16"/>
      <c r="W21" s="109"/>
      <c r="X21" s="109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30335</v>
      </c>
      <c r="E22">
        <v>422547</v>
      </c>
      <c r="F22">
        <v>7.1237870000000001</v>
      </c>
      <c r="G22">
        <v>0</v>
      </c>
      <c r="H22">
        <v>88.113</v>
      </c>
      <c r="I22">
        <v>19.8</v>
      </c>
      <c r="J22">
        <v>64.3</v>
      </c>
      <c r="K22">
        <v>207.1</v>
      </c>
      <c r="L22">
        <v>1.0133000000000001</v>
      </c>
      <c r="M22">
        <v>85.194999999999993</v>
      </c>
      <c r="N22">
        <v>91.284999999999997</v>
      </c>
      <c r="O22">
        <v>87.442999999999998</v>
      </c>
      <c r="P22">
        <v>13.8</v>
      </c>
      <c r="Q22">
        <v>28.6</v>
      </c>
      <c r="R22">
        <v>18</v>
      </c>
      <c r="S22">
        <v>4.6900000000000004</v>
      </c>
      <c r="T22" s="16">
        <v>15</v>
      </c>
      <c r="U22" s="23">
        <f t="shared" si="1"/>
        <v>1359</v>
      </c>
      <c r="V22" s="16"/>
      <c r="W22" s="109"/>
      <c r="X22" s="109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28976</v>
      </c>
      <c r="E23">
        <v>422355</v>
      </c>
      <c r="F23">
        <v>7.1957180000000003</v>
      </c>
      <c r="G23">
        <v>0</v>
      </c>
      <c r="H23">
        <v>91.234999999999999</v>
      </c>
      <c r="I23">
        <v>19.3</v>
      </c>
      <c r="J23">
        <v>69.400000000000006</v>
      </c>
      <c r="K23">
        <v>209.1</v>
      </c>
      <c r="L23">
        <v>1.0132000000000001</v>
      </c>
      <c r="M23">
        <v>88.664000000000001</v>
      </c>
      <c r="N23">
        <v>93.156999999999996</v>
      </c>
      <c r="O23">
        <v>88.944999999999993</v>
      </c>
      <c r="P23">
        <v>13.7</v>
      </c>
      <c r="Q23">
        <v>28.6</v>
      </c>
      <c r="R23">
        <v>19.399999999999999</v>
      </c>
      <c r="S23">
        <v>4.6900000000000004</v>
      </c>
      <c r="T23" s="22">
        <v>14</v>
      </c>
      <c r="U23" s="23">
        <f t="shared" si="1"/>
        <v>1466</v>
      </c>
      <c r="V23" s="24">
        <v>15</v>
      </c>
      <c r="W23" s="109"/>
      <c r="X23" s="109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27510</v>
      </c>
      <c r="E24">
        <v>422156</v>
      </c>
      <c r="F24">
        <v>7.4434420000000001</v>
      </c>
      <c r="G24">
        <v>0</v>
      </c>
      <c r="H24">
        <v>91.513999999999996</v>
      </c>
      <c r="I24">
        <v>19.600000000000001</v>
      </c>
      <c r="J24">
        <v>72.900000000000006</v>
      </c>
      <c r="K24">
        <v>255.9</v>
      </c>
      <c r="L24">
        <v>1.0141</v>
      </c>
      <c r="M24">
        <v>89.992999999999995</v>
      </c>
      <c r="N24">
        <v>93.692999999999998</v>
      </c>
      <c r="O24">
        <v>91.445999999999998</v>
      </c>
      <c r="P24">
        <v>15.3</v>
      </c>
      <c r="Q24">
        <v>27.9</v>
      </c>
      <c r="R24">
        <v>17</v>
      </c>
      <c r="S24">
        <v>4.6900000000000004</v>
      </c>
      <c r="T24" s="16">
        <v>13</v>
      </c>
      <c r="U24" s="23">
        <f t="shared" si="1"/>
        <v>1588</v>
      </c>
      <c r="V24" s="16"/>
      <c r="W24" s="109"/>
      <c r="X24" s="109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25922</v>
      </c>
      <c r="E25">
        <v>421940</v>
      </c>
      <c r="F25">
        <v>7.4107830000000003</v>
      </c>
      <c r="G25">
        <v>0</v>
      </c>
      <c r="H25">
        <v>91.165999999999997</v>
      </c>
      <c r="I25">
        <v>17.8</v>
      </c>
      <c r="J25">
        <v>10.6</v>
      </c>
      <c r="K25">
        <v>122</v>
      </c>
      <c r="L25">
        <v>1.0139</v>
      </c>
      <c r="M25">
        <v>89.073999999999998</v>
      </c>
      <c r="N25">
        <v>93.888000000000005</v>
      </c>
      <c r="O25">
        <v>91.471999999999994</v>
      </c>
      <c r="P25">
        <v>10.7</v>
      </c>
      <c r="Q25">
        <v>31.5</v>
      </c>
      <c r="R25">
        <v>18.3</v>
      </c>
      <c r="S25">
        <v>4.6900000000000004</v>
      </c>
      <c r="T25" s="16">
        <v>12</v>
      </c>
      <c r="U25" s="23">
        <f t="shared" si="1"/>
        <v>251</v>
      </c>
      <c r="V25" s="16"/>
      <c r="W25" s="109"/>
      <c r="X25" s="109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25671</v>
      </c>
      <c r="E26">
        <v>421907</v>
      </c>
      <c r="F26">
        <v>7.3919790000000001</v>
      </c>
      <c r="G26">
        <v>0</v>
      </c>
      <c r="H26">
        <v>88.924000000000007</v>
      </c>
      <c r="I26">
        <v>15.9</v>
      </c>
      <c r="J26">
        <v>39.700000000000003</v>
      </c>
      <c r="K26">
        <v>99.2</v>
      </c>
      <c r="L26">
        <v>1.0145999999999999</v>
      </c>
      <c r="M26">
        <v>85.685000000000002</v>
      </c>
      <c r="N26">
        <v>92.123000000000005</v>
      </c>
      <c r="O26">
        <v>89.24</v>
      </c>
      <c r="P26">
        <v>10.6</v>
      </c>
      <c r="Q26">
        <v>21.4</v>
      </c>
      <c r="R26">
        <v>12.9</v>
      </c>
      <c r="S26">
        <v>4.6900000000000004</v>
      </c>
      <c r="T26" s="16">
        <v>11</v>
      </c>
      <c r="U26" s="23">
        <f t="shared" si="1"/>
        <v>887</v>
      </c>
      <c r="V26" s="16"/>
      <c r="W26" s="109"/>
      <c r="X26" s="109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24784</v>
      </c>
      <c r="E27">
        <v>421783</v>
      </c>
      <c r="F27">
        <v>7.0353070000000004</v>
      </c>
      <c r="G27">
        <v>0</v>
      </c>
      <c r="H27">
        <v>89.635999999999996</v>
      </c>
      <c r="I27">
        <v>17.600000000000001</v>
      </c>
      <c r="J27">
        <v>64.7</v>
      </c>
      <c r="K27">
        <v>100.1</v>
      </c>
      <c r="L27">
        <v>1.0132000000000001</v>
      </c>
      <c r="M27">
        <v>85.856999999999999</v>
      </c>
      <c r="N27">
        <v>92.218000000000004</v>
      </c>
      <c r="O27">
        <v>86.055000000000007</v>
      </c>
      <c r="P27">
        <v>12.8</v>
      </c>
      <c r="Q27">
        <v>23</v>
      </c>
      <c r="R27">
        <v>17.5</v>
      </c>
      <c r="S27">
        <v>4.6900000000000004</v>
      </c>
      <c r="T27" s="16">
        <v>10</v>
      </c>
      <c r="U27" s="23">
        <f t="shared" si="1"/>
        <v>1484</v>
      </c>
      <c r="V27" s="16"/>
      <c r="W27" s="109"/>
      <c r="X27" s="109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23300</v>
      </c>
      <c r="E28">
        <v>421580</v>
      </c>
      <c r="F28">
        <v>7.292815</v>
      </c>
      <c r="G28">
        <v>0</v>
      </c>
      <c r="H28">
        <v>88.766999999999996</v>
      </c>
      <c r="I28">
        <v>18.5</v>
      </c>
      <c r="J28">
        <v>52.2</v>
      </c>
      <c r="K28">
        <v>100.1</v>
      </c>
      <c r="L28">
        <v>1.014</v>
      </c>
      <c r="M28">
        <v>85.495999999999995</v>
      </c>
      <c r="N28">
        <v>92.138000000000005</v>
      </c>
      <c r="O28">
        <v>88.882999999999996</v>
      </c>
      <c r="P28">
        <v>12.6</v>
      </c>
      <c r="Q28">
        <v>25.7</v>
      </c>
      <c r="R28">
        <v>15.6</v>
      </c>
      <c r="S28">
        <v>4.68</v>
      </c>
      <c r="T28" s="16">
        <v>9</v>
      </c>
      <c r="U28" s="23">
        <f t="shared" si="1"/>
        <v>1167</v>
      </c>
      <c r="V28" s="16"/>
      <c r="W28" s="109"/>
      <c r="X28" s="109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22133</v>
      </c>
      <c r="E29">
        <v>421418</v>
      </c>
      <c r="F29">
        <v>7.1722869999999999</v>
      </c>
      <c r="G29">
        <v>0</v>
      </c>
      <c r="H29">
        <v>88.613</v>
      </c>
      <c r="I29">
        <v>18.899999999999999</v>
      </c>
      <c r="J29">
        <v>63.3</v>
      </c>
      <c r="K29">
        <v>145.6</v>
      </c>
      <c r="L29">
        <v>1.0132000000000001</v>
      </c>
      <c r="M29">
        <v>85.638000000000005</v>
      </c>
      <c r="N29">
        <v>91.602999999999994</v>
      </c>
      <c r="O29">
        <v>88.637</v>
      </c>
      <c r="P29">
        <v>11.6</v>
      </c>
      <c r="Q29">
        <v>29</v>
      </c>
      <c r="R29">
        <v>19.5</v>
      </c>
      <c r="S29">
        <v>4.7</v>
      </c>
      <c r="T29" s="16">
        <v>8</v>
      </c>
      <c r="U29" s="23">
        <f t="shared" si="1"/>
        <v>1430</v>
      </c>
      <c r="V29" s="16"/>
      <c r="W29" s="109"/>
      <c r="X29" s="109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20703</v>
      </c>
      <c r="E30">
        <v>421219</v>
      </c>
      <c r="F30">
        <v>6.9447020000000004</v>
      </c>
      <c r="G30">
        <v>0</v>
      </c>
      <c r="H30">
        <v>90.954999999999998</v>
      </c>
      <c r="I30">
        <v>19.100000000000001</v>
      </c>
      <c r="J30">
        <v>74.599999999999994</v>
      </c>
      <c r="K30">
        <v>148.9</v>
      </c>
      <c r="L30">
        <v>1.0125999999999999</v>
      </c>
      <c r="M30">
        <v>85.623000000000005</v>
      </c>
      <c r="N30">
        <v>92.796000000000006</v>
      </c>
      <c r="O30">
        <v>85.858999999999995</v>
      </c>
      <c r="P30">
        <v>12</v>
      </c>
      <c r="Q30">
        <v>27.7</v>
      </c>
      <c r="R30">
        <v>20.5</v>
      </c>
      <c r="S30">
        <v>4.7</v>
      </c>
      <c r="T30" s="22">
        <v>7</v>
      </c>
      <c r="U30" s="23">
        <f t="shared" si="1"/>
        <v>1651</v>
      </c>
      <c r="V30" s="24">
        <v>8</v>
      </c>
      <c r="W30" s="109"/>
      <c r="X30" s="109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19052</v>
      </c>
      <c r="E31">
        <v>420994</v>
      </c>
      <c r="F31">
        <v>7.3377499999999998</v>
      </c>
      <c r="G31">
        <v>0</v>
      </c>
      <c r="H31">
        <v>90.942999999999998</v>
      </c>
      <c r="I31">
        <v>19.899999999999999</v>
      </c>
      <c r="J31">
        <v>67.2</v>
      </c>
      <c r="K31">
        <v>146.5</v>
      </c>
      <c r="L31">
        <v>1.0132000000000001</v>
      </c>
      <c r="M31">
        <v>87.471000000000004</v>
      </c>
      <c r="N31">
        <v>93.369</v>
      </c>
      <c r="O31">
        <v>91.697000000000003</v>
      </c>
      <c r="P31">
        <v>15.6</v>
      </c>
      <c r="Q31">
        <v>27.3</v>
      </c>
      <c r="R31">
        <v>21.6</v>
      </c>
      <c r="S31">
        <v>4.71</v>
      </c>
      <c r="T31" s="16">
        <v>6</v>
      </c>
      <c r="U31" s="23">
        <f t="shared" si="1"/>
        <v>1459</v>
      </c>
      <c r="V31" s="5"/>
      <c r="W31" s="109"/>
      <c r="X31" s="109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17593</v>
      </c>
      <c r="E32">
        <v>420794</v>
      </c>
      <c r="F32">
        <v>7.2825810000000004</v>
      </c>
      <c r="G32">
        <v>0</v>
      </c>
      <c r="H32">
        <v>89.992000000000004</v>
      </c>
      <c r="I32">
        <v>20</v>
      </c>
      <c r="J32">
        <v>79</v>
      </c>
      <c r="K32">
        <v>147.80000000000001</v>
      </c>
      <c r="L32">
        <v>1.0137</v>
      </c>
      <c r="M32">
        <v>86.316999999999993</v>
      </c>
      <c r="N32">
        <v>92.102999999999994</v>
      </c>
      <c r="O32">
        <v>89.501000000000005</v>
      </c>
      <c r="P32">
        <v>13.2</v>
      </c>
      <c r="Q32">
        <v>29.6</v>
      </c>
      <c r="R32">
        <v>17.7</v>
      </c>
      <c r="S32">
        <v>4.7</v>
      </c>
      <c r="T32" s="16">
        <v>5</v>
      </c>
      <c r="U32" s="23">
        <f t="shared" si="1"/>
        <v>1755</v>
      </c>
      <c r="V32" s="5"/>
      <c r="W32" s="109"/>
      <c r="X32" s="109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15838</v>
      </c>
      <c r="E33">
        <v>420553</v>
      </c>
      <c r="F33">
        <v>7.1381139999999998</v>
      </c>
      <c r="G33">
        <v>0</v>
      </c>
      <c r="H33">
        <v>87.977000000000004</v>
      </c>
      <c r="I33">
        <v>19.5</v>
      </c>
      <c r="J33">
        <v>62.7</v>
      </c>
      <c r="K33">
        <v>147.80000000000001</v>
      </c>
      <c r="L33">
        <v>1.0135000000000001</v>
      </c>
      <c r="M33">
        <v>85.57</v>
      </c>
      <c r="N33">
        <v>91.6</v>
      </c>
      <c r="O33">
        <v>87.17</v>
      </c>
      <c r="P33">
        <v>12.6</v>
      </c>
      <c r="Q33">
        <v>30.2</v>
      </c>
      <c r="R33">
        <v>16.7</v>
      </c>
      <c r="S33">
        <v>4.6900000000000004</v>
      </c>
      <c r="T33" s="16">
        <v>4</v>
      </c>
      <c r="U33" s="23">
        <f t="shared" si="1"/>
        <v>1358</v>
      </c>
      <c r="V33" s="5"/>
      <c r="W33" s="109"/>
      <c r="X33" s="109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14480</v>
      </c>
      <c r="E34">
        <v>420362</v>
      </c>
      <c r="F34">
        <v>7.014507</v>
      </c>
      <c r="G34">
        <v>0</v>
      </c>
      <c r="H34">
        <v>87.173000000000002</v>
      </c>
      <c r="I34">
        <v>18.600000000000001</v>
      </c>
      <c r="J34">
        <v>64.400000000000006</v>
      </c>
      <c r="K34">
        <v>148.9</v>
      </c>
      <c r="L34">
        <v>1.0128999999999999</v>
      </c>
      <c r="M34">
        <v>84.700999999999993</v>
      </c>
      <c r="N34">
        <v>89.558000000000007</v>
      </c>
      <c r="O34">
        <v>86.271000000000001</v>
      </c>
      <c r="P34">
        <v>9.9</v>
      </c>
      <c r="Q34">
        <v>27.3</v>
      </c>
      <c r="R34">
        <v>19</v>
      </c>
      <c r="S34">
        <v>4.7</v>
      </c>
      <c r="T34" s="16">
        <v>3</v>
      </c>
      <c r="U34" s="23">
        <f t="shared" si="1"/>
        <v>1396</v>
      </c>
      <c r="V34" s="5"/>
      <c r="W34" s="236"/>
      <c r="X34" s="135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13084</v>
      </c>
      <c r="E35">
        <v>420165</v>
      </c>
      <c r="F35">
        <v>7.0178430000000001</v>
      </c>
      <c r="G35">
        <v>0</v>
      </c>
      <c r="H35">
        <v>87.450999999999993</v>
      </c>
      <c r="I35">
        <v>18.100000000000001</v>
      </c>
      <c r="J35">
        <v>58.2</v>
      </c>
      <c r="K35">
        <v>148.19999999999999</v>
      </c>
      <c r="L35">
        <v>1.0128999999999999</v>
      </c>
      <c r="M35">
        <v>85.174999999999997</v>
      </c>
      <c r="N35">
        <v>89.590999999999994</v>
      </c>
      <c r="O35">
        <v>86.372</v>
      </c>
      <c r="P35">
        <v>9</v>
      </c>
      <c r="Q35">
        <v>27.1</v>
      </c>
      <c r="R35">
        <v>19.100000000000001</v>
      </c>
      <c r="S35">
        <v>4.7</v>
      </c>
      <c r="T35" s="16">
        <v>2</v>
      </c>
      <c r="U35" s="23">
        <f t="shared" si="1"/>
        <v>1251</v>
      </c>
      <c r="V35" s="5"/>
      <c r="W35" s="102"/>
      <c r="X35" s="101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11833</v>
      </c>
      <c r="E36">
        <v>419988</v>
      </c>
      <c r="F36">
        <v>7.1106499999999997</v>
      </c>
      <c r="G36">
        <v>0</v>
      </c>
      <c r="H36">
        <v>88.991</v>
      </c>
      <c r="I36">
        <v>20.100000000000001</v>
      </c>
      <c r="J36">
        <v>58</v>
      </c>
      <c r="K36">
        <v>147.69999999999999</v>
      </c>
      <c r="L36">
        <v>1.0133000000000001</v>
      </c>
      <c r="M36">
        <v>86.075000000000003</v>
      </c>
      <c r="N36">
        <v>92.372</v>
      </c>
      <c r="O36">
        <v>87.278999999999996</v>
      </c>
      <c r="P36">
        <v>12.3</v>
      </c>
      <c r="Q36">
        <v>31.7</v>
      </c>
      <c r="R36">
        <v>18.100000000000001</v>
      </c>
      <c r="S36">
        <v>4.71</v>
      </c>
      <c r="T36" s="16">
        <v>1</v>
      </c>
      <c r="U36" s="23">
        <f t="shared" si="1"/>
        <v>1251</v>
      </c>
      <c r="V36" s="5"/>
      <c r="W36" s="102"/>
      <c r="X36" s="101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10582</v>
      </c>
      <c r="E37">
        <v>419814</v>
      </c>
      <c r="F37">
        <v>7.0872510000000002</v>
      </c>
      <c r="G37">
        <v>0</v>
      </c>
      <c r="H37">
        <v>91.061999999999998</v>
      </c>
      <c r="I37">
        <v>20</v>
      </c>
      <c r="J37">
        <v>73.2</v>
      </c>
      <c r="K37">
        <v>148.30000000000001</v>
      </c>
      <c r="L37">
        <v>1.0127999999999999</v>
      </c>
      <c r="M37">
        <v>86.706999999999994</v>
      </c>
      <c r="N37">
        <v>92.984999999999999</v>
      </c>
      <c r="O37">
        <v>88.009</v>
      </c>
      <c r="P37">
        <v>10.7</v>
      </c>
      <c r="Q37">
        <v>31.2</v>
      </c>
      <c r="R37">
        <v>21</v>
      </c>
      <c r="S37">
        <v>4.71</v>
      </c>
      <c r="T37" s="1"/>
      <c r="U37" s="26"/>
      <c r="V37" s="5"/>
      <c r="W37" s="102"/>
      <c r="X37" s="101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0"/>
      <c r="X38" s="300"/>
      <c r="Y38" s="3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1"/>
      <c r="Y39" s="30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1"/>
      <c r="X40" s="301"/>
      <c r="Y40" s="30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1"/>
      <c r="X41" s="301"/>
      <c r="Y41" s="301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8" t="s">
        <v>127</v>
      </c>
      <c r="X1" s="298" t="s">
        <v>128</v>
      </c>
      <c r="Y1" s="299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8"/>
      <c r="X2" s="298"/>
      <c r="Y2" s="299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8"/>
      <c r="X3" s="298"/>
      <c r="Y3" s="299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8"/>
      <c r="X4" s="298"/>
      <c r="Y4" s="29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8"/>
      <c r="X5" s="298"/>
      <c r="Y5" s="299"/>
    </row>
    <row r="6" spans="1:25">
      <c r="A6" s="21">
        <v>32</v>
      </c>
      <c r="B6" t="s">
        <v>285</v>
      </c>
      <c r="C6" t="s">
        <v>13</v>
      </c>
      <c r="D6">
        <v>1178411</v>
      </c>
      <c r="E6">
        <v>4997145</v>
      </c>
      <c r="F6">
        <v>7.1349070000000001</v>
      </c>
      <c r="G6">
        <v>0</v>
      </c>
      <c r="H6">
        <v>87.504999999999995</v>
      </c>
      <c r="I6">
        <v>18.2</v>
      </c>
      <c r="J6">
        <v>363.9</v>
      </c>
      <c r="K6">
        <v>829.1</v>
      </c>
      <c r="L6">
        <v>1.0136000000000001</v>
      </c>
      <c r="M6">
        <v>84.036000000000001</v>
      </c>
      <c r="N6">
        <v>88.799000000000007</v>
      </c>
      <c r="O6">
        <v>87.489000000000004</v>
      </c>
      <c r="P6">
        <v>17.3</v>
      </c>
      <c r="Q6">
        <v>19.2</v>
      </c>
      <c r="R6">
        <v>17.8</v>
      </c>
      <c r="S6">
        <v>5.19</v>
      </c>
      <c r="T6" s="22">
        <v>31</v>
      </c>
      <c r="U6" s="23">
        <f>D6-D7</f>
        <v>8675</v>
      </c>
      <c r="V6" s="4"/>
      <c r="W6" s="243"/>
      <c r="X6" s="243"/>
      <c r="Y6" s="244"/>
    </row>
    <row r="7" spans="1:25">
      <c r="A7" s="21">
        <v>31</v>
      </c>
      <c r="B7" t="s">
        <v>286</v>
      </c>
      <c r="C7" t="s">
        <v>13</v>
      </c>
      <c r="D7">
        <v>1169736</v>
      </c>
      <c r="E7">
        <v>4995924</v>
      </c>
      <c r="F7">
        <v>7.0501550000000002</v>
      </c>
      <c r="G7">
        <v>0</v>
      </c>
      <c r="H7">
        <v>86.909000000000006</v>
      </c>
      <c r="I7">
        <v>18.399999999999999</v>
      </c>
      <c r="J7">
        <v>410.7</v>
      </c>
      <c r="K7">
        <v>745.5</v>
      </c>
      <c r="L7">
        <v>1.0134000000000001</v>
      </c>
      <c r="M7">
        <v>84.629000000000005</v>
      </c>
      <c r="N7">
        <v>88.284999999999997</v>
      </c>
      <c r="O7">
        <v>86.373000000000005</v>
      </c>
      <c r="P7">
        <v>17.5</v>
      </c>
      <c r="Q7">
        <v>19.399999999999999</v>
      </c>
      <c r="R7">
        <v>17.899999999999999</v>
      </c>
      <c r="S7">
        <v>5.19</v>
      </c>
      <c r="T7" s="22">
        <v>30</v>
      </c>
      <c r="U7" s="23">
        <f>D7-D8</f>
        <v>9818</v>
      </c>
      <c r="V7" s="24">
        <v>1</v>
      </c>
      <c r="W7" s="98"/>
      <c r="X7" s="98"/>
      <c r="Y7" s="103"/>
    </row>
    <row r="8" spans="1:25">
      <c r="A8" s="16">
        <v>30</v>
      </c>
      <c r="B8" t="s">
        <v>268</v>
      </c>
      <c r="C8" t="s">
        <v>13</v>
      </c>
      <c r="D8">
        <v>1159918</v>
      </c>
      <c r="E8">
        <v>4994535</v>
      </c>
      <c r="F8">
        <v>7.0697429999999999</v>
      </c>
      <c r="G8">
        <v>0</v>
      </c>
      <c r="H8">
        <v>87.263000000000005</v>
      </c>
      <c r="I8">
        <v>18.2</v>
      </c>
      <c r="J8">
        <v>285.10000000000002</v>
      </c>
      <c r="K8">
        <v>698.1</v>
      </c>
      <c r="L8">
        <v>1.0135000000000001</v>
      </c>
      <c r="M8">
        <v>85.3</v>
      </c>
      <c r="N8">
        <v>88.293000000000006</v>
      </c>
      <c r="O8">
        <v>86.649000000000001</v>
      </c>
      <c r="P8">
        <v>17.100000000000001</v>
      </c>
      <c r="Q8">
        <v>19.399999999999999</v>
      </c>
      <c r="R8">
        <v>17.899999999999999</v>
      </c>
      <c r="S8">
        <v>5.19</v>
      </c>
      <c r="T8" s="16">
        <v>29</v>
      </c>
      <c r="U8" s="23">
        <f>D8-D9</f>
        <v>6777</v>
      </c>
      <c r="V8" s="4"/>
      <c r="W8" s="98"/>
      <c r="X8" s="98"/>
      <c r="Y8" s="103"/>
    </row>
    <row r="9" spans="1:25" s="25" customFormat="1">
      <c r="A9" s="21">
        <v>29</v>
      </c>
      <c r="B9" t="s">
        <v>255</v>
      </c>
      <c r="C9" t="s">
        <v>13</v>
      </c>
      <c r="D9">
        <v>1153141</v>
      </c>
      <c r="E9">
        <v>4993581</v>
      </c>
      <c r="F9">
        <v>7.0616060000000003</v>
      </c>
      <c r="G9">
        <v>0</v>
      </c>
      <c r="H9">
        <v>86.722999999999999</v>
      </c>
      <c r="I9">
        <v>17.5</v>
      </c>
      <c r="J9">
        <v>182.9</v>
      </c>
      <c r="K9">
        <v>422.8</v>
      </c>
      <c r="L9">
        <v>1.0135000000000001</v>
      </c>
      <c r="M9">
        <v>85.387</v>
      </c>
      <c r="N9">
        <v>88.414000000000001</v>
      </c>
      <c r="O9">
        <v>86.331000000000003</v>
      </c>
      <c r="P9">
        <v>15.3</v>
      </c>
      <c r="Q9">
        <v>18.899999999999999</v>
      </c>
      <c r="R9">
        <v>17.399999999999999</v>
      </c>
      <c r="S9">
        <v>5.19</v>
      </c>
      <c r="T9" s="22">
        <v>28</v>
      </c>
      <c r="U9" s="23">
        <f t="shared" ref="U9:U36" si="0">D9-D10</f>
        <v>4310</v>
      </c>
      <c r="V9" s="24">
        <v>29</v>
      </c>
      <c r="W9" s="99"/>
      <c r="X9" s="99"/>
      <c r="Y9" s="103"/>
    </row>
    <row r="10" spans="1:25">
      <c r="A10" s="16">
        <v>28</v>
      </c>
      <c r="B10" t="s">
        <v>256</v>
      </c>
      <c r="C10" t="s">
        <v>13</v>
      </c>
      <c r="D10">
        <v>1148831</v>
      </c>
      <c r="E10">
        <v>4992971</v>
      </c>
      <c r="F10">
        <v>7.1076119999999996</v>
      </c>
      <c r="G10">
        <v>0</v>
      </c>
      <c r="H10">
        <v>87.067999999999998</v>
      </c>
      <c r="I10">
        <v>16.600000000000001</v>
      </c>
      <c r="J10">
        <v>25.3</v>
      </c>
      <c r="K10">
        <v>82.9</v>
      </c>
      <c r="L10">
        <v>1.0139</v>
      </c>
      <c r="M10">
        <v>85.872</v>
      </c>
      <c r="N10">
        <v>88.542000000000002</v>
      </c>
      <c r="O10">
        <v>86.308000000000007</v>
      </c>
      <c r="P10">
        <v>12.1</v>
      </c>
      <c r="Q10">
        <v>20.3</v>
      </c>
      <c r="R10">
        <v>15.5</v>
      </c>
      <c r="S10">
        <v>5.19</v>
      </c>
      <c r="T10" s="16">
        <v>27</v>
      </c>
      <c r="U10" s="23">
        <f t="shared" si="0"/>
        <v>609</v>
      </c>
      <c r="V10" s="16"/>
      <c r="W10" s="98"/>
      <c r="X10" s="98"/>
      <c r="Y10" s="103"/>
    </row>
    <row r="11" spans="1:25">
      <c r="A11" s="16">
        <v>27</v>
      </c>
      <c r="B11" t="s">
        <v>257</v>
      </c>
      <c r="C11" t="s">
        <v>13</v>
      </c>
      <c r="D11">
        <v>1148222</v>
      </c>
      <c r="E11">
        <v>4992885</v>
      </c>
      <c r="F11">
        <v>7.210712</v>
      </c>
      <c r="G11">
        <v>0</v>
      </c>
      <c r="H11">
        <v>87.100999999999999</v>
      </c>
      <c r="I11">
        <v>14.5</v>
      </c>
      <c r="J11">
        <v>1</v>
      </c>
      <c r="K11">
        <v>79.900000000000006</v>
      </c>
      <c r="L11">
        <v>1.0145</v>
      </c>
      <c r="M11">
        <v>81.817999999999998</v>
      </c>
      <c r="N11">
        <v>88.183000000000007</v>
      </c>
      <c r="O11">
        <v>86.807000000000002</v>
      </c>
      <c r="P11">
        <v>10.5</v>
      </c>
      <c r="Q11">
        <v>18.2</v>
      </c>
      <c r="R11">
        <v>13</v>
      </c>
      <c r="S11">
        <v>5.19</v>
      </c>
      <c r="T11" s="16">
        <v>26</v>
      </c>
      <c r="U11" s="23">
        <f t="shared" si="0"/>
        <v>36</v>
      </c>
      <c r="V11" s="16"/>
      <c r="W11" s="98"/>
      <c r="X11" s="98"/>
      <c r="Y11" s="103"/>
    </row>
    <row r="12" spans="1:25">
      <c r="A12" s="16">
        <v>26</v>
      </c>
      <c r="B12" t="s">
        <v>258</v>
      </c>
      <c r="C12" t="s">
        <v>13</v>
      </c>
      <c r="D12">
        <v>1148186</v>
      </c>
      <c r="E12">
        <v>4992880</v>
      </c>
      <c r="F12">
        <v>7.2815719999999997</v>
      </c>
      <c r="G12">
        <v>0</v>
      </c>
      <c r="H12">
        <v>87.947999999999993</v>
      </c>
      <c r="I12">
        <v>15</v>
      </c>
      <c r="J12">
        <v>2.4</v>
      </c>
      <c r="K12">
        <v>29.9</v>
      </c>
      <c r="L12">
        <v>1.0148999999999999</v>
      </c>
      <c r="M12">
        <v>86.271000000000001</v>
      </c>
      <c r="N12">
        <v>89.347999999999999</v>
      </c>
      <c r="O12">
        <v>87.007000000000005</v>
      </c>
      <c r="P12">
        <v>10.8</v>
      </c>
      <c r="Q12">
        <v>19.7</v>
      </c>
      <c r="R12">
        <v>10.9</v>
      </c>
      <c r="S12">
        <v>5.19</v>
      </c>
      <c r="T12" s="16">
        <v>25</v>
      </c>
      <c r="U12" s="23">
        <f t="shared" si="0"/>
        <v>130</v>
      </c>
      <c r="V12" s="16"/>
      <c r="W12" s="98"/>
      <c r="X12" s="98"/>
      <c r="Y12" s="103"/>
    </row>
    <row r="13" spans="1:25">
      <c r="A13" s="16">
        <v>25</v>
      </c>
      <c r="B13" t="s">
        <v>259</v>
      </c>
      <c r="C13" t="s">
        <v>13</v>
      </c>
      <c r="D13">
        <v>1148056</v>
      </c>
      <c r="E13">
        <v>4992862</v>
      </c>
      <c r="F13">
        <v>7.2277360000000002</v>
      </c>
      <c r="G13">
        <v>0</v>
      </c>
      <c r="H13">
        <v>86.667000000000002</v>
      </c>
      <c r="I13">
        <v>14.6</v>
      </c>
      <c r="J13">
        <v>67.900000000000006</v>
      </c>
      <c r="K13">
        <v>440.1</v>
      </c>
      <c r="L13">
        <v>1.0147999999999999</v>
      </c>
      <c r="M13">
        <v>84.781999999999996</v>
      </c>
      <c r="N13">
        <v>89.432000000000002</v>
      </c>
      <c r="O13">
        <v>86.343000000000004</v>
      </c>
      <c r="P13">
        <v>10.5</v>
      </c>
      <c r="Q13">
        <v>17.899999999999999</v>
      </c>
      <c r="R13">
        <v>11.1</v>
      </c>
      <c r="S13">
        <v>5.19</v>
      </c>
      <c r="T13" s="16">
        <v>24</v>
      </c>
      <c r="U13" s="23">
        <f t="shared" si="0"/>
        <v>1669</v>
      </c>
      <c r="V13" s="16"/>
      <c r="W13" s="101"/>
      <c r="X13" s="101"/>
      <c r="Y13" s="103"/>
    </row>
    <row r="14" spans="1:25">
      <c r="A14" s="16">
        <v>24</v>
      </c>
      <c r="B14" t="s">
        <v>260</v>
      </c>
      <c r="C14" t="s">
        <v>13</v>
      </c>
      <c r="D14">
        <v>1146387</v>
      </c>
      <c r="E14">
        <v>4992627</v>
      </c>
      <c r="F14">
        <v>7.0698889999999999</v>
      </c>
      <c r="G14">
        <v>0</v>
      </c>
      <c r="H14">
        <v>85.088999999999999</v>
      </c>
      <c r="I14">
        <v>17.5</v>
      </c>
      <c r="J14">
        <v>540.70000000000005</v>
      </c>
      <c r="K14">
        <v>987.3</v>
      </c>
      <c r="L14">
        <v>1.0135000000000001</v>
      </c>
      <c r="M14">
        <v>81.168000000000006</v>
      </c>
      <c r="N14">
        <v>87.941999999999993</v>
      </c>
      <c r="O14">
        <v>86.466999999999999</v>
      </c>
      <c r="P14">
        <v>17</v>
      </c>
      <c r="Q14">
        <v>17.899999999999999</v>
      </c>
      <c r="R14">
        <v>17.399999999999999</v>
      </c>
      <c r="S14">
        <v>5.19</v>
      </c>
      <c r="T14" s="16">
        <v>23</v>
      </c>
      <c r="U14" s="23">
        <f t="shared" si="0"/>
        <v>12945</v>
      </c>
      <c r="V14" s="16"/>
      <c r="W14" s="101"/>
      <c r="X14" s="101"/>
      <c r="Y14" s="103"/>
    </row>
    <row r="15" spans="1:25">
      <c r="A15" s="16">
        <v>23</v>
      </c>
      <c r="B15" t="s">
        <v>261</v>
      </c>
      <c r="C15" t="s">
        <v>13</v>
      </c>
      <c r="D15">
        <v>1133442</v>
      </c>
      <c r="E15">
        <v>4990762</v>
      </c>
      <c r="F15">
        <v>7.1446649999999998</v>
      </c>
      <c r="G15">
        <v>0</v>
      </c>
      <c r="H15">
        <v>86.924000000000007</v>
      </c>
      <c r="I15">
        <v>17.399999999999999</v>
      </c>
      <c r="J15">
        <v>878.6</v>
      </c>
      <c r="K15">
        <v>1171.0999999999999</v>
      </c>
      <c r="L15">
        <v>1.0137</v>
      </c>
      <c r="M15">
        <v>83.628</v>
      </c>
      <c r="N15">
        <v>89.442999999999998</v>
      </c>
      <c r="O15">
        <v>87.444999999999993</v>
      </c>
      <c r="P15">
        <v>17.100000000000001</v>
      </c>
      <c r="Q15">
        <v>17.899999999999999</v>
      </c>
      <c r="R15">
        <v>17.3</v>
      </c>
      <c r="S15">
        <v>5.2</v>
      </c>
      <c r="T15" s="16">
        <v>22</v>
      </c>
      <c r="U15" s="23">
        <f t="shared" si="0"/>
        <v>21065</v>
      </c>
      <c r="V15" s="16"/>
      <c r="W15" s="101"/>
      <c r="X15" s="101"/>
      <c r="Y15" s="103"/>
    </row>
    <row r="16" spans="1:25" s="25" customFormat="1">
      <c r="A16" s="21">
        <v>22</v>
      </c>
      <c r="B16" t="s">
        <v>262</v>
      </c>
      <c r="C16" t="s">
        <v>13</v>
      </c>
      <c r="D16">
        <v>1112377</v>
      </c>
      <c r="E16">
        <v>4987794</v>
      </c>
      <c r="F16">
        <v>6.9251779999999998</v>
      </c>
      <c r="G16">
        <v>0</v>
      </c>
      <c r="H16">
        <v>86.856999999999999</v>
      </c>
      <c r="I16">
        <v>17.399999999999999</v>
      </c>
      <c r="J16">
        <v>964.6</v>
      </c>
      <c r="K16">
        <v>1209</v>
      </c>
      <c r="L16">
        <v>1.0133000000000001</v>
      </c>
      <c r="M16">
        <v>83.751000000000005</v>
      </c>
      <c r="N16">
        <v>89.343999999999994</v>
      </c>
      <c r="O16">
        <v>84.388000000000005</v>
      </c>
      <c r="P16">
        <v>16.899999999999999</v>
      </c>
      <c r="Q16">
        <v>17.8</v>
      </c>
      <c r="R16">
        <v>17.100000000000001</v>
      </c>
      <c r="S16">
        <v>5.2</v>
      </c>
      <c r="T16" s="22">
        <v>21</v>
      </c>
      <c r="U16" s="23">
        <f t="shared" si="0"/>
        <v>23144</v>
      </c>
      <c r="V16" s="24">
        <v>22</v>
      </c>
      <c r="W16" s="101"/>
      <c r="X16" s="101"/>
      <c r="Y16" s="103"/>
    </row>
    <row r="17" spans="1:25">
      <c r="A17" s="16">
        <v>21</v>
      </c>
      <c r="B17" t="s">
        <v>263</v>
      </c>
      <c r="C17" t="s">
        <v>13</v>
      </c>
      <c r="D17">
        <v>1089233</v>
      </c>
      <c r="E17">
        <v>4984532</v>
      </c>
      <c r="F17">
        <v>7.208164</v>
      </c>
      <c r="G17">
        <v>0</v>
      </c>
      <c r="H17">
        <v>87.17</v>
      </c>
      <c r="I17">
        <v>17.5</v>
      </c>
      <c r="J17">
        <v>889.3</v>
      </c>
      <c r="K17">
        <v>1164.7</v>
      </c>
      <c r="L17">
        <v>1.0139</v>
      </c>
      <c r="M17">
        <v>83.111999999999995</v>
      </c>
      <c r="N17">
        <v>90.442999999999998</v>
      </c>
      <c r="O17">
        <v>88.344999999999999</v>
      </c>
      <c r="P17">
        <v>16.899999999999999</v>
      </c>
      <c r="Q17">
        <v>17.899999999999999</v>
      </c>
      <c r="R17">
        <v>17.399999999999999</v>
      </c>
      <c r="S17">
        <v>5.2</v>
      </c>
      <c r="T17" s="16">
        <v>20</v>
      </c>
      <c r="U17" s="23">
        <f t="shared" si="0"/>
        <v>21328</v>
      </c>
      <c r="V17" s="16"/>
      <c r="W17" s="101"/>
      <c r="X17" s="101"/>
      <c r="Y17" s="103"/>
    </row>
    <row r="18" spans="1:25">
      <c r="A18" s="16">
        <v>20</v>
      </c>
      <c r="B18" t="s">
        <v>264</v>
      </c>
      <c r="C18" t="s">
        <v>13</v>
      </c>
      <c r="D18">
        <v>1067905</v>
      </c>
      <c r="E18">
        <v>4981532</v>
      </c>
      <c r="F18">
        <v>6.9054679999999999</v>
      </c>
      <c r="G18">
        <v>0</v>
      </c>
      <c r="H18">
        <v>85.284999999999997</v>
      </c>
      <c r="I18">
        <v>17.2</v>
      </c>
      <c r="J18">
        <v>952.9</v>
      </c>
      <c r="K18">
        <v>1285.8</v>
      </c>
      <c r="L18">
        <v>1.0133000000000001</v>
      </c>
      <c r="M18">
        <v>-3.7999999999999999E-2</v>
      </c>
      <c r="N18">
        <v>91.915000000000006</v>
      </c>
      <c r="O18">
        <v>84.028999999999996</v>
      </c>
      <c r="P18">
        <v>16.7</v>
      </c>
      <c r="Q18">
        <v>17.899999999999999</v>
      </c>
      <c r="R18">
        <v>16.899999999999999</v>
      </c>
      <c r="S18">
        <v>5.2</v>
      </c>
      <c r="T18" s="16">
        <v>19</v>
      </c>
      <c r="U18" s="23">
        <f t="shared" si="0"/>
        <v>22852</v>
      </c>
      <c r="V18" s="16"/>
      <c r="W18" s="101"/>
      <c r="X18" s="101"/>
      <c r="Y18" s="103"/>
    </row>
    <row r="19" spans="1:25">
      <c r="A19" s="16">
        <v>19</v>
      </c>
      <c r="B19" t="s">
        <v>265</v>
      </c>
      <c r="C19" t="s">
        <v>13</v>
      </c>
      <c r="D19">
        <v>1045053</v>
      </c>
      <c r="E19">
        <v>4978256</v>
      </c>
      <c r="F19">
        <v>7.1588310000000002</v>
      </c>
      <c r="G19">
        <v>0</v>
      </c>
      <c r="H19">
        <v>86.61</v>
      </c>
      <c r="I19">
        <v>17</v>
      </c>
      <c r="J19">
        <v>1034</v>
      </c>
      <c r="K19">
        <v>1334.9</v>
      </c>
      <c r="L19">
        <v>1.0138</v>
      </c>
      <c r="M19">
        <v>82.18</v>
      </c>
      <c r="N19">
        <v>90.771000000000001</v>
      </c>
      <c r="O19">
        <v>87.546000000000006</v>
      </c>
      <c r="P19">
        <v>16.7</v>
      </c>
      <c r="Q19">
        <v>17.5</v>
      </c>
      <c r="R19">
        <v>17</v>
      </c>
      <c r="S19">
        <v>5.2</v>
      </c>
      <c r="T19" s="16">
        <v>18</v>
      </c>
      <c r="U19" s="23">
        <f t="shared" si="0"/>
        <v>24791</v>
      </c>
      <c r="V19" s="16"/>
      <c r="W19" s="101"/>
      <c r="X19" s="101"/>
      <c r="Y19" s="103"/>
    </row>
    <row r="20" spans="1:25">
      <c r="A20" s="16">
        <v>18</v>
      </c>
      <c r="B20" t="s">
        <v>266</v>
      </c>
      <c r="C20" t="s">
        <v>13</v>
      </c>
      <c r="D20">
        <v>1020262</v>
      </c>
      <c r="E20">
        <v>4974755</v>
      </c>
      <c r="F20">
        <v>6.9948309999999996</v>
      </c>
      <c r="G20">
        <v>0</v>
      </c>
      <c r="H20">
        <v>86.272000000000006</v>
      </c>
      <c r="I20">
        <v>17</v>
      </c>
      <c r="J20">
        <v>1055.4000000000001</v>
      </c>
      <c r="K20">
        <v>1451.7</v>
      </c>
      <c r="L20">
        <v>1.0135000000000001</v>
      </c>
      <c r="M20">
        <v>80.997</v>
      </c>
      <c r="N20">
        <v>89.981999999999999</v>
      </c>
      <c r="O20">
        <v>85.182000000000002</v>
      </c>
      <c r="P20">
        <v>16.399999999999999</v>
      </c>
      <c r="Q20">
        <v>17.5</v>
      </c>
      <c r="R20">
        <v>16.7</v>
      </c>
      <c r="S20">
        <v>5.19</v>
      </c>
      <c r="T20" s="16">
        <v>17</v>
      </c>
      <c r="U20" s="23">
        <f t="shared" si="0"/>
        <v>25316</v>
      </c>
      <c r="V20" s="16"/>
      <c r="W20" s="101"/>
      <c r="X20" s="101"/>
      <c r="Y20" s="103"/>
    </row>
    <row r="21" spans="1:25">
      <c r="A21" s="16">
        <v>17</v>
      </c>
      <c r="B21" t="s">
        <v>267</v>
      </c>
      <c r="C21" t="s">
        <v>13</v>
      </c>
      <c r="D21">
        <v>994946</v>
      </c>
      <c r="E21">
        <v>4971168</v>
      </c>
      <c r="F21">
        <v>6.9373120000000004</v>
      </c>
      <c r="G21">
        <v>0</v>
      </c>
      <c r="H21">
        <v>85.116</v>
      </c>
      <c r="I21">
        <v>17.100000000000001</v>
      </c>
      <c r="J21">
        <v>1029.5999999999999</v>
      </c>
      <c r="K21">
        <v>1355.3</v>
      </c>
      <c r="L21">
        <v>1.0133000000000001</v>
      </c>
      <c r="M21">
        <v>81.260000000000005</v>
      </c>
      <c r="N21">
        <v>88.24</v>
      </c>
      <c r="O21">
        <v>84.397000000000006</v>
      </c>
      <c r="P21">
        <v>16.5</v>
      </c>
      <c r="Q21">
        <v>17.7</v>
      </c>
      <c r="R21">
        <v>16.7</v>
      </c>
      <c r="S21">
        <v>5.2</v>
      </c>
      <c r="T21" s="16">
        <v>16</v>
      </c>
      <c r="U21" s="23">
        <f t="shared" si="0"/>
        <v>24707</v>
      </c>
      <c r="V21" s="16"/>
      <c r="W21" s="100"/>
      <c r="X21" s="100"/>
      <c r="Y21" s="103"/>
    </row>
    <row r="22" spans="1:25">
      <c r="A22" s="16">
        <v>16</v>
      </c>
      <c r="B22" t="s">
        <v>234</v>
      </c>
      <c r="C22" t="s">
        <v>13</v>
      </c>
      <c r="D22">
        <v>970239</v>
      </c>
      <c r="E22">
        <v>4967625</v>
      </c>
      <c r="F22">
        <v>6.9575199999999997</v>
      </c>
      <c r="G22">
        <v>0</v>
      </c>
      <c r="H22">
        <v>85.363</v>
      </c>
      <c r="I22">
        <v>17.399999999999999</v>
      </c>
      <c r="J22">
        <v>1052</v>
      </c>
      <c r="K22">
        <v>1345</v>
      </c>
      <c r="L22">
        <v>1.0134000000000001</v>
      </c>
      <c r="M22">
        <v>80.935000000000002</v>
      </c>
      <c r="N22">
        <v>89.671999999999997</v>
      </c>
      <c r="O22">
        <v>84.733000000000004</v>
      </c>
      <c r="P22">
        <v>16.7</v>
      </c>
      <c r="Q22">
        <v>18</v>
      </c>
      <c r="R22">
        <v>16.899999999999999</v>
      </c>
      <c r="S22">
        <v>5.2</v>
      </c>
      <c r="T22" s="16">
        <v>15</v>
      </c>
      <c r="U22" s="23">
        <f t="shared" si="0"/>
        <v>25243</v>
      </c>
      <c r="V22" s="16"/>
      <c r="W22" s="100"/>
      <c r="X22" s="100"/>
      <c r="Y22" s="103"/>
    </row>
    <row r="23" spans="1:25" s="25" customFormat="1">
      <c r="A23" s="21">
        <v>15</v>
      </c>
      <c r="B23" t="s">
        <v>227</v>
      </c>
      <c r="C23" t="s">
        <v>13</v>
      </c>
      <c r="D23">
        <v>944996</v>
      </c>
      <c r="E23">
        <v>4964010</v>
      </c>
      <c r="F23">
        <v>7.0780190000000003</v>
      </c>
      <c r="G23">
        <v>0</v>
      </c>
      <c r="H23">
        <v>89.287000000000006</v>
      </c>
      <c r="I23">
        <v>17.5</v>
      </c>
      <c r="J23">
        <v>929.6</v>
      </c>
      <c r="K23">
        <v>1235.2</v>
      </c>
      <c r="L23">
        <v>1.0136000000000001</v>
      </c>
      <c r="M23">
        <v>85.614999999999995</v>
      </c>
      <c r="N23">
        <v>92.052000000000007</v>
      </c>
      <c r="O23">
        <v>86.548000000000002</v>
      </c>
      <c r="P23">
        <v>17.100000000000001</v>
      </c>
      <c r="Q23">
        <v>18.2</v>
      </c>
      <c r="R23">
        <v>17.3</v>
      </c>
      <c r="S23">
        <v>5.2</v>
      </c>
      <c r="T23" s="22">
        <v>14</v>
      </c>
      <c r="U23" s="23">
        <f t="shared" si="0"/>
        <v>22296</v>
      </c>
      <c r="V23" s="24">
        <v>15</v>
      </c>
      <c r="W23" s="100"/>
      <c r="X23" s="100"/>
      <c r="Y23" s="103"/>
    </row>
    <row r="24" spans="1:25">
      <c r="A24" s="16">
        <v>14</v>
      </c>
      <c r="B24" t="s">
        <v>228</v>
      </c>
      <c r="C24" t="s">
        <v>13</v>
      </c>
      <c r="D24">
        <v>922700</v>
      </c>
      <c r="E24">
        <v>4960941</v>
      </c>
      <c r="F24">
        <v>7.3195860000000001</v>
      </c>
      <c r="G24">
        <v>0</v>
      </c>
      <c r="H24">
        <v>89.784999999999997</v>
      </c>
      <c r="I24">
        <v>17.600000000000001</v>
      </c>
      <c r="J24">
        <v>878.1</v>
      </c>
      <c r="K24">
        <v>1281.5999999999999</v>
      </c>
      <c r="L24">
        <v>1.0141</v>
      </c>
      <c r="M24">
        <v>85.68</v>
      </c>
      <c r="N24">
        <v>92.537999999999997</v>
      </c>
      <c r="O24">
        <v>89.909000000000006</v>
      </c>
      <c r="P24">
        <v>17.3</v>
      </c>
      <c r="Q24">
        <v>18.100000000000001</v>
      </c>
      <c r="R24">
        <v>17.5</v>
      </c>
      <c r="S24">
        <v>5.2</v>
      </c>
      <c r="T24" s="16">
        <v>13</v>
      </c>
      <c r="U24" s="23">
        <f t="shared" si="0"/>
        <v>21065</v>
      </c>
      <c r="V24" s="16"/>
      <c r="W24" s="100"/>
      <c r="X24" s="100"/>
      <c r="Y24" s="103"/>
    </row>
    <row r="25" spans="1:25">
      <c r="A25" s="16">
        <v>13</v>
      </c>
      <c r="B25" t="s">
        <v>229</v>
      </c>
      <c r="C25" t="s">
        <v>13</v>
      </c>
      <c r="D25">
        <v>901635</v>
      </c>
      <c r="E25">
        <v>4958052</v>
      </c>
      <c r="F25">
        <v>7.4370139999999996</v>
      </c>
      <c r="G25">
        <v>0</v>
      </c>
      <c r="H25">
        <v>88.704999999999998</v>
      </c>
      <c r="I25">
        <v>17.2</v>
      </c>
      <c r="J25">
        <v>991.7</v>
      </c>
      <c r="K25">
        <v>1379.6</v>
      </c>
      <c r="L25">
        <v>1.0144</v>
      </c>
      <c r="M25">
        <v>84.262</v>
      </c>
      <c r="N25">
        <v>93.578999999999994</v>
      </c>
      <c r="O25">
        <v>91.483000000000004</v>
      </c>
      <c r="P25">
        <v>16.899999999999999</v>
      </c>
      <c r="Q25">
        <v>17.600000000000001</v>
      </c>
      <c r="R25">
        <v>17.399999999999999</v>
      </c>
      <c r="S25">
        <v>5.2</v>
      </c>
      <c r="T25" s="16">
        <v>12</v>
      </c>
      <c r="U25" s="23">
        <f t="shared" si="0"/>
        <v>23788</v>
      </c>
      <c r="V25" s="16"/>
      <c r="W25" s="100"/>
      <c r="X25" s="100"/>
      <c r="Y25" s="103"/>
    </row>
    <row r="26" spans="1:25">
      <c r="A26" s="16">
        <v>12</v>
      </c>
      <c r="B26" t="s">
        <v>230</v>
      </c>
      <c r="C26" t="s">
        <v>13</v>
      </c>
      <c r="D26">
        <v>877847</v>
      </c>
      <c r="E26">
        <v>4954751</v>
      </c>
      <c r="F26">
        <v>6.9950809999999999</v>
      </c>
      <c r="G26">
        <v>0</v>
      </c>
      <c r="H26">
        <v>85.83</v>
      </c>
      <c r="I26">
        <v>16.899999999999999</v>
      </c>
      <c r="J26">
        <v>1109.9000000000001</v>
      </c>
      <c r="K26">
        <v>1403.1</v>
      </c>
      <c r="L26">
        <v>1.0134000000000001</v>
      </c>
      <c r="M26">
        <v>81.668999999999997</v>
      </c>
      <c r="N26">
        <v>90.617000000000004</v>
      </c>
      <c r="O26">
        <v>85.269000000000005</v>
      </c>
      <c r="P26">
        <v>16.8</v>
      </c>
      <c r="Q26">
        <v>17.2</v>
      </c>
      <c r="R26">
        <v>16.899999999999999</v>
      </c>
      <c r="S26">
        <v>5.2</v>
      </c>
      <c r="T26" s="16">
        <v>11</v>
      </c>
      <c r="U26" s="23">
        <f t="shared" si="0"/>
        <v>26639</v>
      </c>
      <c r="V26" s="16"/>
      <c r="W26" s="104"/>
      <c r="X26" s="100"/>
      <c r="Y26" s="103"/>
    </row>
    <row r="27" spans="1:25">
      <c r="A27" s="16">
        <v>11</v>
      </c>
      <c r="B27" t="s">
        <v>231</v>
      </c>
      <c r="C27" t="s">
        <v>13</v>
      </c>
      <c r="D27">
        <v>851208</v>
      </c>
      <c r="E27">
        <v>4950961</v>
      </c>
      <c r="F27">
        <v>6.7953770000000002</v>
      </c>
      <c r="G27">
        <v>0</v>
      </c>
      <c r="H27">
        <v>86.632999999999996</v>
      </c>
      <c r="I27">
        <v>17.100000000000001</v>
      </c>
      <c r="J27">
        <v>1083.3</v>
      </c>
      <c r="K27">
        <v>1396.5</v>
      </c>
      <c r="L27">
        <v>1.0129999999999999</v>
      </c>
      <c r="M27">
        <v>81.537999999999997</v>
      </c>
      <c r="N27">
        <v>91.274000000000001</v>
      </c>
      <c r="O27">
        <v>82.515000000000001</v>
      </c>
      <c r="P27">
        <v>16.8</v>
      </c>
      <c r="Q27">
        <v>17.399999999999999</v>
      </c>
      <c r="R27">
        <v>16.899999999999999</v>
      </c>
      <c r="S27">
        <v>5.2</v>
      </c>
      <c r="T27" s="16">
        <v>10</v>
      </c>
      <c r="U27" s="23">
        <f t="shared" si="0"/>
        <v>25985</v>
      </c>
      <c r="V27" s="16"/>
      <c r="W27" s="104"/>
      <c r="X27" s="100"/>
      <c r="Y27" s="103"/>
    </row>
    <row r="28" spans="1:25">
      <c r="A28" s="16">
        <v>10</v>
      </c>
      <c r="B28" t="s">
        <v>232</v>
      </c>
      <c r="C28" t="s">
        <v>13</v>
      </c>
      <c r="D28">
        <v>825223</v>
      </c>
      <c r="E28">
        <v>4947291</v>
      </c>
      <c r="F28">
        <v>6.928337</v>
      </c>
      <c r="G28">
        <v>0</v>
      </c>
      <c r="H28">
        <v>85.953000000000003</v>
      </c>
      <c r="I28">
        <v>17</v>
      </c>
      <c r="J28">
        <v>1064.3</v>
      </c>
      <c r="K28">
        <v>1389.1</v>
      </c>
      <c r="L28">
        <v>1.0133000000000001</v>
      </c>
      <c r="M28">
        <v>81.381</v>
      </c>
      <c r="N28">
        <v>90.921999999999997</v>
      </c>
      <c r="O28">
        <v>84.349000000000004</v>
      </c>
      <c r="P28">
        <v>16.7</v>
      </c>
      <c r="Q28">
        <v>17.600000000000001</v>
      </c>
      <c r="R28">
        <v>16.899999999999999</v>
      </c>
      <c r="S28">
        <v>5.2</v>
      </c>
      <c r="T28" s="16">
        <v>9</v>
      </c>
      <c r="U28" s="23">
        <f t="shared" si="0"/>
        <v>25530</v>
      </c>
      <c r="V28" s="16"/>
      <c r="W28" s="104"/>
      <c r="X28" s="100"/>
      <c r="Y28" s="103"/>
    </row>
    <row r="29" spans="1:25">
      <c r="A29" s="16">
        <v>9</v>
      </c>
      <c r="B29" t="s">
        <v>233</v>
      </c>
      <c r="C29" t="s">
        <v>13</v>
      </c>
      <c r="D29">
        <v>799693</v>
      </c>
      <c r="E29">
        <v>4943662</v>
      </c>
      <c r="F29">
        <v>6.9641710000000003</v>
      </c>
      <c r="G29">
        <v>0</v>
      </c>
      <c r="H29">
        <v>85.876999999999995</v>
      </c>
      <c r="I29">
        <v>17.3</v>
      </c>
      <c r="J29">
        <v>1046.4000000000001</v>
      </c>
      <c r="K29">
        <v>1366.8</v>
      </c>
      <c r="L29">
        <v>1.0134000000000001</v>
      </c>
      <c r="M29">
        <v>81.043000000000006</v>
      </c>
      <c r="N29">
        <v>89.953000000000003</v>
      </c>
      <c r="O29">
        <v>84.823999999999998</v>
      </c>
      <c r="P29">
        <v>16.7</v>
      </c>
      <c r="Q29">
        <v>18</v>
      </c>
      <c r="R29">
        <v>16.899999999999999</v>
      </c>
      <c r="S29">
        <v>5.2</v>
      </c>
      <c r="T29" s="16">
        <v>8</v>
      </c>
      <c r="U29" s="23">
        <f t="shared" si="0"/>
        <v>25174</v>
      </c>
      <c r="V29" s="16"/>
      <c r="W29" s="104"/>
      <c r="X29" s="100"/>
      <c r="Y29" s="103"/>
    </row>
    <row r="30" spans="1:25" s="25" customFormat="1">
      <c r="A30" s="21">
        <v>8</v>
      </c>
      <c r="B30" t="s">
        <v>205</v>
      </c>
      <c r="C30" t="s">
        <v>13</v>
      </c>
      <c r="D30">
        <v>774519</v>
      </c>
      <c r="E30">
        <v>4940077</v>
      </c>
      <c r="F30">
        <v>6.7878280000000002</v>
      </c>
      <c r="G30">
        <v>0</v>
      </c>
      <c r="H30">
        <v>88.308000000000007</v>
      </c>
      <c r="I30">
        <v>17.5</v>
      </c>
      <c r="J30">
        <v>1055.0999999999999</v>
      </c>
      <c r="K30">
        <v>1414.9</v>
      </c>
      <c r="L30">
        <v>1.0129999999999999</v>
      </c>
      <c r="M30">
        <v>81.349999999999994</v>
      </c>
      <c r="N30">
        <v>91.369</v>
      </c>
      <c r="O30">
        <v>82.507000000000005</v>
      </c>
      <c r="P30">
        <v>17</v>
      </c>
      <c r="Q30">
        <v>18.2</v>
      </c>
      <c r="R30">
        <v>17.100000000000001</v>
      </c>
      <c r="S30">
        <v>5.21</v>
      </c>
      <c r="T30" s="22">
        <v>7</v>
      </c>
      <c r="U30" s="23">
        <f t="shared" si="0"/>
        <v>25310</v>
      </c>
      <c r="V30" s="24">
        <v>8</v>
      </c>
      <c r="W30" s="104"/>
      <c r="X30" s="100"/>
      <c r="Y30" s="103"/>
    </row>
    <row r="31" spans="1:25">
      <c r="A31" s="16">
        <v>7</v>
      </c>
      <c r="B31" t="s">
        <v>206</v>
      </c>
      <c r="C31" t="s">
        <v>13</v>
      </c>
      <c r="D31">
        <v>749209</v>
      </c>
      <c r="E31">
        <v>4936558</v>
      </c>
      <c r="F31">
        <v>7.20472</v>
      </c>
      <c r="G31">
        <v>0</v>
      </c>
      <c r="H31">
        <v>88.108999999999995</v>
      </c>
      <c r="I31">
        <v>17.5</v>
      </c>
      <c r="J31">
        <v>1083.2</v>
      </c>
      <c r="K31">
        <v>1382.5</v>
      </c>
      <c r="L31">
        <v>1.0138</v>
      </c>
      <c r="M31">
        <v>83.281999999999996</v>
      </c>
      <c r="N31">
        <v>91.233999999999995</v>
      </c>
      <c r="O31">
        <v>88.343999999999994</v>
      </c>
      <c r="P31">
        <v>17</v>
      </c>
      <c r="Q31">
        <v>17.899999999999999</v>
      </c>
      <c r="R31">
        <v>17.5</v>
      </c>
      <c r="S31">
        <v>5.22</v>
      </c>
      <c r="T31" s="16">
        <v>6</v>
      </c>
      <c r="U31" s="23">
        <f t="shared" si="0"/>
        <v>25973</v>
      </c>
      <c r="V31" s="5"/>
      <c r="W31" s="104"/>
      <c r="X31" s="100"/>
      <c r="Y31" s="103"/>
    </row>
    <row r="32" spans="1:25">
      <c r="A32" s="16">
        <v>6</v>
      </c>
      <c r="B32" t="s">
        <v>207</v>
      </c>
      <c r="C32" t="s">
        <v>13</v>
      </c>
      <c r="D32">
        <v>723236</v>
      </c>
      <c r="E32">
        <v>4932941</v>
      </c>
      <c r="F32">
        <v>7.0438609999999997</v>
      </c>
      <c r="G32">
        <v>0</v>
      </c>
      <c r="H32">
        <v>87.156000000000006</v>
      </c>
      <c r="I32">
        <v>17.2</v>
      </c>
      <c r="J32">
        <v>1070.4000000000001</v>
      </c>
      <c r="K32">
        <v>1402.6</v>
      </c>
      <c r="L32">
        <v>1.0135000000000001</v>
      </c>
      <c r="M32">
        <v>82.227999999999994</v>
      </c>
      <c r="N32">
        <v>91.611999999999995</v>
      </c>
      <c r="O32">
        <v>85.965999999999994</v>
      </c>
      <c r="P32">
        <v>16.5</v>
      </c>
      <c r="Q32">
        <v>17.899999999999999</v>
      </c>
      <c r="R32">
        <v>17</v>
      </c>
      <c r="S32">
        <v>5.21</v>
      </c>
      <c r="T32" s="16">
        <v>5</v>
      </c>
      <c r="U32" s="23">
        <f t="shared" si="0"/>
        <v>25683</v>
      </c>
      <c r="V32" s="5"/>
      <c r="W32" s="104"/>
      <c r="X32" s="100"/>
      <c r="Y32" s="103"/>
    </row>
    <row r="33" spans="1:25">
      <c r="A33" s="16">
        <v>5</v>
      </c>
      <c r="B33" t="s">
        <v>208</v>
      </c>
      <c r="C33" t="s">
        <v>13</v>
      </c>
      <c r="D33">
        <v>697553</v>
      </c>
      <c r="E33">
        <v>4929331</v>
      </c>
      <c r="F33">
        <v>6.8569969999999998</v>
      </c>
      <c r="G33">
        <v>0</v>
      </c>
      <c r="H33">
        <v>85.028999999999996</v>
      </c>
      <c r="I33">
        <v>17</v>
      </c>
      <c r="J33">
        <v>1090.8</v>
      </c>
      <c r="K33">
        <v>1419.2</v>
      </c>
      <c r="L33">
        <v>1.0132000000000001</v>
      </c>
      <c r="M33">
        <v>81.637</v>
      </c>
      <c r="N33">
        <v>89.882999999999996</v>
      </c>
      <c r="O33">
        <v>83.262</v>
      </c>
      <c r="P33">
        <v>16.399999999999999</v>
      </c>
      <c r="Q33">
        <v>17.7</v>
      </c>
      <c r="R33">
        <v>16.600000000000001</v>
      </c>
      <c r="S33">
        <v>5.21</v>
      </c>
      <c r="T33" s="16">
        <v>4</v>
      </c>
      <c r="U33" s="23">
        <f t="shared" si="0"/>
        <v>26165</v>
      </c>
      <c r="V33" s="5"/>
      <c r="W33" s="104"/>
      <c r="X33" s="100"/>
      <c r="Y33" s="103"/>
    </row>
    <row r="34" spans="1:25">
      <c r="A34" s="16">
        <v>4</v>
      </c>
      <c r="B34" t="s">
        <v>209</v>
      </c>
      <c r="C34" t="s">
        <v>13</v>
      </c>
      <c r="D34">
        <v>671388</v>
      </c>
      <c r="E34">
        <v>4925576</v>
      </c>
      <c r="F34">
        <v>6.8492519999999999</v>
      </c>
      <c r="G34">
        <v>0</v>
      </c>
      <c r="H34">
        <v>83.207999999999998</v>
      </c>
      <c r="I34">
        <v>17.100000000000001</v>
      </c>
      <c r="J34">
        <v>1087.3</v>
      </c>
      <c r="K34">
        <v>1444.6</v>
      </c>
      <c r="L34">
        <v>1.0130999999999999</v>
      </c>
      <c r="M34">
        <v>-4.7E-2</v>
      </c>
      <c r="N34">
        <v>87.991</v>
      </c>
      <c r="O34">
        <v>83.215000000000003</v>
      </c>
      <c r="P34">
        <v>16.5</v>
      </c>
      <c r="Q34">
        <v>17.8</v>
      </c>
      <c r="R34">
        <v>16.7</v>
      </c>
      <c r="S34">
        <v>5.21</v>
      </c>
      <c r="T34" s="16">
        <v>3</v>
      </c>
      <c r="U34" s="23">
        <f t="shared" si="0"/>
        <v>26080</v>
      </c>
      <c r="V34" s="5"/>
      <c r="W34" s="104"/>
      <c r="X34" s="100"/>
      <c r="Y34" s="103"/>
    </row>
    <row r="35" spans="1:25">
      <c r="A35" s="16">
        <v>3</v>
      </c>
      <c r="B35" t="s">
        <v>210</v>
      </c>
      <c r="C35" t="s">
        <v>13</v>
      </c>
      <c r="D35">
        <v>645308</v>
      </c>
      <c r="E35">
        <v>4921761</v>
      </c>
      <c r="F35">
        <v>6.8659689999999998</v>
      </c>
      <c r="G35">
        <v>0</v>
      </c>
      <c r="H35">
        <v>84.671000000000006</v>
      </c>
      <c r="I35">
        <v>17.399999999999999</v>
      </c>
      <c r="J35">
        <v>1063.2</v>
      </c>
      <c r="K35">
        <v>1373.2</v>
      </c>
      <c r="L35">
        <v>1.0130999999999999</v>
      </c>
      <c r="M35">
        <v>81.507999999999996</v>
      </c>
      <c r="N35">
        <v>88.162000000000006</v>
      </c>
      <c r="O35">
        <v>83.54</v>
      </c>
      <c r="P35">
        <v>16.8</v>
      </c>
      <c r="Q35">
        <v>18</v>
      </c>
      <c r="R35">
        <v>17</v>
      </c>
      <c r="S35">
        <v>5.22</v>
      </c>
      <c r="T35" s="16">
        <v>2</v>
      </c>
      <c r="U35" s="23">
        <f t="shared" si="0"/>
        <v>25504</v>
      </c>
      <c r="V35" s="5"/>
      <c r="W35" s="104"/>
      <c r="X35" s="100"/>
      <c r="Y35" s="103"/>
    </row>
    <row r="36" spans="1:25">
      <c r="A36" s="16">
        <v>2</v>
      </c>
      <c r="B36" t="s">
        <v>211</v>
      </c>
      <c r="C36" t="s">
        <v>13</v>
      </c>
      <c r="D36">
        <v>619804</v>
      </c>
      <c r="E36">
        <v>4918083</v>
      </c>
      <c r="F36">
        <v>6.9602810000000002</v>
      </c>
      <c r="G36">
        <v>0</v>
      </c>
      <c r="H36">
        <v>86.424999999999997</v>
      </c>
      <c r="I36">
        <v>17.8</v>
      </c>
      <c r="J36">
        <v>1026.9000000000001</v>
      </c>
      <c r="K36">
        <v>1490.4</v>
      </c>
      <c r="L36">
        <v>1.0133000000000001</v>
      </c>
      <c r="M36">
        <v>81.84</v>
      </c>
      <c r="N36">
        <v>90.834999999999994</v>
      </c>
      <c r="O36">
        <v>84.944000000000003</v>
      </c>
      <c r="P36">
        <v>17.2</v>
      </c>
      <c r="Q36">
        <v>18.5</v>
      </c>
      <c r="R36">
        <v>17.399999999999999</v>
      </c>
      <c r="S36">
        <v>5.22</v>
      </c>
      <c r="T36" s="16">
        <v>1</v>
      </c>
      <c r="U36" s="23">
        <f t="shared" si="0"/>
        <v>24639</v>
      </c>
      <c r="V36" s="5"/>
      <c r="W36" s="104"/>
      <c r="X36" s="100"/>
      <c r="Y36" s="103"/>
    </row>
    <row r="37" spans="1:25">
      <c r="A37" s="16">
        <v>1</v>
      </c>
      <c r="B37" t="s">
        <v>197</v>
      </c>
      <c r="C37" t="s">
        <v>13</v>
      </c>
      <c r="D37">
        <v>595165</v>
      </c>
      <c r="E37">
        <v>4914586</v>
      </c>
      <c r="F37">
        <v>7.0947880000000003</v>
      </c>
      <c r="G37">
        <v>0</v>
      </c>
      <c r="H37">
        <v>88.697000000000003</v>
      </c>
      <c r="I37">
        <v>18.100000000000001</v>
      </c>
      <c r="J37">
        <v>999.2</v>
      </c>
      <c r="K37">
        <v>1330</v>
      </c>
      <c r="L37">
        <v>1.0135000000000001</v>
      </c>
      <c r="M37">
        <v>85.161000000000001</v>
      </c>
      <c r="N37">
        <v>92.534000000000006</v>
      </c>
      <c r="O37">
        <v>86.962000000000003</v>
      </c>
      <c r="P37">
        <v>17.5</v>
      </c>
      <c r="Q37">
        <v>18.7</v>
      </c>
      <c r="R37">
        <v>17.899999999999999</v>
      </c>
      <c r="S37">
        <v>5.22</v>
      </c>
      <c r="T37" s="1"/>
      <c r="U37" s="26"/>
      <c r="V37" s="5"/>
      <c r="W37" s="104"/>
      <c r="X37" s="100"/>
      <c r="Y37" s="103"/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1"/>
      <c r="X38" s="301"/>
      <c r="Y38" s="3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1"/>
      <c r="Y39" s="30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1"/>
      <c r="X40" s="301"/>
      <c r="Y40" s="30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1"/>
      <c r="X41" s="301"/>
      <c r="Y41" s="301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8" t="s">
        <v>127</v>
      </c>
      <c r="X1" s="298" t="s">
        <v>128</v>
      </c>
      <c r="Y1" s="299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8"/>
      <c r="X2" s="298"/>
      <c r="Y2" s="299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8"/>
      <c r="X3" s="298"/>
      <c r="Y3" s="299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8"/>
      <c r="X4" s="298"/>
      <c r="Y4" s="29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8"/>
      <c r="X5" s="298"/>
      <c r="Y5" s="299"/>
    </row>
    <row r="6" spans="1:25">
      <c r="A6" s="21">
        <v>32</v>
      </c>
      <c r="D6">
        <v>5534025</v>
      </c>
      <c r="T6" s="22">
        <v>31</v>
      </c>
      <c r="U6" s="23">
        <f>D6-D7</f>
        <v>14</v>
      </c>
      <c r="V6" s="4"/>
      <c r="W6" s="239"/>
      <c r="X6" s="239"/>
      <c r="Y6" s="248"/>
    </row>
    <row r="7" spans="1:25">
      <c r="A7" s="21">
        <v>31</v>
      </c>
      <c r="D7">
        <v>5534011</v>
      </c>
      <c r="T7" s="22">
        <v>30</v>
      </c>
      <c r="U7" s="23">
        <f>D7-D8</f>
        <v>57</v>
      </c>
      <c r="V7" s="24">
        <v>1</v>
      </c>
      <c r="W7" s="122"/>
      <c r="X7" s="122"/>
      <c r="Y7" s="237">
        <f t="shared" ref="Y7:Y36" si="0">((X7*100)/D7)-100</f>
        <v>-100</v>
      </c>
    </row>
    <row r="8" spans="1:25">
      <c r="A8" s="16">
        <v>30</v>
      </c>
      <c r="D8">
        <v>5533954</v>
      </c>
      <c r="T8" s="16">
        <v>29</v>
      </c>
      <c r="U8" s="23">
        <f>D8-D9</f>
        <v>1051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5532903</v>
      </c>
      <c r="E9">
        <v>3614766</v>
      </c>
      <c r="F9">
        <v>7.2350719999999997</v>
      </c>
      <c r="G9">
        <v>0</v>
      </c>
      <c r="H9">
        <v>87.061000000000007</v>
      </c>
      <c r="I9">
        <v>15.8</v>
      </c>
      <c r="J9">
        <v>7.7</v>
      </c>
      <c r="K9">
        <v>172.2</v>
      </c>
      <c r="L9">
        <v>1.0126999999999999</v>
      </c>
      <c r="M9">
        <v>85.796000000000006</v>
      </c>
      <c r="N9">
        <v>88.534000000000006</v>
      </c>
      <c r="O9">
        <v>86.807000000000002</v>
      </c>
      <c r="P9">
        <v>7</v>
      </c>
      <c r="Q9">
        <v>23.3</v>
      </c>
      <c r="R9">
        <v>11.5</v>
      </c>
      <c r="S9">
        <v>4.91</v>
      </c>
      <c r="T9" s="22">
        <v>28</v>
      </c>
      <c r="U9" s="23">
        <f t="shared" ref="U9:U36" si="1">D9-D10</f>
        <v>169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5532734</v>
      </c>
      <c r="E10">
        <v>3614742</v>
      </c>
      <c r="F10">
        <v>7.0323339999999996</v>
      </c>
      <c r="G10">
        <v>0</v>
      </c>
      <c r="H10">
        <v>87.247</v>
      </c>
      <c r="I10">
        <v>16.100000000000001</v>
      </c>
      <c r="J10">
        <v>4.4000000000000004</v>
      </c>
      <c r="K10">
        <v>224.5</v>
      </c>
      <c r="L10">
        <v>1.0117</v>
      </c>
      <c r="M10">
        <v>85.891000000000005</v>
      </c>
      <c r="N10">
        <v>88.643000000000001</v>
      </c>
      <c r="O10">
        <v>85.924999999999997</v>
      </c>
      <c r="P10">
        <v>9.5</v>
      </c>
      <c r="Q10">
        <v>24</v>
      </c>
      <c r="R10">
        <v>16.8</v>
      </c>
      <c r="S10">
        <v>4.91</v>
      </c>
      <c r="T10" s="16">
        <v>27</v>
      </c>
      <c r="U10" s="23">
        <f t="shared" si="1"/>
        <v>107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5532627</v>
      </c>
      <c r="E11">
        <v>3614727</v>
      </c>
      <c r="F11">
        <v>7.2889270000000002</v>
      </c>
      <c r="G11">
        <v>0</v>
      </c>
      <c r="H11">
        <v>87.289000000000001</v>
      </c>
      <c r="I11">
        <v>15</v>
      </c>
      <c r="J11">
        <v>5.9</v>
      </c>
      <c r="K11">
        <v>1180.4000000000001</v>
      </c>
      <c r="L11">
        <v>1.0129999999999999</v>
      </c>
      <c r="M11">
        <v>62.777000000000001</v>
      </c>
      <c r="N11">
        <v>88.31</v>
      </c>
      <c r="O11">
        <v>87.07</v>
      </c>
      <c r="P11">
        <v>8.1999999999999993</v>
      </c>
      <c r="Q11">
        <v>21.6</v>
      </c>
      <c r="R11">
        <v>10.199999999999999</v>
      </c>
      <c r="S11">
        <v>4.91</v>
      </c>
      <c r="T11" s="16">
        <v>26</v>
      </c>
      <c r="U11" s="23">
        <f t="shared" si="1"/>
        <v>122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5532505</v>
      </c>
      <c r="E12">
        <v>3614709</v>
      </c>
      <c r="F12">
        <v>7.2957219999999996</v>
      </c>
      <c r="G12">
        <v>0</v>
      </c>
      <c r="H12">
        <v>88.048000000000002</v>
      </c>
      <c r="I12">
        <v>14.4</v>
      </c>
      <c r="J12">
        <v>0</v>
      </c>
      <c r="K12">
        <v>0</v>
      </c>
      <c r="L12">
        <v>1.0128999999999999</v>
      </c>
      <c r="M12">
        <v>86.326999999999998</v>
      </c>
      <c r="N12">
        <v>89.429000000000002</v>
      </c>
      <c r="O12">
        <v>87.254000000000005</v>
      </c>
      <c r="P12">
        <v>8.5</v>
      </c>
      <c r="Q12">
        <v>21.1</v>
      </c>
      <c r="R12">
        <v>10.5</v>
      </c>
      <c r="S12">
        <v>4.91</v>
      </c>
      <c r="T12" s="16">
        <v>25</v>
      </c>
      <c r="U12" s="23">
        <f t="shared" si="1"/>
        <v>0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5532505</v>
      </c>
      <c r="E13">
        <v>3614709</v>
      </c>
      <c r="F13">
        <v>7.2690210000000004</v>
      </c>
      <c r="G13">
        <v>0</v>
      </c>
      <c r="H13">
        <v>86.832999999999998</v>
      </c>
      <c r="I13">
        <v>13.1</v>
      </c>
      <c r="J13">
        <v>3.6</v>
      </c>
      <c r="K13">
        <v>198.2</v>
      </c>
      <c r="L13">
        <v>1.0130999999999999</v>
      </c>
      <c r="M13">
        <v>84.85</v>
      </c>
      <c r="N13">
        <v>89.531000000000006</v>
      </c>
      <c r="O13">
        <v>86.403999999999996</v>
      </c>
      <c r="P13">
        <v>8.6999999999999993</v>
      </c>
      <c r="Q13">
        <v>18.8</v>
      </c>
      <c r="R13">
        <v>9.1</v>
      </c>
      <c r="S13">
        <v>4.91</v>
      </c>
      <c r="T13" s="16">
        <v>24</v>
      </c>
      <c r="U13" s="23">
        <f t="shared" si="1"/>
        <v>64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5532441</v>
      </c>
      <c r="E14">
        <v>3614700</v>
      </c>
      <c r="F14">
        <v>7.2687799999999996</v>
      </c>
      <c r="G14">
        <v>0</v>
      </c>
      <c r="H14">
        <v>86.495000000000005</v>
      </c>
      <c r="I14">
        <v>15.7</v>
      </c>
      <c r="J14">
        <v>3</v>
      </c>
      <c r="K14">
        <v>25.6</v>
      </c>
      <c r="L14">
        <v>1.0127999999999999</v>
      </c>
      <c r="M14">
        <v>84.075999999999993</v>
      </c>
      <c r="N14">
        <v>89.668999999999997</v>
      </c>
      <c r="O14">
        <v>87.096000000000004</v>
      </c>
      <c r="P14">
        <v>9.3000000000000007</v>
      </c>
      <c r="Q14">
        <v>22.4</v>
      </c>
      <c r="R14">
        <v>11.1</v>
      </c>
      <c r="S14">
        <v>4.91</v>
      </c>
      <c r="T14" s="16">
        <v>23</v>
      </c>
      <c r="U14" s="23">
        <f t="shared" si="1"/>
        <v>72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5532369</v>
      </c>
      <c r="E15">
        <v>3614690</v>
      </c>
      <c r="F15">
        <v>7.399794</v>
      </c>
      <c r="G15">
        <v>0</v>
      </c>
      <c r="H15">
        <v>89.727999999999994</v>
      </c>
      <c r="I15">
        <v>17</v>
      </c>
      <c r="J15">
        <v>7.4</v>
      </c>
      <c r="K15">
        <v>42.2</v>
      </c>
      <c r="L15">
        <v>1.0128999999999999</v>
      </c>
      <c r="M15">
        <v>88.242999999999995</v>
      </c>
      <c r="N15">
        <v>90.81</v>
      </c>
      <c r="O15">
        <v>89.504999999999995</v>
      </c>
      <c r="P15">
        <v>11.2</v>
      </c>
      <c r="Q15">
        <v>25.7</v>
      </c>
      <c r="R15">
        <v>12.8</v>
      </c>
      <c r="S15">
        <v>4.92</v>
      </c>
      <c r="T15" s="16">
        <v>22</v>
      </c>
      <c r="U15" s="23">
        <f t="shared" si="1"/>
        <v>179</v>
      </c>
      <c r="V15" s="16"/>
      <c r="W15" s="122"/>
      <c r="X15" s="122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5532190</v>
      </c>
      <c r="E16">
        <v>3614665</v>
      </c>
      <c r="F16">
        <v>7.3431980000000001</v>
      </c>
      <c r="G16">
        <v>0</v>
      </c>
      <c r="H16">
        <v>90.064999999999998</v>
      </c>
      <c r="I16">
        <v>16</v>
      </c>
      <c r="J16">
        <v>0.1</v>
      </c>
      <c r="K16">
        <v>24.1</v>
      </c>
      <c r="L16">
        <v>1.0127999999999999</v>
      </c>
      <c r="M16">
        <v>88.052999999999997</v>
      </c>
      <c r="N16">
        <v>91.554000000000002</v>
      </c>
      <c r="O16">
        <v>88.646000000000001</v>
      </c>
      <c r="P16">
        <v>8.3000000000000007</v>
      </c>
      <c r="Q16">
        <v>23</v>
      </c>
      <c r="R16">
        <v>12.6</v>
      </c>
      <c r="S16">
        <v>4.91</v>
      </c>
      <c r="T16" s="22">
        <v>21</v>
      </c>
      <c r="U16" s="23">
        <f t="shared" si="1"/>
        <v>14</v>
      </c>
      <c r="V16" s="24">
        <v>22</v>
      </c>
      <c r="W16" s="109"/>
      <c r="X16" s="109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5532176</v>
      </c>
      <c r="E17">
        <v>3614663</v>
      </c>
      <c r="F17">
        <v>7.5478769999999997</v>
      </c>
      <c r="G17">
        <v>0</v>
      </c>
      <c r="H17">
        <v>90</v>
      </c>
      <c r="I17">
        <v>18.399999999999999</v>
      </c>
      <c r="J17">
        <v>1.8</v>
      </c>
      <c r="K17">
        <v>18.899999999999999</v>
      </c>
      <c r="L17">
        <v>1.0133000000000001</v>
      </c>
      <c r="M17">
        <v>87.721000000000004</v>
      </c>
      <c r="N17">
        <v>91.789000000000001</v>
      </c>
      <c r="O17">
        <v>91.09</v>
      </c>
      <c r="P17">
        <v>11</v>
      </c>
      <c r="Q17">
        <v>25.5</v>
      </c>
      <c r="R17">
        <v>11.7</v>
      </c>
      <c r="S17">
        <v>4.91</v>
      </c>
      <c r="T17" s="16">
        <v>20</v>
      </c>
      <c r="U17" s="23">
        <f t="shared" si="1"/>
        <v>43</v>
      </c>
      <c r="V17" s="16"/>
      <c r="W17" s="109"/>
      <c r="X17" s="109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5532133</v>
      </c>
      <c r="E18">
        <v>3614657</v>
      </c>
      <c r="F18">
        <v>7.3005329999999997</v>
      </c>
      <c r="G18">
        <v>0</v>
      </c>
      <c r="H18">
        <v>86.606999999999999</v>
      </c>
      <c r="I18">
        <v>19</v>
      </c>
      <c r="J18">
        <v>345.7</v>
      </c>
      <c r="K18">
        <v>745.9</v>
      </c>
      <c r="L18">
        <v>1.0125</v>
      </c>
      <c r="M18">
        <v>55.314</v>
      </c>
      <c r="N18">
        <v>94.281999999999996</v>
      </c>
      <c r="O18">
        <v>88.581000000000003</v>
      </c>
      <c r="P18">
        <v>13.5</v>
      </c>
      <c r="Q18">
        <v>21.6</v>
      </c>
      <c r="R18">
        <v>14</v>
      </c>
      <c r="S18">
        <v>4.92</v>
      </c>
      <c r="T18" s="16">
        <v>19</v>
      </c>
      <c r="U18" s="23">
        <f t="shared" si="1"/>
        <v>8220</v>
      </c>
      <c r="V18" s="16"/>
      <c r="W18" s="109"/>
      <c r="X18" s="109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5523913</v>
      </c>
      <c r="E19">
        <v>3613465</v>
      </c>
      <c r="F19">
        <v>7.0012740000000004</v>
      </c>
      <c r="G19">
        <v>0</v>
      </c>
      <c r="H19">
        <v>85.536000000000001</v>
      </c>
      <c r="I19">
        <v>19.600000000000001</v>
      </c>
      <c r="J19">
        <v>559.5</v>
      </c>
      <c r="K19">
        <v>860.6</v>
      </c>
      <c r="L19">
        <v>1.0111000000000001</v>
      </c>
      <c r="M19">
        <v>76.48</v>
      </c>
      <c r="N19">
        <v>90.504999999999995</v>
      </c>
      <c r="O19">
        <v>86.713999999999999</v>
      </c>
      <c r="P19">
        <v>18.600000000000001</v>
      </c>
      <c r="Q19">
        <v>21.1</v>
      </c>
      <c r="R19">
        <v>20.3</v>
      </c>
      <c r="S19">
        <v>4.93</v>
      </c>
      <c r="T19" s="16">
        <v>18</v>
      </c>
      <c r="U19" s="23">
        <f t="shared" si="1"/>
        <v>13399</v>
      </c>
      <c r="V19" s="16"/>
      <c r="W19" s="109"/>
      <c r="X19" s="109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5510514</v>
      </c>
      <c r="E20">
        <v>3611522</v>
      </c>
      <c r="F20">
        <v>6.8705360000000004</v>
      </c>
      <c r="G20">
        <v>0</v>
      </c>
      <c r="H20">
        <v>86.174000000000007</v>
      </c>
      <c r="I20">
        <v>19.399999999999999</v>
      </c>
      <c r="J20">
        <v>502.4</v>
      </c>
      <c r="K20">
        <v>1037.4000000000001</v>
      </c>
      <c r="L20">
        <v>1.0108999999999999</v>
      </c>
      <c r="M20">
        <v>70.840999999999994</v>
      </c>
      <c r="N20">
        <v>91.195999999999998</v>
      </c>
      <c r="O20">
        <v>84.808000000000007</v>
      </c>
      <c r="P20">
        <v>18.3</v>
      </c>
      <c r="Q20">
        <v>20.8</v>
      </c>
      <c r="R20">
        <v>20</v>
      </c>
      <c r="S20">
        <v>4.92</v>
      </c>
      <c r="T20" s="16">
        <v>17</v>
      </c>
      <c r="U20" s="23">
        <f t="shared" si="1"/>
        <v>11997</v>
      </c>
      <c r="V20" s="16"/>
      <c r="W20" s="109"/>
      <c r="X20" s="109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5498517</v>
      </c>
      <c r="E21">
        <v>3609786</v>
      </c>
      <c r="F21">
        <v>6.7350000000000003</v>
      </c>
      <c r="G21">
        <v>0</v>
      </c>
      <c r="H21">
        <v>80.972999999999999</v>
      </c>
      <c r="I21">
        <v>19.3</v>
      </c>
      <c r="J21">
        <v>718.5</v>
      </c>
      <c r="K21">
        <v>1000.2</v>
      </c>
      <c r="L21">
        <v>1.0107999999999999</v>
      </c>
      <c r="M21">
        <v>71.664000000000001</v>
      </c>
      <c r="N21">
        <v>87.128</v>
      </c>
      <c r="O21">
        <v>82.662999999999997</v>
      </c>
      <c r="P21">
        <v>18.3</v>
      </c>
      <c r="Q21">
        <v>20.399999999999999</v>
      </c>
      <c r="R21">
        <v>19.3</v>
      </c>
      <c r="S21">
        <v>4.92</v>
      </c>
      <c r="T21" s="16">
        <v>16</v>
      </c>
      <c r="U21" s="23">
        <f t="shared" si="1"/>
        <v>17195</v>
      </c>
      <c r="V21" s="16"/>
      <c r="W21" s="109"/>
      <c r="X21" s="109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5481322</v>
      </c>
      <c r="E22">
        <v>3607177</v>
      </c>
      <c r="F22">
        <v>6.1876420000000003</v>
      </c>
      <c r="G22">
        <v>0</v>
      </c>
      <c r="H22">
        <v>79.349999999999994</v>
      </c>
      <c r="I22">
        <v>19.600000000000001</v>
      </c>
      <c r="J22">
        <v>799</v>
      </c>
      <c r="K22">
        <v>1123</v>
      </c>
      <c r="L22">
        <v>1.0097</v>
      </c>
      <c r="M22">
        <v>69.492000000000004</v>
      </c>
      <c r="N22">
        <v>85.691000000000003</v>
      </c>
      <c r="O22">
        <v>75.120999999999995</v>
      </c>
      <c r="P22">
        <v>18.600000000000001</v>
      </c>
      <c r="Q22">
        <v>21</v>
      </c>
      <c r="R22">
        <v>19.399999999999999</v>
      </c>
      <c r="S22">
        <v>4.92</v>
      </c>
      <c r="T22" s="16">
        <v>15</v>
      </c>
      <c r="U22" s="23">
        <f t="shared" si="1"/>
        <v>19148</v>
      </c>
      <c r="V22" s="16"/>
      <c r="W22" s="109"/>
      <c r="X22" s="109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5462174</v>
      </c>
      <c r="E23">
        <v>3604209</v>
      </c>
      <c r="F23">
        <v>6.19998</v>
      </c>
      <c r="G23">
        <v>0</v>
      </c>
      <c r="H23">
        <v>91.4</v>
      </c>
      <c r="I23">
        <v>16.7</v>
      </c>
      <c r="J23">
        <v>79.400000000000006</v>
      </c>
      <c r="K23">
        <v>1360.5</v>
      </c>
      <c r="L23">
        <v>1.0097</v>
      </c>
      <c r="M23">
        <v>62.058</v>
      </c>
      <c r="N23">
        <v>93.566999999999993</v>
      </c>
      <c r="O23">
        <v>75.566999999999993</v>
      </c>
      <c r="P23">
        <v>9.4</v>
      </c>
      <c r="Q23">
        <v>22.1</v>
      </c>
      <c r="R23">
        <v>20.3</v>
      </c>
      <c r="S23">
        <v>4.92</v>
      </c>
      <c r="T23" s="22">
        <v>14</v>
      </c>
      <c r="U23" s="23">
        <f t="shared" si="1"/>
        <v>1913</v>
      </c>
      <c r="V23" s="24">
        <v>15</v>
      </c>
      <c r="W23" s="109"/>
      <c r="X23" s="109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5460261</v>
      </c>
      <c r="E24">
        <v>3603923</v>
      </c>
      <c r="F24">
        <v>7.6161079999999997</v>
      </c>
      <c r="G24">
        <v>0</v>
      </c>
      <c r="H24">
        <v>92.504999999999995</v>
      </c>
      <c r="I24">
        <v>16.8</v>
      </c>
      <c r="J24">
        <v>1.1000000000000001</v>
      </c>
      <c r="K24">
        <v>14</v>
      </c>
      <c r="L24">
        <v>1.0133000000000001</v>
      </c>
      <c r="M24">
        <v>91.298000000000002</v>
      </c>
      <c r="N24">
        <v>94.272999999999996</v>
      </c>
      <c r="O24">
        <v>92.415999999999997</v>
      </c>
      <c r="P24">
        <v>11.9</v>
      </c>
      <c r="Q24">
        <v>23.5</v>
      </c>
      <c r="R24">
        <v>12.8</v>
      </c>
      <c r="S24">
        <v>4.92</v>
      </c>
      <c r="T24" s="16">
        <v>13</v>
      </c>
      <c r="U24" s="23">
        <f t="shared" si="1"/>
        <v>37</v>
      </c>
      <c r="V24" s="16"/>
      <c r="W24" s="109"/>
      <c r="X24" s="109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5460224</v>
      </c>
      <c r="E25">
        <v>3603918</v>
      </c>
      <c r="F25">
        <v>7.6290110000000002</v>
      </c>
      <c r="G25">
        <v>0</v>
      </c>
      <c r="H25">
        <v>88.738</v>
      </c>
      <c r="I25">
        <v>18</v>
      </c>
      <c r="J25">
        <v>400.3</v>
      </c>
      <c r="K25">
        <v>974.4</v>
      </c>
      <c r="L25">
        <v>1.0133000000000001</v>
      </c>
      <c r="M25">
        <v>77.619</v>
      </c>
      <c r="N25">
        <v>94.484999999999999</v>
      </c>
      <c r="O25">
        <v>92.549000000000007</v>
      </c>
      <c r="P25">
        <v>12.2</v>
      </c>
      <c r="Q25">
        <v>20.100000000000001</v>
      </c>
      <c r="R25">
        <v>12.7</v>
      </c>
      <c r="S25">
        <v>4.92</v>
      </c>
      <c r="T25" s="16">
        <v>12</v>
      </c>
      <c r="U25" s="23">
        <f t="shared" si="1"/>
        <v>9529</v>
      </c>
      <c r="V25" s="16"/>
      <c r="W25" s="109"/>
      <c r="X25" s="109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5450695</v>
      </c>
      <c r="E26">
        <v>3602556</v>
      </c>
      <c r="F26">
        <v>6.6059239999999999</v>
      </c>
      <c r="G26">
        <v>0</v>
      </c>
      <c r="H26">
        <v>80.477000000000004</v>
      </c>
      <c r="I26">
        <v>18.600000000000001</v>
      </c>
      <c r="J26">
        <v>781.9</v>
      </c>
      <c r="K26">
        <v>1057.7</v>
      </c>
      <c r="L26">
        <v>1.0105999999999999</v>
      </c>
      <c r="M26">
        <v>70.358999999999995</v>
      </c>
      <c r="N26">
        <v>88.771000000000001</v>
      </c>
      <c r="O26">
        <v>80.816000000000003</v>
      </c>
      <c r="P26">
        <v>18</v>
      </c>
      <c r="Q26">
        <v>19.3</v>
      </c>
      <c r="R26">
        <v>19.100000000000001</v>
      </c>
      <c r="S26">
        <v>4.92</v>
      </c>
      <c r="T26" s="16">
        <v>11</v>
      </c>
      <c r="U26" s="23">
        <f t="shared" si="1"/>
        <v>18752</v>
      </c>
      <c r="V26" s="16"/>
      <c r="W26" s="109"/>
      <c r="X26" s="109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5431943</v>
      </c>
      <c r="E27">
        <v>3599690</v>
      </c>
      <c r="F27">
        <v>6.1261960000000002</v>
      </c>
      <c r="G27">
        <v>0</v>
      </c>
      <c r="H27">
        <v>81.978999999999999</v>
      </c>
      <c r="I27">
        <v>18.7</v>
      </c>
      <c r="J27">
        <v>740</v>
      </c>
      <c r="K27">
        <v>1137</v>
      </c>
      <c r="L27">
        <v>1.0097</v>
      </c>
      <c r="M27">
        <v>69.932000000000002</v>
      </c>
      <c r="N27">
        <v>89.867000000000004</v>
      </c>
      <c r="O27">
        <v>73.989999999999995</v>
      </c>
      <c r="P27">
        <v>18.3</v>
      </c>
      <c r="Q27">
        <v>19.5</v>
      </c>
      <c r="R27">
        <v>18.5</v>
      </c>
      <c r="S27">
        <v>4.92</v>
      </c>
      <c r="T27" s="16">
        <v>10</v>
      </c>
      <c r="U27" s="23">
        <f t="shared" si="1"/>
        <v>17754</v>
      </c>
      <c r="V27" s="16"/>
      <c r="W27" s="109"/>
      <c r="X27" s="109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5414189</v>
      </c>
      <c r="E28">
        <v>3597011</v>
      </c>
      <c r="F28">
        <v>6.4362500000000002</v>
      </c>
      <c r="G28">
        <v>0</v>
      </c>
      <c r="H28">
        <v>80.608000000000004</v>
      </c>
      <c r="I28">
        <v>19</v>
      </c>
      <c r="J28">
        <v>770.5</v>
      </c>
      <c r="K28">
        <v>1062.9000000000001</v>
      </c>
      <c r="L28">
        <v>1.0103</v>
      </c>
      <c r="M28">
        <v>71.212000000000003</v>
      </c>
      <c r="N28">
        <v>88.998999999999995</v>
      </c>
      <c r="O28">
        <v>78.352999999999994</v>
      </c>
      <c r="P28">
        <v>18.399999999999999</v>
      </c>
      <c r="Q28">
        <v>20.2</v>
      </c>
      <c r="R28">
        <v>18.7</v>
      </c>
      <c r="S28">
        <v>4.92</v>
      </c>
      <c r="T28" s="16">
        <v>9</v>
      </c>
      <c r="U28" s="23">
        <f t="shared" si="1"/>
        <v>18484</v>
      </c>
      <c r="V28" s="16"/>
      <c r="W28" s="109"/>
      <c r="X28" s="109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5395705</v>
      </c>
      <c r="E29">
        <v>3594183</v>
      </c>
      <c r="F29">
        <v>6.0839119999999998</v>
      </c>
      <c r="G29">
        <v>0</v>
      </c>
      <c r="H29">
        <v>79.230999999999995</v>
      </c>
      <c r="I29">
        <v>19.3</v>
      </c>
      <c r="J29">
        <v>812.1</v>
      </c>
      <c r="K29">
        <v>1050.8</v>
      </c>
      <c r="L29">
        <v>1.0095000000000001</v>
      </c>
      <c r="M29">
        <v>71.131</v>
      </c>
      <c r="N29">
        <v>87.843000000000004</v>
      </c>
      <c r="O29">
        <v>73.738</v>
      </c>
      <c r="P29">
        <v>18.100000000000001</v>
      </c>
      <c r="Q29">
        <v>21</v>
      </c>
      <c r="R29">
        <v>19.600000000000001</v>
      </c>
      <c r="S29">
        <v>4.93</v>
      </c>
      <c r="T29" s="16">
        <v>8</v>
      </c>
      <c r="U29" s="23">
        <f t="shared" si="1"/>
        <v>19537</v>
      </c>
      <c r="V29" s="16"/>
      <c r="W29" s="109"/>
      <c r="X29" s="109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5376168</v>
      </c>
      <c r="E30">
        <v>3591141</v>
      </c>
      <c r="F30">
        <v>6.2963940000000003</v>
      </c>
      <c r="G30">
        <v>0</v>
      </c>
      <c r="H30">
        <v>91.373000000000005</v>
      </c>
      <c r="I30">
        <v>17</v>
      </c>
      <c r="J30">
        <v>83.1</v>
      </c>
      <c r="K30">
        <v>1055.8</v>
      </c>
      <c r="L30">
        <v>1.0098</v>
      </c>
      <c r="M30">
        <v>70.346999999999994</v>
      </c>
      <c r="N30">
        <v>93.52</v>
      </c>
      <c r="O30">
        <v>76.89</v>
      </c>
      <c r="P30">
        <v>8.1</v>
      </c>
      <c r="Q30">
        <v>22.9</v>
      </c>
      <c r="R30">
        <v>20.3</v>
      </c>
      <c r="S30">
        <v>4.93</v>
      </c>
      <c r="T30" s="22">
        <v>7</v>
      </c>
      <c r="U30" s="23">
        <f t="shared" si="1"/>
        <v>1975</v>
      </c>
      <c r="V30" s="24">
        <v>8</v>
      </c>
      <c r="W30" s="109"/>
      <c r="X30" s="109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5374193</v>
      </c>
      <c r="E31">
        <v>3590852</v>
      </c>
      <c r="F31">
        <v>7.4639040000000003</v>
      </c>
      <c r="G31">
        <v>0</v>
      </c>
      <c r="H31">
        <v>90.867000000000004</v>
      </c>
      <c r="I31">
        <v>18.7</v>
      </c>
      <c r="J31">
        <v>227.2</v>
      </c>
      <c r="K31">
        <v>670.1</v>
      </c>
      <c r="L31">
        <v>1.0122</v>
      </c>
      <c r="M31">
        <v>82.116</v>
      </c>
      <c r="N31">
        <v>93.853999999999999</v>
      </c>
      <c r="O31">
        <v>92.647000000000006</v>
      </c>
      <c r="P31">
        <v>16.7</v>
      </c>
      <c r="Q31">
        <v>21.1</v>
      </c>
      <c r="R31">
        <v>19</v>
      </c>
      <c r="S31">
        <v>4.9400000000000004</v>
      </c>
      <c r="T31" s="16">
        <v>6</v>
      </c>
      <c r="U31" s="23">
        <f t="shared" si="1"/>
        <v>5376</v>
      </c>
      <c r="V31" s="5"/>
      <c r="W31" s="109"/>
      <c r="X31" s="109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5368817</v>
      </c>
      <c r="E32">
        <v>3590106</v>
      </c>
      <c r="F32">
        <v>7.1109390000000001</v>
      </c>
      <c r="G32">
        <v>0</v>
      </c>
      <c r="H32">
        <v>84.805999999999997</v>
      </c>
      <c r="I32">
        <v>19.2</v>
      </c>
      <c r="J32">
        <v>633.20000000000005</v>
      </c>
      <c r="K32">
        <v>1107.7</v>
      </c>
      <c r="L32">
        <v>1.0115000000000001</v>
      </c>
      <c r="M32">
        <v>69.637</v>
      </c>
      <c r="N32">
        <v>89.968000000000004</v>
      </c>
      <c r="O32">
        <v>87.97</v>
      </c>
      <c r="P32">
        <v>17.8</v>
      </c>
      <c r="Q32">
        <v>20.399999999999999</v>
      </c>
      <c r="R32">
        <v>19.5</v>
      </c>
      <c r="S32">
        <v>4.93</v>
      </c>
      <c r="T32" s="16">
        <v>5</v>
      </c>
      <c r="U32" s="23">
        <f t="shared" si="1"/>
        <v>15170</v>
      </c>
      <c r="V32" s="5"/>
      <c r="W32" s="109"/>
      <c r="X32" s="109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5353647</v>
      </c>
      <c r="E33">
        <v>3587886</v>
      </c>
      <c r="F33">
        <v>6.2481869999999997</v>
      </c>
      <c r="G33">
        <v>0</v>
      </c>
      <c r="H33">
        <v>79.753</v>
      </c>
      <c r="I33">
        <v>19</v>
      </c>
      <c r="J33">
        <v>776.3</v>
      </c>
      <c r="K33">
        <v>1234.7</v>
      </c>
      <c r="L33">
        <v>1.01</v>
      </c>
      <c r="M33">
        <v>61.773000000000003</v>
      </c>
      <c r="N33">
        <v>87.07</v>
      </c>
      <c r="O33">
        <v>75.686999999999998</v>
      </c>
      <c r="P33">
        <v>17.899999999999999</v>
      </c>
      <c r="Q33">
        <v>20.5</v>
      </c>
      <c r="R33">
        <v>18.5</v>
      </c>
      <c r="S33">
        <v>4.93</v>
      </c>
      <c r="T33" s="16">
        <v>4</v>
      </c>
      <c r="U33" s="23">
        <f t="shared" si="1"/>
        <v>18618</v>
      </c>
      <c r="V33" s="5"/>
      <c r="W33" s="109"/>
      <c r="X33" s="109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5335029</v>
      </c>
      <c r="E34">
        <v>3585009</v>
      </c>
      <c r="F34">
        <v>6.1391669999999996</v>
      </c>
      <c r="G34">
        <v>0</v>
      </c>
      <c r="H34">
        <v>77.88</v>
      </c>
      <c r="I34">
        <v>19.100000000000001</v>
      </c>
      <c r="J34">
        <v>825</v>
      </c>
      <c r="K34">
        <v>1312.4</v>
      </c>
      <c r="L34">
        <v>1.0097</v>
      </c>
      <c r="M34">
        <v>56.776000000000003</v>
      </c>
      <c r="N34">
        <v>84.775000000000006</v>
      </c>
      <c r="O34">
        <v>74.408000000000001</v>
      </c>
      <c r="P34">
        <v>18</v>
      </c>
      <c r="Q34">
        <v>20.7</v>
      </c>
      <c r="R34">
        <v>19.3</v>
      </c>
      <c r="S34">
        <v>4.93</v>
      </c>
      <c r="T34" s="16">
        <v>3</v>
      </c>
      <c r="U34" s="23">
        <f t="shared" si="1"/>
        <v>19794</v>
      </c>
      <c r="V34" s="5"/>
      <c r="W34" s="236"/>
      <c r="X34" s="135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5315235</v>
      </c>
      <c r="E35">
        <v>3581895</v>
      </c>
      <c r="F35">
        <v>6.1107829999999996</v>
      </c>
      <c r="G35">
        <v>0</v>
      </c>
      <c r="H35">
        <v>78.459999999999994</v>
      </c>
      <c r="I35">
        <v>19.7</v>
      </c>
      <c r="J35">
        <v>806.6</v>
      </c>
      <c r="K35">
        <v>1299.2</v>
      </c>
      <c r="L35">
        <v>1.0095000000000001</v>
      </c>
      <c r="M35">
        <v>60.161999999999999</v>
      </c>
      <c r="N35">
        <v>87.236000000000004</v>
      </c>
      <c r="O35">
        <v>74.210999999999999</v>
      </c>
      <c r="P35">
        <v>18.399999999999999</v>
      </c>
      <c r="Q35">
        <v>21.2</v>
      </c>
      <c r="R35">
        <v>20</v>
      </c>
      <c r="S35">
        <v>4.9400000000000004</v>
      </c>
      <c r="T35" s="16">
        <v>2</v>
      </c>
      <c r="U35" s="23">
        <f t="shared" si="1"/>
        <v>19351</v>
      </c>
      <c r="V35" s="5"/>
      <c r="W35" s="102"/>
      <c r="X35" s="101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5295884</v>
      </c>
      <c r="E36">
        <v>3578864</v>
      </c>
      <c r="F36">
        <v>6.5204060000000004</v>
      </c>
      <c r="G36">
        <v>0</v>
      </c>
      <c r="H36">
        <v>87.918999999999997</v>
      </c>
      <c r="I36">
        <v>20.5</v>
      </c>
      <c r="J36">
        <v>347.6</v>
      </c>
      <c r="K36">
        <v>1268.8</v>
      </c>
      <c r="L36">
        <v>1.0102</v>
      </c>
      <c r="M36">
        <v>64.057000000000002</v>
      </c>
      <c r="N36">
        <v>92.882000000000005</v>
      </c>
      <c r="O36">
        <v>80.271000000000001</v>
      </c>
      <c r="P36">
        <v>18.3</v>
      </c>
      <c r="Q36">
        <v>24.2</v>
      </c>
      <c r="R36">
        <v>21.1</v>
      </c>
      <c r="S36">
        <v>4.9400000000000004</v>
      </c>
      <c r="T36" s="16">
        <v>1</v>
      </c>
      <c r="U36" s="23">
        <f t="shared" si="1"/>
        <v>8263</v>
      </c>
      <c r="V36" s="5"/>
      <c r="W36" s="104"/>
      <c r="X36" s="100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5287621</v>
      </c>
      <c r="E37">
        <v>3577667</v>
      </c>
      <c r="F37">
        <v>6.9502870000000003</v>
      </c>
      <c r="G37">
        <v>0</v>
      </c>
      <c r="H37">
        <v>91.972999999999999</v>
      </c>
      <c r="I37">
        <v>15.9</v>
      </c>
      <c r="J37">
        <v>22.1</v>
      </c>
      <c r="K37">
        <v>621</v>
      </c>
      <c r="L37">
        <v>1.0109999999999999</v>
      </c>
      <c r="M37">
        <v>82.876999999999995</v>
      </c>
      <c r="N37">
        <v>93.820999999999998</v>
      </c>
      <c r="O37">
        <v>86.290999999999997</v>
      </c>
      <c r="P37">
        <v>6</v>
      </c>
      <c r="Q37">
        <v>25.3</v>
      </c>
      <c r="R37">
        <v>21.1</v>
      </c>
      <c r="S37">
        <v>4.9400000000000004</v>
      </c>
      <c r="T37" s="1"/>
      <c r="U37" s="26"/>
      <c r="V37" s="5"/>
      <c r="W37" s="102"/>
      <c r="X37" s="101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0"/>
      <c r="X38" s="300"/>
      <c r="Y38" s="3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1"/>
      <c r="Y39" s="30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1"/>
      <c r="X40" s="301"/>
      <c r="Y40" s="30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1"/>
      <c r="X41" s="301"/>
      <c r="Y41" s="301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8" t="s">
        <v>127</v>
      </c>
      <c r="X1" s="298" t="s">
        <v>128</v>
      </c>
      <c r="Y1" s="299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8"/>
      <c r="X2" s="298"/>
      <c r="Y2" s="299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8"/>
      <c r="X3" s="298"/>
      <c r="Y3" s="299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8"/>
      <c r="X4" s="298"/>
      <c r="Y4" s="29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8"/>
      <c r="X5" s="298"/>
      <c r="Y5" s="299"/>
    </row>
    <row r="6" spans="1:25">
      <c r="A6" s="21">
        <v>32</v>
      </c>
      <c r="D6">
        <v>132931</v>
      </c>
      <c r="T6" s="22">
        <v>31</v>
      </c>
      <c r="U6" s="23">
        <f>D6-D7</f>
        <v>0</v>
      </c>
      <c r="V6" s="4"/>
      <c r="W6" s="239"/>
      <c r="X6" s="239"/>
      <c r="Y6" s="248"/>
    </row>
    <row r="7" spans="1:25">
      <c r="A7" s="21">
        <v>31</v>
      </c>
      <c r="D7">
        <v>132931</v>
      </c>
      <c r="T7" s="22">
        <v>30</v>
      </c>
      <c r="U7" s="23">
        <f>D7-D8</f>
        <v>4</v>
      </c>
      <c r="V7" s="24">
        <v>1</v>
      </c>
      <c r="W7" s="122"/>
      <c r="X7" s="122"/>
      <c r="Y7" s="237">
        <f t="shared" ref="Y7:Y36" si="0">((X7*100)/D7)-100</f>
        <v>-100</v>
      </c>
    </row>
    <row r="8" spans="1:25">
      <c r="A8" s="16">
        <v>30</v>
      </c>
      <c r="D8">
        <v>132927</v>
      </c>
      <c r="T8" s="16">
        <v>29</v>
      </c>
      <c r="U8" s="23">
        <f>D8-D9</f>
        <v>4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132923</v>
      </c>
      <c r="E9">
        <v>160646</v>
      </c>
      <c r="F9">
        <v>7.2286510000000002</v>
      </c>
      <c r="G9">
        <v>0</v>
      </c>
      <c r="H9">
        <v>86.281999999999996</v>
      </c>
      <c r="I9">
        <v>15.7</v>
      </c>
      <c r="J9">
        <v>40</v>
      </c>
      <c r="K9">
        <v>248.7</v>
      </c>
      <c r="L9">
        <v>1.0145999999999999</v>
      </c>
      <c r="M9">
        <v>84.863</v>
      </c>
      <c r="N9">
        <v>88.120999999999995</v>
      </c>
      <c r="O9">
        <v>85.995999999999995</v>
      </c>
      <c r="P9">
        <v>5.3</v>
      </c>
      <c r="Q9">
        <v>25</v>
      </c>
      <c r="R9">
        <v>10</v>
      </c>
      <c r="S9">
        <v>4.75</v>
      </c>
      <c r="T9" s="22">
        <v>28</v>
      </c>
      <c r="U9" s="23">
        <f t="shared" ref="U9:U36" si="1">D9-D10</f>
        <v>930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131993</v>
      </c>
      <c r="E10">
        <v>160511</v>
      </c>
      <c r="F10">
        <v>6.9795439999999997</v>
      </c>
      <c r="G10">
        <v>0</v>
      </c>
      <c r="H10">
        <v>86.585999999999999</v>
      </c>
      <c r="I10">
        <v>20.399999999999999</v>
      </c>
      <c r="J10">
        <v>58.7</v>
      </c>
      <c r="K10">
        <v>252.5</v>
      </c>
      <c r="L10">
        <v>1.0128999999999999</v>
      </c>
      <c r="M10">
        <v>85.025000000000006</v>
      </c>
      <c r="N10">
        <v>88.23</v>
      </c>
      <c r="O10">
        <v>85.69</v>
      </c>
      <c r="P10">
        <v>16.3</v>
      </c>
      <c r="Q10">
        <v>26</v>
      </c>
      <c r="R10">
        <v>18.7</v>
      </c>
      <c r="S10">
        <v>4.76</v>
      </c>
      <c r="T10" s="16">
        <v>27</v>
      </c>
      <c r="U10" s="23">
        <f t="shared" si="1"/>
        <v>1323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130670</v>
      </c>
      <c r="E11">
        <v>160322</v>
      </c>
      <c r="F11">
        <v>7.0196529999999999</v>
      </c>
      <c r="G11">
        <v>0</v>
      </c>
      <c r="H11">
        <v>86.418000000000006</v>
      </c>
      <c r="I11">
        <v>19.399999999999999</v>
      </c>
      <c r="J11">
        <v>84.4</v>
      </c>
      <c r="K11">
        <v>288.60000000000002</v>
      </c>
      <c r="L11">
        <v>1.0129999999999999</v>
      </c>
      <c r="M11">
        <v>84.67</v>
      </c>
      <c r="N11">
        <v>87.813999999999993</v>
      </c>
      <c r="O11">
        <v>86.233999999999995</v>
      </c>
      <c r="P11">
        <v>15.8</v>
      </c>
      <c r="Q11">
        <v>23</v>
      </c>
      <c r="R11">
        <v>18.600000000000001</v>
      </c>
      <c r="S11">
        <v>4.75</v>
      </c>
      <c r="T11" s="16">
        <v>26</v>
      </c>
      <c r="U11" s="23">
        <f t="shared" si="1"/>
        <v>1949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128721</v>
      </c>
      <c r="E12">
        <v>160042</v>
      </c>
      <c r="F12">
        <v>6.9289459999999998</v>
      </c>
      <c r="G12">
        <v>0</v>
      </c>
      <c r="H12">
        <v>87.641999999999996</v>
      </c>
      <c r="I12">
        <v>15.3</v>
      </c>
      <c r="J12">
        <v>7.9</v>
      </c>
      <c r="K12">
        <v>287.10000000000002</v>
      </c>
      <c r="L12">
        <v>1.0124</v>
      </c>
      <c r="M12">
        <v>85.978999999999999</v>
      </c>
      <c r="N12">
        <v>89.070999999999998</v>
      </c>
      <c r="O12">
        <v>86.040999999999997</v>
      </c>
      <c r="P12">
        <v>8.3000000000000007</v>
      </c>
      <c r="Q12">
        <v>24.3</v>
      </c>
      <c r="R12">
        <v>21.7</v>
      </c>
      <c r="S12">
        <v>4.75</v>
      </c>
      <c r="T12" s="16">
        <v>25</v>
      </c>
      <c r="U12" s="23">
        <f t="shared" si="1"/>
        <v>192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128529</v>
      </c>
      <c r="E13">
        <v>160015</v>
      </c>
      <c r="F13">
        <v>7.2368600000000001</v>
      </c>
      <c r="G13">
        <v>0</v>
      </c>
      <c r="H13">
        <v>86.349000000000004</v>
      </c>
      <c r="I13">
        <v>13.3</v>
      </c>
      <c r="J13">
        <v>0</v>
      </c>
      <c r="K13">
        <v>0</v>
      </c>
      <c r="L13">
        <v>1.0146999999999999</v>
      </c>
      <c r="M13">
        <v>84.484999999999999</v>
      </c>
      <c r="N13">
        <v>89.144999999999996</v>
      </c>
      <c r="O13">
        <v>86.055999999999997</v>
      </c>
      <c r="P13">
        <v>7.7</v>
      </c>
      <c r="Q13">
        <v>21.4</v>
      </c>
      <c r="R13">
        <v>9.8000000000000007</v>
      </c>
      <c r="S13">
        <v>4.76</v>
      </c>
      <c r="T13" s="16">
        <v>24</v>
      </c>
      <c r="U13" s="23">
        <f t="shared" si="1"/>
        <v>0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128529</v>
      </c>
      <c r="E14">
        <v>160015</v>
      </c>
      <c r="F14">
        <v>7.220078</v>
      </c>
      <c r="G14">
        <v>0</v>
      </c>
      <c r="H14">
        <v>85.29</v>
      </c>
      <c r="I14">
        <v>17.399999999999999</v>
      </c>
      <c r="J14">
        <v>44.3</v>
      </c>
      <c r="K14">
        <v>247.9</v>
      </c>
      <c r="L14">
        <v>1.0145</v>
      </c>
      <c r="M14">
        <v>81.888999999999996</v>
      </c>
      <c r="N14">
        <v>88.26</v>
      </c>
      <c r="O14">
        <v>86.244</v>
      </c>
      <c r="P14">
        <v>8.4</v>
      </c>
      <c r="Q14">
        <v>22.7</v>
      </c>
      <c r="R14">
        <v>11</v>
      </c>
      <c r="S14">
        <v>4.76</v>
      </c>
      <c r="T14" s="16">
        <v>23</v>
      </c>
      <c r="U14" s="23">
        <f t="shared" si="1"/>
        <v>1033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127496</v>
      </c>
      <c r="E15">
        <v>159865</v>
      </c>
      <c r="F15">
        <v>7.1625449999999997</v>
      </c>
      <c r="G15">
        <v>0</v>
      </c>
      <c r="H15">
        <v>88.4</v>
      </c>
      <c r="I15">
        <v>20.100000000000001</v>
      </c>
      <c r="J15">
        <v>65.099999999999994</v>
      </c>
      <c r="K15">
        <v>249.7</v>
      </c>
      <c r="L15">
        <v>1.0133000000000001</v>
      </c>
      <c r="M15">
        <v>86.384</v>
      </c>
      <c r="N15">
        <v>89.664000000000001</v>
      </c>
      <c r="O15">
        <v>88.096999999999994</v>
      </c>
      <c r="P15">
        <v>16.7</v>
      </c>
      <c r="Q15">
        <v>25.1</v>
      </c>
      <c r="R15">
        <v>18.399999999999999</v>
      </c>
      <c r="S15">
        <v>4.76</v>
      </c>
      <c r="T15" s="16">
        <v>22</v>
      </c>
      <c r="U15" s="23">
        <f t="shared" si="1"/>
        <v>1520</v>
      </c>
      <c r="V15" s="16"/>
      <c r="W15" s="122"/>
      <c r="X15" s="122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125976</v>
      </c>
      <c r="E16">
        <v>159651</v>
      </c>
      <c r="F16">
        <v>7.064457</v>
      </c>
      <c r="G16">
        <v>0</v>
      </c>
      <c r="H16">
        <v>88.882000000000005</v>
      </c>
      <c r="I16">
        <v>19.399999999999999</v>
      </c>
      <c r="J16">
        <v>50.7</v>
      </c>
      <c r="K16">
        <v>251.9</v>
      </c>
      <c r="L16">
        <v>1.0129999999999999</v>
      </c>
      <c r="M16">
        <v>86.343000000000004</v>
      </c>
      <c r="N16">
        <v>90.783000000000001</v>
      </c>
      <c r="O16">
        <v>87.165999999999997</v>
      </c>
      <c r="P16">
        <v>15</v>
      </c>
      <c r="Q16">
        <v>24.9</v>
      </c>
      <c r="R16">
        <v>19.5</v>
      </c>
      <c r="S16">
        <v>4.76</v>
      </c>
      <c r="T16" s="22">
        <v>21</v>
      </c>
      <c r="U16" s="23">
        <f t="shared" si="1"/>
        <v>1160</v>
      </c>
      <c r="V16" s="24">
        <v>22</v>
      </c>
      <c r="W16" s="109"/>
      <c r="X16" s="109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124816</v>
      </c>
      <c r="E17">
        <v>159490</v>
      </c>
      <c r="F17">
        <v>7.3078240000000001</v>
      </c>
      <c r="G17">
        <v>0</v>
      </c>
      <c r="H17">
        <v>88.834999999999994</v>
      </c>
      <c r="I17">
        <v>20.6</v>
      </c>
      <c r="J17">
        <v>71.099999999999994</v>
      </c>
      <c r="K17">
        <v>277.5</v>
      </c>
      <c r="L17">
        <v>1.0136000000000001</v>
      </c>
      <c r="M17">
        <v>86.013000000000005</v>
      </c>
      <c r="N17">
        <v>91.105000000000004</v>
      </c>
      <c r="O17">
        <v>90.224000000000004</v>
      </c>
      <c r="P17">
        <v>10.199999999999999</v>
      </c>
      <c r="Q17">
        <v>27.7</v>
      </c>
      <c r="R17">
        <v>18.7</v>
      </c>
      <c r="S17">
        <v>4.76</v>
      </c>
      <c r="T17" s="16">
        <v>20</v>
      </c>
      <c r="U17" s="23">
        <f t="shared" si="1"/>
        <v>1661</v>
      </c>
      <c r="V17" s="16"/>
      <c r="W17" s="109"/>
      <c r="X17" s="109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123155</v>
      </c>
      <c r="E18">
        <v>159258</v>
      </c>
      <c r="F18">
        <v>7.2988840000000001</v>
      </c>
      <c r="G18">
        <v>0</v>
      </c>
      <c r="H18">
        <v>87.632999999999996</v>
      </c>
      <c r="I18">
        <v>17.899999999999999</v>
      </c>
      <c r="J18">
        <v>9.1999999999999993</v>
      </c>
      <c r="K18">
        <v>247.3</v>
      </c>
      <c r="L18">
        <v>1.0147999999999999</v>
      </c>
      <c r="M18">
        <v>60.287999999999997</v>
      </c>
      <c r="N18">
        <v>93.54</v>
      </c>
      <c r="O18">
        <v>87.004000000000005</v>
      </c>
      <c r="P18">
        <v>6</v>
      </c>
      <c r="Q18">
        <v>30.2</v>
      </c>
      <c r="R18">
        <v>10.199999999999999</v>
      </c>
      <c r="S18">
        <v>4.76</v>
      </c>
      <c r="T18" s="16">
        <v>19</v>
      </c>
      <c r="U18" s="23">
        <f t="shared" si="1"/>
        <v>215</v>
      </c>
      <c r="V18" s="16"/>
      <c r="W18" s="109"/>
      <c r="X18" s="109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122940</v>
      </c>
      <c r="E19">
        <v>159228</v>
      </c>
      <c r="F19">
        <v>7.1657279999999997</v>
      </c>
      <c r="G19">
        <v>0</v>
      </c>
      <c r="H19">
        <v>89.075000000000003</v>
      </c>
      <c r="I19">
        <v>20.8</v>
      </c>
      <c r="J19">
        <v>60.7</v>
      </c>
      <c r="K19">
        <v>250.3</v>
      </c>
      <c r="L19">
        <v>1.0127999999999999</v>
      </c>
      <c r="M19">
        <v>86.037000000000006</v>
      </c>
      <c r="N19">
        <v>92.091999999999999</v>
      </c>
      <c r="O19">
        <v>89.543999999999997</v>
      </c>
      <c r="P19">
        <v>15.3</v>
      </c>
      <c r="Q19">
        <v>26.6</v>
      </c>
      <c r="R19">
        <v>22.3</v>
      </c>
      <c r="S19">
        <v>4.76</v>
      </c>
      <c r="T19" s="16">
        <v>18</v>
      </c>
      <c r="U19" s="23">
        <f t="shared" si="1"/>
        <v>1391</v>
      </c>
      <c r="V19" s="16"/>
      <c r="W19" s="109"/>
      <c r="X19" s="109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121549</v>
      </c>
      <c r="E20">
        <v>159034</v>
      </c>
      <c r="F20">
        <v>7.1449369999999996</v>
      </c>
      <c r="G20">
        <v>0</v>
      </c>
      <c r="H20">
        <v>88.83</v>
      </c>
      <c r="I20">
        <v>20.3</v>
      </c>
      <c r="J20">
        <v>74.3</v>
      </c>
      <c r="K20">
        <v>275.10000000000002</v>
      </c>
      <c r="L20">
        <v>1.0129999999999999</v>
      </c>
      <c r="M20">
        <v>85.022000000000006</v>
      </c>
      <c r="N20">
        <v>91.244</v>
      </c>
      <c r="O20">
        <v>88.611999999999995</v>
      </c>
      <c r="P20">
        <v>15.6</v>
      </c>
      <c r="Q20">
        <v>24.5</v>
      </c>
      <c r="R20">
        <v>20.5</v>
      </c>
      <c r="S20">
        <v>4.76</v>
      </c>
      <c r="T20" s="16">
        <v>17</v>
      </c>
      <c r="U20" s="23">
        <f t="shared" si="1"/>
        <v>1664</v>
      </c>
      <c r="V20" s="16"/>
      <c r="W20" s="109"/>
      <c r="X20" s="109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119885</v>
      </c>
      <c r="E21">
        <v>158801</v>
      </c>
      <c r="F21">
        <v>7.0143129999999996</v>
      </c>
      <c r="G21">
        <v>0</v>
      </c>
      <c r="H21">
        <v>87.353999999999999</v>
      </c>
      <c r="I21">
        <v>21.2</v>
      </c>
      <c r="J21">
        <v>123.9</v>
      </c>
      <c r="K21">
        <v>283</v>
      </c>
      <c r="L21">
        <v>1.0126999999999999</v>
      </c>
      <c r="M21">
        <v>84.272999999999996</v>
      </c>
      <c r="N21">
        <v>89.619</v>
      </c>
      <c r="O21">
        <v>86.840999999999994</v>
      </c>
      <c r="P21">
        <v>17.100000000000001</v>
      </c>
      <c r="Q21">
        <v>24.8</v>
      </c>
      <c r="R21">
        <v>20.6</v>
      </c>
      <c r="S21">
        <v>4.76</v>
      </c>
      <c r="T21" s="16">
        <v>16</v>
      </c>
      <c r="U21" s="23">
        <f t="shared" si="1"/>
        <v>2906</v>
      </c>
      <c r="V21" s="16"/>
      <c r="W21" s="109"/>
      <c r="X21" s="109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116979</v>
      </c>
      <c r="E22">
        <v>158387</v>
      </c>
      <c r="F22">
        <v>7.0232169999999998</v>
      </c>
      <c r="G22">
        <v>0</v>
      </c>
      <c r="H22">
        <v>87.912999999999997</v>
      </c>
      <c r="I22">
        <v>21.7</v>
      </c>
      <c r="J22">
        <v>69.5</v>
      </c>
      <c r="K22">
        <v>252.6</v>
      </c>
      <c r="L22">
        <v>1.0126999999999999</v>
      </c>
      <c r="M22">
        <v>84.688999999999993</v>
      </c>
      <c r="N22">
        <v>91.129000000000005</v>
      </c>
      <c r="O22">
        <v>86.995999999999995</v>
      </c>
      <c r="P22">
        <v>16.600000000000001</v>
      </c>
      <c r="Q22">
        <v>28.7</v>
      </c>
      <c r="R22">
        <v>20.7</v>
      </c>
      <c r="S22">
        <v>4.75</v>
      </c>
      <c r="T22" s="16">
        <v>15</v>
      </c>
      <c r="U22" s="23">
        <f t="shared" si="1"/>
        <v>1624</v>
      </c>
      <c r="V22" s="16"/>
      <c r="W22" s="109"/>
      <c r="X22" s="109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115355</v>
      </c>
      <c r="E23">
        <v>158157</v>
      </c>
      <c r="F23">
        <v>7.1875920000000004</v>
      </c>
      <c r="G23">
        <v>0</v>
      </c>
      <c r="H23">
        <v>91.144000000000005</v>
      </c>
      <c r="I23">
        <v>19.600000000000001</v>
      </c>
      <c r="J23">
        <v>43.2</v>
      </c>
      <c r="K23">
        <v>251.5</v>
      </c>
      <c r="L23">
        <v>1.0133000000000001</v>
      </c>
      <c r="M23">
        <v>88.578000000000003</v>
      </c>
      <c r="N23">
        <v>93.028999999999996</v>
      </c>
      <c r="O23">
        <v>88.754000000000005</v>
      </c>
      <c r="P23">
        <v>14.7</v>
      </c>
      <c r="Q23">
        <v>26.4</v>
      </c>
      <c r="R23">
        <v>19.2</v>
      </c>
      <c r="S23">
        <v>4.75</v>
      </c>
      <c r="T23" s="22">
        <v>14</v>
      </c>
      <c r="U23" s="23">
        <f t="shared" si="1"/>
        <v>1009</v>
      </c>
      <c r="V23" s="24">
        <v>15</v>
      </c>
      <c r="W23" s="109"/>
      <c r="X23" s="109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114346</v>
      </c>
      <c r="E24">
        <v>158019</v>
      </c>
      <c r="F24">
        <v>7.349996</v>
      </c>
      <c r="G24">
        <v>0</v>
      </c>
      <c r="H24">
        <v>91.450999999999993</v>
      </c>
      <c r="I24">
        <v>19.899999999999999</v>
      </c>
      <c r="J24">
        <v>43.6</v>
      </c>
      <c r="K24">
        <v>251.8</v>
      </c>
      <c r="L24">
        <v>1.0135000000000001</v>
      </c>
      <c r="M24">
        <v>89.974999999999994</v>
      </c>
      <c r="N24">
        <v>93.626000000000005</v>
      </c>
      <c r="O24">
        <v>91.352999999999994</v>
      </c>
      <c r="P24">
        <v>16</v>
      </c>
      <c r="Q24">
        <v>26.2</v>
      </c>
      <c r="R24">
        <v>20.2</v>
      </c>
      <c r="S24">
        <v>4.76</v>
      </c>
      <c r="T24" s="16">
        <v>13</v>
      </c>
      <c r="U24" s="23">
        <f t="shared" si="1"/>
        <v>1016</v>
      </c>
      <c r="V24" s="16"/>
      <c r="W24" s="109"/>
      <c r="X24" s="109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113330</v>
      </c>
      <c r="E25">
        <v>157881</v>
      </c>
      <c r="F25">
        <v>7.3867459999999996</v>
      </c>
      <c r="G25">
        <v>0</v>
      </c>
      <c r="H25">
        <v>91.04</v>
      </c>
      <c r="I25">
        <v>18.7</v>
      </c>
      <c r="J25">
        <v>40.1</v>
      </c>
      <c r="K25">
        <v>278.10000000000002</v>
      </c>
      <c r="L25">
        <v>1.0137</v>
      </c>
      <c r="M25">
        <v>88.75</v>
      </c>
      <c r="N25">
        <v>93.774000000000001</v>
      </c>
      <c r="O25">
        <v>91.341999999999999</v>
      </c>
      <c r="P25">
        <v>15.5</v>
      </c>
      <c r="Q25">
        <v>25</v>
      </c>
      <c r="R25">
        <v>18.8</v>
      </c>
      <c r="S25">
        <v>4.75</v>
      </c>
      <c r="T25" s="16">
        <v>12</v>
      </c>
      <c r="U25" s="23">
        <f t="shared" si="1"/>
        <v>937</v>
      </c>
      <c r="V25" s="16"/>
      <c r="W25" s="109"/>
      <c r="X25" s="109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112393</v>
      </c>
      <c r="E26">
        <v>157754</v>
      </c>
      <c r="F26">
        <v>7.2456529999999999</v>
      </c>
      <c r="G26">
        <v>0</v>
      </c>
      <c r="H26">
        <v>88.765000000000001</v>
      </c>
      <c r="I26">
        <v>17.8</v>
      </c>
      <c r="J26">
        <v>35.4</v>
      </c>
      <c r="K26">
        <v>294.8</v>
      </c>
      <c r="L26">
        <v>1.0136000000000001</v>
      </c>
      <c r="M26">
        <v>85.509</v>
      </c>
      <c r="N26">
        <v>92.031999999999996</v>
      </c>
      <c r="O26">
        <v>89.069000000000003</v>
      </c>
      <c r="P26">
        <v>14.8</v>
      </c>
      <c r="Q26">
        <v>22.5</v>
      </c>
      <c r="R26">
        <v>17.899999999999999</v>
      </c>
      <c r="S26">
        <v>4.75</v>
      </c>
      <c r="T26" s="16">
        <v>11</v>
      </c>
      <c r="U26" s="23">
        <f t="shared" si="1"/>
        <v>827</v>
      </c>
      <c r="V26" s="16"/>
      <c r="W26" s="109"/>
      <c r="X26" s="109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111566</v>
      </c>
      <c r="E27">
        <v>157639</v>
      </c>
      <c r="F27">
        <v>7.0529960000000003</v>
      </c>
      <c r="G27">
        <v>0</v>
      </c>
      <c r="H27">
        <v>89.497</v>
      </c>
      <c r="I27">
        <v>17.5</v>
      </c>
      <c r="J27">
        <v>32.5</v>
      </c>
      <c r="K27">
        <v>288</v>
      </c>
      <c r="L27">
        <v>1.0134000000000001</v>
      </c>
      <c r="M27">
        <v>85.632999999999996</v>
      </c>
      <c r="N27">
        <v>92.094999999999999</v>
      </c>
      <c r="O27">
        <v>85.858999999999995</v>
      </c>
      <c r="P27">
        <v>12.9</v>
      </c>
      <c r="Q27">
        <v>23.4</v>
      </c>
      <c r="R27">
        <v>16.3</v>
      </c>
      <c r="S27">
        <v>4.75</v>
      </c>
      <c r="T27" s="16">
        <v>10</v>
      </c>
      <c r="U27" s="23">
        <f t="shared" si="1"/>
        <v>739</v>
      </c>
      <c r="V27" s="16"/>
      <c r="W27" s="109"/>
      <c r="X27" s="109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110827</v>
      </c>
      <c r="E28">
        <v>157538</v>
      </c>
      <c r="F28">
        <v>7.243182</v>
      </c>
      <c r="G28">
        <v>0</v>
      </c>
      <c r="H28">
        <v>88.555000000000007</v>
      </c>
      <c r="I28">
        <v>18.7</v>
      </c>
      <c r="J28">
        <v>58.9</v>
      </c>
      <c r="K28">
        <v>287.39999999999998</v>
      </c>
      <c r="L28">
        <v>1.0137</v>
      </c>
      <c r="M28">
        <v>85.260999999999996</v>
      </c>
      <c r="N28">
        <v>92.073999999999998</v>
      </c>
      <c r="O28">
        <v>88.703999999999994</v>
      </c>
      <c r="P28">
        <v>13.8</v>
      </c>
      <c r="Q28">
        <v>24.3</v>
      </c>
      <c r="R28">
        <v>17</v>
      </c>
      <c r="S28">
        <v>4.75</v>
      </c>
      <c r="T28" s="16">
        <v>9</v>
      </c>
      <c r="U28" s="23">
        <f t="shared" si="1"/>
        <v>1392</v>
      </c>
      <c r="V28" s="16"/>
      <c r="W28" s="109"/>
      <c r="X28" s="109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109435</v>
      </c>
      <c r="E29">
        <v>157343</v>
      </c>
      <c r="F29">
        <v>7.0988239999999996</v>
      </c>
      <c r="G29">
        <v>0</v>
      </c>
      <c r="H29">
        <v>88.376999999999995</v>
      </c>
      <c r="I29">
        <v>20.5</v>
      </c>
      <c r="J29">
        <v>89.2</v>
      </c>
      <c r="K29">
        <v>283.89999999999998</v>
      </c>
      <c r="L29">
        <v>1.0127999999999999</v>
      </c>
      <c r="M29">
        <v>85.230999999999995</v>
      </c>
      <c r="N29">
        <v>91.45</v>
      </c>
      <c r="O29">
        <v>88.225999999999999</v>
      </c>
      <c r="P29">
        <v>17.5</v>
      </c>
      <c r="Q29">
        <v>24.8</v>
      </c>
      <c r="R29">
        <v>21.2</v>
      </c>
      <c r="S29">
        <v>4.76</v>
      </c>
      <c r="T29" s="16">
        <v>8</v>
      </c>
      <c r="U29" s="23">
        <f t="shared" si="1"/>
        <v>2135</v>
      </c>
      <c r="V29" s="16"/>
      <c r="W29" s="109"/>
      <c r="X29" s="109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107300</v>
      </c>
      <c r="E30">
        <v>157043</v>
      </c>
      <c r="F30">
        <v>7.0121580000000003</v>
      </c>
      <c r="G30">
        <v>0</v>
      </c>
      <c r="H30">
        <v>90.869</v>
      </c>
      <c r="I30">
        <v>15.1</v>
      </c>
      <c r="J30">
        <v>1</v>
      </c>
      <c r="K30">
        <v>110.2</v>
      </c>
      <c r="L30">
        <v>1.0130999999999999</v>
      </c>
      <c r="M30">
        <v>85.33</v>
      </c>
      <c r="N30">
        <v>92.67</v>
      </c>
      <c r="O30">
        <v>85.685000000000002</v>
      </c>
      <c r="P30">
        <v>6.7</v>
      </c>
      <c r="Q30">
        <v>26.2</v>
      </c>
      <c r="R30">
        <v>17.399999999999999</v>
      </c>
      <c r="S30">
        <v>4.7699999999999996</v>
      </c>
      <c r="T30" s="22">
        <v>7</v>
      </c>
      <c r="U30" s="23">
        <f t="shared" si="1"/>
        <v>25</v>
      </c>
      <c r="V30" s="24">
        <v>8</v>
      </c>
      <c r="W30" s="109"/>
      <c r="X30" s="109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107275</v>
      </c>
      <c r="E31">
        <v>157039</v>
      </c>
      <c r="F31">
        <v>7.4433299999999996</v>
      </c>
      <c r="G31">
        <v>0</v>
      </c>
      <c r="H31">
        <v>90.864000000000004</v>
      </c>
      <c r="I31">
        <v>17.399999999999999</v>
      </c>
      <c r="J31">
        <v>0.1</v>
      </c>
      <c r="K31">
        <v>2.7</v>
      </c>
      <c r="L31">
        <v>1.0141</v>
      </c>
      <c r="M31">
        <v>87.224000000000004</v>
      </c>
      <c r="N31">
        <v>93.313000000000002</v>
      </c>
      <c r="O31">
        <v>91.513000000000005</v>
      </c>
      <c r="P31">
        <v>10.1</v>
      </c>
      <c r="Q31">
        <v>27.3</v>
      </c>
      <c r="R31">
        <v>17.2</v>
      </c>
      <c r="S31">
        <v>4.78</v>
      </c>
      <c r="T31" s="16">
        <v>6</v>
      </c>
      <c r="U31" s="23">
        <f t="shared" si="1"/>
        <v>5</v>
      </c>
      <c r="V31" s="5"/>
      <c r="W31" s="109"/>
      <c r="X31" s="109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107270</v>
      </c>
      <c r="E32">
        <v>157038</v>
      </c>
      <c r="F32">
        <v>7.470326</v>
      </c>
      <c r="G32">
        <v>0</v>
      </c>
      <c r="H32">
        <v>89.840999999999994</v>
      </c>
      <c r="I32">
        <v>16.5</v>
      </c>
      <c r="J32">
        <v>21</v>
      </c>
      <c r="K32">
        <v>108.8</v>
      </c>
      <c r="L32">
        <v>1.0152000000000001</v>
      </c>
      <c r="M32">
        <v>86.040999999999997</v>
      </c>
      <c r="N32">
        <v>91.962000000000003</v>
      </c>
      <c r="O32">
        <v>89.236999999999995</v>
      </c>
      <c r="P32">
        <v>5.8</v>
      </c>
      <c r="Q32">
        <v>26.9</v>
      </c>
      <c r="R32">
        <v>10</v>
      </c>
      <c r="S32">
        <v>4.76</v>
      </c>
      <c r="T32" s="16">
        <v>5</v>
      </c>
      <c r="U32" s="23">
        <f t="shared" si="1"/>
        <v>501</v>
      </c>
      <c r="V32" s="5"/>
      <c r="W32" s="109"/>
      <c r="X32" s="109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106769</v>
      </c>
      <c r="E33">
        <v>156968</v>
      </c>
      <c r="F33">
        <v>7.0621499999999999</v>
      </c>
      <c r="G33">
        <v>0</v>
      </c>
      <c r="H33">
        <v>87.741</v>
      </c>
      <c r="I33">
        <v>20.5</v>
      </c>
      <c r="J33">
        <v>62.4</v>
      </c>
      <c r="K33">
        <v>109.5</v>
      </c>
      <c r="L33">
        <v>1.0130999999999999</v>
      </c>
      <c r="M33">
        <v>85.301000000000002</v>
      </c>
      <c r="N33">
        <v>91.42</v>
      </c>
      <c r="O33">
        <v>86.834999999999994</v>
      </c>
      <c r="P33">
        <v>16.2</v>
      </c>
      <c r="Q33">
        <v>26.2</v>
      </c>
      <c r="R33">
        <v>18.7</v>
      </c>
      <c r="S33">
        <v>4.76</v>
      </c>
      <c r="T33" s="16">
        <v>4</v>
      </c>
      <c r="U33" s="23">
        <f t="shared" si="1"/>
        <v>1492</v>
      </c>
      <c r="V33" s="5"/>
      <c r="W33" s="109"/>
      <c r="X33" s="109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105277</v>
      </c>
      <c r="E34">
        <v>156757</v>
      </c>
      <c r="F34">
        <v>6.9409169999999998</v>
      </c>
      <c r="G34">
        <v>0</v>
      </c>
      <c r="H34">
        <v>86.914000000000001</v>
      </c>
      <c r="I34">
        <v>19.899999999999999</v>
      </c>
      <c r="J34">
        <v>69.8</v>
      </c>
      <c r="K34">
        <v>290.10000000000002</v>
      </c>
      <c r="L34">
        <v>1.0125</v>
      </c>
      <c r="M34">
        <v>84.111999999999995</v>
      </c>
      <c r="N34">
        <v>89.332999999999998</v>
      </c>
      <c r="O34">
        <v>85.861999999999995</v>
      </c>
      <c r="P34">
        <v>15.8</v>
      </c>
      <c r="Q34">
        <v>25.2</v>
      </c>
      <c r="R34">
        <v>20.7</v>
      </c>
      <c r="S34">
        <v>4.76</v>
      </c>
      <c r="T34" s="16">
        <v>3</v>
      </c>
      <c r="U34" s="23">
        <f t="shared" si="1"/>
        <v>1668</v>
      </c>
      <c r="V34" s="5"/>
      <c r="W34" s="236"/>
      <c r="X34" s="135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103609</v>
      </c>
      <c r="E35">
        <v>156520</v>
      </c>
      <c r="F35">
        <v>6.9839289999999998</v>
      </c>
      <c r="G35">
        <v>0</v>
      </c>
      <c r="H35">
        <v>87.254999999999995</v>
      </c>
      <c r="I35">
        <v>14.5</v>
      </c>
      <c r="J35">
        <v>17.3</v>
      </c>
      <c r="K35">
        <v>167.5</v>
      </c>
      <c r="L35">
        <v>1.0127999999999999</v>
      </c>
      <c r="M35">
        <v>84.947999999999993</v>
      </c>
      <c r="N35">
        <v>89.388999999999996</v>
      </c>
      <c r="O35">
        <v>85.968000000000004</v>
      </c>
      <c r="P35">
        <v>3.6</v>
      </c>
      <c r="Q35">
        <v>25.4</v>
      </c>
      <c r="R35">
        <v>19.3</v>
      </c>
      <c r="S35">
        <v>4.76</v>
      </c>
      <c r="T35" s="16">
        <v>2</v>
      </c>
      <c r="U35" s="23">
        <f t="shared" si="1"/>
        <v>415</v>
      </c>
      <c r="V35" s="5"/>
      <c r="W35" s="102"/>
      <c r="X35" s="101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103194</v>
      </c>
      <c r="E36">
        <v>156460</v>
      </c>
      <c r="F36">
        <v>7.0172379999999999</v>
      </c>
      <c r="G36">
        <v>0</v>
      </c>
      <c r="H36">
        <v>88.790999999999997</v>
      </c>
      <c r="I36">
        <v>20.6</v>
      </c>
      <c r="J36">
        <v>58.3</v>
      </c>
      <c r="K36">
        <v>81.599999999999994</v>
      </c>
      <c r="L36">
        <v>1.0126999999999999</v>
      </c>
      <c r="M36">
        <v>85.882000000000005</v>
      </c>
      <c r="N36">
        <v>92.275000000000006</v>
      </c>
      <c r="O36">
        <v>86.85</v>
      </c>
      <c r="P36">
        <v>16.7</v>
      </c>
      <c r="Q36">
        <v>26.5</v>
      </c>
      <c r="R36">
        <v>20.5</v>
      </c>
      <c r="S36">
        <v>4.7699999999999996</v>
      </c>
      <c r="T36" s="16">
        <v>1</v>
      </c>
      <c r="U36" s="23">
        <f t="shared" si="1"/>
        <v>1395</v>
      </c>
      <c r="V36" s="5"/>
      <c r="W36" s="102"/>
      <c r="X36" s="101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101799</v>
      </c>
      <c r="E37">
        <v>156265</v>
      </c>
      <c r="F37">
        <v>7.0854090000000003</v>
      </c>
      <c r="G37">
        <v>0</v>
      </c>
      <c r="H37">
        <v>90.938999999999993</v>
      </c>
      <c r="I37">
        <v>18.5</v>
      </c>
      <c r="J37">
        <v>39.4</v>
      </c>
      <c r="K37">
        <v>276.89999999999998</v>
      </c>
      <c r="L37">
        <v>1.0127999999999999</v>
      </c>
      <c r="M37">
        <v>86.293000000000006</v>
      </c>
      <c r="N37">
        <v>92.875</v>
      </c>
      <c r="O37">
        <v>88.078999999999994</v>
      </c>
      <c r="P37">
        <v>7</v>
      </c>
      <c r="Q37">
        <v>28.5</v>
      </c>
      <c r="R37">
        <v>21.3</v>
      </c>
      <c r="S37">
        <v>4.7699999999999996</v>
      </c>
      <c r="T37" s="1"/>
      <c r="U37" s="26"/>
      <c r="V37" s="5"/>
      <c r="W37" s="102"/>
      <c r="X37" s="101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0"/>
      <c r="X38" s="300"/>
      <c r="Y38" s="3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1"/>
      <c r="Y39" s="30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1"/>
      <c r="X40" s="301"/>
      <c r="Y40" s="30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1"/>
      <c r="X41" s="301"/>
      <c r="Y41" s="301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1.14062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8" t="s">
        <v>127</v>
      </c>
      <c r="X1" s="298" t="s">
        <v>128</v>
      </c>
      <c r="Y1" s="299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8"/>
      <c r="X2" s="298"/>
      <c r="Y2" s="299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8"/>
      <c r="X3" s="298"/>
      <c r="Y3" s="299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8"/>
      <c r="X4" s="298"/>
      <c r="Y4" s="29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8"/>
      <c r="X5" s="298"/>
      <c r="Y5" s="299"/>
    </row>
    <row r="6" spans="1:25">
      <c r="A6" s="21">
        <v>32</v>
      </c>
      <c r="B6" t="s">
        <v>285</v>
      </c>
      <c r="C6" t="s">
        <v>13</v>
      </c>
      <c r="D6">
        <v>2502436</v>
      </c>
      <c r="E6">
        <v>1764993</v>
      </c>
      <c r="F6">
        <v>7.2685110000000002</v>
      </c>
      <c r="G6">
        <v>0</v>
      </c>
      <c r="H6">
        <v>87.822000000000003</v>
      </c>
      <c r="I6">
        <v>17.100000000000001</v>
      </c>
      <c r="J6">
        <v>1</v>
      </c>
      <c r="K6">
        <v>85</v>
      </c>
      <c r="L6">
        <v>1.0126999999999999</v>
      </c>
      <c r="M6">
        <v>86.114000000000004</v>
      </c>
      <c r="N6">
        <v>88.85</v>
      </c>
      <c r="O6">
        <v>87.665999999999997</v>
      </c>
      <c r="P6">
        <v>6.9</v>
      </c>
      <c r="Q6">
        <v>29.7</v>
      </c>
      <c r="R6">
        <v>12.7</v>
      </c>
      <c r="S6">
        <v>4.92</v>
      </c>
      <c r="T6" s="22">
        <v>31</v>
      </c>
      <c r="U6" s="23">
        <f>D6-D7</f>
        <v>29</v>
      </c>
      <c r="V6" s="4"/>
      <c r="W6" s="243"/>
      <c r="X6" s="243"/>
      <c r="Y6" s="248"/>
    </row>
    <row r="7" spans="1:25">
      <c r="A7" s="21">
        <v>31</v>
      </c>
      <c r="B7" t="s">
        <v>286</v>
      </c>
      <c r="C7" t="s">
        <v>13</v>
      </c>
      <c r="D7">
        <v>2502407</v>
      </c>
      <c r="E7">
        <v>1764989</v>
      </c>
      <c r="F7">
        <v>7.3455320000000004</v>
      </c>
      <c r="G7">
        <v>0</v>
      </c>
      <c r="H7">
        <v>87.323999999999998</v>
      </c>
      <c r="I7">
        <v>19.100000000000001</v>
      </c>
      <c r="J7">
        <v>0</v>
      </c>
      <c r="K7">
        <v>0</v>
      </c>
      <c r="L7">
        <v>1.0133000000000001</v>
      </c>
      <c r="M7">
        <v>86.034999999999997</v>
      </c>
      <c r="N7">
        <v>88.417000000000002</v>
      </c>
      <c r="O7">
        <v>87.387</v>
      </c>
      <c r="P7">
        <v>8</v>
      </c>
      <c r="Q7">
        <v>32.799999999999997</v>
      </c>
      <c r="R7">
        <v>9.1</v>
      </c>
      <c r="S7">
        <v>4.92</v>
      </c>
      <c r="T7" s="22">
        <v>30</v>
      </c>
      <c r="U7" s="23">
        <f>D7-D8</f>
        <v>0</v>
      </c>
      <c r="V7" s="24">
        <v>1</v>
      </c>
      <c r="W7" s="110"/>
      <c r="X7" s="109"/>
      <c r="Y7" s="237">
        <f t="shared" ref="Y7:Y36" si="0">((X7*100)/D7)-100</f>
        <v>-100</v>
      </c>
    </row>
    <row r="8" spans="1:25">
      <c r="A8" s="16">
        <v>30</v>
      </c>
      <c r="B8" t="s">
        <v>268</v>
      </c>
      <c r="C8" t="s">
        <v>13</v>
      </c>
      <c r="D8">
        <v>2502407</v>
      </c>
      <c r="E8">
        <v>1764989</v>
      </c>
      <c r="F8">
        <v>7.262842</v>
      </c>
      <c r="G8">
        <v>0</v>
      </c>
      <c r="H8">
        <v>87.418000000000006</v>
      </c>
      <c r="I8">
        <v>17.8</v>
      </c>
      <c r="J8">
        <v>0</v>
      </c>
      <c r="K8">
        <v>0</v>
      </c>
      <c r="L8">
        <v>1.0127999999999999</v>
      </c>
      <c r="M8">
        <v>86.239000000000004</v>
      </c>
      <c r="N8">
        <v>88.358999999999995</v>
      </c>
      <c r="O8">
        <v>87.081999999999994</v>
      </c>
      <c r="P8">
        <v>6.8</v>
      </c>
      <c r="Q8">
        <v>30.7</v>
      </c>
      <c r="R8">
        <v>11.3</v>
      </c>
      <c r="S8">
        <v>4.92</v>
      </c>
      <c r="T8" s="16">
        <v>29</v>
      </c>
      <c r="U8" s="23">
        <f t="shared" ref="U8:U17" si="1">D8-D9</f>
        <v>0</v>
      </c>
      <c r="V8" s="4"/>
      <c r="W8" s="137"/>
      <c r="X8" s="138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2502407</v>
      </c>
      <c r="E9">
        <v>1764989</v>
      </c>
      <c r="F9">
        <v>7.2462669999999996</v>
      </c>
      <c r="G9">
        <v>0</v>
      </c>
      <c r="H9">
        <v>86.738</v>
      </c>
      <c r="I9">
        <v>15.2</v>
      </c>
      <c r="J9">
        <v>0</v>
      </c>
      <c r="K9">
        <v>0</v>
      </c>
      <c r="L9">
        <v>1.0128999999999999</v>
      </c>
      <c r="M9">
        <v>85.644000000000005</v>
      </c>
      <c r="N9">
        <v>88.352999999999994</v>
      </c>
      <c r="O9">
        <v>86.486999999999995</v>
      </c>
      <c r="P9">
        <v>6.5</v>
      </c>
      <c r="Q9">
        <v>24.5</v>
      </c>
      <c r="R9">
        <v>10.3</v>
      </c>
      <c r="S9">
        <v>4.91</v>
      </c>
      <c r="T9" s="22">
        <v>28</v>
      </c>
      <c r="U9" s="23">
        <f t="shared" si="1"/>
        <v>0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2502407</v>
      </c>
      <c r="E10">
        <v>1764989</v>
      </c>
      <c r="F10">
        <v>7.222772</v>
      </c>
      <c r="G10">
        <v>0</v>
      </c>
      <c r="H10">
        <v>86.965000000000003</v>
      </c>
      <c r="I10">
        <v>17.2</v>
      </c>
      <c r="J10">
        <v>0</v>
      </c>
      <c r="K10">
        <v>0</v>
      </c>
      <c r="L10">
        <v>1.0127999999999999</v>
      </c>
      <c r="M10">
        <v>85.731999999999999</v>
      </c>
      <c r="N10">
        <v>88.450999999999993</v>
      </c>
      <c r="O10">
        <v>86.25</v>
      </c>
      <c r="P10">
        <v>9.3000000000000007</v>
      </c>
      <c r="Q10">
        <v>28.3</v>
      </c>
      <c r="R10">
        <v>10.5</v>
      </c>
      <c r="S10">
        <v>4.92</v>
      </c>
      <c r="T10" s="16">
        <v>27</v>
      </c>
      <c r="U10" s="23">
        <f t="shared" si="1"/>
        <v>0</v>
      </c>
      <c r="V10" s="16"/>
      <c r="W10" s="104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2502407</v>
      </c>
      <c r="E11">
        <v>1764989</v>
      </c>
      <c r="F11">
        <v>7.2693409999999998</v>
      </c>
      <c r="G11">
        <v>0</v>
      </c>
      <c r="H11">
        <v>86.971000000000004</v>
      </c>
      <c r="I11">
        <v>14.6</v>
      </c>
      <c r="J11">
        <v>0</v>
      </c>
      <c r="K11">
        <v>0</v>
      </c>
      <c r="L11">
        <v>1.0129999999999999</v>
      </c>
      <c r="M11">
        <v>85.703999999999994</v>
      </c>
      <c r="N11">
        <v>88.091999999999999</v>
      </c>
      <c r="O11">
        <v>86.686000000000007</v>
      </c>
      <c r="P11">
        <v>7.5</v>
      </c>
      <c r="Q11">
        <v>22.1</v>
      </c>
      <c r="R11">
        <v>10</v>
      </c>
      <c r="S11">
        <v>4.91</v>
      </c>
      <c r="T11" s="16">
        <v>26</v>
      </c>
      <c r="U11" s="23">
        <f t="shared" si="1"/>
        <v>0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2502407</v>
      </c>
      <c r="E12">
        <v>1764989</v>
      </c>
      <c r="F12">
        <v>7.2717939999999999</v>
      </c>
      <c r="G12">
        <v>0</v>
      </c>
      <c r="H12">
        <v>87.852999999999994</v>
      </c>
      <c r="I12">
        <v>15.2</v>
      </c>
      <c r="J12">
        <v>0</v>
      </c>
      <c r="K12">
        <v>0</v>
      </c>
      <c r="L12">
        <v>1.0128999999999999</v>
      </c>
      <c r="M12">
        <v>86.179000000000002</v>
      </c>
      <c r="N12">
        <v>89.266000000000005</v>
      </c>
      <c r="O12">
        <v>87.007999999999996</v>
      </c>
      <c r="P12">
        <v>8.4</v>
      </c>
      <c r="Q12">
        <v>24.6</v>
      </c>
      <c r="R12">
        <v>10.8</v>
      </c>
      <c r="S12">
        <v>4.92</v>
      </c>
      <c r="T12" s="16">
        <v>25</v>
      </c>
      <c r="U12" s="23">
        <f t="shared" si="1"/>
        <v>0</v>
      </c>
      <c r="V12" s="16"/>
      <c r="W12" s="140"/>
      <c r="X12" s="135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2502407</v>
      </c>
      <c r="E13">
        <v>1764989</v>
      </c>
      <c r="F13">
        <v>7.2682339999999996</v>
      </c>
      <c r="G13">
        <v>0</v>
      </c>
      <c r="H13">
        <v>86.515000000000001</v>
      </c>
      <c r="I13">
        <v>14.1</v>
      </c>
      <c r="J13">
        <v>12.3</v>
      </c>
      <c r="K13">
        <v>322.89999999999998</v>
      </c>
      <c r="L13">
        <v>1.0132000000000001</v>
      </c>
      <c r="M13">
        <v>80.641000000000005</v>
      </c>
      <c r="N13">
        <v>89.317999999999998</v>
      </c>
      <c r="O13">
        <v>86.272000000000006</v>
      </c>
      <c r="P13">
        <v>8.6</v>
      </c>
      <c r="Q13">
        <v>21</v>
      </c>
      <c r="R13">
        <v>8.9</v>
      </c>
      <c r="S13">
        <v>4.91</v>
      </c>
      <c r="T13" s="16">
        <v>24</v>
      </c>
      <c r="U13" s="23">
        <f t="shared" si="1"/>
        <v>271</v>
      </c>
      <c r="V13" s="16"/>
      <c r="W13" s="141"/>
      <c r="X13" s="122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2502136</v>
      </c>
      <c r="E14">
        <v>1764950</v>
      </c>
      <c r="F14">
        <v>6.6910369999999997</v>
      </c>
      <c r="G14">
        <v>0</v>
      </c>
      <c r="H14">
        <v>81.716999999999999</v>
      </c>
      <c r="I14">
        <v>19.399999999999999</v>
      </c>
      <c r="J14">
        <v>258</v>
      </c>
      <c r="K14">
        <v>452.1</v>
      </c>
      <c r="L14">
        <v>1.0107999999999999</v>
      </c>
      <c r="M14">
        <v>76.486000000000004</v>
      </c>
      <c r="N14">
        <v>88.486000000000004</v>
      </c>
      <c r="O14">
        <v>81.825999999999993</v>
      </c>
      <c r="P14">
        <v>16.5</v>
      </c>
      <c r="Q14">
        <v>21.1</v>
      </c>
      <c r="R14">
        <v>18.7</v>
      </c>
      <c r="S14">
        <v>4.92</v>
      </c>
      <c r="T14" s="16">
        <v>23</v>
      </c>
      <c r="U14" s="23">
        <f t="shared" si="1"/>
        <v>6135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2496001</v>
      </c>
      <c r="E15">
        <v>1764021</v>
      </c>
      <c r="F15">
        <v>6.8214399999999999</v>
      </c>
      <c r="G15">
        <v>0</v>
      </c>
      <c r="H15">
        <v>84.186000000000007</v>
      </c>
      <c r="I15">
        <v>20</v>
      </c>
      <c r="J15">
        <v>297.2</v>
      </c>
      <c r="K15">
        <v>453.1</v>
      </c>
      <c r="L15">
        <v>1.0108999999999999</v>
      </c>
      <c r="M15">
        <v>79.364000000000004</v>
      </c>
      <c r="N15">
        <v>90.215000000000003</v>
      </c>
      <c r="O15">
        <v>83.99</v>
      </c>
      <c r="P15">
        <v>17.2</v>
      </c>
      <c r="Q15">
        <v>22.7</v>
      </c>
      <c r="R15">
        <v>19.7</v>
      </c>
      <c r="S15">
        <v>4.93</v>
      </c>
      <c r="T15" s="16">
        <v>22</v>
      </c>
      <c r="U15" s="23">
        <f t="shared" si="1"/>
        <v>7074</v>
      </c>
      <c r="V15" s="16"/>
      <c r="W15" s="104"/>
      <c r="X15" s="101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2488927</v>
      </c>
      <c r="E16">
        <v>1762978</v>
      </c>
      <c r="F16">
        <v>6.6039510000000003</v>
      </c>
      <c r="G16">
        <v>0</v>
      </c>
      <c r="H16">
        <v>85.373999999999995</v>
      </c>
      <c r="I16">
        <v>20</v>
      </c>
      <c r="J16">
        <v>262.60000000000002</v>
      </c>
      <c r="K16">
        <v>470.3</v>
      </c>
      <c r="L16">
        <v>1.0104</v>
      </c>
      <c r="M16">
        <v>78.876999999999995</v>
      </c>
      <c r="N16">
        <v>90.686999999999998</v>
      </c>
      <c r="O16">
        <v>81.22</v>
      </c>
      <c r="P16">
        <v>16.899999999999999</v>
      </c>
      <c r="Q16">
        <v>23.5</v>
      </c>
      <c r="R16">
        <v>20.5</v>
      </c>
      <c r="S16">
        <v>4.93</v>
      </c>
      <c r="T16" s="22">
        <v>21</v>
      </c>
      <c r="U16" s="23">
        <f t="shared" si="1"/>
        <v>6243</v>
      </c>
      <c r="V16" s="24">
        <v>22</v>
      </c>
      <c r="W16" s="109"/>
      <c r="X16" s="109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2482684</v>
      </c>
      <c r="E17">
        <v>1762069</v>
      </c>
      <c r="F17">
        <v>7.1714650000000004</v>
      </c>
      <c r="G17">
        <v>0</v>
      </c>
      <c r="H17">
        <v>84.619</v>
      </c>
      <c r="I17">
        <v>20.6</v>
      </c>
      <c r="J17">
        <v>299</v>
      </c>
      <c r="K17">
        <v>541.5</v>
      </c>
      <c r="L17">
        <v>1.0116000000000001</v>
      </c>
      <c r="M17">
        <v>77.2</v>
      </c>
      <c r="N17">
        <v>90.83</v>
      </c>
      <c r="O17">
        <v>88.781000000000006</v>
      </c>
      <c r="P17">
        <v>16.899999999999999</v>
      </c>
      <c r="Q17">
        <v>23.5</v>
      </c>
      <c r="R17">
        <v>19.5</v>
      </c>
      <c r="S17">
        <v>4.93</v>
      </c>
      <c r="T17" s="16">
        <v>20</v>
      </c>
      <c r="U17" s="23">
        <f t="shared" si="1"/>
        <v>7117</v>
      </c>
      <c r="V17" s="16"/>
      <c r="W17" s="104"/>
      <c r="X17" s="101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2475567</v>
      </c>
      <c r="E18">
        <v>1761020</v>
      </c>
      <c r="F18">
        <v>6.5534629999999998</v>
      </c>
      <c r="G18">
        <v>0</v>
      </c>
      <c r="H18">
        <v>83.441999999999993</v>
      </c>
      <c r="I18">
        <v>20.399999999999999</v>
      </c>
      <c r="J18">
        <v>299.7</v>
      </c>
      <c r="K18">
        <v>524</v>
      </c>
      <c r="L18">
        <v>1.0104</v>
      </c>
      <c r="M18">
        <v>55.381999999999998</v>
      </c>
      <c r="N18">
        <v>90.894999999999996</v>
      </c>
      <c r="O18">
        <v>80.319000000000003</v>
      </c>
      <c r="P18">
        <v>16.7</v>
      </c>
      <c r="Q18">
        <v>23.9</v>
      </c>
      <c r="R18">
        <v>19.899999999999999</v>
      </c>
      <c r="S18">
        <v>4.93</v>
      </c>
      <c r="T18" s="16">
        <v>19</v>
      </c>
      <c r="U18" s="23">
        <f t="shared" ref="U18:U36" si="2">D18-D19</f>
        <v>7164</v>
      </c>
      <c r="V18" s="16"/>
      <c r="W18" s="104"/>
      <c r="X18" s="101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2468403</v>
      </c>
      <c r="E19">
        <v>1759953</v>
      </c>
      <c r="F19">
        <v>6.9997790000000002</v>
      </c>
      <c r="G19">
        <v>0</v>
      </c>
      <c r="H19">
        <v>84.569000000000003</v>
      </c>
      <c r="I19">
        <v>20.399999999999999</v>
      </c>
      <c r="J19">
        <v>339.7</v>
      </c>
      <c r="K19">
        <v>562.9</v>
      </c>
      <c r="L19">
        <v>1.0111000000000001</v>
      </c>
      <c r="M19">
        <v>78.263000000000005</v>
      </c>
      <c r="N19">
        <v>91.87</v>
      </c>
      <c r="O19">
        <v>87.052999999999997</v>
      </c>
      <c r="P19">
        <v>17</v>
      </c>
      <c r="Q19">
        <v>23</v>
      </c>
      <c r="R19">
        <v>21.4</v>
      </c>
      <c r="S19">
        <v>4.9400000000000004</v>
      </c>
      <c r="T19" s="16">
        <v>18</v>
      </c>
      <c r="U19" s="23">
        <f t="shared" si="2"/>
        <v>8092</v>
      </c>
      <c r="V19" s="16"/>
      <c r="W19" s="109"/>
      <c r="X19" s="109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2460311</v>
      </c>
      <c r="E20">
        <v>1758759</v>
      </c>
      <c r="F20">
        <v>6.6970450000000001</v>
      </c>
      <c r="G20">
        <v>0</v>
      </c>
      <c r="H20">
        <v>84.391000000000005</v>
      </c>
      <c r="I20">
        <v>20.3</v>
      </c>
      <c r="J20">
        <v>339.3</v>
      </c>
      <c r="K20">
        <v>543.79999999999995</v>
      </c>
      <c r="L20">
        <v>1.0105</v>
      </c>
      <c r="M20">
        <v>77.382999999999996</v>
      </c>
      <c r="N20">
        <v>89.83</v>
      </c>
      <c r="O20">
        <v>82.69</v>
      </c>
      <c r="P20">
        <v>17.5</v>
      </c>
      <c r="Q20">
        <v>22.7</v>
      </c>
      <c r="R20">
        <v>21</v>
      </c>
      <c r="S20">
        <v>4.93</v>
      </c>
      <c r="T20" s="16">
        <v>17</v>
      </c>
      <c r="U20" s="23">
        <f t="shared" si="2"/>
        <v>8108</v>
      </c>
      <c r="V20" s="16"/>
      <c r="W20" s="109"/>
      <c r="X20" s="109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2452203</v>
      </c>
      <c r="E21">
        <v>1757567</v>
      </c>
      <c r="F21">
        <v>6.6943060000000001</v>
      </c>
      <c r="G21">
        <v>0</v>
      </c>
      <c r="H21">
        <v>83.875</v>
      </c>
      <c r="I21">
        <v>20.5</v>
      </c>
      <c r="J21">
        <v>298.5</v>
      </c>
      <c r="K21">
        <v>499.8</v>
      </c>
      <c r="L21">
        <v>1.0105999999999999</v>
      </c>
      <c r="M21">
        <v>77.569999999999993</v>
      </c>
      <c r="N21">
        <v>88.120999999999995</v>
      </c>
      <c r="O21">
        <v>82.477999999999994</v>
      </c>
      <c r="P21">
        <v>18.2</v>
      </c>
      <c r="Q21">
        <v>23.6</v>
      </c>
      <c r="R21">
        <v>20.5</v>
      </c>
      <c r="S21">
        <v>4.9400000000000004</v>
      </c>
      <c r="T21" s="16">
        <v>16</v>
      </c>
      <c r="U21" s="23">
        <f t="shared" si="2"/>
        <v>7126</v>
      </c>
      <c r="V21" s="16"/>
      <c r="W21" s="109"/>
      <c r="X21" s="109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2445077</v>
      </c>
      <c r="E22">
        <v>1756514</v>
      </c>
      <c r="F22">
        <v>6.8186799999999996</v>
      </c>
      <c r="G22">
        <v>0</v>
      </c>
      <c r="H22">
        <v>83.575999999999993</v>
      </c>
      <c r="I22">
        <v>20.7</v>
      </c>
      <c r="J22">
        <v>335.3</v>
      </c>
      <c r="K22">
        <v>480.6</v>
      </c>
      <c r="L22">
        <v>1.0108999999999999</v>
      </c>
      <c r="M22">
        <v>79.531999999999996</v>
      </c>
      <c r="N22">
        <v>88.427000000000007</v>
      </c>
      <c r="O22">
        <v>84.135000000000005</v>
      </c>
      <c r="P22">
        <v>18.2</v>
      </c>
      <c r="Q22">
        <v>23.5</v>
      </c>
      <c r="R22">
        <v>20.3</v>
      </c>
      <c r="S22">
        <v>4.9400000000000004</v>
      </c>
      <c r="T22" s="16">
        <v>15</v>
      </c>
      <c r="U22" s="23">
        <f t="shared" si="2"/>
        <v>8016</v>
      </c>
      <c r="V22" s="16"/>
      <c r="W22" s="109"/>
      <c r="X22" s="109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2437061</v>
      </c>
      <c r="E23">
        <v>1755326</v>
      </c>
      <c r="F23">
        <v>6.7231709999999998</v>
      </c>
      <c r="G23">
        <v>0</v>
      </c>
      <c r="H23">
        <v>87.631</v>
      </c>
      <c r="I23">
        <v>20.2</v>
      </c>
      <c r="J23">
        <v>291.8</v>
      </c>
      <c r="K23">
        <v>510.6</v>
      </c>
      <c r="L23">
        <v>1.0105999999999999</v>
      </c>
      <c r="M23">
        <v>82.855000000000004</v>
      </c>
      <c r="N23">
        <v>92.296000000000006</v>
      </c>
      <c r="O23">
        <v>83.141000000000005</v>
      </c>
      <c r="P23">
        <v>17.600000000000001</v>
      </c>
      <c r="Q23">
        <v>23</v>
      </c>
      <c r="R23">
        <v>21.3</v>
      </c>
      <c r="S23">
        <v>4.9400000000000004</v>
      </c>
      <c r="T23" s="22">
        <v>14</v>
      </c>
      <c r="U23" s="23">
        <f t="shared" si="2"/>
        <v>6959</v>
      </c>
      <c r="V23" s="24">
        <v>15</v>
      </c>
      <c r="W23" s="109"/>
      <c r="X23" s="109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2430102</v>
      </c>
      <c r="E24">
        <v>1754336</v>
      </c>
      <c r="F24">
        <v>6.9097970000000002</v>
      </c>
      <c r="G24">
        <v>0</v>
      </c>
      <c r="H24">
        <v>87.843000000000004</v>
      </c>
      <c r="I24">
        <v>20.399999999999999</v>
      </c>
      <c r="J24">
        <v>295.5</v>
      </c>
      <c r="K24">
        <v>499.1</v>
      </c>
      <c r="L24">
        <v>1.0109999999999999</v>
      </c>
      <c r="M24">
        <v>82.793000000000006</v>
      </c>
      <c r="N24">
        <v>93.316000000000003</v>
      </c>
      <c r="O24">
        <v>85.498999999999995</v>
      </c>
      <c r="P24">
        <v>17.399999999999999</v>
      </c>
      <c r="Q24">
        <v>23.3</v>
      </c>
      <c r="R24">
        <v>20.5</v>
      </c>
      <c r="S24">
        <v>4.9400000000000004</v>
      </c>
      <c r="T24" s="16">
        <v>13</v>
      </c>
      <c r="U24" s="23">
        <f t="shared" si="2"/>
        <v>7037</v>
      </c>
      <c r="V24" s="16"/>
      <c r="W24" s="109"/>
      <c r="X24" s="109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2423065</v>
      </c>
      <c r="E25">
        <v>1753335</v>
      </c>
      <c r="F25">
        <v>7.0401939999999996</v>
      </c>
      <c r="G25">
        <v>0</v>
      </c>
      <c r="H25">
        <v>87.811999999999998</v>
      </c>
      <c r="I25">
        <v>20.2</v>
      </c>
      <c r="J25">
        <v>274</v>
      </c>
      <c r="K25">
        <v>450.8</v>
      </c>
      <c r="L25">
        <v>1.0113000000000001</v>
      </c>
      <c r="M25">
        <v>82.599000000000004</v>
      </c>
      <c r="N25">
        <v>93.477000000000004</v>
      </c>
      <c r="O25">
        <v>87.144999999999996</v>
      </c>
      <c r="P25">
        <v>17.8</v>
      </c>
      <c r="Q25">
        <v>23.3</v>
      </c>
      <c r="R25">
        <v>20.100000000000001</v>
      </c>
      <c r="S25">
        <v>4.9400000000000004</v>
      </c>
      <c r="T25" s="16">
        <v>12</v>
      </c>
      <c r="U25" s="23">
        <f t="shared" si="2"/>
        <v>6524</v>
      </c>
      <c r="V25" s="16"/>
      <c r="W25" s="109"/>
      <c r="X25" s="109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2416541</v>
      </c>
      <c r="E26">
        <v>1752408</v>
      </c>
      <c r="F26">
        <v>6.6961830000000004</v>
      </c>
      <c r="G26">
        <v>0</v>
      </c>
      <c r="H26">
        <v>84.614000000000004</v>
      </c>
      <c r="I26">
        <v>19.7</v>
      </c>
      <c r="J26">
        <v>326.60000000000002</v>
      </c>
      <c r="K26">
        <v>492.2</v>
      </c>
      <c r="L26">
        <v>1.0105999999999999</v>
      </c>
      <c r="M26">
        <v>78.792000000000002</v>
      </c>
      <c r="N26">
        <v>91.225999999999999</v>
      </c>
      <c r="O26">
        <v>82.590999999999994</v>
      </c>
      <c r="P26">
        <v>17.399999999999999</v>
      </c>
      <c r="Q26">
        <v>21.2</v>
      </c>
      <c r="R26">
        <v>20.7</v>
      </c>
      <c r="S26">
        <v>4.9400000000000004</v>
      </c>
      <c r="T26" s="16">
        <v>11</v>
      </c>
      <c r="U26" s="23">
        <f t="shared" si="2"/>
        <v>7803</v>
      </c>
      <c r="V26" s="16"/>
      <c r="W26" s="109"/>
      <c r="X26" s="109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2408738</v>
      </c>
      <c r="E27">
        <v>1751266</v>
      </c>
      <c r="F27">
        <v>6.7419039999999999</v>
      </c>
      <c r="G27">
        <v>0</v>
      </c>
      <c r="H27">
        <v>85.534999999999997</v>
      </c>
      <c r="I27">
        <v>19.8</v>
      </c>
      <c r="J27">
        <v>312.8</v>
      </c>
      <c r="K27">
        <v>511.6</v>
      </c>
      <c r="L27">
        <v>1.0107999999999999</v>
      </c>
      <c r="M27">
        <v>78.087000000000003</v>
      </c>
      <c r="N27">
        <v>91.281999999999996</v>
      </c>
      <c r="O27">
        <v>82.805999999999997</v>
      </c>
      <c r="P27">
        <v>17.899999999999999</v>
      </c>
      <c r="Q27">
        <v>22</v>
      </c>
      <c r="R27">
        <v>19.5</v>
      </c>
      <c r="S27">
        <v>4.93</v>
      </c>
      <c r="T27" s="16">
        <v>10</v>
      </c>
      <c r="U27" s="23">
        <f t="shared" si="2"/>
        <v>7470</v>
      </c>
      <c r="V27" s="16"/>
      <c r="W27" s="109"/>
      <c r="X27" s="109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2401268</v>
      </c>
      <c r="E28">
        <v>1750182</v>
      </c>
      <c r="F28">
        <v>6.7894449999999997</v>
      </c>
      <c r="G28">
        <v>0</v>
      </c>
      <c r="H28">
        <v>84.308999999999997</v>
      </c>
      <c r="I28">
        <v>20.100000000000001</v>
      </c>
      <c r="J28">
        <v>334.1</v>
      </c>
      <c r="K28">
        <v>541.4</v>
      </c>
      <c r="L28">
        <v>1.0107999999999999</v>
      </c>
      <c r="M28">
        <v>79.137</v>
      </c>
      <c r="N28">
        <v>90.781000000000006</v>
      </c>
      <c r="O28">
        <v>83.662999999999997</v>
      </c>
      <c r="P28">
        <v>17.7</v>
      </c>
      <c r="Q28">
        <v>22.3</v>
      </c>
      <c r="R28">
        <v>20.100000000000001</v>
      </c>
      <c r="S28">
        <v>4.9400000000000004</v>
      </c>
      <c r="T28" s="16">
        <v>9</v>
      </c>
      <c r="U28" s="23">
        <f t="shared" si="2"/>
        <v>7975</v>
      </c>
      <c r="V28" s="16"/>
      <c r="W28" s="109"/>
      <c r="X28" s="109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2393293</v>
      </c>
      <c r="E29">
        <v>1749009</v>
      </c>
      <c r="F29">
        <v>6.6224030000000003</v>
      </c>
      <c r="G29">
        <v>0</v>
      </c>
      <c r="H29">
        <v>84.171000000000006</v>
      </c>
      <c r="I29">
        <v>20.2</v>
      </c>
      <c r="J29">
        <v>330.7</v>
      </c>
      <c r="K29">
        <v>539.9</v>
      </c>
      <c r="L29">
        <v>1.0105</v>
      </c>
      <c r="M29">
        <v>77.828000000000003</v>
      </c>
      <c r="N29">
        <v>90.236000000000004</v>
      </c>
      <c r="O29">
        <v>81.506</v>
      </c>
      <c r="P29">
        <v>17.5</v>
      </c>
      <c r="Q29">
        <v>22.4</v>
      </c>
      <c r="R29">
        <v>20.6</v>
      </c>
      <c r="S29">
        <v>4.9400000000000004</v>
      </c>
      <c r="T29" s="16">
        <v>8</v>
      </c>
      <c r="U29" s="23">
        <f t="shared" si="2"/>
        <v>7912</v>
      </c>
      <c r="V29" s="16"/>
      <c r="W29" s="109"/>
      <c r="X29" s="109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2385381</v>
      </c>
      <c r="E30">
        <v>1747843</v>
      </c>
      <c r="F30">
        <v>6.5326829999999996</v>
      </c>
      <c r="G30">
        <v>0</v>
      </c>
      <c r="H30">
        <v>86.572999999999993</v>
      </c>
      <c r="I30">
        <v>20.399999999999999</v>
      </c>
      <c r="J30">
        <v>335.3</v>
      </c>
      <c r="K30">
        <v>541.4</v>
      </c>
      <c r="L30">
        <v>1.0103</v>
      </c>
      <c r="M30">
        <v>79.671000000000006</v>
      </c>
      <c r="N30">
        <v>91.613</v>
      </c>
      <c r="O30">
        <v>80.206999999999994</v>
      </c>
      <c r="P30">
        <v>17.3</v>
      </c>
      <c r="Q30">
        <v>23.5</v>
      </c>
      <c r="R30">
        <v>20.399999999999999</v>
      </c>
      <c r="S30">
        <v>4.95</v>
      </c>
      <c r="T30" s="22">
        <v>7</v>
      </c>
      <c r="U30" s="23">
        <f t="shared" si="2"/>
        <v>7992</v>
      </c>
      <c r="V30" s="24">
        <v>8</v>
      </c>
      <c r="W30" s="109"/>
      <c r="X30" s="109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2377389</v>
      </c>
      <c r="E31">
        <v>1746693</v>
      </c>
      <c r="F31">
        <v>7.1592460000000004</v>
      </c>
      <c r="G31">
        <v>0</v>
      </c>
      <c r="H31">
        <v>87.067999999999998</v>
      </c>
      <c r="I31">
        <v>20.8</v>
      </c>
      <c r="J31">
        <v>304.89999999999998</v>
      </c>
      <c r="K31">
        <v>531.6</v>
      </c>
      <c r="L31">
        <v>1.0113000000000001</v>
      </c>
      <c r="M31">
        <v>80.209000000000003</v>
      </c>
      <c r="N31">
        <v>92.567999999999998</v>
      </c>
      <c r="O31">
        <v>89.361999999999995</v>
      </c>
      <c r="P31">
        <v>18.2</v>
      </c>
      <c r="Q31">
        <v>23.3</v>
      </c>
      <c r="R31">
        <v>21.7</v>
      </c>
      <c r="S31">
        <v>4.96</v>
      </c>
      <c r="T31" s="16">
        <v>6</v>
      </c>
      <c r="U31" s="23">
        <f t="shared" si="2"/>
        <v>7242</v>
      </c>
      <c r="V31" s="5"/>
      <c r="W31" s="109"/>
      <c r="X31" s="109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2370147</v>
      </c>
      <c r="E32">
        <v>1745654</v>
      </c>
      <c r="F32">
        <v>6.8459640000000004</v>
      </c>
      <c r="G32">
        <v>0</v>
      </c>
      <c r="H32">
        <v>85.733999999999995</v>
      </c>
      <c r="I32">
        <v>20.5</v>
      </c>
      <c r="J32">
        <v>319.7</v>
      </c>
      <c r="K32">
        <v>532.70000000000005</v>
      </c>
      <c r="L32">
        <v>1.0108999999999999</v>
      </c>
      <c r="M32">
        <v>77.992999999999995</v>
      </c>
      <c r="N32">
        <v>91.590999999999994</v>
      </c>
      <c r="O32">
        <v>84.626000000000005</v>
      </c>
      <c r="P32">
        <v>16.7</v>
      </c>
      <c r="Q32">
        <v>23.8</v>
      </c>
      <c r="R32">
        <v>20.6</v>
      </c>
      <c r="S32">
        <v>4.95</v>
      </c>
      <c r="T32" s="16">
        <v>5</v>
      </c>
      <c r="U32" s="23">
        <f t="shared" si="2"/>
        <v>7612</v>
      </c>
      <c r="V32" s="5"/>
      <c r="W32" s="109"/>
      <c r="X32" s="109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2362535</v>
      </c>
      <c r="E33">
        <v>1744547</v>
      </c>
      <c r="F33">
        <v>6.6468579999999999</v>
      </c>
      <c r="G33">
        <v>0</v>
      </c>
      <c r="H33">
        <v>83.879000000000005</v>
      </c>
      <c r="I33">
        <v>20.5</v>
      </c>
      <c r="J33">
        <v>314.10000000000002</v>
      </c>
      <c r="K33">
        <v>541.20000000000005</v>
      </c>
      <c r="L33">
        <v>1.0105999999999999</v>
      </c>
      <c r="M33">
        <v>77.277000000000001</v>
      </c>
      <c r="N33">
        <v>90.450999999999993</v>
      </c>
      <c r="O33">
        <v>81.509</v>
      </c>
      <c r="P33">
        <v>16.7</v>
      </c>
      <c r="Q33">
        <v>23.9</v>
      </c>
      <c r="R33">
        <v>19.5</v>
      </c>
      <c r="S33">
        <v>4.95</v>
      </c>
      <c r="T33" s="16">
        <v>4</v>
      </c>
      <c r="U33" s="23">
        <f t="shared" si="2"/>
        <v>7482</v>
      </c>
      <c r="V33" s="5"/>
      <c r="W33" s="132"/>
      <c r="X33" s="127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2355053</v>
      </c>
      <c r="E34">
        <v>1743436</v>
      </c>
      <c r="F34">
        <v>6.4693079999999998</v>
      </c>
      <c r="G34">
        <v>0</v>
      </c>
      <c r="H34">
        <v>82.372</v>
      </c>
      <c r="I34">
        <v>20.6</v>
      </c>
      <c r="J34">
        <v>353.2</v>
      </c>
      <c r="K34">
        <v>557.9</v>
      </c>
      <c r="L34">
        <v>1.0101</v>
      </c>
      <c r="M34">
        <v>76.98</v>
      </c>
      <c r="N34">
        <v>89.316000000000003</v>
      </c>
      <c r="O34">
        <v>79.504999999999995</v>
      </c>
      <c r="P34">
        <v>17.7</v>
      </c>
      <c r="Q34">
        <v>23.8</v>
      </c>
      <c r="R34">
        <v>21</v>
      </c>
      <c r="S34">
        <v>4.95</v>
      </c>
      <c r="T34" s="16">
        <v>3</v>
      </c>
      <c r="U34" s="23">
        <f t="shared" si="2"/>
        <v>8423</v>
      </c>
      <c r="V34" s="5"/>
      <c r="W34" s="120"/>
      <c r="X34" s="109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2346630</v>
      </c>
      <c r="E35">
        <v>1742168</v>
      </c>
      <c r="F35">
        <v>6.5927290000000003</v>
      </c>
      <c r="G35">
        <v>0</v>
      </c>
      <c r="H35">
        <v>83.245000000000005</v>
      </c>
      <c r="I35">
        <v>20.3</v>
      </c>
      <c r="J35">
        <v>314.2</v>
      </c>
      <c r="K35">
        <v>545.70000000000005</v>
      </c>
      <c r="L35">
        <v>1.0103</v>
      </c>
      <c r="M35">
        <v>77.12</v>
      </c>
      <c r="N35">
        <v>88.917000000000002</v>
      </c>
      <c r="O35">
        <v>81.347999999999999</v>
      </c>
      <c r="P35">
        <v>17.899999999999999</v>
      </c>
      <c r="Q35">
        <v>23.2</v>
      </c>
      <c r="R35">
        <v>21.3</v>
      </c>
      <c r="S35">
        <v>4.95</v>
      </c>
      <c r="T35" s="16">
        <v>2</v>
      </c>
      <c r="U35" s="23">
        <f t="shared" si="2"/>
        <v>7460</v>
      </c>
      <c r="V35" s="5"/>
      <c r="W35" s="132"/>
      <c r="X35" s="127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2339170</v>
      </c>
      <c r="E36">
        <v>1741054</v>
      </c>
      <c r="F36">
        <v>6.7319050000000002</v>
      </c>
      <c r="G36">
        <v>0</v>
      </c>
      <c r="H36">
        <v>84.338999999999999</v>
      </c>
      <c r="I36">
        <v>21</v>
      </c>
      <c r="J36">
        <v>342</v>
      </c>
      <c r="K36">
        <v>527.4</v>
      </c>
      <c r="L36">
        <v>1.0105999999999999</v>
      </c>
      <c r="M36">
        <v>78.39</v>
      </c>
      <c r="N36">
        <v>91.956000000000003</v>
      </c>
      <c r="O36">
        <v>83.248000000000005</v>
      </c>
      <c r="P36">
        <v>18.600000000000001</v>
      </c>
      <c r="Q36">
        <v>24.3</v>
      </c>
      <c r="R36">
        <v>21.2</v>
      </c>
      <c r="S36">
        <v>4.96</v>
      </c>
      <c r="T36" s="16">
        <v>1</v>
      </c>
      <c r="U36" s="23">
        <f t="shared" si="2"/>
        <v>8143</v>
      </c>
      <c r="V36" s="5"/>
      <c r="W36" s="109"/>
      <c r="X36" s="109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2331027</v>
      </c>
      <c r="E37">
        <v>1739853</v>
      </c>
      <c r="F37">
        <v>6.884512</v>
      </c>
      <c r="G37">
        <v>0</v>
      </c>
      <c r="H37">
        <v>86.954999999999998</v>
      </c>
      <c r="I37">
        <v>21</v>
      </c>
      <c r="J37">
        <v>315.8</v>
      </c>
      <c r="K37">
        <v>556.79999999999995</v>
      </c>
      <c r="L37">
        <v>1.0107999999999999</v>
      </c>
      <c r="M37">
        <v>80.010000000000005</v>
      </c>
      <c r="N37">
        <v>92.305000000000007</v>
      </c>
      <c r="O37">
        <v>85.614000000000004</v>
      </c>
      <c r="P37">
        <v>17.399999999999999</v>
      </c>
      <c r="Q37">
        <v>25</v>
      </c>
      <c r="R37">
        <v>21.9</v>
      </c>
      <c r="S37">
        <v>4.96</v>
      </c>
      <c r="T37" s="1"/>
      <c r="U37" s="26"/>
      <c r="V37" s="5"/>
      <c r="W37" s="109"/>
      <c r="X37" s="109"/>
      <c r="Y37" s="237">
        <f t="shared" ref="Y37" si="3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0"/>
      <c r="X38" s="300"/>
      <c r="Y38" s="3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1"/>
      <c r="Y39" s="30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1"/>
      <c r="X40" s="301"/>
      <c r="Y40" s="30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1"/>
      <c r="X41" s="301"/>
      <c r="Y41" s="301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8" t="s">
        <v>127</v>
      </c>
      <c r="X1" s="298" t="s">
        <v>128</v>
      </c>
      <c r="Y1" s="299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8"/>
      <c r="X2" s="298"/>
      <c r="Y2" s="299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8"/>
      <c r="X3" s="298"/>
      <c r="Y3" s="299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8"/>
      <c r="X4" s="298"/>
      <c r="Y4" s="29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8"/>
      <c r="X5" s="298"/>
      <c r="Y5" s="299"/>
    </row>
    <row r="6" spans="1:25">
      <c r="A6" s="21">
        <v>32</v>
      </c>
      <c r="D6">
        <v>149220</v>
      </c>
      <c r="T6" s="22">
        <v>31</v>
      </c>
      <c r="U6" s="23">
        <f>D6-D7</f>
        <v>4</v>
      </c>
      <c r="V6" s="4"/>
      <c r="W6" s="239"/>
      <c r="X6" s="239"/>
      <c r="Y6" s="248"/>
    </row>
    <row r="7" spans="1:25">
      <c r="A7" s="21">
        <v>31</v>
      </c>
      <c r="D7">
        <v>149216</v>
      </c>
      <c r="T7" s="22">
        <v>30</v>
      </c>
      <c r="U7" s="23">
        <f>D7-D8</f>
        <v>5</v>
      </c>
      <c r="V7" s="24">
        <v>1</v>
      </c>
      <c r="W7" s="133"/>
      <c r="X7" s="133"/>
      <c r="Y7" s="237">
        <f t="shared" ref="Y7:Y36" si="0">((X7*100)/D7)-100</f>
        <v>-100</v>
      </c>
    </row>
    <row r="8" spans="1:25">
      <c r="A8" s="16">
        <v>30</v>
      </c>
      <c r="D8">
        <v>149211</v>
      </c>
      <c r="T8" s="16">
        <v>29</v>
      </c>
      <c r="U8" s="23">
        <f>D8-D9</f>
        <v>13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149198</v>
      </c>
      <c r="E9">
        <v>586281</v>
      </c>
      <c r="F9">
        <v>7.2868849999999998</v>
      </c>
      <c r="G9">
        <v>0</v>
      </c>
      <c r="H9">
        <v>86.843999999999994</v>
      </c>
      <c r="I9">
        <v>15</v>
      </c>
      <c r="J9">
        <v>0.1</v>
      </c>
      <c r="K9">
        <v>2.6</v>
      </c>
      <c r="L9">
        <v>1.0147999999999999</v>
      </c>
      <c r="M9">
        <v>85.796000000000006</v>
      </c>
      <c r="N9">
        <v>88.421999999999997</v>
      </c>
      <c r="O9">
        <v>86.608999999999995</v>
      </c>
      <c r="P9">
        <v>5.7</v>
      </c>
      <c r="Q9">
        <v>25.9</v>
      </c>
      <c r="R9">
        <v>9.5</v>
      </c>
      <c r="S9">
        <v>5.36</v>
      </c>
      <c r="T9" s="22">
        <v>28</v>
      </c>
      <c r="U9" s="23">
        <f t="shared" ref="U9:U36" si="1">D9-D10</f>
        <v>4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149194</v>
      </c>
      <c r="E10">
        <v>586281</v>
      </c>
      <c r="F10">
        <v>7.2608259999999998</v>
      </c>
      <c r="G10">
        <v>0</v>
      </c>
      <c r="H10">
        <v>87.061000000000007</v>
      </c>
      <c r="I10">
        <v>16.8</v>
      </c>
      <c r="J10">
        <v>0.1</v>
      </c>
      <c r="K10">
        <v>1.7</v>
      </c>
      <c r="L10">
        <v>1.0146999999999999</v>
      </c>
      <c r="M10">
        <v>85.867999999999995</v>
      </c>
      <c r="N10">
        <v>88.519000000000005</v>
      </c>
      <c r="O10">
        <v>86.474999999999994</v>
      </c>
      <c r="P10">
        <v>8.6999999999999993</v>
      </c>
      <c r="Q10">
        <v>28.9</v>
      </c>
      <c r="R10">
        <v>10.1</v>
      </c>
      <c r="S10">
        <v>5.37</v>
      </c>
      <c r="T10" s="16">
        <v>27</v>
      </c>
      <c r="U10" s="23">
        <f t="shared" si="1"/>
        <v>1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149193</v>
      </c>
      <c r="E11">
        <v>586281</v>
      </c>
      <c r="F11">
        <v>7.2944779999999998</v>
      </c>
      <c r="G11">
        <v>0</v>
      </c>
      <c r="H11">
        <v>87.085999999999999</v>
      </c>
      <c r="I11">
        <v>14.5</v>
      </c>
      <c r="J11">
        <v>0.1</v>
      </c>
      <c r="K11">
        <v>1.9</v>
      </c>
      <c r="L11">
        <v>1.0148999999999999</v>
      </c>
      <c r="M11">
        <v>85.87</v>
      </c>
      <c r="N11">
        <v>88.164000000000001</v>
      </c>
      <c r="O11">
        <v>86.567999999999998</v>
      </c>
      <c r="P11">
        <v>6.9</v>
      </c>
      <c r="Q11">
        <v>22.3</v>
      </c>
      <c r="R11">
        <v>9.1</v>
      </c>
      <c r="S11">
        <v>5.38</v>
      </c>
      <c r="T11" s="16">
        <v>26</v>
      </c>
      <c r="U11" s="23">
        <f t="shared" si="1"/>
        <v>4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149189</v>
      </c>
      <c r="E12">
        <v>586280</v>
      </c>
      <c r="F12">
        <v>7.2936430000000003</v>
      </c>
      <c r="G12">
        <v>0</v>
      </c>
      <c r="H12">
        <v>87.926000000000002</v>
      </c>
      <c r="I12">
        <v>14.8</v>
      </c>
      <c r="J12">
        <v>0</v>
      </c>
      <c r="K12">
        <v>1.9</v>
      </c>
      <c r="L12">
        <v>1.0147999999999999</v>
      </c>
      <c r="M12">
        <v>86.234999999999999</v>
      </c>
      <c r="N12">
        <v>89.322999999999993</v>
      </c>
      <c r="O12">
        <v>86.754000000000005</v>
      </c>
      <c r="P12">
        <v>7.1</v>
      </c>
      <c r="Q12">
        <v>25.2</v>
      </c>
      <c r="R12">
        <v>9.6999999999999993</v>
      </c>
      <c r="S12">
        <v>5.38</v>
      </c>
      <c r="T12" s="16">
        <v>25</v>
      </c>
      <c r="U12" s="23">
        <f t="shared" si="1"/>
        <v>1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149188</v>
      </c>
      <c r="E13">
        <v>586280</v>
      </c>
      <c r="F13">
        <v>7.2716279999999998</v>
      </c>
      <c r="G13">
        <v>0</v>
      </c>
      <c r="H13">
        <v>86.697000000000003</v>
      </c>
      <c r="I13">
        <v>13.4</v>
      </c>
      <c r="J13">
        <v>0.3</v>
      </c>
      <c r="K13">
        <v>3.7</v>
      </c>
      <c r="L13">
        <v>1.0148999999999999</v>
      </c>
      <c r="M13">
        <v>84.76</v>
      </c>
      <c r="N13">
        <v>89.397000000000006</v>
      </c>
      <c r="O13">
        <v>86.241</v>
      </c>
      <c r="P13">
        <v>8.1999999999999993</v>
      </c>
      <c r="Q13">
        <v>21.7</v>
      </c>
      <c r="R13">
        <v>9.1</v>
      </c>
      <c r="S13">
        <v>5.37</v>
      </c>
      <c r="T13" s="16">
        <v>24</v>
      </c>
      <c r="U13" s="23">
        <f t="shared" si="1"/>
        <v>7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149181</v>
      </c>
      <c r="E14">
        <v>586279</v>
      </c>
      <c r="F14">
        <v>7.280786</v>
      </c>
      <c r="G14">
        <v>0</v>
      </c>
      <c r="H14">
        <v>86.093999999999994</v>
      </c>
      <c r="I14">
        <v>14.9</v>
      </c>
      <c r="J14">
        <v>2.6</v>
      </c>
      <c r="K14">
        <v>7.5</v>
      </c>
      <c r="L14">
        <v>1.0146999999999999</v>
      </c>
      <c r="M14">
        <v>83.192999999999998</v>
      </c>
      <c r="N14">
        <v>89.174999999999997</v>
      </c>
      <c r="O14">
        <v>86.826999999999998</v>
      </c>
      <c r="P14">
        <v>7.7</v>
      </c>
      <c r="Q14">
        <v>22.4</v>
      </c>
      <c r="R14">
        <v>10.4</v>
      </c>
      <c r="S14">
        <v>5.38</v>
      </c>
      <c r="T14" s="16">
        <v>23</v>
      </c>
      <c r="U14" s="23">
        <f t="shared" si="1"/>
        <v>61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149120</v>
      </c>
      <c r="E15">
        <v>586270</v>
      </c>
      <c r="F15">
        <v>7.4043599999999996</v>
      </c>
      <c r="G15">
        <v>0</v>
      </c>
      <c r="H15">
        <v>89.247</v>
      </c>
      <c r="I15">
        <v>16.5</v>
      </c>
      <c r="J15">
        <v>3.8</v>
      </c>
      <c r="K15">
        <v>7.5</v>
      </c>
      <c r="L15">
        <v>1.0147999999999999</v>
      </c>
      <c r="M15">
        <v>87.561000000000007</v>
      </c>
      <c r="N15">
        <v>90.433999999999997</v>
      </c>
      <c r="O15">
        <v>88.991</v>
      </c>
      <c r="P15">
        <v>10.199999999999999</v>
      </c>
      <c r="Q15">
        <v>27</v>
      </c>
      <c r="R15">
        <v>11.8</v>
      </c>
      <c r="S15">
        <v>5.38</v>
      </c>
      <c r="T15" s="16">
        <v>22</v>
      </c>
      <c r="U15" s="23">
        <f t="shared" si="1"/>
        <v>89</v>
      </c>
      <c r="V15" s="16"/>
      <c r="W15" s="122"/>
      <c r="X15" s="122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149031</v>
      </c>
      <c r="E16">
        <v>586258</v>
      </c>
      <c r="F16">
        <v>7.3506470000000004</v>
      </c>
      <c r="G16">
        <v>0</v>
      </c>
      <c r="H16">
        <v>89.614000000000004</v>
      </c>
      <c r="I16">
        <v>15.2</v>
      </c>
      <c r="J16">
        <v>2.8</v>
      </c>
      <c r="K16">
        <v>9.1</v>
      </c>
      <c r="L16">
        <v>1.0147999999999999</v>
      </c>
      <c r="M16">
        <v>87.322000000000003</v>
      </c>
      <c r="N16">
        <v>91.272000000000006</v>
      </c>
      <c r="O16">
        <v>87.837000000000003</v>
      </c>
      <c r="P16">
        <v>6.7</v>
      </c>
      <c r="Q16">
        <v>24.1</v>
      </c>
      <c r="R16">
        <v>10.6</v>
      </c>
      <c r="S16">
        <v>5.38</v>
      </c>
      <c r="T16" s="22">
        <v>21</v>
      </c>
      <c r="U16" s="23">
        <f t="shared" si="1"/>
        <v>66</v>
      </c>
      <c r="V16" s="24">
        <v>22</v>
      </c>
      <c r="W16" s="109"/>
      <c r="X16" s="109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148965</v>
      </c>
      <c r="E17">
        <v>586249</v>
      </c>
      <c r="F17">
        <v>7.5368370000000002</v>
      </c>
      <c r="G17">
        <v>0</v>
      </c>
      <c r="H17">
        <v>89.542000000000002</v>
      </c>
      <c r="I17">
        <v>18.3</v>
      </c>
      <c r="J17">
        <v>8.4</v>
      </c>
      <c r="K17">
        <v>61.2</v>
      </c>
      <c r="L17">
        <v>1.0152000000000001</v>
      </c>
      <c r="M17">
        <v>86.876999999999995</v>
      </c>
      <c r="N17">
        <v>91.543000000000006</v>
      </c>
      <c r="O17">
        <v>90.602999999999994</v>
      </c>
      <c r="P17">
        <v>9.9</v>
      </c>
      <c r="Q17">
        <v>30.2</v>
      </c>
      <c r="R17">
        <v>11.3</v>
      </c>
      <c r="S17">
        <v>5.38</v>
      </c>
      <c r="T17" s="16">
        <v>20</v>
      </c>
      <c r="U17" s="23">
        <f t="shared" si="1"/>
        <v>199</v>
      </c>
      <c r="V17" s="16"/>
      <c r="W17" s="109"/>
      <c r="X17" s="109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148766</v>
      </c>
      <c r="E18">
        <v>586222</v>
      </c>
      <c r="F18">
        <v>7.3043079999999998</v>
      </c>
      <c r="G18">
        <v>0</v>
      </c>
      <c r="H18">
        <v>88.347999999999999</v>
      </c>
      <c r="I18">
        <v>14.1</v>
      </c>
      <c r="J18">
        <v>46.5</v>
      </c>
      <c r="K18">
        <v>95.8</v>
      </c>
      <c r="L18">
        <v>1.0145</v>
      </c>
      <c r="M18">
        <v>61.067999999999998</v>
      </c>
      <c r="N18">
        <v>94.212000000000003</v>
      </c>
      <c r="O18">
        <v>87.926000000000002</v>
      </c>
      <c r="P18">
        <v>7.4</v>
      </c>
      <c r="Q18">
        <v>21.4</v>
      </c>
      <c r="R18">
        <v>12.5</v>
      </c>
      <c r="S18">
        <v>5.37</v>
      </c>
      <c r="T18" s="16">
        <v>19</v>
      </c>
      <c r="U18" s="23">
        <f t="shared" si="1"/>
        <v>1113</v>
      </c>
      <c r="V18" s="16"/>
      <c r="W18" s="109"/>
      <c r="X18" s="109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147653</v>
      </c>
      <c r="E19">
        <v>586068</v>
      </c>
      <c r="F19">
        <v>7.4740190000000002</v>
      </c>
      <c r="G19">
        <v>0</v>
      </c>
      <c r="H19">
        <v>89.82</v>
      </c>
      <c r="I19">
        <v>14.2</v>
      </c>
      <c r="J19">
        <v>46.1</v>
      </c>
      <c r="K19">
        <v>95</v>
      </c>
      <c r="L19">
        <v>1.0146999999999999</v>
      </c>
      <c r="M19">
        <v>86.960999999999999</v>
      </c>
      <c r="N19">
        <v>92.715999999999994</v>
      </c>
      <c r="O19">
        <v>90.617000000000004</v>
      </c>
      <c r="P19">
        <v>8.5</v>
      </c>
      <c r="Q19">
        <v>21.1</v>
      </c>
      <c r="R19">
        <v>13.6</v>
      </c>
      <c r="S19">
        <v>5.38</v>
      </c>
      <c r="T19" s="16">
        <v>18</v>
      </c>
      <c r="U19" s="23">
        <f t="shared" si="1"/>
        <v>1106</v>
      </c>
      <c r="V19" s="16"/>
      <c r="W19" s="109"/>
      <c r="X19" s="109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146547</v>
      </c>
      <c r="E20">
        <v>585917</v>
      </c>
      <c r="F20">
        <v>7.393745</v>
      </c>
      <c r="G20">
        <v>0</v>
      </c>
      <c r="H20">
        <v>89.629000000000005</v>
      </c>
      <c r="I20">
        <v>13.6</v>
      </c>
      <c r="J20">
        <v>47.7</v>
      </c>
      <c r="K20">
        <v>97.1</v>
      </c>
      <c r="L20">
        <v>1.0145999999999999</v>
      </c>
      <c r="M20">
        <v>86.117000000000004</v>
      </c>
      <c r="N20">
        <v>91.869</v>
      </c>
      <c r="O20">
        <v>89.302999999999997</v>
      </c>
      <c r="P20">
        <v>7.5</v>
      </c>
      <c r="Q20">
        <v>19.5</v>
      </c>
      <c r="R20">
        <v>13</v>
      </c>
      <c r="S20">
        <v>5.39</v>
      </c>
      <c r="T20" s="16">
        <v>17</v>
      </c>
      <c r="U20" s="23">
        <f t="shared" si="1"/>
        <v>1142</v>
      </c>
      <c r="V20" s="16"/>
      <c r="W20" s="109"/>
      <c r="X20" s="109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145405</v>
      </c>
      <c r="E21">
        <v>585762</v>
      </c>
      <c r="F21">
        <v>7.2875769999999997</v>
      </c>
      <c r="G21">
        <v>0</v>
      </c>
      <c r="H21">
        <v>88.382000000000005</v>
      </c>
      <c r="I21">
        <v>14.1</v>
      </c>
      <c r="J21">
        <v>42.5</v>
      </c>
      <c r="K21">
        <v>98.7</v>
      </c>
      <c r="L21">
        <v>1.0144</v>
      </c>
      <c r="M21">
        <v>85.9</v>
      </c>
      <c r="N21">
        <v>90.268000000000001</v>
      </c>
      <c r="O21">
        <v>87.787000000000006</v>
      </c>
      <c r="P21">
        <v>8.4</v>
      </c>
      <c r="Q21">
        <v>21</v>
      </c>
      <c r="R21">
        <v>12.8</v>
      </c>
      <c r="S21">
        <v>5.38</v>
      </c>
      <c r="T21" s="16">
        <v>16</v>
      </c>
      <c r="U21" s="23">
        <f t="shared" si="1"/>
        <v>1020</v>
      </c>
      <c r="V21" s="16"/>
      <c r="W21" s="109"/>
      <c r="X21" s="109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144385</v>
      </c>
      <c r="E22">
        <v>585621</v>
      </c>
      <c r="F22">
        <v>7.3110210000000002</v>
      </c>
      <c r="G22">
        <v>0</v>
      </c>
      <c r="H22">
        <v>88.736999999999995</v>
      </c>
      <c r="I22">
        <v>14.5</v>
      </c>
      <c r="J22">
        <v>48.3</v>
      </c>
      <c r="K22">
        <v>96.7</v>
      </c>
      <c r="L22">
        <v>1.0145</v>
      </c>
      <c r="M22">
        <v>85.953999999999994</v>
      </c>
      <c r="N22">
        <v>91.631</v>
      </c>
      <c r="O22">
        <v>88.048000000000002</v>
      </c>
      <c r="P22">
        <v>9.4</v>
      </c>
      <c r="Q22">
        <v>21.6</v>
      </c>
      <c r="R22">
        <v>12.6</v>
      </c>
      <c r="S22">
        <v>5.38</v>
      </c>
      <c r="T22" s="16">
        <v>15</v>
      </c>
      <c r="U22" s="23">
        <f t="shared" si="1"/>
        <v>1159</v>
      </c>
      <c r="V22" s="16"/>
      <c r="W22" s="109"/>
      <c r="X22" s="109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143226</v>
      </c>
      <c r="E23">
        <v>585462</v>
      </c>
      <c r="F23">
        <v>7.3806000000000003</v>
      </c>
      <c r="G23">
        <v>0</v>
      </c>
      <c r="H23">
        <v>91.799000000000007</v>
      </c>
      <c r="I23">
        <v>16.3</v>
      </c>
      <c r="J23">
        <v>8.9</v>
      </c>
      <c r="K23">
        <v>98</v>
      </c>
      <c r="L23">
        <v>1.0144</v>
      </c>
      <c r="M23">
        <v>89.230999999999995</v>
      </c>
      <c r="N23">
        <v>93.471999999999994</v>
      </c>
      <c r="O23">
        <v>89.451999999999998</v>
      </c>
      <c r="P23">
        <v>7</v>
      </c>
      <c r="Q23">
        <v>28.2</v>
      </c>
      <c r="R23">
        <v>13.9</v>
      </c>
      <c r="S23">
        <v>5.39</v>
      </c>
      <c r="T23" s="22">
        <v>14</v>
      </c>
      <c r="U23" s="23">
        <f t="shared" si="1"/>
        <v>214</v>
      </c>
      <c r="V23" s="24">
        <v>15</v>
      </c>
      <c r="W23" s="109"/>
      <c r="X23" s="109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143012</v>
      </c>
      <c r="E24">
        <v>585433</v>
      </c>
      <c r="F24">
        <v>7.5772760000000003</v>
      </c>
      <c r="G24">
        <v>0</v>
      </c>
      <c r="H24">
        <v>92.072000000000003</v>
      </c>
      <c r="I24">
        <v>17.899999999999999</v>
      </c>
      <c r="J24">
        <v>1.4</v>
      </c>
      <c r="K24">
        <v>6.9</v>
      </c>
      <c r="L24">
        <v>1.0148999999999999</v>
      </c>
      <c r="M24">
        <v>90.710999999999999</v>
      </c>
      <c r="N24">
        <v>94.016999999999996</v>
      </c>
      <c r="O24">
        <v>91.96</v>
      </c>
      <c r="P24">
        <v>11.7</v>
      </c>
      <c r="Q24">
        <v>29.3</v>
      </c>
      <c r="R24">
        <v>13.5</v>
      </c>
      <c r="S24">
        <v>5.39</v>
      </c>
      <c r="T24" s="16">
        <v>13</v>
      </c>
      <c r="U24" s="23">
        <f t="shared" si="1"/>
        <v>35</v>
      </c>
      <c r="V24" s="16"/>
      <c r="W24" s="109"/>
      <c r="X24" s="109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142977</v>
      </c>
      <c r="E25">
        <v>585429</v>
      </c>
      <c r="F25">
        <v>7.646433</v>
      </c>
      <c r="G25">
        <v>0</v>
      </c>
      <c r="H25">
        <v>91.662999999999997</v>
      </c>
      <c r="I25">
        <v>14.9</v>
      </c>
      <c r="J25">
        <v>13.4</v>
      </c>
      <c r="K25">
        <v>64.5</v>
      </c>
      <c r="L25">
        <v>1.0154000000000001</v>
      </c>
      <c r="M25">
        <v>89.673000000000002</v>
      </c>
      <c r="N25">
        <v>94.247</v>
      </c>
      <c r="O25">
        <v>92.215000000000003</v>
      </c>
      <c r="P25">
        <v>9.5</v>
      </c>
      <c r="Q25">
        <v>24.5</v>
      </c>
      <c r="R25">
        <v>11.7</v>
      </c>
      <c r="S25">
        <v>5.39</v>
      </c>
      <c r="T25" s="16">
        <v>12</v>
      </c>
      <c r="U25" s="23">
        <f t="shared" si="1"/>
        <v>319</v>
      </c>
      <c r="V25" s="16"/>
      <c r="W25" s="109"/>
      <c r="X25" s="109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142658</v>
      </c>
      <c r="E26">
        <v>585386</v>
      </c>
      <c r="F26">
        <v>7.4247319999999997</v>
      </c>
      <c r="G26">
        <v>0</v>
      </c>
      <c r="H26">
        <v>89.498999999999995</v>
      </c>
      <c r="I26">
        <v>12.6</v>
      </c>
      <c r="J26">
        <v>43.6</v>
      </c>
      <c r="K26">
        <v>100</v>
      </c>
      <c r="L26">
        <v>1.0146999999999999</v>
      </c>
      <c r="M26">
        <v>86.554000000000002</v>
      </c>
      <c r="N26">
        <v>92.456000000000003</v>
      </c>
      <c r="O26">
        <v>89.76</v>
      </c>
      <c r="P26">
        <v>9.5</v>
      </c>
      <c r="Q26">
        <v>16.3</v>
      </c>
      <c r="R26">
        <v>13.1</v>
      </c>
      <c r="S26">
        <v>5.38</v>
      </c>
      <c r="T26" s="16">
        <v>11</v>
      </c>
      <c r="U26" s="23">
        <f>D26-D27</f>
        <v>1045</v>
      </c>
      <c r="V26" s="16"/>
      <c r="W26" s="109"/>
      <c r="X26" s="109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141613</v>
      </c>
      <c r="E27">
        <v>585244</v>
      </c>
      <c r="F27">
        <v>7.2396969999999996</v>
      </c>
      <c r="G27">
        <v>0</v>
      </c>
      <c r="H27">
        <v>90.099000000000004</v>
      </c>
      <c r="I27">
        <v>12.7</v>
      </c>
      <c r="J27">
        <v>44.2</v>
      </c>
      <c r="K27">
        <v>97.6</v>
      </c>
      <c r="L27">
        <v>1.0144</v>
      </c>
      <c r="M27">
        <v>86.662999999999997</v>
      </c>
      <c r="N27">
        <v>92.549000000000007</v>
      </c>
      <c r="O27">
        <v>86.894000000000005</v>
      </c>
      <c r="P27">
        <v>9</v>
      </c>
      <c r="Q27">
        <v>17.7</v>
      </c>
      <c r="R27">
        <v>12.1</v>
      </c>
      <c r="S27">
        <v>5.38</v>
      </c>
      <c r="T27" s="16">
        <v>10</v>
      </c>
      <c r="U27" s="23">
        <f>D27-D28</f>
        <v>1060</v>
      </c>
      <c r="V27" s="16"/>
      <c r="W27" s="109"/>
      <c r="X27" s="109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140553</v>
      </c>
      <c r="E28">
        <v>585101</v>
      </c>
      <c r="F28">
        <v>7.4219530000000002</v>
      </c>
      <c r="G28">
        <v>0</v>
      </c>
      <c r="H28">
        <v>89.343999999999994</v>
      </c>
      <c r="I28">
        <v>13.1</v>
      </c>
      <c r="J28">
        <v>44.1</v>
      </c>
      <c r="K28">
        <v>98</v>
      </c>
      <c r="L28">
        <v>1.0147999999999999</v>
      </c>
      <c r="M28">
        <v>86.355999999999995</v>
      </c>
      <c r="N28">
        <v>92.534999999999997</v>
      </c>
      <c r="O28">
        <v>89.299000000000007</v>
      </c>
      <c r="P28">
        <v>8.5</v>
      </c>
      <c r="Q28">
        <v>19.600000000000001</v>
      </c>
      <c r="R28">
        <v>12</v>
      </c>
      <c r="S28">
        <v>5.39</v>
      </c>
      <c r="T28" s="16">
        <v>9</v>
      </c>
      <c r="U28" s="23">
        <f>D28-D29</f>
        <v>1056</v>
      </c>
      <c r="V28" s="16"/>
      <c r="W28" s="109"/>
      <c r="X28" s="109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139497</v>
      </c>
      <c r="E29">
        <v>584957</v>
      </c>
      <c r="F29">
        <v>7.3889149999999999</v>
      </c>
      <c r="G29">
        <v>0</v>
      </c>
      <c r="H29">
        <v>89.188000000000002</v>
      </c>
      <c r="I29">
        <v>13.1</v>
      </c>
      <c r="J29">
        <v>46.7</v>
      </c>
      <c r="K29">
        <v>99.7</v>
      </c>
      <c r="L29">
        <v>1.0146999999999999</v>
      </c>
      <c r="M29">
        <v>86.652000000000001</v>
      </c>
      <c r="N29">
        <v>91.906999999999996</v>
      </c>
      <c r="O29">
        <v>89.039000000000001</v>
      </c>
      <c r="P29">
        <v>6.2</v>
      </c>
      <c r="Q29">
        <v>20.2</v>
      </c>
      <c r="R29">
        <v>12.5</v>
      </c>
      <c r="S29">
        <v>5.39</v>
      </c>
      <c r="T29" s="16">
        <v>8</v>
      </c>
      <c r="U29" s="23">
        <f t="shared" si="1"/>
        <v>1117</v>
      </c>
      <c r="V29" s="16"/>
      <c r="W29" s="109"/>
      <c r="X29" s="109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138380</v>
      </c>
      <c r="E30">
        <v>584805</v>
      </c>
      <c r="F30">
        <v>7.1718130000000002</v>
      </c>
      <c r="G30">
        <v>0</v>
      </c>
      <c r="H30">
        <v>91.524000000000001</v>
      </c>
      <c r="I30">
        <v>16.5</v>
      </c>
      <c r="J30">
        <v>8</v>
      </c>
      <c r="K30">
        <v>99.3</v>
      </c>
      <c r="L30">
        <v>1.014</v>
      </c>
      <c r="M30">
        <v>86.414000000000001</v>
      </c>
      <c r="N30">
        <v>93.156000000000006</v>
      </c>
      <c r="O30">
        <v>86.531000000000006</v>
      </c>
      <c r="P30">
        <v>6.5</v>
      </c>
      <c r="Q30">
        <v>29.9</v>
      </c>
      <c r="R30">
        <v>13.6</v>
      </c>
      <c r="S30">
        <v>5.39</v>
      </c>
      <c r="T30" s="22">
        <v>7</v>
      </c>
      <c r="U30" s="23">
        <f t="shared" si="1"/>
        <v>192</v>
      </c>
      <c r="V30" s="24">
        <v>8</v>
      </c>
      <c r="W30" s="109"/>
      <c r="X30" s="109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138188</v>
      </c>
      <c r="E31">
        <v>584779</v>
      </c>
      <c r="F31">
        <v>7.5252970000000001</v>
      </c>
      <c r="G31">
        <v>0</v>
      </c>
      <c r="H31">
        <v>91.521000000000001</v>
      </c>
      <c r="I31">
        <v>17</v>
      </c>
      <c r="J31">
        <v>11.9</v>
      </c>
      <c r="K31">
        <v>82</v>
      </c>
      <c r="L31">
        <v>1.0144</v>
      </c>
      <c r="M31">
        <v>88.097999999999999</v>
      </c>
      <c r="N31">
        <v>93.715999999999994</v>
      </c>
      <c r="O31">
        <v>92.356999999999999</v>
      </c>
      <c r="P31">
        <v>11.1</v>
      </c>
      <c r="Q31">
        <v>28.2</v>
      </c>
      <c r="R31">
        <v>16.399999999999999</v>
      </c>
      <c r="S31">
        <v>5.42</v>
      </c>
      <c r="T31" s="16">
        <v>6</v>
      </c>
      <c r="U31" s="23">
        <f t="shared" si="1"/>
        <v>283</v>
      </c>
      <c r="V31" s="5"/>
      <c r="W31" s="109"/>
      <c r="X31" s="109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137905</v>
      </c>
      <c r="E32">
        <v>584741</v>
      </c>
      <c r="F32">
        <v>7.4431279999999997</v>
      </c>
      <c r="G32">
        <v>0</v>
      </c>
      <c r="H32">
        <v>90.552999999999997</v>
      </c>
      <c r="I32">
        <v>13.3</v>
      </c>
      <c r="J32">
        <v>46.5</v>
      </c>
      <c r="K32">
        <v>95.4</v>
      </c>
      <c r="L32">
        <v>1.0147999999999999</v>
      </c>
      <c r="M32">
        <v>87.162999999999997</v>
      </c>
      <c r="N32">
        <v>92.507000000000005</v>
      </c>
      <c r="O32">
        <v>89.655000000000001</v>
      </c>
      <c r="P32">
        <v>5.5</v>
      </c>
      <c r="Q32">
        <v>21.3</v>
      </c>
      <c r="R32">
        <v>12.2</v>
      </c>
      <c r="S32">
        <v>5.39</v>
      </c>
      <c r="T32" s="16">
        <v>5</v>
      </c>
      <c r="U32" s="23">
        <f t="shared" si="1"/>
        <v>1114</v>
      </c>
      <c r="V32" s="5"/>
      <c r="W32" s="109"/>
      <c r="X32" s="109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136791</v>
      </c>
      <c r="E33">
        <v>584591</v>
      </c>
      <c r="F33">
        <v>7.3251629999999999</v>
      </c>
      <c r="G33">
        <v>0</v>
      </c>
      <c r="H33">
        <v>88.688000000000002</v>
      </c>
      <c r="I33">
        <v>12.8</v>
      </c>
      <c r="J33">
        <v>40.799999999999997</v>
      </c>
      <c r="K33">
        <v>98.2</v>
      </c>
      <c r="L33">
        <v>1.0146999999999999</v>
      </c>
      <c r="M33">
        <v>86.486999999999995</v>
      </c>
      <c r="N33">
        <v>91.938000000000002</v>
      </c>
      <c r="O33">
        <v>87.71</v>
      </c>
      <c r="P33">
        <v>5</v>
      </c>
      <c r="Q33">
        <v>21</v>
      </c>
      <c r="R33">
        <v>11.2</v>
      </c>
      <c r="S33">
        <v>5.38</v>
      </c>
      <c r="T33" s="16">
        <v>4</v>
      </c>
      <c r="U33" s="23">
        <f t="shared" si="1"/>
        <v>979</v>
      </c>
      <c r="V33" s="5"/>
      <c r="W33" s="109"/>
      <c r="X33" s="109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135812</v>
      </c>
      <c r="E34">
        <v>584456</v>
      </c>
      <c r="F34">
        <v>7.2450559999999999</v>
      </c>
      <c r="G34">
        <v>0</v>
      </c>
      <c r="H34">
        <v>87.936999999999998</v>
      </c>
      <c r="I34">
        <v>12.7</v>
      </c>
      <c r="J34">
        <v>44.9</v>
      </c>
      <c r="K34">
        <v>98.9</v>
      </c>
      <c r="L34">
        <v>1.0143</v>
      </c>
      <c r="M34">
        <v>85.531999999999996</v>
      </c>
      <c r="N34">
        <v>90.158000000000001</v>
      </c>
      <c r="O34">
        <v>87.082999999999998</v>
      </c>
      <c r="P34">
        <v>5.7</v>
      </c>
      <c r="Q34">
        <v>20.2</v>
      </c>
      <c r="R34">
        <v>12.4</v>
      </c>
      <c r="S34">
        <v>5.39</v>
      </c>
      <c r="T34" s="16">
        <v>3</v>
      </c>
      <c r="U34" s="23">
        <f t="shared" si="1"/>
        <v>1076</v>
      </c>
      <c r="V34" s="5"/>
      <c r="W34" s="236"/>
      <c r="X34" s="135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134736</v>
      </c>
      <c r="E35">
        <v>584308</v>
      </c>
      <c r="F35">
        <v>7.2075719999999999</v>
      </c>
      <c r="G35">
        <v>0</v>
      </c>
      <c r="H35">
        <v>88.141000000000005</v>
      </c>
      <c r="I35">
        <v>12.6</v>
      </c>
      <c r="J35">
        <v>48.5</v>
      </c>
      <c r="K35">
        <v>96.5</v>
      </c>
      <c r="L35">
        <v>1.0143</v>
      </c>
      <c r="M35">
        <v>86.081000000000003</v>
      </c>
      <c r="N35">
        <v>90.027000000000001</v>
      </c>
      <c r="O35">
        <v>86.555999999999997</v>
      </c>
      <c r="P35">
        <v>5.8</v>
      </c>
      <c r="Q35">
        <v>18.899999999999999</v>
      </c>
      <c r="R35">
        <v>12.3</v>
      </c>
      <c r="S35">
        <v>5.39</v>
      </c>
      <c r="T35" s="16">
        <v>2</v>
      </c>
      <c r="U35" s="23">
        <f t="shared" si="1"/>
        <v>1163</v>
      </c>
      <c r="V35" s="5"/>
      <c r="W35" s="102"/>
      <c r="X35" s="101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133573</v>
      </c>
      <c r="E36">
        <v>584148</v>
      </c>
      <c r="F36">
        <v>7.2429519999999998</v>
      </c>
      <c r="G36">
        <v>0</v>
      </c>
      <c r="H36">
        <v>89.659000000000006</v>
      </c>
      <c r="I36">
        <v>13.9</v>
      </c>
      <c r="J36">
        <v>45.7</v>
      </c>
      <c r="K36">
        <v>97.4</v>
      </c>
      <c r="L36">
        <v>1.0142</v>
      </c>
      <c r="M36">
        <v>86.891000000000005</v>
      </c>
      <c r="N36">
        <v>92.73</v>
      </c>
      <c r="O36">
        <v>87.444999999999993</v>
      </c>
      <c r="P36">
        <v>6.2</v>
      </c>
      <c r="Q36">
        <v>21.9</v>
      </c>
      <c r="R36">
        <v>13.5</v>
      </c>
      <c r="S36">
        <v>5.4</v>
      </c>
      <c r="T36" s="16">
        <v>1</v>
      </c>
      <c r="U36" s="23">
        <f t="shared" si="1"/>
        <v>1095</v>
      </c>
      <c r="V36" s="5"/>
      <c r="W36" s="102"/>
      <c r="X36" s="101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132478</v>
      </c>
      <c r="E37">
        <v>583999</v>
      </c>
      <c r="F37">
        <v>7.3017370000000001</v>
      </c>
      <c r="G37">
        <v>0</v>
      </c>
      <c r="H37">
        <v>91.641999999999996</v>
      </c>
      <c r="I37">
        <v>17</v>
      </c>
      <c r="J37">
        <v>10.9</v>
      </c>
      <c r="K37">
        <v>96</v>
      </c>
      <c r="L37">
        <v>1.0143</v>
      </c>
      <c r="M37">
        <v>87.632999999999996</v>
      </c>
      <c r="N37">
        <v>93.462000000000003</v>
      </c>
      <c r="O37">
        <v>88.418999999999997</v>
      </c>
      <c r="P37">
        <v>5.2</v>
      </c>
      <c r="Q37">
        <v>32.1</v>
      </c>
      <c r="R37">
        <v>14</v>
      </c>
      <c r="S37">
        <v>5.4</v>
      </c>
      <c r="T37" s="1"/>
      <c r="U37" s="26"/>
      <c r="V37" s="5"/>
      <c r="W37" s="102"/>
      <c r="X37" s="101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0"/>
      <c r="X38" s="300"/>
      <c r="Y38" s="3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1"/>
      <c r="Y39" s="30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1"/>
      <c r="X40" s="301"/>
      <c r="Y40" s="30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1"/>
      <c r="X41" s="301"/>
      <c r="Y41" s="301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85546875" bestFit="1" customWidth="1"/>
    <col min="5" max="7" width="11.1406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3" width="8" bestFit="1" customWidth="1"/>
    <col min="14" max="14" width="7.85546875" bestFit="1" customWidth="1"/>
    <col min="15" max="15" width="8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855468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8" t="s">
        <v>127</v>
      </c>
      <c r="X1" s="298" t="s">
        <v>128</v>
      </c>
      <c r="Y1" s="299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8"/>
      <c r="X2" s="298"/>
      <c r="Y2" s="299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8"/>
      <c r="X3" s="298"/>
      <c r="Y3" s="299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8"/>
      <c r="X4" s="298"/>
      <c r="Y4" s="29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8"/>
      <c r="X5" s="298"/>
      <c r="Y5" s="299"/>
    </row>
    <row r="6" spans="1:25">
      <c r="A6" s="21">
        <v>32</v>
      </c>
      <c r="D6">
        <v>276564</v>
      </c>
      <c r="T6" s="22">
        <v>31</v>
      </c>
      <c r="U6" s="23">
        <f>D6-D7</f>
        <v>0</v>
      </c>
      <c r="V6" s="4"/>
      <c r="W6" s="239"/>
      <c r="X6" s="239"/>
      <c r="Y6" s="248"/>
    </row>
    <row r="7" spans="1:25">
      <c r="A7" s="21">
        <v>31</v>
      </c>
      <c r="D7">
        <v>276564</v>
      </c>
      <c r="T7" s="22">
        <v>30</v>
      </c>
      <c r="U7" s="23">
        <f>D7-D8</f>
        <v>3</v>
      </c>
      <c r="V7" s="24">
        <v>1</v>
      </c>
      <c r="W7" s="122"/>
      <c r="X7" s="122"/>
      <c r="Y7" s="237">
        <f t="shared" ref="Y7:Y36" si="0">((X7*100)/D7)-100</f>
        <v>-100</v>
      </c>
    </row>
    <row r="8" spans="1:25">
      <c r="A8" s="16">
        <v>30</v>
      </c>
      <c r="D8">
        <v>276561</v>
      </c>
      <c r="T8" s="16">
        <v>29</v>
      </c>
      <c r="U8" s="23">
        <f>D8-D9</f>
        <v>7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276554</v>
      </c>
      <c r="E9">
        <v>84977</v>
      </c>
      <c r="F9">
        <v>7.3367560000000003</v>
      </c>
      <c r="G9">
        <v>0</v>
      </c>
      <c r="H9">
        <v>87.665999999999997</v>
      </c>
      <c r="I9">
        <v>13.9</v>
      </c>
      <c r="J9">
        <v>0.1</v>
      </c>
      <c r="K9">
        <v>3.3</v>
      </c>
      <c r="L9"/>
      <c r="M9"/>
      <c r="N9"/>
      <c r="O9"/>
      <c r="P9"/>
      <c r="Q9"/>
      <c r="R9"/>
      <c r="S9"/>
      <c r="T9" s="22">
        <v>28</v>
      </c>
      <c r="U9" s="23">
        <f t="shared" ref="U9:U36" si="1">D9-D10</f>
        <v>4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276550</v>
      </c>
      <c r="E10">
        <v>84976</v>
      </c>
      <c r="F10">
        <v>7.329135</v>
      </c>
      <c r="G10">
        <v>0</v>
      </c>
      <c r="H10">
        <v>87.897000000000006</v>
      </c>
      <c r="I10">
        <v>16</v>
      </c>
      <c r="J10">
        <v>0</v>
      </c>
      <c r="K10">
        <v>1.8</v>
      </c>
      <c r="T10" s="16">
        <v>27</v>
      </c>
      <c r="U10" s="23">
        <f t="shared" si="1"/>
        <v>0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276550</v>
      </c>
      <c r="E11">
        <v>84976</v>
      </c>
      <c r="F11">
        <v>7.3818919999999997</v>
      </c>
      <c r="G11">
        <v>0</v>
      </c>
      <c r="H11">
        <v>87.912000000000006</v>
      </c>
      <c r="I11">
        <v>12.9</v>
      </c>
      <c r="J11">
        <v>0.4</v>
      </c>
      <c r="K11">
        <v>3.6</v>
      </c>
      <c r="T11" s="16">
        <v>26</v>
      </c>
      <c r="U11" s="23">
        <f t="shared" si="1"/>
        <v>9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276541</v>
      </c>
      <c r="E12">
        <v>84975</v>
      </c>
      <c r="F12">
        <v>7.3735569999999999</v>
      </c>
      <c r="G12">
        <v>0</v>
      </c>
      <c r="H12">
        <v>88.796000000000006</v>
      </c>
      <c r="I12">
        <v>13.9</v>
      </c>
      <c r="J12">
        <v>3.9</v>
      </c>
      <c r="K12">
        <v>38.6</v>
      </c>
      <c r="T12" s="16">
        <v>25</v>
      </c>
      <c r="U12" s="23">
        <f t="shared" si="1"/>
        <v>92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276449</v>
      </c>
      <c r="E13">
        <v>84962</v>
      </c>
      <c r="F13">
        <v>7.3593679999999999</v>
      </c>
      <c r="G13">
        <v>0</v>
      </c>
      <c r="H13">
        <v>87.552000000000007</v>
      </c>
      <c r="I13">
        <v>12.2</v>
      </c>
      <c r="J13">
        <v>2.8</v>
      </c>
      <c r="K13">
        <v>38.299999999999997</v>
      </c>
      <c r="T13" s="16">
        <v>24</v>
      </c>
      <c r="U13" s="23">
        <f t="shared" si="1"/>
        <v>65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276384</v>
      </c>
      <c r="E14">
        <v>84953</v>
      </c>
      <c r="F14">
        <v>7.2860440000000004</v>
      </c>
      <c r="G14">
        <v>0</v>
      </c>
      <c r="H14">
        <v>86.763000000000005</v>
      </c>
      <c r="I14">
        <v>19.3</v>
      </c>
      <c r="J14">
        <v>103.1</v>
      </c>
      <c r="K14">
        <v>157.80000000000001</v>
      </c>
      <c r="T14" s="16">
        <v>23</v>
      </c>
      <c r="U14" s="23">
        <f t="shared" si="1"/>
        <v>2469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273915</v>
      </c>
      <c r="E15">
        <v>84601</v>
      </c>
      <c r="F15">
        <v>7.2643420000000001</v>
      </c>
      <c r="G15">
        <v>0</v>
      </c>
      <c r="H15">
        <v>89.906999999999996</v>
      </c>
      <c r="I15">
        <v>20.3</v>
      </c>
      <c r="J15">
        <v>116.4</v>
      </c>
      <c r="K15">
        <v>177.4</v>
      </c>
      <c r="O15" s="124"/>
      <c r="T15" s="16">
        <v>22</v>
      </c>
      <c r="U15" s="23">
        <f t="shared" si="1"/>
        <v>2789</v>
      </c>
      <c r="V15" s="16"/>
      <c r="W15" s="122"/>
      <c r="X15" s="122"/>
      <c r="Y15" s="237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271126</v>
      </c>
      <c r="E16">
        <v>84216</v>
      </c>
      <c r="F16">
        <v>7.1541430000000004</v>
      </c>
      <c r="G16">
        <v>0</v>
      </c>
      <c r="H16">
        <v>90.382999999999996</v>
      </c>
      <c r="I16">
        <v>16</v>
      </c>
      <c r="J16">
        <v>12.5</v>
      </c>
      <c r="K16">
        <v>205.1</v>
      </c>
      <c r="L16"/>
      <c r="M16"/>
      <c r="N16"/>
      <c r="O16" s="124"/>
      <c r="P16"/>
      <c r="Q16"/>
      <c r="R16"/>
      <c r="S16"/>
      <c r="T16" s="22">
        <v>21</v>
      </c>
      <c r="U16" s="23">
        <f t="shared" si="1"/>
        <v>300</v>
      </c>
      <c r="V16" s="24">
        <v>22</v>
      </c>
      <c r="W16" s="109"/>
      <c r="X16" s="109"/>
      <c r="Y16" s="237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270826</v>
      </c>
      <c r="E17">
        <v>84175</v>
      </c>
      <c r="F17">
        <v>7.635866</v>
      </c>
      <c r="G17">
        <v>0</v>
      </c>
      <c r="H17">
        <v>90.281000000000006</v>
      </c>
      <c r="I17">
        <v>17.3</v>
      </c>
      <c r="J17">
        <v>56.2</v>
      </c>
      <c r="K17">
        <v>151.9</v>
      </c>
      <c r="O17" s="124"/>
      <c r="T17" s="16">
        <v>20</v>
      </c>
      <c r="U17" s="23">
        <f t="shared" si="1"/>
        <v>1346</v>
      </c>
      <c r="V17" s="16"/>
      <c r="W17" s="109"/>
      <c r="X17" s="109"/>
      <c r="Y17" s="237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269480</v>
      </c>
      <c r="E18">
        <v>83988</v>
      </c>
      <c r="F18">
        <v>7.1549019999999999</v>
      </c>
      <c r="G18">
        <v>0</v>
      </c>
      <c r="H18">
        <v>89.013999999999996</v>
      </c>
      <c r="I18">
        <v>20.7</v>
      </c>
      <c r="J18">
        <v>116.2</v>
      </c>
      <c r="K18">
        <v>167.2</v>
      </c>
      <c r="O18" s="124"/>
      <c r="T18" s="16">
        <v>19</v>
      </c>
      <c r="U18" s="23">
        <f t="shared" si="1"/>
        <v>2787</v>
      </c>
      <c r="V18" s="16"/>
      <c r="W18" s="109"/>
      <c r="X18" s="109"/>
      <c r="Y18" s="237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266693</v>
      </c>
      <c r="E19">
        <v>83599</v>
      </c>
      <c r="F19">
        <v>7.308173</v>
      </c>
      <c r="G19">
        <v>0</v>
      </c>
      <c r="H19">
        <v>90.486999999999995</v>
      </c>
      <c r="I19">
        <v>20.8</v>
      </c>
      <c r="J19">
        <v>117</v>
      </c>
      <c r="K19">
        <v>163.1</v>
      </c>
      <c r="O19" s="124"/>
      <c r="T19" s="16">
        <v>18</v>
      </c>
      <c r="U19" s="23">
        <f t="shared" si="1"/>
        <v>2804</v>
      </c>
      <c r="V19" s="16"/>
      <c r="W19" s="109"/>
      <c r="X19" s="109"/>
      <c r="Y19" s="237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263889</v>
      </c>
      <c r="E20">
        <v>83213</v>
      </c>
      <c r="F20">
        <v>7.2418290000000001</v>
      </c>
      <c r="G20">
        <v>0</v>
      </c>
      <c r="H20">
        <v>90.296000000000006</v>
      </c>
      <c r="I20">
        <v>20.3</v>
      </c>
      <c r="J20">
        <v>111.4</v>
      </c>
      <c r="K20">
        <v>177</v>
      </c>
      <c r="O20" s="124"/>
      <c r="T20" s="16">
        <v>17</v>
      </c>
      <c r="U20" s="23">
        <f t="shared" si="1"/>
        <v>2672</v>
      </c>
      <c r="V20" s="16"/>
      <c r="W20" s="109"/>
      <c r="X20" s="109"/>
      <c r="Y20" s="237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261217</v>
      </c>
      <c r="E21">
        <v>82846</v>
      </c>
      <c r="F21">
        <v>7.1372109999999997</v>
      </c>
      <c r="G21">
        <v>0</v>
      </c>
      <c r="H21">
        <v>89.001000000000005</v>
      </c>
      <c r="I21">
        <v>20.5</v>
      </c>
      <c r="J21">
        <v>114.2</v>
      </c>
      <c r="K21">
        <v>175.1</v>
      </c>
      <c r="O21" s="124"/>
      <c r="T21" s="16">
        <v>16</v>
      </c>
      <c r="U21" s="23">
        <f t="shared" si="1"/>
        <v>2736</v>
      </c>
      <c r="V21" s="16"/>
      <c r="W21" s="109"/>
      <c r="X21" s="109"/>
      <c r="Y21" s="237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258481</v>
      </c>
      <c r="E22">
        <v>82464</v>
      </c>
      <c r="F22">
        <v>7.1861750000000004</v>
      </c>
      <c r="G22">
        <v>0</v>
      </c>
      <c r="H22">
        <v>89.385000000000005</v>
      </c>
      <c r="I22">
        <v>20.8</v>
      </c>
      <c r="J22">
        <v>114.2</v>
      </c>
      <c r="K22">
        <v>178</v>
      </c>
      <c r="O22" s="124"/>
      <c r="T22" s="16">
        <v>15</v>
      </c>
      <c r="U22" s="23">
        <f t="shared" si="1"/>
        <v>2736</v>
      </c>
      <c r="V22" s="16"/>
      <c r="W22" s="109"/>
      <c r="X22" s="109"/>
      <c r="Y22" s="237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255745</v>
      </c>
      <c r="E23">
        <v>82084</v>
      </c>
      <c r="F23">
        <v>7.2658110000000002</v>
      </c>
      <c r="G23">
        <v>0</v>
      </c>
      <c r="H23">
        <v>92.591999999999999</v>
      </c>
      <c r="I23">
        <v>16.7</v>
      </c>
      <c r="J23">
        <v>13.1</v>
      </c>
      <c r="K23">
        <v>197.4</v>
      </c>
      <c r="L23"/>
      <c r="M23"/>
      <c r="N23"/>
      <c r="O23" s="124"/>
      <c r="P23"/>
      <c r="Q23"/>
      <c r="R23"/>
      <c r="S23"/>
      <c r="T23" s="22">
        <v>14</v>
      </c>
      <c r="U23" s="23">
        <f t="shared" si="1"/>
        <v>314</v>
      </c>
      <c r="V23" s="24">
        <v>15</v>
      </c>
      <c r="W23" s="109"/>
      <c r="X23" s="109"/>
      <c r="Y23" s="237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255431</v>
      </c>
      <c r="E24">
        <v>82042</v>
      </c>
      <c r="F24">
        <v>7.6771799999999999</v>
      </c>
      <c r="G24">
        <v>0</v>
      </c>
      <c r="H24">
        <v>92.826999999999998</v>
      </c>
      <c r="I24">
        <v>17.899999999999999</v>
      </c>
      <c r="J24">
        <v>70</v>
      </c>
      <c r="K24">
        <v>171.5</v>
      </c>
      <c r="O24" s="124"/>
      <c r="T24" s="16">
        <v>13</v>
      </c>
      <c r="U24" s="23">
        <f t="shared" si="1"/>
        <v>1673</v>
      </c>
      <c r="V24" s="16"/>
      <c r="W24" s="109"/>
      <c r="X24" s="109"/>
      <c r="Y24" s="237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253758</v>
      </c>
      <c r="E25">
        <v>81816</v>
      </c>
      <c r="F25">
        <v>7.4599570000000002</v>
      </c>
      <c r="G25">
        <v>0</v>
      </c>
      <c r="H25">
        <v>92.456999999999994</v>
      </c>
      <c r="I25">
        <v>16.600000000000001</v>
      </c>
      <c r="J25">
        <v>14.2</v>
      </c>
      <c r="K25">
        <v>208.3</v>
      </c>
      <c r="O25" s="124"/>
      <c r="T25" s="16">
        <v>12</v>
      </c>
      <c r="U25" s="23">
        <f t="shared" si="1"/>
        <v>338</v>
      </c>
      <c r="V25" s="16"/>
      <c r="W25" s="109"/>
      <c r="X25" s="109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253420</v>
      </c>
      <c r="E26">
        <v>81771</v>
      </c>
      <c r="F26">
        <v>7.3177500000000002</v>
      </c>
      <c r="G26">
        <v>0</v>
      </c>
      <c r="H26">
        <v>90.162999999999997</v>
      </c>
      <c r="I26">
        <v>19.8</v>
      </c>
      <c r="J26">
        <v>113.4</v>
      </c>
      <c r="K26">
        <v>172.2</v>
      </c>
      <c r="O26" s="124"/>
      <c r="T26" s="16">
        <v>11</v>
      </c>
      <c r="U26" s="23">
        <f t="shared" si="1"/>
        <v>2718</v>
      </c>
      <c r="V26" s="16"/>
      <c r="W26" s="109"/>
      <c r="X26" s="109"/>
      <c r="Y26" s="237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250702</v>
      </c>
      <c r="E27">
        <v>81397</v>
      </c>
      <c r="F27">
        <v>7.0808359999999997</v>
      </c>
      <c r="G27">
        <v>0</v>
      </c>
      <c r="H27">
        <v>90.781999999999996</v>
      </c>
      <c r="I27">
        <v>20</v>
      </c>
      <c r="J27">
        <v>116.9</v>
      </c>
      <c r="K27">
        <v>183</v>
      </c>
      <c r="O27" s="124"/>
      <c r="T27" s="16">
        <v>10</v>
      </c>
      <c r="U27" s="23">
        <f t="shared" si="1"/>
        <v>2802</v>
      </c>
      <c r="V27" s="16"/>
      <c r="W27" s="109"/>
      <c r="X27" s="109"/>
      <c r="Y27" s="237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247900</v>
      </c>
      <c r="E28">
        <v>81014</v>
      </c>
      <c r="F28">
        <v>7.2544310000000003</v>
      </c>
      <c r="G28">
        <v>0</v>
      </c>
      <c r="H28">
        <v>89.992999999999995</v>
      </c>
      <c r="I28">
        <v>20.3</v>
      </c>
      <c r="J28">
        <v>116</v>
      </c>
      <c r="K28">
        <v>166.8</v>
      </c>
      <c r="O28" s="124"/>
      <c r="T28" s="16">
        <v>9</v>
      </c>
      <c r="U28" s="23">
        <f t="shared" si="1"/>
        <v>2777</v>
      </c>
      <c r="V28" s="16"/>
      <c r="W28" s="109"/>
      <c r="X28" s="109"/>
      <c r="Y28" s="237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245123</v>
      </c>
      <c r="E29">
        <v>80631</v>
      </c>
      <c r="F29">
        <v>7.230626</v>
      </c>
      <c r="G29">
        <v>0</v>
      </c>
      <c r="H29">
        <v>89.831000000000003</v>
      </c>
      <c r="I29">
        <v>20.3</v>
      </c>
      <c r="J29">
        <v>114.3</v>
      </c>
      <c r="K29">
        <v>174.2</v>
      </c>
      <c r="O29" s="124"/>
      <c r="T29" s="16">
        <v>8</v>
      </c>
      <c r="U29" s="23">
        <f t="shared" si="1"/>
        <v>2749</v>
      </c>
      <c r="V29" s="16"/>
      <c r="W29" s="109"/>
      <c r="X29" s="109"/>
      <c r="Y29" s="237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242374</v>
      </c>
      <c r="E30">
        <v>80251</v>
      </c>
      <c r="F30">
        <v>7.0658969999999997</v>
      </c>
      <c r="G30">
        <v>0</v>
      </c>
      <c r="H30">
        <v>92.325000000000003</v>
      </c>
      <c r="I30">
        <v>17</v>
      </c>
      <c r="J30">
        <v>16.3</v>
      </c>
      <c r="K30">
        <v>185.9</v>
      </c>
      <c r="L30"/>
      <c r="M30"/>
      <c r="N30"/>
      <c r="O30" s="124"/>
      <c r="P30"/>
      <c r="Q30"/>
      <c r="R30"/>
      <c r="S30"/>
      <c r="T30" s="22">
        <v>7</v>
      </c>
      <c r="U30" s="23">
        <f t="shared" si="1"/>
        <v>388</v>
      </c>
      <c r="V30" s="24">
        <v>8</v>
      </c>
      <c r="W30" s="109"/>
      <c r="X30" s="109"/>
      <c r="Y30" s="237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241986</v>
      </c>
      <c r="E31">
        <v>80198</v>
      </c>
      <c r="F31">
        <v>7.4365839999999999</v>
      </c>
      <c r="G31">
        <v>0</v>
      </c>
      <c r="H31">
        <v>92.238</v>
      </c>
      <c r="I31">
        <v>20.8</v>
      </c>
      <c r="J31">
        <v>100.6</v>
      </c>
      <c r="K31">
        <v>172.9</v>
      </c>
      <c r="O31" s="124"/>
      <c r="T31" s="16">
        <v>6</v>
      </c>
      <c r="U31" s="23">
        <f t="shared" si="1"/>
        <v>2407</v>
      </c>
      <c r="V31" s="5"/>
      <c r="W31" s="109"/>
      <c r="X31" s="109"/>
      <c r="Y31" s="237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239579</v>
      </c>
      <c r="E32">
        <v>79873</v>
      </c>
      <c r="F32">
        <v>7.3230639999999996</v>
      </c>
      <c r="G32">
        <v>0</v>
      </c>
      <c r="H32">
        <v>91.247</v>
      </c>
      <c r="I32">
        <v>20.8</v>
      </c>
      <c r="J32">
        <v>111.6</v>
      </c>
      <c r="K32">
        <v>170.1</v>
      </c>
      <c r="O32" s="124"/>
      <c r="T32" s="16">
        <v>5</v>
      </c>
      <c r="U32" s="23">
        <f t="shared" si="1"/>
        <v>2675</v>
      </c>
      <c r="V32" s="5"/>
      <c r="W32" s="109"/>
      <c r="X32" s="109"/>
      <c r="Y32" s="237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236904</v>
      </c>
      <c r="E33">
        <v>79508</v>
      </c>
      <c r="F33">
        <v>7.1640639999999998</v>
      </c>
      <c r="G33">
        <v>0</v>
      </c>
      <c r="H33">
        <v>89.296999999999997</v>
      </c>
      <c r="I33">
        <v>20.7</v>
      </c>
      <c r="J33">
        <v>113.4</v>
      </c>
      <c r="K33">
        <v>179.4</v>
      </c>
      <c r="O33" s="124"/>
      <c r="T33" s="16">
        <v>4</v>
      </c>
      <c r="U33" s="23">
        <f t="shared" si="1"/>
        <v>2715</v>
      </c>
      <c r="V33" s="5"/>
      <c r="W33" s="109"/>
      <c r="X33" s="109"/>
      <c r="Y33" s="237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234189</v>
      </c>
      <c r="E34">
        <v>79130</v>
      </c>
      <c r="F34">
        <v>7.0719459999999996</v>
      </c>
      <c r="G34">
        <v>0</v>
      </c>
      <c r="H34">
        <v>88.525000000000006</v>
      </c>
      <c r="I34">
        <v>20.5</v>
      </c>
      <c r="J34">
        <v>115.2</v>
      </c>
      <c r="K34">
        <v>165.9</v>
      </c>
      <c r="O34" s="124"/>
      <c r="T34" s="16">
        <v>3</v>
      </c>
      <c r="U34" s="23">
        <f t="shared" si="1"/>
        <v>2761</v>
      </c>
      <c r="V34" s="5"/>
      <c r="W34" s="236"/>
      <c r="X34" s="135"/>
      <c r="Y34" s="237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231428</v>
      </c>
      <c r="E35">
        <v>78743</v>
      </c>
      <c r="F35">
        <v>7.0805829999999998</v>
      </c>
      <c r="G35">
        <v>0</v>
      </c>
      <c r="H35">
        <v>88.763000000000005</v>
      </c>
      <c r="I35">
        <v>20.3</v>
      </c>
      <c r="J35">
        <v>114.5</v>
      </c>
      <c r="K35">
        <v>199.8</v>
      </c>
      <c r="O35" s="124"/>
      <c r="T35" s="16">
        <v>2</v>
      </c>
      <c r="U35" s="23">
        <f t="shared" si="1"/>
        <v>2745</v>
      </c>
      <c r="V35" s="5"/>
      <c r="W35" s="102"/>
      <c r="X35" s="101"/>
      <c r="Y35" s="237">
        <f t="shared" si="0"/>
        <v>-100</v>
      </c>
    </row>
    <row r="36" spans="1:25">
      <c r="A36" s="16">
        <v>2</v>
      </c>
      <c r="B36" t="s">
        <v>211</v>
      </c>
      <c r="C36" t="s">
        <v>13</v>
      </c>
      <c r="D36">
        <v>228683</v>
      </c>
      <c r="E36">
        <v>78360</v>
      </c>
      <c r="F36">
        <v>7.12378</v>
      </c>
      <c r="G36">
        <v>0</v>
      </c>
      <c r="H36">
        <v>90.307000000000002</v>
      </c>
      <c r="I36">
        <v>20.9</v>
      </c>
      <c r="J36">
        <v>112.4</v>
      </c>
      <c r="K36">
        <v>165.8</v>
      </c>
      <c r="O36" s="124"/>
      <c r="T36" s="16">
        <v>1</v>
      </c>
      <c r="U36" s="23">
        <f t="shared" si="1"/>
        <v>2693</v>
      </c>
      <c r="V36" s="5"/>
      <c r="W36" s="102"/>
      <c r="X36" s="101"/>
      <c r="Y36" s="237">
        <f t="shared" si="0"/>
        <v>-100</v>
      </c>
    </row>
    <row r="37" spans="1:25">
      <c r="A37" s="16">
        <v>1</v>
      </c>
      <c r="B37" t="s">
        <v>197</v>
      </c>
      <c r="C37" t="s">
        <v>13</v>
      </c>
      <c r="D37">
        <v>225990</v>
      </c>
      <c r="E37">
        <v>77989</v>
      </c>
      <c r="F37">
        <v>7.2284129999999998</v>
      </c>
      <c r="G37">
        <v>0</v>
      </c>
      <c r="H37">
        <v>92.436999999999998</v>
      </c>
      <c r="I37">
        <v>18.600000000000001</v>
      </c>
      <c r="J37">
        <v>11.1</v>
      </c>
      <c r="K37">
        <v>194.6</v>
      </c>
      <c r="T37" s="1"/>
      <c r="U37" s="26"/>
      <c r="V37" s="5"/>
      <c r="W37" s="102"/>
      <c r="X37" s="101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0"/>
      <c r="X38" s="300"/>
      <c r="Y38" s="3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1"/>
      <c r="Y39" s="30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1"/>
      <c r="X40" s="301"/>
      <c r="Y40" s="30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1"/>
      <c r="X41" s="301"/>
      <c r="Y41" s="301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8"/>
  <sheetViews>
    <sheetView view="pageBreakPreview" zoomScale="80" zoomScaleNormal="10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15" sqref="D15"/>
    </sheetView>
  </sheetViews>
  <sheetFormatPr baseColWidth="10" defaultColWidth="11.42578125" defaultRowHeight="15"/>
  <cols>
    <col min="1" max="1" width="5.7109375" customWidth="1"/>
    <col min="3" max="4" width="11.5703125" bestFit="1" customWidth="1"/>
    <col min="5" max="5" width="13" bestFit="1" customWidth="1"/>
    <col min="6" max="8" width="11.5703125" bestFit="1" customWidth="1"/>
    <col min="9" max="9" width="13.140625" bestFit="1" customWidth="1"/>
    <col min="10" max="11" width="11.5703125" bestFit="1" customWidth="1"/>
    <col min="12" max="12" width="14" customWidth="1"/>
    <col min="13" max="13" width="3.85546875" customWidth="1"/>
    <col min="14" max="14" width="14" customWidth="1"/>
    <col min="15" max="15" width="4.28515625" bestFit="1" customWidth="1"/>
    <col min="16" max="16" width="21.28515625" customWidth="1"/>
    <col min="17" max="17" width="10.5703125" customWidth="1"/>
    <col min="18" max="18" width="13" bestFit="1" customWidth="1"/>
    <col min="20" max="20" width="17.140625" bestFit="1" customWidth="1"/>
  </cols>
  <sheetData>
    <row r="1" spans="1:18" ht="15.75">
      <c r="A1" s="33" t="s">
        <v>52</v>
      </c>
      <c r="B1" s="34"/>
      <c r="C1" s="35"/>
      <c r="D1" s="35"/>
      <c r="E1" s="35"/>
      <c r="F1" s="35"/>
      <c r="G1" s="35"/>
      <c r="H1" s="4"/>
      <c r="I1" s="4"/>
      <c r="J1" s="4"/>
      <c r="K1" s="4"/>
      <c r="L1" s="4"/>
      <c r="M1" s="4"/>
      <c r="N1" s="4"/>
      <c r="O1" s="4"/>
      <c r="P1" s="253" t="s">
        <v>127</v>
      </c>
      <c r="Q1" s="253" t="s">
        <v>128</v>
      </c>
      <c r="R1" s="256" t="s">
        <v>129</v>
      </c>
    </row>
    <row r="2" spans="1:18" ht="15.75">
      <c r="A2" s="4"/>
      <c r="B2" s="34"/>
      <c r="C2" s="35"/>
      <c r="D2" s="35"/>
      <c r="E2" s="35"/>
      <c r="F2" s="35"/>
      <c r="G2" s="35"/>
      <c r="H2" s="4"/>
      <c r="I2" s="4"/>
      <c r="J2" s="4"/>
      <c r="K2" s="9"/>
      <c r="L2" s="6"/>
      <c r="M2" s="10" t="s">
        <v>20</v>
      </c>
      <c r="N2" s="36">
        <f>SUM(N9:N38)</f>
        <v>2637181.7320000003</v>
      </c>
      <c r="O2" s="8" t="s">
        <v>7</v>
      </c>
      <c r="P2" s="254"/>
      <c r="Q2" s="254"/>
      <c r="R2" s="257"/>
    </row>
    <row r="3" spans="1:18" ht="15" customHeight="1">
      <c r="A3" s="4"/>
      <c r="B3" s="4"/>
      <c r="C3" s="4"/>
      <c r="D3" s="4"/>
      <c r="E3" s="4"/>
      <c r="F3" s="4"/>
      <c r="G3" s="37"/>
      <c r="H3" s="37"/>
      <c r="I3" s="38" t="s">
        <v>22</v>
      </c>
      <c r="J3" s="37"/>
      <c r="K3" s="4"/>
      <c r="L3" s="4"/>
      <c r="M3" s="4"/>
      <c r="N3" s="4"/>
      <c r="O3" s="1"/>
      <c r="P3" s="254"/>
      <c r="Q3" s="254"/>
      <c r="R3" s="257"/>
    </row>
    <row r="4" spans="1:18" ht="16.5" customHeight="1">
      <c r="A4" s="4"/>
      <c r="B4" s="4" t="s">
        <v>53</v>
      </c>
      <c r="C4" s="4"/>
      <c r="D4" s="4"/>
      <c r="E4" s="4"/>
      <c r="F4" s="4"/>
      <c r="G4" s="37"/>
      <c r="H4" s="37"/>
      <c r="I4" s="39" t="s">
        <v>54</v>
      </c>
      <c r="J4" s="37"/>
      <c r="K4" s="4"/>
      <c r="L4" s="9"/>
      <c r="M4" s="7" t="s">
        <v>17</v>
      </c>
      <c r="N4" s="40">
        <f>MAX(N9:N38)</f>
        <v>137200.424</v>
      </c>
      <c r="O4" s="8" t="s">
        <v>7</v>
      </c>
      <c r="P4" s="254"/>
      <c r="Q4" s="254"/>
      <c r="R4" s="257"/>
    </row>
    <row r="5" spans="1:18">
      <c r="A5" s="4"/>
      <c r="B5" s="4" t="s">
        <v>55</v>
      </c>
      <c r="C5" s="4"/>
      <c r="D5" s="4"/>
      <c r="E5" s="41" t="s">
        <v>56</v>
      </c>
      <c r="F5" s="41" t="s">
        <v>50</v>
      </c>
      <c r="G5" s="4"/>
      <c r="H5" s="4"/>
      <c r="I5" s="39" t="s">
        <v>57</v>
      </c>
      <c r="J5" s="41" t="s">
        <v>58</v>
      </c>
      <c r="K5" s="4"/>
      <c r="L5" s="4"/>
      <c r="M5" s="4"/>
      <c r="N5" s="4"/>
      <c r="O5" s="4"/>
      <c r="P5" s="255"/>
      <c r="Q5" s="255"/>
      <c r="R5" s="258"/>
    </row>
    <row r="6" spans="1:18">
      <c r="A6" s="4"/>
      <c r="B6" s="11" t="s">
        <v>59</v>
      </c>
      <c r="C6" s="11" t="s">
        <v>60</v>
      </c>
      <c r="D6" s="11" t="s">
        <v>60</v>
      </c>
      <c r="E6" s="11" t="s">
        <v>60</v>
      </c>
      <c r="F6" s="11" t="s">
        <v>60</v>
      </c>
      <c r="G6" s="11" t="s">
        <v>60</v>
      </c>
      <c r="H6" s="11" t="s">
        <v>60</v>
      </c>
      <c r="I6" s="39" t="s">
        <v>60</v>
      </c>
      <c r="J6" s="11" t="s">
        <v>60</v>
      </c>
      <c r="K6" s="11" t="s">
        <v>61</v>
      </c>
      <c r="L6" s="11" t="s">
        <v>62</v>
      </c>
      <c r="M6" s="4"/>
      <c r="N6" s="4"/>
      <c r="O6" s="4"/>
      <c r="P6" s="98"/>
      <c r="Q6" s="98"/>
      <c r="R6" s="106"/>
    </row>
    <row r="7" spans="1:18">
      <c r="A7" s="19" t="s">
        <v>48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2" t="s">
        <v>70</v>
      </c>
      <c r="J7" s="4" t="s">
        <v>71</v>
      </c>
      <c r="K7" s="4" t="s">
        <v>72</v>
      </c>
      <c r="L7" s="4" t="s">
        <v>63</v>
      </c>
      <c r="M7" s="41" t="s">
        <v>48</v>
      </c>
      <c r="N7" s="20" t="s">
        <v>73</v>
      </c>
      <c r="O7" s="41"/>
      <c r="P7" s="98"/>
      <c r="Q7" s="98"/>
      <c r="R7" s="106"/>
    </row>
    <row r="8" spans="1:18">
      <c r="A8" s="19">
        <v>31</v>
      </c>
      <c r="B8" t="s">
        <v>282</v>
      </c>
      <c r="C8">
        <v>535.09716800000001</v>
      </c>
      <c r="D8">
        <v>0.72013199999999999</v>
      </c>
      <c r="E8">
        <v>5492.7871089999999</v>
      </c>
      <c r="F8">
        <v>20.248552</v>
      </c>
      <c r="G8">
        <v>63.496558999999998</v>
      </c>
      <c r="H8">
        <v>0.72015899999999999</v>
      </c>
      <c r="I8">
        <v>16.853373999999999</v>
      </c>
      <c r="J8">
        <v>607.88433799999996</v>
      </c>
      <c r="K8">
        <v>12.827044000000001</v>
      </c>
      <c r="L8" t="s">
        <v>282</v>
      </c>
      <c r="M8" s="41">
        <v>31</v>
      </c>
      <c r="N8" s="43">
        <f>I8*1000</f>
        <v>16853.374</v>
      </c>
      <c r="O8" s="41"/>
      <c r="P8" s="98"/>
      <c r="Q8" s="98"/>
      <c r="R8" s="106"/>
    </row>
    <row r="9" spans="1:18">
      <c r="A9" s="21">
        <v>30</v>
      </c>
      <c r="B9" t="s">
        <v>283</v>
      </c>
      <c r="C9">
        <v>928.56481900000006</v>
      </c>
      <c r="D9">
        <v>0.72060100000000005</v>
      </c>
      <c r="E9">
        <v>5674.6064450000003</v>
      </c>
      <c r="F9">
        <v>20.988831999999999</v>
      </c>
      <c r="G9">
        <v>65.567047000000002</v>
      </c>
      <c r="H9">
        <v>0.72072499999999995</v>
      </c>
      <c r="I9">
        <v>30.287358999999999</v>
      </c>
      <c r="J9">
        <v>1092.434814</v>
      </c>
      <c r="K9">
        <v>12.743498000000001</v>
      </c>
      <c r="L9" t="s">
        <v>283</v>
      </c>
      <c r="M9" s="11">
        <v>30</v>
      </c>
      <c r="N9" s="43">
        <f>I9*1000</f>
        <v>30287.359</v>
      </c>
      <c r="O9" s="11"/>
      <c r="P9" s="101"/>
      <c r="Q9" s="101"/>
      <c r="R9" s="106"/>
    </row>
    <row r="10" spans="1:18">
      <c r="A10" s="11">
        <v>29</v>
      </c>
      <c r="B10" t="s">
        <v>284</v>
      </c>
      <c r="C10">
        <v>869.477844</v>
      </c>
      <c r="D10">
        <v>0.72058500000000003</v>
      </c>
      <c r="E10">
        <v>5606.6191410000001</v>
      </c>
      <c r="F10">
        <v>20.859166999999999</v>
      </c>
      <c r="G10">
        <v>64.752960000000002</v>
      </c>
      <c r="H10">
        <v>0.72070599999999996</v>
      </c>
      <c r="I10">
        <v>28.068822999999998</v>
      </c>
      <c r="J10">
        <v>1012.414368</v>
      </c>
      <c r="K10">
        <v>12.545332999999999</v>
      </c>
      <c r="L10" t="s">
        <v>284</v>
      </c>
      <c r="M10" s="11">
        <v>29</v>
      </c>
      <c r="N10" s="43">
        <f>I10*1000</f>
        <v>28068.822999999997</v>
      </c>
      <c r="O10" s="11"/>
      <c r="P10" s="122"/>
      <c r="Q10" s="122"/>
      <c r="R10" s="106"/>
    </row>
    <row r="11" spans="1:18">
      <c r="A11" s="21">
        <v>28</v>
      </c>
      <c r="B11" t="s">
        <v>241</v>
      </c>
      <c r="C11">
        <v>1308.2113039999999</v>
      </c>
      <c r="D11">
        <v>0.76069699999999996</v>
      </c>
      <c r="E11">
        <v>5536.0522460000002</v>
      </c>
      <c r="F11">
        <v>21.041460000000001</v>
      </c>
      <c r="G11">
        <v>63.817574</v>
      </c>
      <c r="H11">
        <v>0.76844999999999997</v>
      </c>
      <c r="I11">
        <v>44.488318999999997</v>
      </c>
      <c r="J11">
        <v>1604.6491699999999</v>
      </c>
      <c r="K11">
        <v>12.352683000000001</v>
      </c>
      <c r="L11" t="s">
        <v>241</v>
      </c>
      <c r="M11" s="11">
        <v>28</v>
      </c>
      <c r="N11" s="43">
        <f>I11*1000</f>
        <v>44488.318999999996</v>
      </c>
      <c r="O11" s="11"/>
      <c r="P11" s="101"/>
      <c r="Q11" s="101"/>
      <c r="R11" s="106"/>
    </row>
    <row r="12" spans="1:18">
      <c r="A12" s="11">
        <v>27</v>
      </c>
      <c r="B12" t="s">
        <v>242</v>
      </c>
      <c r="C12">
        <v>1024.6485600000001</v>
      </c>
      <c r="D12">
        <v>0.74800699999999998</v>
      </c>
      <c r="E12">
        <v>5590.2377930000002</v>
      </c>
      <c r="F12">
        <v>21.144221999999999</v>
      </c>
      <c r="G12">
        <v>64.463515999999998</v>
      </c>
      <c r="H12">
        <v>0.75348400000000004</v>
      </c>
      <c r="I12">
        <v>34.436805999999997</v>
      </c>
      <c r="J12">
        <v>1242.1010739999999</v>
      </c>
      <c r="K12">
        <v>12.348136</v>
      </c>
      <c r="L12" t="s">
        <v>242</v>
      </c>
      <c r="M12" s="11">
        <v>27</v>
      </c>
      <c r="N12" s="43">
        <f>I12*1000</f>
        <v>34436.805999999997</v>
      </c>
      <c r="O12" s="11"/>
      <c r="P12" s="101"/>
      <c r="Q12" s="101"/>
      <c r="R12" s="106"/>
    </row>
    <row r="13" spans="1:18">
      <c r="A13" s="11">
        <v>26</v>
      </c>
      <c r="B13" t="s">
        <v>243</v>
      </c>
      <c r="C13">
        <v>1285.5566409999999</v>
      </c>
      <c r="D13">
        <v>0.74605999999999995</v>
      </c>
      <c r="E13">
        <v>5534.9277339999999</v>
      </c>
      <c r="F13">
        <v>21.004555</v>
      </c>
      <c r="G13">
        <v>63.817923999999998</v>
      </c>
      <c r="H13">
        <v>0.75117699999999998</v>
      </c>
      <c r="I13">
        <v>42.729362000000002</v>
      </c>
      <c r="J13">
        <v>1541.2054439999999</v>
      </c>
      <c r="K13">
        <v>12.295147</v>
      </c>
      <c r="L13" t="s">
        <v>243</v>
      </c>
      <c r="M13" s="11">
        <v>26</v>
      </c>
      <c r="N13" s="43">
        <f t="shared" ref="N13:N22" si="0">I13*1000</f>
        <v>42729.362000000001</v>
      </c>
      <c r="O13" s="11"/>
      <c r="P13" s="101"/>
      <c r="Q13" s="101"/>
      <c r="R13" s="106"/>
    </row>
    <row r="14" spans="1:18">
      <c r="A14" s="11">
        <v>25</v>
      </c>
      <c r="B14" t="s">
        <v>244</v>
      </c>
      <c r="C14">
        <v>161.880661</v>
      </c>
      <c r="D14">
        <v>0.72024900000000003</v>
      </c>
      <c r="E14">
        <v>5423.5927730000003</v>
      </c>
      <c r="F14">
        <v>18.104246</v>
      </c>
      <c r="G14">
        <v>63.310214999999999</v>
      </c>
      <c r="H14">
        <v>0.72030000000000005</v>
      </c>
      <c r="I14">
        <v>5.0899669999999997</v>
      </c>
      <c r="J14">
        <v>183.590012</v>
      </c>
      <c r="K14">
        <v>11.999487</v>
      </c>
      <c r="L14" t="s">
        <v>244</v>
      </c>
      <c r="M14" s="11">
        <v>25</v>
      </c>
      <c r="N14" s="43">
        <f t="shared" si="0"/>
        <v>5089.9669999999996</v>
      </c>
      <c r="O14" s="11"/>
      <c r="P14" s="101"/>
      <c r="Q14" s="101"/>
      <c r="R14" s="106"/>
    </row>
    <row r="15" spans="1:18">
      <c r="A15" s="11">
        <v>24</v>
      </c>
      <c r="B15" t="s">
        <v>245</v>
      </c>
      <c r="C15">
        <v>449.79998799999998</v>
      </c>
      <c r="D15">
        <v>0.73202400000000001</v>
      </c>
      <c r="E15">
        <v>5598.9741210000002</v>
      </c>
      <c r="F15">
        <v>20.408026</v>
      </c>
      <c r="G15">
        <v>64.789291000000006</v>
      </c>
      <c r="H15">
        <v>0.73445400000000005</v>
      </c>
      <c r="I15">
        <v>14.832407999999999</v>
      </c>
      <c r="J15">
        <v>534.99011199999995</v>
      </c>
      <c r="K15">
        <v>11.887484000000001</v>
      </c>
      <c r="L15" t="s">
        <v>245</v>
      </c>
      <c r="M15" s="11">
        <v>24</v>
      </c>
      <c r="N15" s="43">
        <f t="shared" si="0"/>
        <v>14832.407999999999</v>
      </c>
      <c r="O15" s="11"/>
      <c r="P15" s="139"/>
      <c r="Q15" s="139"/>
      <c r="R15" s="106"/>
    </row>
    <row r="16" spans="1:18">
      <c r="A16" s="11">
        <v>23</v>
      </c>
      <c r="B16" t="s">
        <v>246</v>
      </c>
      <c r="C16">
        <v>1437.777466</v>
      </c>
      <c r="D16">
        <v>1.0733630000000001</v>
      </c>
      <c r="E16">
        <v>5705.2368159999996</v>
      </c>
      <c r="F16">
        <v>21.400964999999999</v>
      </c>
      <c r="G16">
        <v>65.819145000000006</v>
      </c>
      <c r="H16">
        <v>1.104867</v>
      </c>
      <c r="I16">
        <v>72.509911000000002</v>
      </c>
      <c r="J16">
        <v>2613.7272950000001</v>
      </c>
      <c r="K16">
        <v>12.238925999999999</v>
      </c>
      <c r="L16" t="s">
        <v>246</v>
      </c>
      <c r="M16" s="11">
        <v>23</v>
      </c>
      <c r="N16" s="43">
        <f t="shared" si="0"/>
        <v>72509.911000000007</v>
      </c>
      <c r="O16" s="11"/>
      <c r="P16" s="101"/>
      <c r="Q16" s="101"/>
      <c r="R16" s="106"/>
    </row>
    <row r="17" spans="1:22">
      <c r="A17" s="11">
        <v>22</v>
      </c>
      <c r="B17" t="s">
        <v>247</v>
      </c>
      <c r="C17">
        <v>1440.0004879999999</v>
      </c>
      <c r="D17">
        <v>1.2605839999999999</v>
      </c>
      <c r="E17">
        <v>5719.1713870000003</v>
      </c>
      <c r="F17">
        <v>21.611462</v>
      </c>
      <c r="G17">
        <v>65.925499000000002</v>
      </c>
      <c r="H17">
        <v>1.284656</v>
      </c>
      <c r="I17">
        <v>84.672791000000004</v>
      </c>
      <c r="J17">
        <v>3039.922607</v>
      </c>
      <c r="K17">
        <v>12.223604</v>
      </c>
      <c r="L17" t="s">
        <v>247</v>
      </c>
      <c r="M17" s="11">
        <v>22</v>
      </c>
      <c r="N17" s="43">
        <f t="shared" si="0"/>
        <v>84672.790999999997</v>
      </c>
      <c r="O17" s="11"/>
      <c r="P17" s="135"/>
      <c r="Q17" s="135"/>
      <c r="R17" s="106"/>
    </row>
    <row r="18" spans="1:22">
      <c r="A18" s="21">
        <v>21</v>
      </c>
      <c r="B18" t="s">
        <v>248</v>
      </c>
      <c r="C18">
        <v>1439.9995120000001</v>
      </c>
      <c r="D18">
        <v>1.199827</v>
      </c>
      <c r="E18">
        <v>5699.9584960000002</v>
      </c>
      <c r="F18">
        <v>21.532944000000001</v>
      </c>
      <c r="G18">
        <v>65.710716000000005</v>
      </c>
      <c r="H18">
        <v>1.227589</v>
      </c>
      <c r="I18">
        <v>80.650467000000006</v>
      </c>
      <c r="J18">
        <v>2895.5131839999999</v>
      </c>
      <c r="K18">
        <v>12.23272</v>
      </c>
      <c r="L18" t="s">
        <v>248</v>
      </c>
      <c r="M18" s="11">
        <v>21</v>
      </c>
      <c r="N18" s="43">
        <f>I18*1000</f>
        <v>80650.467000000004</v>
      </c>
      <c r="O18" s="11"/>
      <c r="P18" s="101"/>
      <c r="Q18" s="101"/>
      <c r="R18" s="106"/>
    </row>
    <row r="19" spans="1:22">
      <c r="A19" s="11">
        <v>20</v>
      </c>
      <c r="B19" t="s">
        <v>249</v>
      </c>
      <c r="C19">
        <v>1439.9677730000001</v>
      </c>
      <c r="D19">
        <v>1.2058139999999999</v>
      </c>
      <c r="E19">
        <v>5684.2426759999998</v>
      </c>
      <c r="F19">
        <v>21.703844</v>
      </c>
      <c r="G19">
        <v>65.456680000000006</v>
      </c>
      <c r="H19">
        <v>1.2381249999999999</v>
      </c>
      <c r="I19">
        <v>80.968964</v>
      </c>
      <c r="J19">
        <v>2906.94751</v>
      </c>
      <c r="K19">
        <v>12.210936999999999</v>
      </c>
      <c r="L19" t="s">
        <v>249</v>
      </c>
      <c r="M19" s="11">
        <v>20</v>
      </c>
      <c r="N19" s="43">
        <f t="shared" si="0"/>
        <v>80968.963999999993</v>
      </c>
      <c r="O19" s="11"/>
      <c r="P19" s="122"/>
      <c r="Q19" s="122"/>
      <c r="R19" s="106"/>
    </row>
    <row r="20" spans="1:22">
      <c r="A20" s="11">
        <v>19</v>
      </c>
      <c r="B20" t="s">
        <v>250</v>
      </c>
      <c r="C20">
        <v>1427.6125489999999</v>
      </c>
      <c r="D20">
        <v>1.5282089999999999</v>
      </c>
      <c r="E20">
        <v>5720.9223629999997</v>
      </c>
      <c r="F20">
        <v>21.623927999999999</v>
      </c>
      <c r="G20">
        <v>65.943871000000001</v>
      </c>
      <c r="H20">
        <v>1.549887</v>
      </c>
      <c r="I20">
        <v>101.312096</v>
      </c>
      <c r="J20">
        <v>3637.306885</v>
      </c>
      <c r="K20">
        <v>12.186332</v>
      </c>
      <c r="L20" t="s">
        <v>250</v>
      </c>
      <c r="M20" s="11">
        <v>19</v>
      </c>
      <c r="N20" s="43">
        <f t="shared" si="0"/>
        <v>101312.09599999999</v>
      </c>
      <c r="O20" s="11"/>
      <c r="P20" s="101"/>
      <c r="Q20" s="101"/>
      <c r="R20" s="106"/>
    </row>
    <row r="21" spans="1:22">
      <c r="A21" s="11">
        <v>18</v>
      </c>
      <c r="B21" t="s">
        <v>251</v>
      </c>
      <c r="C21">
        <v>1440.0001219999999</v>
      </c>
      <c r="D21">
        <v>1.6633389999999999</v>
      </c>
      <c r="E21">
        <v>5715.6845700000003</v>
      </c>
      <c r="F21">
        <v>21.566696</v>
      </c>
      <c r="G21">
        <v>65.897193999999999</v>
      </c>
      <c r="H21">
        <v>1.6861729999999999</v>
      </c>
      <c r="I21">
        <v>111.008865</v>
      </c>
      <c r="J21">
        <v>3985.4404300000001</v>
      </c>
      <c r="K21">
        <v>12.246943999999999</v>
      </c>
      <c r="L21" t="s">
        <v>251</v>
      </c>
      <c r="M21" s="11">
        <v>18</v>
      </c>
      <c r="N21" s="43">
        <f t="shared" si="0"/>
        <v>111008.86500000001</v>
      </c>
      <c r="O21" s="11"/>
      <c r="P21" s="101"/>
      <c r="Q21" s="101"/>
      <c r="R21" s="106"/>
    </row>
    <row r="22" spans="1:22">
      <c r="A22" s="11">
        <v>17</v>
      </c>
      <c r="B22" t="s">
        <v>252</v>
      </c>
      <c r="C22">
        <v>1439.9998780000001</v>
      </c>
      <c r="D22">
        <v>1.711249</v>
      </c>
      <c r="E22">
        <v>5719.1889650000003</v>
      </c>
      <c r="F22">
        <v>21.546679000000001</v>
      </c>
      <c r="G22">
        <v>65.947188999999995</v>
      </c>
      <c r="H22">
        <v>1.731474</v>
      </c>
      <c r="I22">
        <v>114.137192</v>
      </c>
      <c r="J22">
        <v>4097.7534180000002</v>
      </c>
      <c r="K22">
        <v>12.258487000000001</v>
      </c>
      <c r="L22" t="s">
        <v>252</v>
      </c>
      <c r="M22" s="11">
        <v>17</v>
      </c>
      <c r="N22" s="43">
        <f t="shared" si="0"/>
        <v>114137.192</v>
      </c>
      <c r="O22" s="11"/>
      <c r="P22" s="101"/>
      <c r="Q22" s="101"/>
      <c r="R22" s="106"/>
    </row>
    <row r="23" spans="1:22">
      <c r="A23" s="11">
        <v>16</v>
      </c>
      <c r="B23" t="s">
        <v>253</v>
      </c>
      <c r="C23">
        <v>1440.0001219999999</v>
      </c>
      <c r="D23">
        <v>1.9332670000000001</v>
      </c>
      <c r="E23">
        <v>5712.4584960000002</v>
      </c>
      <c r="F23">
        <v>21.622762999999999</v>
      </c>
      <c r="G23">
        <v>65.837142999999998</v>
      </c>
      <c r="H23">
        <v>1.9517389999999999</v>
      </c>
      <c r="I23">
        <v>128.478973</v>
      </c>
      <c r="J23">
        <v>4612.6523440000001</v>
      </c>
      <c r="K23">
        <v>12.258955</v>
      </c>
      <c r="L23" t="s">
        <v>253</v>
      </c>
      <c r="M23" s="11">
        <v>16</v>
      </c>
      <c r="N23" s="43">
        <f>I23*1000</f>
        <v>128478.973</v>
      </c>
      <c r="O23" s="11"/>
      <c r="P23" s="101"/>
      <c r="Q23" s="101"/>
      <c r="R23" s="106"/>
      <c r="T23" s="117"/>
      <c r="U23" s="117"/>
      <c r="V23" s="117"/>
    </row>
    <row r="24" spans="1:22">
      <c r="A24" s="11">
        <v>15</v>
      </c>
      <c r="B24" t="s">
        <v>254</v>
      </c>
      <c r="C24">
        <v>1440</v>
      </c>
      <c r="D24">
        <v>1.8846130000000001</v>
      </c>
      <c r="E24">
        <v>5660.2265630000002</v>
      </c>
      <c r="F24">
        <v>21.729143000000001</v>
      </c>
      <c r="G24">
        <v>65.146347000000006</v>
      </c>
      <c r="H24">
        <v>1.9046639999999999</v>
      </c>
      <c r="I24">
        <v>124.09485599999999</v>
      </c>
      <c r="J24">
        <v>4455.2534180000002</v>
      </c>
      <c r="K24">
        <v>12.253284000000001</v>
      </c>
      <c r="L24" t="s">
        <v>254</v>
      </c>
      <c r="M24" s="11">
        <v>15</v>
      </c>
      <c r="N24" s="43">
        <f t="shared" ref="N24:N37" si="1">I24*1000</f>
        <v>124094.856</v>
      </c>
      <c r="O24" s="11"/>
      <c r="P24" s="101"/>
      <c r="Q24" s="101"/>
      <c r="R24" s="106"/>
      <c r="T24" s="118"/>
      <c r="U24" s="118"/>
      <c r="V24" s="117"/>
    </row>
    <row r="25" spans="1:22">
      <c r="A25" s="21">
        <v>14</v>
      </c>
      <c r="B25" t="s">
        <v>220</v>
      </c>
      <c r="C25">
        <v>1439.9998780000001</v>
      </c>
      <c r="D25">
        <v>1.2993969999999999</v>
      </c>
      <c r="E25">
        <v>5451.9648440000001</v>
      </c>
      <c r="F25">
        <v>21.535183</v>
      </c>
      <c r="G25">
        <v>62.585189999999997</v>
      </c>
      <c r="H25">
        <v>1.3249690000000001</v>
      </c>
      <c r="I25">
        <v>82.975600999999997</v>
      </c>
      <c r="J25">
        <v>2978.9902339999999</v>
      </c>
      <c r="K25">
        <v>12.282925000000001</v>
      </c>
      <c r="L25" t="s">
        <v>220</v>
      </c>
      <c r="M25" s="11">
        <v>14</v>
      </c>
      <c r="N25" s="43">
        <f t="shared" si="1"/>
        <v>82975.600999999995</v>
      </c>
      <c r="O25" s="11"/>
      <c r="P25" s="134"/>
      <c r="Q25" s="134"/>
      <c r="R25" s="106"/>
      <c r="T25" s="118"/>
      <c r="U25" s="118"/>
      <c r="V25" s="117"/>
    </row>
    <row r="26" spans="1:22">
      <c r="A26" s="11">
        <v>13</v>
      </c>
      <c r="B26" t="s">
        <v>221</v>
      </c>
      <c r="C26">
        <v>1440.0001219999999</v>
      </c>
      <c r="D26">
        <v>1.207999</v>
      </c>
      <c r="E26">
        <v>5619.8999020000001</v>
      </c>
      <c r="F26">
        <v>21.646668999999999</v>
      </c>
      <c r="G26">
        <v>64.66713</v>
      </c>
      <c r="H26">
        <v>1.2348479999999999</v>
      </c>
      <c r="I26">
        <v>79.902191000000002</v>
      </c>
      <c r="J26">
        <v>2868.6484380000002</v>
      </c>
      <c r="K26">
        <v>12.257415</v>
      </c>
      <c r="L26" t="s">
        <v>221</v>
      </c>
      <c r="M26" s="11">
        <v>13</v>
      </c>
      <c r="N26" s="43">
        <f t="shared" si="1"/>
        <v>79902.191000000006</v>
      </c>
      <c r="O26" s="11"/>
      <c r="P26" s="129"/>
      <c r="Q26" s="129"/>
      <c r="R26" s="106"/>
      <c r="T26" s="118"/>
      <c r="U26" s="118"/>
      <c r="V26" s="117"/>
    </row>
    <row r="27" spans="1:22">
      <c r="A27" s="11">
        <v>12</v>
      </c>
      <c r="B27" t="s">
        <v>222</v>
      </c>
      <c r="C27">
        <v>1439.9835210000001</v>
      </c>
      <c r="D27">
        <v>1.3563149999999999</v>
      </c>
      <c r="E27">
        <v>5627.7524409999996</v>
      </c>
      <c r="F27">
        <v>21.60107</v>
      </c>
      <c r="G27">
        <v>64.777336000000005</v>
      </c>
      <c r="H27">
        <v>1.381858</v>
      </c>
      <c r="I27">
        <v>89.606796000000003</v>
      </c>
      <c r="J27">
        <v>3217.063232</v>
      </c>
      <c r="K27">
        <v>12.264955</v>
      </c>
      <c r="L27" t="s">
        <v>222</v>
      </c>
      <c r="M27" s="11">
        <v>12</v>
      </c>
      <c r="N27" s="43">
        <f t="shared" si="1"/>
        <v>89606.796000000002</v>
      </c>
      <c r="O27" s="11"/>
      <c r="P27" s="129"/>
      <c r="Q27" s="129"/>
      <c r="R27" s="106"/>
      <c r="T27" s="118"/>
      <c r="U27" s="118"/>
      <c r="V27" s="117"/>
    </row>
    <row r="28" spans="1:22">
      <c r="A28" s="11">
        <v>11</v>
      </c>
      <c r="B28" t="s">
        <v>223</v>
      </c>
      <c r="C28">
        <v>1440</v>
      </c>
      <c r="D28">
        <v>1.8103670000000001</v>
      </c>
      <c r="E28">
        <v>5717.3740230000003</v>
      </c>
      <c r="F28">
        <v>21.681125999999999</v>
      </c>
      <c r="G28">
        <v>65.879677000000001</v>
      </c>
      <c r="H28">
        <v>1.8317889999999999</v>
      </c>
      <c r="I28">
        <v>120.66172</v>
      </c>
      <c r="J28">
        <v>4331.9970700000003</v>
      </c>
      <c r="K28">
        <v>12.277697</v>
      </c>
      <c r="L28" t="s">
        <v>223</v>
      </c>
      <c r="M28" s="11">
        <v>11</v>
      </c>
      <c r="N28" s="43">
        <f t="shared" si="1"/>
        <v>120661.72</v>
      </c>
      <c r="O28" s="11"/>
      <c r="P28" s="129"/>
      <c r="Q28" s="129"/>
      <c r="R28" s="106"/>
      <c r="T28" s="118"/>
      <c r="U28" s="118"/>
      <c r="V28" s="117"/>
    </row>
    <row r="29" spans="1:22">
      <c r="A29" s="11">
        <v>10</v>
      </c>
      <c r="B29" t="s">
        <v>224</v>
      </c>
      <c r="C29">
        <v>1440</v>
      </c>
      <c r="D29">
        <v>1.713133</v>
      </c>
      <c r="E29">
        <v>5678.4091799999997</v>
      </c>
      <c r="F29">
        <v>21.615829000000002</v>
      </c>
      <c r="G29">
        <v>65.413016999999996</v>
      </c>
      <c r="H29">
        <v>1.734453</v>
      </c>
      <c r="I29">
        <v>113.41761</v>
      </c>
      <c r="J29">
        <v>4071.9191890000002</v>
      </c>
      <c r="K29">
        <v>12.275591</v>
      </c>
      <c r="L29" t="s">
        <v>224</v>
      </c>
      <c r="M29" s="11">
        <v>10</v>
      </c>
      <c r="N29" s="43">
        <f t="shared" si="1"/>
        <v>113417.61</v>
      </c>
      <c r="O29" s="11"/>
      <c r="P29" s="130"/>
      <c r="Q29" s="129"/>
      <c r="R29" s="106"/>
      <c r="T29" s="118"/>
      <c r="U29" s="118"/>
      <c r="V29" s="117"/>
    </row>
    <row r="30" spans="1:22">
      <c r="A30" s="11">
        <v>9</v>
      </c>
      <c r="B30" t="s">
        <v>225</v>
      </c>
      <c r="C30">
        <v>1439.9995120000001</v>
      </c>
      <c r="D30">
        <v>1.8491679999999999</v>
      </c>
      <c r="E30">
        <v>5637.5639650000003</v>
      </c>
      <c r="F30">
        <v>19.446947000000002</v>
      </c>
      <c r="G30">
        <v>65.655411000000001</v>
      </c>
      <c r="H30">
        <v>1.869615</v>
      </c>
      <c r="I30">
        <v>122.645653</v>
      </c>
      <c r="J30">
        <v>4403.2241210000002</v>
      </c>
      <c r="K30">
        <v>12.304783</v>
      </c>
      <c r="L30" t="s">
        <v>225</v>
      </c>
      <c r="M30" s="11">
        <v>9</v>
      </c>
      <c r="N30" s="43">
        <f t="shared" si="1"/>
        <v>122645.65299999999</v>
      </c>
      <c r="O30" s="11"/>
      <c r="P30" s="130"/>
      <c r="Q30" s="129"/>
      <c r="R30" s="106"/>
      <c r="T30" s="118"/>
      <c r="U30" s="118"/>
      <c r="V30" s="117"/>
    </row>
    <row r="31" spans="1:22">
      <c r="A31" s="11">
        <v>8</v>
      </c>
      <c r="B31" t="s">
        <v>226</v>
      </c>
      <c r="C31">
        <v>1438.416626</v>
      </c>
      <c r="D31">
        <v>1.881796</v>
      </c>
      <c r="E31">
        <v>5672.013672</v>
      </c>
      <c r="F31">
        <v>21.793205</v>
      </c>
      <c r="G31">
        <v>65.274749999999997</v>
      </c>
      <c r="H31">
        <v>1.901575</v>
      </c>
      <c r="I31">
        <v>124.019913</v>
      </c>
      <c r="J31">
        <v>4452.5629879999997</v>
      </c>
      <c r="K31">
        <v>12.273356</v>
      </c>
      <c r="L31" t="s">
        <v>226</v>
      </c>
      <c r="M31" s="11">
        <v>8</v>
      </c>
      <c r="N31" s="43">
        <f t="shared" si="1"/>
        <v>124019.913</v>
      </c>
      <c r="O31" s="11"/>
      <c r="P31" s="130"/>
      <c r="Q31" s="129"/>
      <c r="R31" s="106"/>
      <c r="T31" s="118"/>
      <c r="U31" s="118"/>
      <c r="V31" s="117"/>
    </row>
    <row r="32" spans="1:22">
      <c r="A32" s="21">
        <v>7</v>
      </c>
      <c r="B32" t="s">
        <v>198</v>
      </c>
      <c r="C32">
        <v>1440.0004879999999</v>
      </c>
      <c r="D32">
        <v>1.408161</v>
      </c>
      <c r="E32">
        <v>5533.2192379999997</v>
      </c>
      <c r="F32">
        <v>21.685324000000001</v>
      </c>
      <c r="G32">
        <v>63.559063000000002</v>
      </c>
      <c r="H32">
        <v>1.4356599999999999</v>
      </c>
      <c r="I32">
        <v>91.264770999999996</v>
      </c>
      <c r="J32">
        <v>3276.5878910000001</v>
      </c>
      <c r="K32">
        <v>12.272505000000001</v>
      </c>
      <c r="L32" t="s">
        <v>198</v>
      </c>
      <c r="M32" s="11">
        <v>7</v>
      </c>
      <c r="N32" s="43">
        <f t="shared" si="1"/>
        <v>91264.770999999993</v>
      </c>
      <c r="O32" s="11"/>
      <c r="P32" s="130"/>
      <c r="Q32" s="129"/>
      <c r="R32" s="106"/>
      <c r="T32" s="118"/>
      <c r="U32" s="118"/>
      <c r="V32" s="117"/>
    </row>
    <row r="33" spans="1:22">
      <c r="A33" s="11">
        <v>6</v>
      </c>
      <c r="B33" t="s">
        <v>199</v>
      </c>
      <c r="C33">
        <v>1439.9998780000001</v>
      </c>
      <c r="D33">
        <v>1.38367</v>
      </c>
      <c r="E33">
        <v>5716.5673829999996</v>
      </c>
      <c r="F33">
        <v>21.859102</v>
      </c>
      <c r="G33">
        <v>65.810669000000004</v>
      </c>
      <c r="H33">
        <v>1.4070590000000001</v>
      </c>
      <c r="I33">
        <v>92.569748000000004</v>
      </c>
      <c r="J33">
        <v>3323.4389649999998</v>
      </c>
      <c r="K33">
        <v>12.231785</v>
      </c>
      <c r="L33" t="s">
        <v>199</v>
      </c>
      <c r="M33" s="11">
        <v>6</v>
      </c>
      <c r="N33" s="43">
        <f t="shared" si="1"/>
        <v>92569.748000000007</v>
      </c>
      <c r="O33" s="11"/>
      <c r="P33" s="130"/>
      <c r="Q33" s="129"/>
      <c r="R33" s="106"/>
      <c r="T33" s="118"/>
      <c r="U33" s="118"/>
      <c r="V33" s="117"/>
    </row>
    <row r="34" spans="1:22">
      <c r="A34" s="11">
        <v>5</v>
      </c>
      <c r="B34" t="s">
        <v>200</v>
      </c>
      <c r="C34">
        <v>1439.999634</v>
      </c>
      <c r="D34">
        <v>1.609329</v>
      </c>
      <c r="E34">
        <v>5706.673828</v>
      </c>
      <c r="F34">
        <v>21.857645000000002</v>
      </c>
      <c r="G34">
        <v>65.685646000000006</v>
      </c>
      <c r="H34">
        <v>1.6308389999999999</v>
      </c>
      <c r="I34">
        <v>107.14868199999999</v>
      </c>
      <c r="J34">
        <v>3846.8520509999998</v>
      </c>
      <c r="K34">
        <v>12.253997</v>
      </c>
      <c r="L34" t="s">
        <v>200</v>
      </c>
      <c r="M34" s="11">
        <v>5</v>
      </c>
      <c r="N34" s="43">
        <f t="shared" si="1"/>
        <v>107148.682</v>
      </c>
      <c r="O34" s="11"/>
      <c r="P34" s="130"/>
      <c r="Q34" s="129"/>
      <c r="R34" s="106"/>
      <c r="T34" s="118"/>
      <c r="U34" s="118"/>
      <c r="V34" s="117"/>
    </row>
    <row r="35" spans="1:22">
      <c r="A35" s="11">
        <v>4</v>
      </c>
      <c r="B35" t="s">
        <v>201</v>
      </c>
      <c r="C35">
        <v>1440.0004879999999</v>
      </c>
      <c r="D35">
        <v>1.970386</v>
      </c>
      <c r="E35">
        <v>5711.1884769999997</v>
      </c>
      <c r="F35">
        <v>21.856310000000001</v>
      </c>
      <c r="G35">
        <v>65.742087999999995</v>
      </c>
      <c r="H35">
        <v>1.9887809999999999</v>
      </c>
      <c r="I35">
        <v>130.72335799999999</v>
      </c>
      <c r="J35">
        <v>4693.2299800000001</v>
      </c>
      <c r="K35">
        <v>12.247018000000001</v>
      </c>
      <c r="L35" t="s">
        <v>201</v>
      </c>
      <c r="M35" s="11">
        <v>4</v>
      </c>
      <c r="N35" s="43">
        <f t="shared" si="1"/>
        <v>130723.35799999999</v>
      </c>
      <c r="O35" s="11"/>
      <c r="P35" s="130"/>
      <c r="Q35" s="129"/>
      <c r="R35" s="106"/>
      <c r="T35" s="118"/>
      <c r="U35" s="118"/>
      <c r="V35" s="117"/>
    </row>
    <row r="36" spans="1:22">
      <c r="A36" s="11">
        <v>3</v>
      </c>
      <c r="B36" t="s">
        <v>202</v>
      </c>
      <c r="C36">
        <v>1440</v>
      </c>
      <c r="D36">
        <v>2.0859679999999998</v>
      </c>
      <c r="E36">
        <v>5673.5170900000003</v>
      </c>
      <c r="F36">
        <v>21.846239000000001</v>
      </c>
      <c r="G36">
        <v>65.273719999999997</v>
      </c>
      <c r="H36">
        <v>2.1022430000000001</v>
      </c>
      <c r="I36">
        <v>137.200424</v>
      </c>
      <c r="J36">
        <v>4925.7695309999999</v>
      </c>
      <c r="K36">
        <v>12.270504000000001</v>
      </c>
      <c r="L36" t="s">
        <v>202</v>
      </c>
      <c r="M36" s="11">
        <v>3</v>
      </c>
      <c r="N36" s="43">
        <f t="shared" si="1"/>
        <v>137200.424</v>
      </c>
      <c r="O36" s="11"/>
      <c r="P36" s="130"/>
      <c r="Q36" s="129"/>
      <c r="R36" s="106"/>
      <c r="T36" s="118"/>
      <c r="U36" s="118"/>
      <c r="V36" s="117"/>
    </row>
    <row r="37" spans="1:22">
      <c r="A37" s="11">
        <v>2</v>
      </c>
      <c r="B37" t="s">
        <v>203</v>
      </c>
      <c r="C37">
        <v>1439.9995120000001</v>
      </c>
      <c r="D37">
        <v>1.982065</v>
      </c>
      <c r="E37">
        <v>5661.7841799999997</v>
      </c>
      <c r="F37">
        <v>21.843091999999999</v>
      </c>
      <c r="G37">
        <v>65.125916000000004</v>
      </c>
      <c r="H37">
        <v>1.999188</v>
      </c>
      <c r="I37">
        <v>130.26559399999999</v>
      </c>
      <c r="J37">
        <v>4676.7954099999997</v>
      </c>
      <c r="K37">
        <v>12.258312999999999</v>
      </c>
      <c r="L37" t="s">
        <v>203</v>
      </c>
      <c r="M37" s="11">
        <v>2</v>
      </c>
      <c r="N37" s="43">
        <f t="shared" si="1"/>
        <v>130265.594</v>
      </c>
      <c r="O37" s="11"/>
      <c r="P37" s="130"/>
      <c r="Q37" s="129"/>
      <c r="R37" s="106"/>
      <c r="T37" s="119"/>
      <c r="U37" s="118"/>
      <c r="V37" s="117"/>
    </row>
    <row r="38" spans="1:22">
      <c r="A38" s="11">
        <v>1</v>
      </c>
      <c r="B38" t="s">
        <v>204</v>
      </c>
      <c r="C38">
        <v>1440.0004879999999</v>
      </c>
      <c r="D38">
        <v>1.7717700000000001</v>
      </c>
      <c r="E38">
        <v>5676.2319340000004</v>
      </c>
      <c r="F38">
        <v>22.028929000000002</v>
      </c>
      <c r="G38">
        <v>65.249297999999996</v>
      </c>
      <c r="H38">
        <v>1.793037</v>
      </c>
      <c r="I38">
        <v>117.012512</v>
      </c>
      <c r="J38">
        <v>4200.9833980000003</v>
      </c>
      <c r="K38">
        <v>12.232480000000001</v>
      </c>
      <c r="L38" t="s">
        <v>204</v>
      </c>
      <c r="M38" s="11">
        <v>1</v>
      </c>
      <c r="N38" s="43">
        <f>I38*1000</f>
        <v>117012.512</v>
      </c>
      <c r="O38" s="11"/>
      <c r="P38" s="130"/>
      <c r="Q38" s="129"/>
      <c r="R38" s="106"/>
      <c r="T38" s="119"/>
      <c r="U38" s="118"/>
      <c r="V38" s="117"/>
    </row>
    <row r="39" spans="1:22">
      <c r="A39" s="44"/>
      <c r="B39" s="44"/>
      <c r="C39" s="44"/>
      <c r="D39" s="44"/>
      <c r="E39" s="44"/>
      <c r="F39" s="44"/>
      <c r="G39" s="44"/>
      <c r="H39" s="44"/>
      <c r="I39" s="45"/>
      <c r="J39" s="44"/>
      <c r="K39" s="44"/>
      <c r="L39" s="44"/>
      <c r="M39" s="44"/>
      <c r="N39" s="44"/>
      <c r="O39" s="44"/>
      <c r="P39" s="130"/>
      <c r="Q39" s="129"/>
      <c r="R39" s="128"/>
      <c r="T39" s="119"/>
      <c r="U39" s="118"/>
      <c r="V39" s="117"/>
    </row>
    <row r="40" spans="1:22" ht="15" customHeight="1">
      <c r="A40" s="44"/>
      <c r="B40" s="261" t="s">
        <v>74</v>
      </c>
      <c r="C40" s="261"/>
      <c r="D40" s="262"/>
      <c r="E40" s="46">
        <v>5</v>
      </c>
      <c r="F40" s="47"/>
      <c r="G40" s="47"/>
      <c r="H40" s="47"/>
      <c r="I40" s="45" t="s">
        <v>75</v>
      </c>
      <c r="J40" s="44"/>
      <c r="K40" s="44"/>
      <c r="L40" s="44"/>
      <c r="M40" s="44"/>
      <c r="N40" s="44"/>
      <c r="O40" s="44"/>
      <c r="P40" s="111"/>
      <c r="Q40" s="112"/>
      <c r="R40" s="113"/>
      <c r="T40" s="119"/>
      <c r="U40" s="118"/>
      <c r="V40" s="117"/>
    </row>
    <row r="41" spans="1:22" ht="15" customHeight="1">
      <c r="A41" s="44"/>
      <c r="B41" s="261" t="s">
        <v>76</v>
      </c>
      <c r="C41" s="261"/>
      <c r="D41" s="262"/>
      <c r="E41" s="46">
        <v>0</v>
      </c>
      <c r="F41" s="47"/>
      <c r="G41" s="47"/>
      <c r="H41" s="45"/>
      <c r="I41" s="45" t="s">
        <v>23</v>
      </c>
      <c r="J41" s="48"/>
      <c r="K41" s="49"/>
      <c r="L41" s="49"/>
      <c r="M41" s="44"/>
      <c r="N41" s="44"/>
      <c r="O41" s="44"/>
      <c r="P41" s="114"/>
      <c r="Q41" s="115"/>
      <c r="R41" s="116"/>
      <c r="T41" s="119"/>
      <c r="U41" s="118"/>
      <c r="V41" s="117"/>
    </row>
    <row r="42" spans="1:22" ht="15" customHeight="1">
      <c r="A42" s="44"/>
      <c r="B42" s="261" t="s">
        <v>77</v>
      </c>
      <c r="C42" s="261"/>
      <c r="D42" s="262"/>
      <c r="E42" s="46">
        <f>SUM(E40:E41)</f>
        <v>5</v>
      </c>
      <c r="F42" s="47"/>
      <c r="G42" s="47"/>
      <c r="H42" s="50"/>
      <c r="I42" s="45" t="s">
        <v>78</v>
      </c>
      <c r="J42" s="48" t="s">
        <v>14</v>
      </c>
      <c r="K42" s="49"/>
      <c r="L42" s="49"/>
      <c r="M42" s="44"/>
      <c r="N42" s="44"/>
      <c r="O42" s="44"/>
      <c r="T42" s="119"/>
      <c r="U42" s="118"/>
      <c r="V42" s="117"/>
    </row>
    <row r="43" spans="1:22" ht="15" customHeight="1">
      <c r="A43" s="44"/>
      <c r="B43" s="259" t="s">
        <v>79</v>
      </c>
      <c r="C43" s="259"/>
      <c r="D43" s="260"/>
      <c r="E43" s="46">
        <v>5</v>
      </c>
      <c r="F43" s="47"/>
      <c r="G43" s="47"/>
      <c r="H43" s="50"/>
      <c r="I43" s="45" t="s">
        <v>15</v>
      </c>
      <c r="J43" s="48" t="s">
        <v>16</v>
      </c>
      <c r="K43" s="44"/>
      <c r="L43" s="45" t="s">
        <v>18</v>
      </c>
      <c r="M43" s="44"/>
      <c r="N43" s="51">
        <v>310</v>
      </c>
      <c r="O43" s="44"/>
      <c r="T43" s="119"/>
      <c r="U43" s="118"/>
      <c r="V43" s="117"/>
    </row>
    <row r="44" spans="1:22" ht="15" customHeight="1">
      <c r="A44" s="44"/>
      <c r="B44" s="259" t="s">
        <v>80</v>
      </c>
      <c r="C44" s="259"/>
      <c r="D44" s="260"/>
      <c r="E44" s="46">
        <f>E42-E43</f>
        <v>0</v>
      </c>
      <c r="F44" s="47"/>
      <c r="G44" s="47"/>
      <c r="H44" s="47"/>
      <c r="I44" s="45" t="s">
        <v>81</v>
      </c>
      <c r="J44" s="48" t="s">
        <v>19</v>
      </c>
      <c r="K44" s="44"/>
      <c r="L44" s="44"/>
      <c r="M44" s="44"/>
      <c r="N44" s="44"/>
      <c r="O44" s="44"/>
      <c r="T44" s="117"/>
      <c r="U44" s="117"/>
      <c r="V44" s="117"/>
    </row>
    <row r="45" spans="1:22" ht="15" customHeight="1">
      <c r="A45" s="44"/>
      <c r="B45" s="259" t="s">
        <v>82</v>
      </c>
      <c r="C45" s="259"/>
      <c r="D45" s="260"/>
      <c r="E45" s="52" t="e">
        <f>SUM(#REF!)/1000</f>
        <v>#REF!</v>
      </c>
      <c r="F45" s="53" t="s">
        <v>83</v>
      </c>
      <c r="G45" s="47"/>
      <c r="H45" s="54"/>
      <c r="I45" s="45" t="s">
        <v>84</v>
      </c>
      <c r="J45" s="48" t="s">
        <v>19</v>
      </c>
      <c r="K45" s="48"/>
      <c r="L45" s="48"/>
      <c r="M45" s="48"/>
      <c r="N45" s="48"/>
      <c r="O45" s="48"/>
    </row>
    <row r="46" spans="1:22" ht="15" customHeight="1">
      <c r="A46" s="44"/>
      <c r="B46" s="259" t="s">
        <v>85</v>
      </c>
      <c r="C46" s="259"/>
      <c r="D46" s="260"/>
      <c r="E46" s="52" t="e">
        <f>E44/E45</f>
        <v>#REF!</v>
      </c>
      <c r="F46" s="53" t="s">
        <v>86</v>
      </c>
      <c r="G46" s="54"/>
      <c r="H46" s="54"/>
      <c r="I46" s="45" t="s">
        <v>87</v>
      </c>
      <c r="J46" s="48"/>
      <c r="K46" s="48"/>
      <c r="L46" s="48"/>
      <c r="M46" s="48"/>
      <c r="N46" s="48"/>
      <c r="O46" s="48"/>
    </row>
    <row r="47" spans="1:22" ht="15.75" customHeight="1">
      <c r="A47" s="44"/>
      <c r="B47" s="259" t="s">
        <v>88</v>
      </c>
      <c r="C47" s="259"/>
      <c r="D47" s="260"/>
      <c r="E47" s="52">
        <v>0.05</v>
      </c>
      <c r="F47" s="53" t="s">
        <v>86</v>
      </c>
      <c r="G47" s="54"/>
      <c r="H47" s="54"/>
      <c r="I47" s="45" t="s">
        <v>21</v>
      </c>
      <c r="J47" s="3"/>
      <c r="K47" s="54"/>
      <c r="L47" s="54"/>
      <c r="M47" s="54"/>
      <c r="N47" s="54"/>
      <c r="O47" s="54"/>
    </row>
    <row r="48" spans="1:22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</sheetData>
  <mergeCells count="11">
    <mergeCell ref="P1:P5"/>
    <mergeCell ref="Q1:Q5"/>
    <mergeCell ref="R1:R5"/>
    <mergeCell ref="B46:D46"/>
    <mergeCell ref="B47:D47"/>
    <mergeCell ref="B40:D40"/>
    <mergeCell ref="B41:D41"/>
    <mergeCell ref="B42:D42"/>
    <mergeCell ref="B43:D43"/>
    <mergeCell ref="B44:D44"/>
    <mergeCell ref="B45:D45"/>
  </mergeCells>
  <pageMargins left="0.7" right="0.7" top="0.75" bottom="0.75" header="0.3" footer="0.3"/>
  <pageSetup scale="4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9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85546875" bestFit="1" customWidth="1"/>
    <col min="5" max="7" width="11.1406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3" width="8" bestFit="1" customWidth="1"/>
    <col min="14" max="14" width="7.85546875" bestFit="1" customWidth="1"/>
    <col min="15" max="15" width="8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855468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8" t="s">
        <v>127</v>
      </c>
      <c r="X1" s="298" t="s">
        <v>128</v>
      </c>
      <c r="Y1" s="299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8"/>
      <c r="X2" s="298"/>
      <c r="Y2" s="299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8"/>
      <c r="X3" s="298"/>
      <c r="Y3" s="299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8"/>
      <c r="X4" s="298"/>
      <c r="Y4" s="29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8"/>
      <c r="X5" s="298"/>
      <c r="Y5" s="299"/>
    </row>
    <row r="6" spans="1:25">
      <c r="A6" s="21">
        <v>32</v>
      </c>
      <c r="D6">
        <v>1430</v>
      </c>
      <c r="T6" s="22">
        <v>31</v>
      </c>
      <c r="U6" s="23">
        <f>D6-D7</f>
        <v>0</v>
      </c>
      <c r="V6" s="4"/>
      <c r="W6" s="239"/>
      <c r="X6" s="239"/>
      <c r="Y6" s="248"/>
    </row>
    <row r="7" spans="1:25">
      <c r="A7" s="21">
        <v>31</v>
      </c>
      <c r="D7">
        <v>1430</v>
      </c>
      <c r="T7" s="22">
        <v>30</v>
      </c>
      <c r="U7" s="23">
        <f>D7-D8</f>
        <v>0</v>
      </c>
      <c r="V7" s="24">
        <v>1</v>
      </c>
      <c r="W7" s="122"/>
      <c r="X7" s="122"/>
      <c r="Y7" s="106">
        <f t="shared" ref="Y7:Y36" si="0">((X7*100)/D7)-100</f>
        <v>-100</v>
      </c>
    </row>
    <row r="8" spans="1:25">
      <c r="A8" s="16">
        <v>30</v>
      </c>
      <c r="D8">
        <v>1430</v>
      </c>
      <c r="T8" s="16">
        <v>29</v>
      </c>
      <c r="U8" s="23">
        <f>D8-D9</f>
        <v>0</v>
      </c>
      <c r="V8" s="4"/>
      <c r="W8" s="101"/>
      <c r="X8" s="101"/>
      <c r="Y8" s="237">
        <f t="shared" si="0"/>
        <v>-100</v>
      </c>
    </row>
    <row r="9" spans="1:25" s="25" customFormat="1">
      <c r="A9" s="21">
        <v>29</v>
      </c>
      <c r="B9" t="s">
        <v>269</v>
      </c>
      <c r="C9" t="s">
        <v>13</v>
      </c>
      <c r="D9">
        <v>1430</v>
      </c>
      <c r="E9">
        <v>205</v>
      </c>
      <c r="F9">
        <v>7.235201</v>
      </c>
      <c r="G9">
        <v>0</v>
      </c>
      <c r="H9">
        <v>86.677999999999997</v>
      </c>
      <c r="I9">
        <v>14.6</v>
      </c>
      <c r="J9">
        <v>0</v>
      </c>
      <c r="K9">
        <v>0</v>
      </c>
      <c r="L9">
        <v>1.0145</v>
      </c>
      <c r="M9">
        <v>85.483000000000004</v>
      </c>
      <c r="N9">
        <v>88.492000000000004</v>
      </c>
      <c r="O9">
        <v>86.373999999999995</v>
      </c>
      <c r="P9">
        <v>5.6</v>
      </c>
      <c r="Q9">
        <v>25.1</v>
      </c>
      <c r="R9">
        <v>10.7</v>
      </c>
      <c r="S9">
        <v>5.9</v>
      </c>
      <c r="T9" s="22">
        <v>28</v>
      </c>
      <c r="U9" s="23">
        <f t="shared" ref="U9:U36" si="1">D9-D10</f>
        <v>0</v>
      </c>
      <c r="V9" s="24">
        <v>29</v>
      </c>
      <c r="W9" s="101"/>
      <c r="X9" s="101"/>
      <c r="Y9" s="237">
        <f t="shared" si="0"/>
        <v>-100</v>
      </c>
    </row>
    <row r="10" spans="1:25">
      <c r="A10" s="16">
        <v>28</v>
      </c>
      <c r="B10" t="s">
        <v>270</v>
      </c>
      <c r="C10" t="s">
        <v>13</v>
      </c>
      <c r="D10">
        <v>1430</v>
      </c>
      <c r="E10">
        <v>205</v>
      </c>
      <c r="F10">
        <v>7.2207229999999996</v>
      </c>
      <c r="G10">
        <v>0</v>
      </c>
      <c r="H10">
        <v>86.980999999999995</v>
      </c>
      <c r="I10">
        <v>15.8</v>
      </c>
      <c r="J10">
        <v>0</v>
      </c>
      <c r="K10">
        <v>0</v>
      </c>
      <c r="L10">
        <v>1.0145</v>
      </c>
      <c r="M10">
        <v>85.593000000000004</v>
      </c>
      <c r="N10">
        <v>88.619</v>
      </c>
      <c r="O10">
        <v>86.185000000000002</v>
      </c>
      <c r="P10">
        <v>8.9</v>
      </c>
      <c r="Q10">
        <v>27.3</v>
      </c>
      <c r="R10">
        <v>11</v>
      </c>
      <c r="S10">
        <v>5.9</v>
      </c>
      <c r="T10" s="16">
        <v>27</v>
      </c>
      <c r="U10" s="23">
        <f t="shared" si="1"/>
        <v>0</v>
      </c>
      <c r="V10" s="16"/>
      <c r="W10" s="101"/>
      <c r="X10" s="101"/>
      <c r="Y10" s="237">
        <f t="shared" si="0"/>
        <v>-100</v>
      </c>
    </row>
    <row r="11" spans="1:25">
      <c r="A11" s="16">
        <v>27</v>
      </c>
      <c r="B11" t="s">
        <v>271</v>
      </c>
      <c r="C11" t="s">
        <v>13</v>
      </c>
      <c r="D11">
        <v>1430</v>
      </c>
      <c r="E11">
        <v>205</v>
      </c>
      <c r="F11">
        <v>7.235754</v>
      </c>
      <c r="G11">
        <v>0</v>
      </c>
      <c r="H11">
        <v>86.846999999999994</v>
      </c>
      <c r="I11">
        <v>14.2</v>
      </c>
      <c r="J11">
        <v>0</v>
      </c>
      <c r="K11">
        <v>0</v>
      </c>
      <c r="L11">
        <v>1.0145999999999999</v>
      </c>
      <c r="M11">
        <v>85.34</v>
      </c>
      <c r="N11">
        <v>88.168999999999997</v>
      </c>
      <c r="O11">
        <v>86.341999999999999</v>
      </c>
      <c r="P11">
        <v>7</v>
      </c>
      <c r="Q11">
        <v>22.4</v>
      </c>
      <c r="R11">
        <v>10.6</v>
      </c>
      <c r="S11">
        <v>5.91</v>
      </c>
      <c r="T11" s="16">
        <v>26</v>
      </c>
      <c r="U11" s="23">
        <f t="shared" si="1"/>
        <v>0</v>
      </c>
      <c r="V11" s="16"/>
      <c r="W11" s="101"/>
      <c r="X11" s="101"/>
      <c r="Y11" s="237">
        <f t="shared" si="0"/>
        <v>-100</v>
      </c>
    </row>
    <row r="12" spans="1:25">
      <c r="A12" s="16">
        <v>26</v>
      </c>
      <c r="B12" t="s">
        <v>272</v>
      </c>
      <c r="C12" t="s">
        <v>13</v>
      </c>
      <c r="D12">
        <v>1430</v>
      </c>
      <c r="E12">
        <v>205</v>
      </c>
      <c r="F12">
        <v>7.2213229999999999</v>
      </c>
      <c r="G12">
        <v>0</v>
      </c>
      <c r="H12">
        <v>88.015000000000001</v>
      </c>
      <c r="I12">
        <v>14.3</v>
      </c>
      <c r="J12">
        <v>0</v>
      </c>
      <c r="K12">
        <v>0</v>
      </c>
      <c r="L12">
        <v>1.0144</v>
      </c>
      <c r="M12">
        <v>86.346000000000004</v>
      </c>
      <c r="N12">
        <v>89.444999999999993</v>
      </c>
      <c r="O12">
        <v>86.561000000000007</v>
      </c>
      <c r="P12">
        <v>8.4</v>
      </c>
      <c r="Q12">
        <v>24.9</v>
      </c>
      <c r="R12">
        <v>11.6</v>
      </c>
      <c r="S12">
        <v>5.91</v>
      </c>
      <c r="T12" s="16">
        <v>25</v>
      </c>
      <c r="U12" s="23">
        <f t="shared" si="1"/>
        <v>0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t="s">
        <v>273</v>
      </c>
      <c r="C13" t="s">
        <v>13</v>
      </c>
      <c r="D13">
        <v>1430</v>
      </c>
      <c r="E13">
        <v>205</v>
      </c>
      <c r="F13">
        <v>7.2611790000000003</v>
      </c>
      <c r="G13">
        <v>0</v>
      </c>
      <c r="H13">
        <v>86.72</v>
      </c>
      <c r="I13">
        <v>12.5</v>
      </c>
      <c r="J13">
        <v>0</v>
      </c>
      <c r="K13">
        <v>0</v>
      </c>
      <c r="L13">
        <v>1.0146999999999999</v>
      </c>
      <c r="M13">
        <v>84.858000000000004</v>
      </c>
      <c r="N13">
        <v>89.51</v>
      </c>
      <c r="O13">
        <v>86.378</v>
      </c>
      <c r="P13">
        <v>7.9</v>
      </c>
      <c r="Q13">
        <v>19.7</v>
      </c>
      <c r="R13">
        <v>9.8000000000000007</v>
      </c>
      <c r="S13">
        <v>5.9</v>
      </c>
      <c r="T13" s="16">
        <v>24</v>
      </c>
      <c r="U13" s="23">
        <f t="shared" si="1"/>
        <v>0</v>
      </c>
      <c r="V13" s="16"/>
      <c r="W13" s="101"/>
      <c r="X13" s="101"/>
      <c r="Y13" s="237">
        <f t="shared" si="0"/>
        <v>-100</v>
      </c>
    </row>
    <row r="14" spans="1:25">
      <c r="A14" s="16">
        <v>24</v>
      </c>
      <c r="B14" t="s">
        <v>274</v>
      </c>
      <c r="C14" t="s">
        <v>13</v>
      </c>
      <c r="D14">
        <v>1430</v>
      </c>
      <c r="E14">
        <v>205</v>
      </c>
      <c r="F14">
        <v>7.2360879999999996</v>
      </c>
      <c r="G14">
        <v>0</v>
      </c>
      <c r="H14">
        <v>85.679000000000002</v>
      </c>
      <c r="I14">
        <v>14.9</v>
      </c>
      <c r="J14">
        <v>0</v>
      </c>
      <c r="K14">
        <v>0</v>
      </c>
      <c r="L14">
        <v>1.0145</v>
      </c>
      <c r="M14">
        <v>82.409000000000006</v>
      </c>
      <c r="N14">
        <v>88.66</v>
      </c>
      <c r="O14">
        <v>86.602000000000004</v>
      </c>
      <c r="P14">
        <v>8.3000000000000007</v>
      </c>
      <c r="Q14">
        <v>22.4</v>
      </c>
      <c r="R14">
        <v>11.4</v>
      </c>
      <c r="S14">
        <v>5.92</v>
      </c>
      <c r="T14" s="16">
        <v>23</v>
      </c>
      <c r="U14" s="23">
        <f t="shared" si="1"/>
        <v>0</v>
      </c>
      <c r="V14" s="16"/>
      <c r="W14" s="101"/>
      <c r="X14" s="101"/>
      <c r="Y14" s="237">
        <f t="shared" si="0"/>
        <v>-100</v>
      </c>
    </row>
    <row r="15" spans="1:25">
      <c r="A15" s="16">
        <v>23</v>
      </c>
      <c r="B15" t="s">
        <v>275</v>
      </c>
      <c r="C15" t="s">
        <v>13</v>
      </c>
      <c r="D15">
        <v>1430</v>
      </c>
      <c r="E15">
        <v>205</v>
      </c>
      <c r="F15">
        <v>7.3326859999999998</v>
      </c>
      <c r="G15">
        <v>0</v>
      </c>
      <c r="H15">
        <v>88.796000000000006</v>
      </c>
      <c r="I15">
        <v>16.7</v>
      </c>
      <c r="J15">
        <v>0</v>
      </c>
      <c r="K15">
        <v>0</v>
      </c>
      <c r="L15">
        <v>1.0145</v>
      </c>
      <c r="M15">
        <v>86.766999999999996</v>
      </c>
      <c r="N15">
        <v>90.055000000000007</v>
      </c>
      <c r="O15">
        <v>88.387</v>
      </c>
      <c r="P15">
        <v>10.7</v>
      </c>
      <c r="Q15">
        <v>27</v>
      </c>
      <c r="R15">
        <v>12.8</v>
      </c>
      <c r="S15">
        <v>5.91</v>
      </c>
      <c r="T15" s="16">
        <v>22</v>
      </c>
      <c r="U15" s="23">
        <f t="shared" si="1"/>
        <v>0</v>
      </c>
      <c r="V15" s="16"/>
      <c r="W15" s="122"/>
      <c r="X15" s="122"/>
      <c r="Y15" s="237">
        <f t="shared" si="0"/>
        <v>-100</v>
      </c>
    </row>
    <row r="16" spans="1:25" s="25" customFormat="1">
      <c r="A16" s="21">
        <v>22</v>
      </c>
      <c r="B16" t="s">
        <v>276</v>
      </c>
      <c r="C16" t="s">
        <v>13</v>
      </c>
      <c r="D16">
        <v>1430</v>
      </c>
      <c r="E16">
        <v>205</v>
      </c>
      <c r="F16">
        <v>7.2619720000000001</v>
      </c>
      <c r="G16">
        <v>0</v>
      </c>
      <c r="H16">
        <v>89.268000000000001</v>
      </c>
      <c r="I16">
        <v>15.4</v>
      </c>
      <c r="J16">
        <v>0</v>
      </c>
      <c r="K16">
        <v>0</v>
      </c>
      <c r="L16">
        <v>1.0144</v>
      </c>
      <c r="M16">
        <v>86.668999999999997</v>
      </c>
      <c r="N16">
        <v>91.147000000000006</v>
      </c>
      <c r="O16">
        <v>87.350999999999999</v>
      </c>
      <c r="P16">
        <v>6.9</v>
      </c>
      <c r="Q16">
        <v>26.3</v>
      </c>
      <c r="R16">
        <v>12.2</v>
      </c>
      <c r="S16">
        <v>5.93</v>
      </c>
      <c r="T16" s="22">
        <v>21</v>
      </c>
      <c r="U16" s="23">
        <f t="shared" si="1"/>
        <v>0</v>
      </c>
      <c r="V16" s="24">
        <v>22</v>
      </c>
      <c r="W16" s="109"/>
      <c r="X16" s="109"/>
      <c r="Y16" s="237">
        <f t="shared" si="0"/>
        <v>-100</v>
      </c>
    </row>
    <row r="17" spans="1:25">
      <c r="A17" s="16">
        <v>21</v>
      </c>
      <c r="B17" t="s">
        <v>277</v>
      </c>
      <c r="C17" t="s">
        <v>13</v>
      </c>
      <c r="D17">
        <v>1430</v>
      </c>
      <c r="E17">
        <v>205</v>
      </c>
      <c r="F17">
        <v>7.5088369999999998</v>
      </c>
      <c r="G17">
        <v>0</v>
      </c>
      <c r="H17">
        <v>89.247</v>
      </c>
      <c r="I17">
        <v>17.7</v>
      </c>
      <c r="J17">
        <v>0</v>
      </c>
      <c r="K17">
        <v>0</v>
      </c>
      <c r="L17">
        <v>1.0149999999999999</v>
      </c>
      <c r="M17">
        <v>86.338999999999999</v>
      </c>
      <c r="N17">
        <v>91.507999999999996</v>
      </c>
      <c r="O17">
        <v>90.558999999999997</v>
      </c>
      <c r="P17">
        <v>9.8000000000000007</v>
      </c>
      <c r="Q17">
        <v>29.3</v>
      </c>
      <c r="R17">
        <v>12.1</v>
      </c>
      <c r="S17">
        <v>5.92</v>
      </c>
      <c r="T17" s="16">
        <v>20</v>
      </c>
      <c r="U17" s="23">
        <f t="shared" si="1"/>
        <v>0</v>
      </c>
      <c r="V17" s="16"/>
      <c r="W17" s="109"/>
      <c r="X17" s="109"/>
      <c r="Y17" s="237">
        <f t="shared" si="0"/>
        <v>-100</v>
      </c>
    </row>
    <row r="18" spans="1:25">
      <c r="A18" s="16">
        <v>20</v>
      </c>
      <c r="B18" t="s">
        <v>278</v>
      </c>
      <c r="C18" t="s">
        <v>13</v>
      </c>
      <c r="D18">
        <v>1430</v>
      </c>
      <c r="E18">
        <v>205</v>
      </c>
      <c r="F18">
        <v>7.3093510000000004</v>
      </c>
      <c r="G18">
        <v>0</v>
      </c>
      <c r="H18">
        <v>87.984999999999999</v>
      </c>
      <c r="I18">
        <v>16.5</v>
      </c>
      <c r="J18">
        <v>0</v>
      </c>
      <c r="K18">
        <v>0</v>
      </c>
      <c r="L18">
        <v>1.0146999999999999</v>
      </c>
      <c r="M18">
        <v>60.572000000000003</v>
      </c>
      <c r="N18">
        <v>93.893000000000001</v>
      </c>
      <c r="O18">
        <v>87.391000000000005</v>
      </c>
      <c r="P18">
        <v>6.5</v>
      </c>
      <c r="Q18">
        <v>30.8</v>
      </c>
      <c r="R18">
        <v>10.9</v>
      </c>
      <c r="S18">
        <v>5.92</v>
      </c>
      <c r="T18" s="16">
        <v>19</v>
      </c>
      <c r="U18" s="23">
        <f t="shared" si="1"/>
        <v>0</v>
      </c>
      <c r="V18" s="16"/>
      <c r="W18" s="109"/>
      <c r="X18" s="109"/>
      <c r="Y18" s="237">
        <f t="shared" si="0"/>
        <v>-100</v>
      </c>
    </row>
    <row r="19" spans="1:25">
      <c r="A19" s="16">
        <v>19</v>
      </c>
      <c r="B19" t="s">
        <v>279</v>
      </c>
      <c r="C19" t="s">
        <v>13</v>
      </c>
      <c r="D19">
        <v>1430</v>
      </c>
      <c r="E19">
        <v>205</v>
      </c>
      <c r="F19">
        <v>7.462961</v>
      </c>
      <c r="G19">
        <v>0</v>
      </c>
      <c r="H19">
        <v>89.456000000000003</v>
      </c>
      <c r="I19">
        <v>16.399999999999999</v>
      </c>
      <c r="J19">
        <v>0.1</v>
      </c>
      <c r="K19">
        <v>0.9</v>
      </c>
      <c r="L19">
        <v>1.0146999999999999</v>
      </c>
      <c r="M19">
        <v>86.394000000000005</v>
      </c>
      <c r="N19">
        <v>92.540999999999997</v>
      </c>
      <c r="O19">
        <v>90.331999999999994</v>
      </c>
      <c r="P19">
        <v>7.6</v>
      </c>
      <c r="Q19">
        <v>28.8</v>
      </c>
      <c r="R19">
        <v>13.4</v>
      </c>
      <c r="S19">
        <v>5.93</v>
      </c>
      <c r="T19" s="16">
        <v>18</v>
      </c>
      <c r="U19" s="23">
        <f t="shared" si="1"/>
        <v>4</v>
      </c>
      <c r="V19" s="16"/>
      <c r="W19" s="109"/>
      <c r="X19" s="109"/>
      <c r="Y19" s="237">
        <f t="shared" si="0"/>
        <v>-100</v>
      </c>
    </row>
    <row r="20" spans="1:25">
      <c r="A20" s="16">
        <v>18</v>
      </c>
      <c r="B20" t="s">
        <v>280</v>
      </c>
      <c r="C20" t="s">
        <v>13</v>
      </c>
      <c r="D20">
        <v>1426</v>
      </c>
      <c r="E20">
        <v>204</v>
      </c>
      <c r="F20">
        <v>7.3877949999999997</v>
      </c>
      <c r="G20">
        <v>0</v>
      </c>
      <c r="H20">
        <v>89.224000000000004</v>
      </c>
      <c r="I20">
        <v>15.7</v>
      </c>
      <c r="J20">
        <v>1.7</v>
      </c>
      <c r="K20">
        <v>13.2</v>
      </c>
      <c r="L20">
        <v>1.0146999999999999</v>
      </c>
      <c r="M20">
        <v>85.433000000000007</v>
      </c>
      <c r="N20">
        <v>91.617999999999995</v>
      </c>
      <c r="O20">
        <v>88.927999999999997</v>
      </c>
      <c r="P20">
        <v>6.7</v>
      </c>
      <c r="Q20">
        <v>26.1</v>
      </c>
      <c r="R20">
        <v>12.2</v>
      </c>
      <c r="S20">
        <v>5.92</v>
      </c>
      <c r="T20" s="16">
        <v>17</v>
      </c>
      <c r="U20" s="23">
        <f t="shared" si="1"/>
        <v>38</v>
      </c>
      <c r="V20" s="16"/>
      <c r="W20" s="109"/>
      <c r="X20" s="109"/>
      <c r="Y20" s="237">
        <f t="shared" si="0"/>
        <v>-100</v>
      </c>
    </row>
    <row r="21" spans="1:25">
      <c r="A21" s="16">
        <v>17</v>
      </c>
      <c r="B21" t="s">
        <v>281</v>
      </c>
      <c r="C21" t="s">
        <v>13</v>
      </c>
      <c r="D21">
        <v>1388</v>
      </c>
      <c r="E21">
        <v>199</v>
      </c>
      <c r="F21">
        <v>7.2007430000000001</v>
      </c>
      <c r="G21">
        <v>0</v>
      </c>
      <c r="H21">
        <v>87.807000000000002</v>
      </c>
      <c r="I21">
        <v>15.7</v>
      </c>
      <c r="J21">
        <v>4.4000000000000004</v>
      </c>
      <c r="K21">
        <v>29</v>
      </c>
      <c r="L21">
        <v>1.014</v>
      </c>
      <c r="M21">
        <v>84.87</v>
      </c>
      <c r="N21">
        <v>90.001000000000005</v>
      </c>
      <c r="O21">
        <v>87.134</v>
      </c>
      <c r="P21">
        <v>8</v>
      </c>
      <c r="Q21">
        <v>26.5</v>
      </c>
      <c r="R21">
        <v>14.2</v>
      </c>
      <c r="S21">
        <v>5.92</v>
      </c>
      <c r="T21" s="16">
        <v>16</v>
      </c>
      <c r="U21" s="23">
        <f t="shared" si="1"/>
        <v>104</v>
      </c>
      <c r="V21" s="16"/>
      <c r="W21" s="109"/>
      <c r="X21" s="109"/>
      <c r="Y21" s="237">
        <f t="shared" si="0"/>
        <v>-100</v>
      </c>
    </row>
    <row r="22" spans="1:25">
      <c r="A22" s="16">
        <v>16</v>
      </c>
      <c r="B22" t="s">
        <v>235</v>
      </c>
      <c r="C22" t="s">
        <v>13</v>
      </c>
      <c r="D22">
        <v>1284</v>
      </c>
      <c r="E22">
        <v>184</v>
      </c>
      <c r="F22">
        <v>7.2840470000000002</v>
      </c>
      <c r="G22">
        <v>0</v>
      </c>
      <c r="H22">
        <v>88.307000000000002</v>
      </c>
      <c r="I22">
        <v>17</v>
      </c>
      <c r="J22">
        <v>4.4000000000000004</v>
      </c>
      <c r="K22">
        <v>26.3</v>
      </c>
      <c r="L22">
        <v>1.0144</v>
      </c>
      <c r="M22">
        <v>85.296000000000006</v>
      </c>
      <c r="N22">
        <v>91.495999999999995</v>
      </c>
      <c r="O22">
        <v>87.760999999999996</v>
      </c>
      <c r="P22">
        <v>9.1999999999999993</v>
      </c>
      <c r="Q22">
        <v>28.5</v>
      </c>
      <c r="R22">
        <v>12.6</v>
      </c>
      <c r="S22">
        <v>5.92</v>
      </c>
      <c r="T22" s="16">
        <v>15</v>
      </c>
      <c r="U22" s="23">
        <f t="shared" si="1"/>
        <v>103</v>
      </c>
      <c r="V22" s="16"/>
      <c r="W22" s="109"/>
      <c r="X22" s="109"/>
      <c r="Y22" s="237">
        <f t="shared" si="0"/>
        <v>-100</v>
      </c>
    </row>
    <row r="23" spans="1:25" s="25" customFormat="1">
      <c r="A23" s="21">
        <v>15</v>
      </c>
      <c r="B23" t="s">
        <v>236</v>
      </c>
      <c r="C23" t="s">
        <v>13</v>
      </c>
      <c r="D23">
        <v>1181</v>
      </c>
      <c r="E23">
        <v>170</v>
      </c>
      <c r="F23">
        <v>7.3575520000000001</v>
      </c>
      <c r="G23">
        <v>0</v>
      </c>
      <c r="H23">
        <v>91.522999999999996</v>
      </c>
      <c r="I23">
        <v>14.9</v>
      </c>
      <c r="J23">
        <v>1.4</v>
      </c>
      <c r="K23">
        <v>27.7</v>
      </c>
      <c r="L23">
        <v>1.0144</v>
      </c>
      <c r="M23">
        <v>88.91</v>
      </c>
      <c r="N23">
        <v>93.409000000000006</v>
      </c>
      <c r="O23">
        <v>89.102000000000004</v>
      </c>
      <c r="P23">
        <v>6.7</v>
      </c>
      <c r="Q23">
        <v>27.7</v>
      </c>
      <c r="R23">
        <v>13.9</v>
      </c>
      <c r="S23">
        <v>5.93</v>
      </c>
      <c r="T23" s="22">
        <v>14</v>
      </c>
      <c r="U23" s="23">
        <f t="shared" si="1"/>
        <v>35</v>
      </c>
      <c r="V23" s="24">
        <v>15</v>
      </c>
      <c r="W23" s="109"/>
      <c r="X23" s="109"/>
      <c r="Y23" s="237">
        <f t="shared" si="0"/>
        <v>-100</v>
      </c>
    </row>
    <row r="24" spans="1:25">
      <c r="A24" s="16">
        <v>14</v>
      </c>
      <c r="B24" t="s">
        <v>237</v>
      </c>
      <c r="C24" t="s">
        <v>13</v>
      </c>
      <c r="D24">
        <v>1146</v>
      </c>
      <c r="E24">
        <v>165</v>
      </c>
      <c r="F24">
        <v>7.5899799999999997</v>
      </c>
      <c r="G24">
        <v>0</v>
      </c>
      <c r="H24">
        <v>91.834000000000003</v>
      </c>
      <c r="I24">
        <v>16.5</v>
      </c>
      <c r="J24">
        <v>0</v>
      </c>
      <c r="K24">
        <v>0</v>
      </c>
      <c r="L24">
        <v>1.0150999999999999</v>
      </c>
      <c r="M24">
        <v>90.316000000000003</v>
      </c>
      <c r="N24">
        <v>94.015000000000001</v>
      </c>
      <c r="O24">
        <v>91.715999999999994</v>
      </c>
      <c r="P24">
        <v>11.1</v>
      </c>
      <c r="Q24">
        <v>28.4</v>
      </c>
      <c r="R24">
        <v>12.5</v>
      </c>
      <c r="S24">
        <v>5.92</v>
      </c>
      <c r="T24" s="16">
        <v>13</v>
      </c>
      <c r="U24" s="23">
        <f t="shared" si="1"/>
        <v>0</v>
      </c>
      <c r="V24" s="16"/>
      <c r="W24" s="109"/>
      <c r="X24" s="109"/>
      <c r="Y24" s="237">
        <f t="shared" si="0"/>
        <v>-100</v>
      </c>
    </row>
    <row r="25" spans="1:25">
      <c r="A25" s="16">
        <v>13</v>
      </c>
      <c r="B25" t="s">
        <v>238</v>
      </c>
      <c r="C25" t="s">
        <v>13</v>
      </c>
      <c r="D25">
        <v>1146</v>
      </c>
      <c r="E25">
        <v>165</v>
      </c>
      <c r="F25">
        <v>7.600549</v>
      </c>
      <c r="G25">
        <v>0</v>
      </c>
      <c r="H25">
        <v>91.415999999999997</v>
      </c>
      <c r="I25">
        <v>14.8</v>
      </c>
      <c r="J25">
        <v>0.3</v>
      </c>
      <c r="K25">
        <v>2.6</v>
      </c>
      <c r="L25">
        <v>1.0152000000000001</v>
      </c>
      <c r="M25">
        <v>89.293000000000006</v>
      </c>
      <c r="N25">
        <v>94.152000000000001</v>
      </c>
      <c r="O25">
        <v>91.760999999999996</v>
      </c>
      <c r="P25">
        <v>9.3000000000000007</v>
      </c>
      <c r="Q25">
        <v>25.4</v>
      </c>
      <c r="R25">
        <v>12.3</v>
      </c>
      <c r="S25">
        <v>5.92</v>
      </c>
      <c r="T25" s="16">
        <v>12</v>
      </c>
      <c r="U25" s="23">
        <f t="shared" si="1"/>
        <v>7</v>
      </c>
      <c r="V25" s="16"/>
      <c r="W25" s="109"/>
      <c r="X25" s="109"/>
      <c r="Y25" s="237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1139</v>
      </c>
      <c r="E26">
        <v>164</v>
      </c>
      <c r="F26">
        <v>7.4435460000000004</v>
      </c>
      <c r="G26">
        <v>0</v>
      </c>
      <c r="H26">
        <v>89.135999999999996</v>
      </c>
      <c r="I26">
        <v>13.1</v>
      </c>
      <c r="J26">
        <v>3.7</v>
      </c>
      <c r="K26">
        <v>13.7</v>
      </c>
      <c r="L26">
        <v>1.0148999999999999</v>
      </c>
      <c r="M26">
        <v>85.867999999999995</v>
      </c>
      <c r="N26">
        <v>92.408000000000001</v>
      </c>
      <c r="O26">
        <v>89.453000000000003</v>
      </c>
      <c r="P26">
        <v>8.8000000000000007</v>
      </c>
      <c r="Q26">
        <v>19.3</v>
      </c>
      <c r="R26">
        <v>11.6</v>
      </c>
      <c r="S26">
        <v>5.94</v>
      </c>
      <c r="T26" s="16">
        <v>11</v>
      </c>
      <c r="U26" s="23">
        <f t="shared" si="1"/>
        <v>87</v>
      </c>
      <c r="V26" s="16"/>
      <c r="W26" s="109"/>
      <c r="X26" s="109"/>
      <c r="Y26" s="237">
        <f t="shared" si="0"/>
        <v>-100</v>
      </c>
    </row>
    <row r="27" spans="1:25">
      <c r="A27" s="16">
        <v>11</v>
      </c>
      <c r="B27" t="s">
        <v>195</v>
      </c>
      <c r="C27" t="s">
        <v>13</v>
      </c>
      <c r="D27">
        <v>1052</v>
      </c>
      <c r="E27">
        <v>152</v>
      </c>
      <c r="F27">
        <v>7.1896199999999997</v>
      </c>
      <c r="G27">
        <v>0</v>
      </c>
      <c r="H27">
        <v>89.86</v>
      </c>
      <c r="I27">
        <v>13.2</v>
      </c>
      <c r="J27">
        <v>3</v>
      </c>
      <c r="K27">
        <v>27.6</v>
      </c>
      <c r="L27">
        <v>1.0143</v>
      </c>
      <c r="M27">
        <v>86.006</v>
      </c>
      <c r="N27">
        <v>92.451999999999998</v>
      </c>
      <c r="O27">
        <v>86.19</v>
      </c>
      <c r="P27">
        <v>8.1</v>
      </c>
      <c r="Q27">
        <v>20.5</v>
      </c>
      <c r="R27">
        <v>12.1</v>
      </c>
      <c r="S27">
        <v>5.93</v>
      </c>
      <c r="T27" s="16">
        <v>10</v>
      </c>
      <c r="U27" s="23">
        <f t="shared" si="1"/>
        <v>72</v>
      </c>
      <c r="V27" s="16"/>
      <c r="W27" s="109"/>
      <c r="X27" s="109"/>
      <c r="Y27" s="237">
        <f t="shared" si="0"/>
        <v>-100</v>
      </c>
    </row>
    <row r="28" spans="1:25">
      <c r="A28" s="16">
        <v>10</v>
      </c>
      <c r="B28" t="s">
        <v>239</v>
      </c>
      <c r="C28" t="s">
        <v>13</v>
      </c>
      <c r="D28">
        <v>980</v>
      </c>
      <c r="E28">
        <v>142</v>
      </c>
      <c r="F28">
        <v>7.4062830000000002</v>
      </c>
      <c r="G28">
        <v>0</v>
      </c>
      <c r="H28">
        <v>88.932000000000002</v>
      </c>
      <c r="I28">
        <v>13.9</v>
      </c>
      <c r="J28">
        <v>4.5</v>
      </c>
      <c r="K28">
        <v>27.9</v>
      </c>
      <c r="L28">
        <v>1.0147999999999999</v>
      </c>
      <c r="M28">
        <v>85.650999999999996</v>
      </c>
      <c r="N28">
        <v>92.436000000000007</v>
      </c>
      <c r="O28">
        <v>89.009</v>
      </c>
      <c r="P28">
        <v>7.6</v>
      </c>
      <c r="Q28">
        <v>23</v>
      </c>
      <c r="R28">
        <v>11.9</v>
      </c>
      <c r="S28">
        <v>5.93</v>
      </c>
      <c r="T28" s="16">
        <v>9</v>
      </c>
      <c r="U28" s="23">
        <f t="shared" si="1"/>
        <v>105</v>
      </c>
      <c r="V28" s="16"/>
      <c r="W28" s="109"/>
      <c r="X28" s="109"/>
      <c r="Y28" s="237">
        <f t="shared" si="0"/>
        <v>-100</v>
      </c>
    </row>
    <row r="29" spans="1:25">
      <c r="A29" s="16">
        <v>9</v>
      </c>
      <c r="B29" t="s">
        <v>240</v>
      </c>
      <c r="C29" t="s">
        <v>13</v>
      </c>
      <c r="D29">
        <v>875</v>
      </c>
      <c r="E29">
        <v>128</v>
      </c>
      <c r="F29">
        <v>7.3197279999999996</v>
      </c>
      <c r="G29">
        <v>0</v>
      </c>
      <c r="H29">
        <v>88.790999999999997</v>
      </c>
      <c r="I29">
        <v>14.1</v>
      </c>
      <c r="J29">
        <v>4.8</v>
      </c>
      <c r="K29">
        <v>29.2</v>
      </c>
      <c r="L29">
        <v>1.0143</v>
      </c>
      <c r="M29">
        <v>85.581999999999994</v>
      </c>
      <c r="N29">
        <v>91.801000000000002</v>
      </c>
      <c r="O29">
        <v>88.682000000000002</v>
      </c>
      <c r="P29">
        <v>6.7</v>
      </c>
      <c r="Q29">
        <v>23.4</v>
      </c>
      <c r="R29">
        <v>13.8</v>
      </c>
      <c r="S29">
        <v>5.93</v>
      </c>
      <c r="T29" s="16">
        <v>8</v>
      </c>
      <c r="U29" s="23">
        <f t="shared" si="1"/>
        <v>116</v>
      </c>
      <c r="V29" s="16"/>
      <c r="W29" s="109"/>
      <c r="X29" s="109"/>
      <c r="Y29" s="237">
        <f t="shared" si="0"/>
        <v>-100</v>
      </c>
    </row>
    <row r="30" spans="1:25" s="25" customFormat="1">
      <c r="A30" s="21">
        <v>8</v>
      </c>
      <c r="B30" t="s">
        <v>212</v>
      </c>
      <c r="C30" t="s">
        <v>13</v>
      </c>
      <c r="D30">
        <v>759</v>
      </c>
      <c r="E30">
        <v>112</v>
      </c>
      <c r="F30">
        <v>7.0643570000000002</v>
      </c>
      <c r="G30">
        <v>0</v>
      </c>
      <c r="H30">
        <v>91.204999999999998</v>
      </c>
      <c r="I30">
        <v>14.8</v>
      </c>
      <c r="J30">
        <v>1.4</v>
      </c>
      <c r="K30">
        <v>27.8</v>
      </c>
      <c r="L30">
        <v>1.0135000000000001</v>
      </c>
      <c r="M30">
        <v>85.635999999999996</v>
      </c>
      <c r="N30">
        <v>93.033000000000001</v>
      </c>
      <c r="O30">
        <v>85.688999999999993</v>
      </c>
      <c r="P30">
        <v>6.8</v>
      </c>
      <c r="Q30">
        <v>27.6</v>
      </c>
      <c r="R30">
        <v>15.3</v>
      </c>
      <c r="S30">
        <v>5.95</v>
      </c>
      <c r="T30" s="22">
        <v>7</v>
      </c>
      <c r="U30" s="23">
        <f t="shared" si="1"/>
        <v>34</v>
      </c>
      <c r="V30" s="24">
        <v>8</v>
      </c>
      <c r="W30" s="109"/>
      <c r="X30" s="109"/>
      <c r="Y30" s="237">
        <f t="shared" si="0"/>
        <v>-100</v>
      </c>
    </row>
    <row r="31" spans="1:25">
      <c r="A31" s="16">
        <v>7</v>
      </c>
      <c r="B31" t="s">
        <v>213</v>
      </c>
      <c r="C31" t="s">
        <v>13</v>
      </c>
      <c r="D31">
        <v>725</v>
      </c>
      <c r="E31">
        <v>107</v>
      </c>
      <c r="F31">
        <v>7.4865130000000004</v>
      </c>
      <c r="G31">
        <v>0</v>
      </c>
      <c r="H31">
        <v>91.230999999999995</v>
      </c>
      <c r="I31">
        <v>16.3</v>
      </c>
      <c r="J31">
        <v>0</v>
      </c>
      <c r="K31">
        <v>0</v>
      </c>
      <c r="L31">
        <v>1.0142</v>
      </c>
      <c r="M31">
        <v>87.564999999999998</v>
      </c>
      <c r="N31">
        <v>93.680999999999997</v>
      </c>
      <c r="O31">
        <v>92.105000000000004</v>
      </c>
      <c r="P31">
        <v>10.7</v>
      </c>
      <c r="Q31">
        <v>27</v>
      </c>
      <c r="R31">
        <v>17.2</v>
      </c>
      <c r="S31">
        <v>5.95</v>
      </c>
      <c r="T31" s="16">
        <v>6</v>
      </c>
      <c r="U31" s="23">
        <f t="shared" si="1"/>
        <v>0</v>
      </c>
      <c r="V31" s="5"/>
      <c r="W31" s="109"/>
      <c r="X31" s="109"/>
      <c r="Y31" s="237">
        <f t="shared" si="0"/>
        <v>-100</v>
      </c>
    </row>
    <row r="32" spans="1:25">
      <c r="A32" s="16">
        <v>6</v>
      </c>
      <c r="B32" t="s">
        <v>214</v>
      </c>
      <c r="C32" t="s">
        <v>13</v>
      </c>
      <c r="D32">
        <v>725</v>
      </c>
      <c r="E32">
        <v>107</v>
      </c>
      <c r="F32">
        <v>7.4641489999999999</v>
      </c>
      <c r="G32">
        <v>0</v>
      </c>
      <c r="H32">
        <v>90.2</v>
      </c>
      <c r="I32">
        <v>15.4</v>
      </c>
      <c r="J32">
        <v>3</v>
      </c>
      <c r="K32">
        <v>14.1</v>
      </c>
      <c r="L32">
        <v>1.0150999999999999</v>
      </c>
      <c r="M32">
        <v>86.378</v>
      </c>
      <c r="N32">
        <v>92.29</v>
      </c>
      <c r="O32">
        <v>89.39</v>
      </c>
      <c r="P32">
        <v>6.4</v>
      </c>
      <c r="Q32">
        <v>29</v>
      </c>
      <c r="R32">
        <v>10.7</v>
      </c>
      <c r="S32">
        <v>5.94</v>
      </c>
      <c r="T32" s="16">
        <v>5</v>
      </c>
      <c r="U32" s="23">
        <f t="shared" si="1"/>
        <v>70</v>
      </c>
      <c r="V32" s="5"/>
      <c r="W32" s="236"/>
      <c r="X32" s="135"/>
      <c r="Y32" s="237">
        <f t="shared" si="0"/>
        <v>-100</v>
      </c>
    </row>
    <row r="33" spans="1:25">
      <c r="A33" s="16">
        <v>5</v>
      </c>
      <c r="B33" t="s">
        <v>215</v>
      </c>
      <c r="C33" t="s">
        <v>13</v>
      </c>
      <c r="D33">
        <v>655</v>
      </c>
      <c r="E33">
        <v>97</v>
      </c>
      <c r="F33">
        <v>7.3000949999999998</v>
      </c>
      <c r="G33">
        <v>0</v>
      </c>
      <c r="H33">
        <v>88.111999999999995</v>
      </c>
      <c r="I33">
        <v>14.5</v>
      </c>
      <c r="J33">
        <v>3</v>
      </c>
      <c r="K33">
        <v>28.2</v>
      </c>
      <c r="L33">
        <v>1.0147999999999999</v>
      </c>
      <c r="M33">
        <v>85.668999999999997</v>
      </c>
      <c r="N33">
        <v>91.777000000000001</v>
      </c>
      <c r="O33">
        <v>87.013000000000005</v>
      </c>
      <c r="P33">
        <v>4.5</v>
      </c>
      <c r="Q33">
        <v>28.2</v>
      </c>
      <c r="R33">
        <v>10.199999999999999</v>
      </c>
      <c r="S33">
        <v>5.92</v>
      </c>
      <c r="T33" s="16">
        <v>4</v>
      </c>
      <c r="U33" s="23">
        <f t="shared" si="1"/>
        <v>70</v>
      </c>
      <c r="V33" s="5"/>
      <c r="W33" s="102"/>
      <c r="X33" s="101"/>
      <c r="Y33" s="237">
        <f t="shared" si="0"/>
        <v>-100</v>
      </c>
    </row>
    <row r="34" spans="1:25">
      <c r="A34" s="16">
        <v>4</v>
      </c>
      <c r="B34" t="s">
        <v>216</v>
      </c>
      <c r="C34" t="s">
        <v>13</v>
      </c>
      <c r="D34">
        <v>585</v>
      </c>
      <c r="E34">
        <v>87</v>
      </c>
      <c r="F34">
        <v>7.1623729999999997</v>
      </c>
      <c r="G34">
        <v>0</v>
      </c>
      <c r="H34">
        <v>87.293000000000006</v>
      </c>
      <c r="I34">
        <v>13.4</v>
      </c>
      <c r="J34">
        <v>3.9</v>
      </c>
      <c r="K34">
        <v>27.5</v>
      </c>
      <c r="L34">
        <v>1.0141</v>
      </c>
      <c r="M34">
        <v>84.623000000000005</v>
      </c>
      <c r="N34">
        <v>89.741</v>
      </c>
      <c r="O34">
        <v>85.986999999999995</v>
      </c>
      <c r="P34">
        <v>5.2</v>
      </c>
      <c r="Q34">
        <v>25.6</v>
      </c>
      <c r="R34">
        <v>12.4</v>
      </c>
      <c r="S34">
        <v>5.95</v>
      </c>
      <c r="T34" s="16">
        <v>3</v>
      </c>
      <c r="U34" s="23">
        <f t="shared" si="1"/>
        <v>92</v>
      </c>
      <c r="V34" s="5"/>
      <c r="W34" s="102"/>
      <c r="X34" s="101"/>
      <c r="Y34" s="237">
        <f t="shared" si="0"/>
        <v>-100</v>
      </c>
    </row>
    <row r="35" spans="1:25">
      <c r="A35" s="16">
        <v>3</v>
      </c>
      <c r="B35" t="s">
        <v>217</v>
      </c>
      <c r="C35" t="s">
        <v>13</v>
      </c>
      <c r="D35">
        <v>493</v>
      </c>
      <c r="E35">
        <v>74</v>
      </c>
      <c r="F35">
        <v>7.1302339999999997</v>
      </c>
      <c r="G35">
        <v>0</v>
      </c>
      <c r="H35">
        <v>87.602000000000004</v>
      </c>
      <c r="I35">
        <v>13.1</v>
      </c>
      <c r="J35">
        <v>2.5</v>
      </c>
      <c r="K35">
        <v>29</v>
      </c>
      <c r="L35">
        <v>1.014</v>
      </c>
      <c r="M35">
        <v>85.278000000000006</v>
      </c>
      <c r="N35">
        <v>89.75</v>
      </c>
      <c r="O35">
        <v>85.754000000000005</v>
      </c>
      <c r="P35">
        <v>3.8</v>
      </c>
      <c r="Q35">
        <v>26.4</v>
      </c>
      <c r="R35">
        <v>13</v>
      </c>
      <c r="S35">
        <v>5.96</v>
      </c>
      <c r="T35" s="16">
        <v>2</v>
      </c>
      <c r="U35" s="23">
        <f t="shared" si="1"/>
        <v>57</v>
      </c>
      <c r="V35" s="5"/>
      <c r="W35" s="102"/>
      <c r="X35" s="101"/>
      <c r="Y35" s="237">
        <f t="shared" si="0"/>
        <v>-100</v>
      </c>
    </row>
    <row r="36" spans="1:25">
      <c r="A36" s="16">
        <v>2</v>
      </c>
      <c r="B36" t="s">
        <v>218</v>
      </c>
      <c r="C36" t="s">
        <v>13</v>
      </c>
      <c r="D36">
        <v>436</v>
      </c>
      <c r="E36">
        <v>66</v>
      </c>
      <c r="F36">
        <v>7.2037420000000001</v>
      </c>
      <c r="G36">
        <v>0</v>
      </c>
      <c r="H36">
        <v>89.156999999999996</v>
      </c>
      <c r="I36">
        <v>15</v>
      </c>
      <c r="J36">
        <v>1</v>
      </c>
      <c r="K36">
        <v>30</v>
      </c>
      <c r="L36">
        <v>1.0141</v>
      </c>
      <c r="M36">
        <v>86.298000000000002</v>
      </c>
      <c r="N36">
        <v>92.668999999999997</v>
      </c>
      <c r="O36">
        <v>86.852999999999994</v>
      </c>
      <c r="P36">
        <v>6.6</v>
      </c>
      <c r="Q36">
        <v>28.4</v>
      </c>
      <c r="R36">
        <v>13.3</v>
      </c>
      <c r="S36">
        <v>5.95</v>
      </c>
      <c r="T36" s="16">
        <v>1</v>
      </c>
      <c r="U36" s="23">
        <f t="shared" si="1"/>
        <v>23</v>
      </c>
      <c r="V36" s="5"/>
      <c r="W36" s="102"/>
      <c r="X36" s="101"/>
      <c r="Y36" s="237">
        <f t="shared" si="0"/>
        <v>-100</v>
      </c>
    </row>
    <row r="37" spans="1:25">
      <c r="A37" s="16">
        <v>1</v>
      </c>
      <c r="B37" t="s">
        <v>219</v>
      </c>
      <c r="C37" t="s">
        <v>13</v>
      </c>
      <c r="D37">
        <v>413</v>
      </c>
      <c r="E37">
        <v>63</v>
      </c>
      <c r="F37">
        <v>7.3333380000000004</v>
      </c>
      <c r="G37">
        <v>0</v>
      </c>
      <c r="H37">
        <v>91.305000000000007</v>
      </c>
      <c r="I37">
        <v>14.9</v>
      </c>
      <c r="J37">
        <v>0</v>
      </c>
      <c r="K37">
        <v>0</v>
      </c>
      <c r="L37">
        <v>1.0146999999999999</v>
      </c>
      <c r="M37">
        <v>86.625</v>
      </c>
      <c r="N37">
        <v>93.228999999999999</v>
      </c>
      <c r="O37">
        <v>87.968000000000004</v>
      </c>
      <c r="P37">
        <v>4</v>
      </c>
      <c r="Q37">
        <v>29.3</v>
      </c>
      <c r="R37">
        <v>11.6</v>
      </c>
      <c r="S37">
        <v>5.94</v>
      </c>
      <c r="T37" s="1"/>
      <c r="U37" s="26"/>
      <c r="V37" s="5"/>
      <c r="W37" s="102"/>
      <c r="X37" s="101"/>
      <c r="Y37" s="237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0"/>
      <c r="X38" s="300"/>
      <c r="Y38" s="3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1"/>
      <c r="Y39" s="30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1"/>
      <c r="X40" s="301"/>
      <c r="Y40" s="30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1"/>
      <c r="X41" s="301"/>
      <c r="Y41" s="301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view="pageBreakPreview" zoomScale="80" zoomScaleNormal="100" zoomScaleSheetLayoutView="80" workbookViewId="0">
      <pane xSplit="1" ySplit="14" topLeftCell="B34" activePane="bottomRight" state="frozen"/>
      <selection pane="topRight" activeCell="B1" sqref="B1"/>
      <selection pane="bottomLeft" activeCell="A15" sqref="A15"/>
      <selection pane="bottomRight" activeCell="E44" sqref="E44"/>
    </sheetView>
  </sheetViews>
  <sheetFormatPr baseColWidth="10" defaultColWidth="11.42578125" defaultRowHeight="12.75"/>
  <cols>
    <col min="1" max="2" width="12.7109375" style="152" customWidth="1"/>
    <col min="3" max="3" width="21.28515625" style="152" customWidth="1"/>
    <col min="4" max="4" width="21.85546875" style="152" customWidth="1"/>
    <col min="5" max="7" width="12.7109375" style="152" customWidth="1"/>
    <col min="8" max="8" width="14.7109375" style="152" customWidth="1"/>
    <col min="9" max="9" width="13.42578125" style="152" customWidth="1"/>
    <col min="10" max="10" width="10" style="152" bestFit="1" customWidth="1"/>
    <col min="11" max="11" width="17.5703125" style="206" bestFit="1" customWidth="1"/>
    <col min="12" max="12" width="15.5703125" style="206" bestFit="1" customWidth="1"/>
    <col min="13" max="13" width="9" style="206" customWidth="1"/>
    <col min="14" max="14" width="7.28515625" style="206" bestFit="1" customWidth="1"/>
    <col min="15" max="15" width="11.42578125" style="206"/>
    <col min="16" max="16" width="10" style="152" customWidth="1"/>
    <col min="17" max="17" width="12.28515625" style="152" customWidth="1"/>
    <col min="18" max="256" width="11.42578125" style="152"/>
    <col min="257" max="258" width="12.7109375" style="152" customWidth="1"/>
    <col min="259" max="259" width="21.28515625" style="152" customWidth="1"/>
    <col min="260" max="260" width="21.85546875" style="152" customWidth="1"/>
    <col min="261" max="263" width="12.7109375" style="152" customWidth="1"/>
    <col min="264" max="264" width="14.7109375" style="152" customWidth="1"/>
    <col min="265" max="265" width="13.42578125" style="152" customWidth="1"/>
    <col min="266" max="266" width="10" style="152" bestFit="1" customWidth="1"/>
    <col min="267" max="267" width="17.5703125" style="152" bestFit="1" customWidth="1"/>
    <col min="268" max="268" width="15.5703125" style="152" bestFit="1" customWidth="1"/>
    <col min="269" max="269" width="9" style="152" customWidth="1"/>
    <col min="270" max="270" width="7.28515625" style="152" bestFit="1" customWidth="1"/>
    <col min="271" max="271" width="11.42578125" style="152"/>
    <col min="272" max="272" width="10" style="152" customWidth="1"/>
    <col min="273" max="273" width="12.28515625" style="152" customWidth="1"/>
    <col min="274" max="512" width="11.42578125" style="152"/>
    <col min="513" max="514" width="12.7109375" style="152" customWidth="1"/>
    <col min="515" max="515" width="21.28515625" style="152" customWidth="1"/>
    <col min="516" max="516" width="21.85546875" style="152" customWidth="1"/>
    <col min="517" max="519" width="12.7109375" style="152" customWidth="1"/>
    <col min="520" max="520" width="14.7109375" style="152" customWidth="1"/>
    <col min="521" max="521" width="13.42578125" style="152" customWidth="1"/>
    <col min="522" max="522" width="10" style="152" bestFit="1" customWidth="1"/>
    <col min="523" max="523" width="17.5703125" style="152" bestFit="1" customWidth="1"/>
    <col min="524" max="524" width="15.5703125" style="152" bestFit="1" customWidth="1"/>
    <col min="525" max="525" width="9" style="152" customWidth="1"/>
    <col min="526" max="526" width="7.28515625" style="152" bestFit="1" customWidth="1"/>
    <col min="527" max="527" width="11.42578125" style="152"/>
    <col min="528" max="528" width="10" style="152" customWidth="1"/>
    <col min="529" max="529" width="12.28515625" style="152" customWidth="1"/>
    <col min="530" max="768" width="11.42578125" style="152"/>
    <col min="769" max="770" width="12.7109375" style="152" customWidth="1"/>
    <col min="771" max="771" width="21.28515625" style="152" customWidth="1"/>
    <col min="772" max="772" width="21.85546875" style="152" customWidth="1"/>
    <col min="773" max="775" width="12.7109375" style="152" customWidth="1"/>
    <col min="776" max="776" width="14.7109375" style="152" customWidth="1"/>
    <col min="777" max="777" width="13.42578125" style="152" customWidth="1"/>
    <col min="778" max="778" width="10" style="152" bestFit="1" customWidth="1"/>
    <col min="779" max="779" width="17.5703125" style="152" bestFit="1" customWidth="1"/>
    <col min="780" max="780" width="15.5703125" style="152" bestFit="1" customWidth="1"/>
    <col min="781" max="781" width="9" style="152" customWidth="1"/>
    <col min="782" max="782" width="7.28515625" style="152" bestFit="1" customWidth="1"/>
    <col min="783" max="783" width="11.42578125" style="152"/>
    <col min="784" max="784" width="10" style="152" customWidth="1"/>
    <col min="785" max="785" width="12.28515625" style="152" customWidth="1"/>
    <col min="786" max="1024" width="11.42578125" style="152"/>
    <col min="1025" max="1026" width="12.7109375" style="152" customWidth="1"/>
    <col min="1027" max="1027" width="21.28515625" style="152" customWidth="1"/>
    <col min="1028" max="1028" width="21.85546875" style="152" customWidth="1"/>
    <col min="1029" max="1031" width="12.7109375" style="152" customWidth="1"/>
    <col min="1032" max="1032" width="14.7109375" style="152" customWidth="1"/>
    <col min="1033" max="1033" width="13.42578125" style="152" customWidth="1"/>
    <col min="1034" max="1034" width="10" style="152" bestFit="1" customWidth="1"/>
    <col min="1035" max="1035" width="17.5703125" style="152" bestFit="1" customWidth="1"/>
    <col min="1036" max="1036" width="15.5703125" style="152" bestFit="1" customWidth="1"/>
    <col min="1037" max="1037" width="9" style="152" customWidth="1"/>
    <col min="1038" max="1038" width="7.28515625" style="152" bestFit="1" customWidth="1"/>
    <col min="1039" max="1039" width="11.42578125" style="152"/>
    <col min="1040" max="1040" width="10" style="152" customWidth="1"/>
    <col min="1041" max="1041" width="12.28515625" style="152" customWidth="1"/>
    <col min="1042" max="1280" width="11.42578125" style="152"/>
    <col min="1281" max="1282" width="12.7109375" style="152" customWidth="1"/>
    <col min="1283" max="1283" width="21.28515625" style="152" customWidth="1"/>
    <col min="1284" max="1284" width="21.85546875" style="152" customWidth="1"/>
    <col min="1285" max="1287" width="12.7109375" style="152" customWidth="1"/>
    <col min="1288" max="1288" width="14.7109375" style="152" customWidth="1"/>
    <col min="1289" max="1289" width="13.42578125" style="152" customWidth="1"/>
    <col min="1290" max="1290" width="10" style="152" bestFit="1" customWidth="1"/>
    <col min="1291" max="1291" width="17.5703125" style="152" bestFit="1" customWidth="1"/>
    <col min="1292" max="1292" width="15.5703125" style="152" bestFit="1" customWidth="1"/>
    <col min="1293" max="1293" width="9" style="152" customWidth="1"/>
    <col min="1294" max="1294" width="7.28515625" style="152" bestFit="1" customWidth="1"/>
    <col min="1295" max="1295" width="11.42578125" style="152"/>
    <col min="1296" max="1296" width="10" style="152" customWidth="1"/>
    <col min="1297" max="1297" width="12.28515625" style="152" customWidth="1"/>
    <col min="1298" max="1536" width="11.42578125" style="152"/>
    <col min="1537" max="1538" width="12.7109375" style="152" customWidth="1"/>
    <col min="1539" max="1539" width="21.28515625" style="152" customWidth="1"/>
    <col min="1540" max="1540" width="21.85546875" style="152" customWidth="1"/>
    <col min="1541" max="1543" width="12.7109375" style="152" customWidth="1"/>
    <col min="1544" max="1544" width="14.7109375" style="152" customWidth="1"/>
    <col min="1545" max="1545" width="13.42578125" style="152" customWidth="1"/>
    <col min="1546" max="1546" width="10" style="152" bestFit="1" customWidth="1"/>
    <col min="1547" max="1547" width="17.5703125" style="152" bestFit="1" customWidth="1"/>
    <col min="1548" max="1548" width="15.5703125" style="152" bestFit="1" customWidth="1"/>
    <col min="1549" max="1549" width="9" style="152" customWidth="1"/>
    <col min="1550" max="1550" width="7.28515625" style="152" bestFit="1" customWidth="1"/>
    <col min="1551" max="1551" width="11.42578125" style="152"/>
    <col min="1552" max="1552" width="10" style="152" customWidth="1"/>
    <col min="1553" max="1553" width="12.28515625" style="152" customWidth="1"/>
    <col min="1554" max="1792" width="11.42578125" style="152"/>
    <col min="1793" max="1794" width="12.7109375" style="152" customWidth="1"/>
    <col min="1795" max="1795" width="21.28515625" style="152" customWidth="1"/>
    <col min="1796" max="1796" width="21.85546875" style="152" customWidth="1"/>
    <col min="1797" max="1799" width="12.7109375" style="152" customWidth="1"/>
    <col min="1800" max="1800" width="14.7109375" style="152" customWidth="1"/>
    <col min="1801" max="1801" width="13.42578125" style="152" customWidth="1"/>
    <col min="1802" max="1802" width="10" style="152" bestFit="1" customWidth="1"/>
    <col min="1803" max="1803" width="17.5703125" style="152" bestFit="1" customWidth="1"/>
    <col min="1804" max="1804" width="15.5703125" style="152" bestFit="1" customWidth="1"/>
    <col min="1805" max="1805" width="9" style="152" customWidth="1"/>
    <col min="1806" max="1806" width="7.28515625" style="152" bestFit="1" customWidth="1"/>
    <col min="1807" max="1807" width="11.42578125" style="152"/>
    <col min="1808" max="1808" width="10" style="152" customWidth="1"/>
    <col min="1809" max="1809" width="12.28515625" style="152" customWidth="1"/>
    <col min="1810" max="2048" width="11.42578125" style="152"/>
    <col min="2049" max="2050" width="12.7109375" style="152" customWidth="1"/>
    <col min="2051" max="2051" width="21.28515625" style="152" customWidth="1"/>
    <col min="2052" max="2052" width="21.85546875" style="152" customWidth="1"/>
    <col min="2053" max="2055" width="12.7109375" style="152" customWidth="1"/>
    <col min="2056" max="2056" width="14.7109375" style="152" customWidth="1"/>
    <col min="2057" max="2057" width="13.42578125" style="152" customWidth="1"/>
    <col min="2058" max="2058" width="10" style="152" bestFit="1" customWidth="1"/>
    <col min="2059" max="2059" width="17.5703125" style="152" bestFit="1" customWidth="1"/>
    <col min="2060" max="2060" width="15.5703125" style="152" bestFit="1" customWidth="1"/>
    <col min="2061" max="2061" width="9" style="152" customWidth="1"/>
    <col min="2062" max="2062" width="7.28515625" style="152" bestFit="1" customWidth="1"/>
    <col min="2063" max="2063" width="11.42578125" style="152"/>
    <col min="2064" max="2064" width="10" style="152" customWidth="1"/>
    <col min="2065" max="2065" width="12.28515625" style="152" customWidth="1"/>
    <col min="2066" max="2304" width="11.42578125" style="152"/>
    <col min="2305" max="2306" width="12.7109375" style="152" customWidth="1"/>
    <col min="2307" max="2307" width="21.28515625" style="152" customWidth="1"/>
    <col min="2308" max="2308" width="21.85546875" style="152" customWidth="1"/>
    <col min="2309" max="2311" width="12.7109375" style="152" customWidth="1"/>
    <col min="2312" max="2312" width="14.7109375" style="152" customWidth="1"/>
    <col min="2313" max="2313" width="13.42578125" style="152" customWidth="1"/>
    <col min="2314" max="2314" width="10" style="152" bestFit="1" customWidth="1"/>
    <col min="2315" max="2315" width="17.5703125" style="152" bestFit="1" customWidth="1"/>
    <col min="2316" max="2316" width="15.5703125" style="152" bestFit="1" customWidth="1"/>
    <col min="2317" max="2317" width="9" style="152" customWidth="1"/>
    <col min="2318" max="2318" width="7.28515625" style="152" bestFit="1" customWidth="1"/>
    <col min="2319" max="2319" width="11.42578125" style="152"/>
    <col min="2320" max="2320" width="10" style="152" customWidth="1"/>
    <col min="2321" max="2321" width="12.28515625" style="152" customWidth="1"/>
    <col min="2322" max="2560" width="11.42578125" style="152"/>
    <col min="2561" max="2562" width="12.7109375" style="152" customWidth="1"/>
    <col min="2563" max="2563" width="21.28515625" style="152" customWidth="1"/>
    <col min="2564" max="2564" width="21.85546875" style="152" customWidth="1"/>
    <col min="2565" max="2567" width="12.7109375" style="152" customWidth="1"/>
    <col min="2568" max="2568" width="14.7109375" style="152" customWidth="1"/>
    <col min="2569" max="2569" width="13.42578125" style="152" customWidth="1"/>
    <col min="2570" max="2570" width="10" style="152" bestFit="1" customWidth="1"/>
    <col min="2571" max="2571" width="17.5703125" style="152" bestFit="1" customWidth="1"/>
    <col min="2572" max="2572" width="15.5703125" style="152" bestFit="1" customWidth="1"/>
    <col min="2573" max="2573" width="9" style="152" customWidth="1"/>
    <col min="2574" max="2574" width="7.28515625" style="152" bestFit="1" customWidth="1"/>
    <col min="2575" max="2575" width="11.42578125" style="152"/>
    <col min="2576" max="2576" width="10" style="152" customWidth="1"/>
    <col min="2577" max="2577" width="12.28515625" style="152" customWidth="1"/>
    <col min="2578" max="2816" width="11.42578125" style="152"/>
    <col min="2817" max="2818" width="12.7109375" style="152" customWidth="1"/>
    <col min="2819" max="2819" width="21.28515625" style="152" customWidth="1"/>
    <col min="2820" max="2820" width="21.85546875" style="152" customWidth="1"/>
    <col min="2821" max="2823" width="12.7109375" style="152" customWidth="1"/>
    <col min="2824" max="2824" width="14.7109375" style="152" customWidth="1"/>
    <col min="2825" max="2825" width="13.42578125" style="152" customWidth="1"/>
    <col min="2826" max="2826" width="10" style="152" bestFit="1" customWidth="1"/>
    <col min="2827" max="2827" width="17.5703125" style="152" bestFit="1" customWidth="1"/>
    <col min="2828" max="2828" width="15.5703125" style="152" bestFit="1" customWidth="1"/>
    <col min="2829" max="2829" width="9" style="152" customWidth="1"/>
    <col min="2830" max="2830" width="7.28515625" style="152" bestFit="1" customWidth="1"/>
    <col min="2831" max="2831" width="11.42578125" style="152"/>
    <col min="2832" max="2832" width="10" style="152" customWidth="1"/>
    <col min="2833" max="2833" width="12.28515625" style="152" customWidth="1"/>
    <col min="2834" max="3072" width="11.42578125" style="152"/>
    <col min="3073" max="3074" width="12.7109375" style="152" customWidth="1"/>
    <col min="3075" max="3075" width="21.28515625" style="152" customWidth="1"/>
    <col min="3076" max="3076" width="21.85546875" style="152" customWidth="1"/>
    <col min="3077" max="3079" width="12.7109375" style="152" customWidth="1"/>
    <col min="3080" max="3080" width="14.7109375" style="152" customWidth="1"/>
    <col min="3081" max="3081" width="13.42578125" style="152" customWidth="1"/>
    <col min="3082" max="3082" width="10" style="152" bestFit="1" customWidth="1"/>
    <col min="3083" max="3083" width="17.5703125" style="152" bestFit="1" customWidth="1"/>
    <col min="3084" max="3084" width="15.5703125" style="152" bestFit="1" customWidth="1"/>
    <col min="3085" max="3085" width="9" style="152" customWidth="1"/>
    <col min="3086" max="3086" width="7.28515625" style="152" bestFit="1" customWidth="1"/>
    <col min="3087" max="3087" width="11.42578125" style="152"/>
    <col min="3088" max="3088" width="10" style="152" customWidth="1"/>
    <col min="3089" max="3089" width="12.28515625" style="152" customWidth="1"/>
    <col min="3090" max="3328" width="11.42578125" style="152"/>
    <col min="3329" max="3330" width="12.7109375" style="152" customWidth="1"/>
    <col min="3331" max="3331" width="21.28515625" style="152" customWidth="1"/>
    <col min="3332" max="3332" width="21.85546875" style="152" customWidth="1"/>
    <col min="3333" max="3335" width="12.7109375" style="152" customWidth="1"/>
    <col min="3336" max="3336" width="14.7109375" style="152" customWidth="1"/>
    <col min="3337" max="3337" width="13.42578125" style="152" customWidth="1"/>
    <col min="3338" max="3338" width="10" style="152" bestFit="1" customWidth="1"/>
    <col min="3339" max="3339" width="17.5703125" style="152" bestFit="1" customWidth="1"/>
    <col min="3340" max="3340" width="15.5703125" style="152" bestFit="1" customWidth="1"/>
    <col min="3341" max="3341" width="9" style="152" customWidth="1"/>
    <col min="3342" max="3342" width="7.28515625" style="152" bestFit="1" customWidth="1"/>
    <col min="3343" max="3343" width="11.42578125" style="152"/>
    <col min="3344" max="3344" width="10" style="152" customWidth="1"/>
    <col min="3345" max="3345" width="12.28515625" style="152" customWidth="1"/>
    <col min="3346" max="3584" width="11.42578125" style="152"/>
    <col min="3585" max="3586" width="12.7109375" style="152" customWidth="1"/>
    <col min="3587" max="3587" width="21.28515625" style="152" customWidth="1"/>
    <col min="3588" max="3588" width="21.85546875" style="152" customWidth="1"/>
    <col min="3589" max="3591" width="12.7109375" style="152" customWidth="1"/>
    <col min="3592" max="3592" width="14.7109375" style="152" customWidth="1"/>
    <col min="3593" max="3593" width="13.42578125" style="152" customWidth="1"/>
    <col min="3594" max="3594" width="10" style="152" bestFit="1" customWidth="1"/>
    <col min="3595" max="3595" width="17.5703125" style="152" bestFit="1" customWidth="1"/>
    <col min="3596" max="3596" width="15.5703125" style="152" bestFit="1" customWidth="1"/>
    <col min="3597" max="3597" width="9" style="152" customWidth="1"/>
    <col min="3598" max="3598" width="7.28515625" style="152" bestFit="1" customWidth="1"/>
    <col min="3599" max="3599" width="11.42578125" style="152"/>
    <col min="3600" max="3600" width="10" style="152" customWidth="1"/>
    <col min="3601" max="3601" width="12.28515625" style="152" customWidth="1"/>
    <col min="3602" max="3840" width="11.42578125" style="152"/>
    <col min="3841" max="3842" width="12.7109375" style="152" customWidth="1"/>
    <col min="3843" max="3843" width="21.28515625" style="152" customWidth="1"/>
    <col min="3844" max="3844" width="21.85546875" style="152" customWidth="1"/>
    <col min="3845" max="3847" width="12.7109375" style="152" customWidth="1"/>
    <col min="3848" max="3848" width="14.7109375" style="152" customWidth="1"/>
    <col min="3849" max="3849" width="13.42578125" style="152" customWidth="1"/>
    <col min="3850" max="3850" width="10" style="152" bestFit="1" customWidth="1"/>
    <col min="3851" max="3851" width="17.5703125" style="152" bestFit="1" customWidth="1"/>
    <col min="3852" max="3852" width="15.5703125" style="152" bestFit="1" customWidth="1"/>
    <col min="3853" max="3853" width="9" style="152" customWidth="1"/>
    <col min="3854" max="3854" width="7.28515625" style="152" bestFit="1" customWidth="1"/>
    <col min="3855" max="3855" width="11.42578125" style="152"/>
    <col min="3856" max="3856" width="10" style="152" customWidth="1"/>
    <col min="3857" max="3857" width="12.28515625" style="152" customWidth="1"/>
    <col min="3858" max="4096" width="11.42578125" style="152"/>
    <col min="4097" max="4098" width="12.7109375" style="152" customWidth="1"/>
    <col min="4099" max="4099" width="21.28515625" style="152" customWidth="1"/>
    <col min="4100" max="4100" width="21.85546875" style="152" customWidth="1"/>
    <col min="4101" max="4103" width="12.7109375" style="152" customWidth="1"/>
    <col min="4104" max="4104" width="14.7109375" style="152" customWidth="1"/>
    <col min="4105" max="4105" width="13.42578125" style="152" customWidth="1"/>
    <col min="4106" max="4106" width="10" style="152" bestFit="1" customWidth="1"/>
    <col min="4107" max="4107" width="17.5703125" style="152" bestFit="1" customWidth="1"/>
    <col min="4108" max="4108" width="15.5703125" style="152" bestFit="1" customWidth="1"/>
    <col min="4109" max="4109" width="9" style="152" customWidth="1"/>
    <col min="4110" max="4110" width="7.28515625" style="152" bestFit="1" customWidth="1"/>
    <col min="4111" max="4111" width="11.42578125" style="152"/>
    <col min="4112" max="4112" width="10" style="152" customWidth="1"/>
    <col min="4113" max="4113" width="12.28515625" style="152" customWidth="1"/>
    <col min="4114" max="4352" width="11.42578125" style="152"/>
    <col min="4353" max="4354" width="12.7109375" style="152" customWidth="1"/>
    <col min="4355" max="4355" width="21.28515625" style="152" customWidth="1"/>
    <col min="4356" max="4356" width="21.85546875" style="152" customWidth="1"/>
    <col min="4357" max="4359" width="12.7109375" style="152" customWidth="1"/>
    <col min="4360" max="4360" width="14.7109375" style="152" customWidth="1"/>
    <col min="4361" max="4361" width="13.42578125" style="152" customWidth="1"/>
    <col min="4362" max="4362" width="10" style="152" bestFit="1" customWidth="1"/>
    <col min="4363" max="4363" width="17.5703125" style="152" bestFit="1" customWidth="1"/>
    <col min="4364" max="4364" width="15.5703125" style="152" bestFit="1" customWidth="1"/>
    <col min="4365" max="4365" width="9" style="152" customWidth="1"/>
    <col min="4366" max="4366" width="7.28515625" style="152" bestFit="1" customWidth="1"/>
    <col min="4367" max="4367" width="11.42578125" style="152"/>
    <col min="4368" max="4368" width="10" style="152" customWidth="1"/>
    <col min="4369" max="4369" width="12.28515625" style="152" customWidth="1"/>
    <col min="4370" max="4608" width="11.42578125" style="152"/>
    <col min="4609" max="4610" width="12.7109375" style="152" customWidth="1"/>
    <col min="4611" max="4611" width="21.28515625" style="152" customWidth="1"/>
    <col min="4612" max="4612" width="21.85546875" style="152" customWidth="1"/>
    <col min="4613" max="4615" width="12.7109375" style="152" customWidth="1"/>
    <col min="4616" max="4616" width="14.7109375" style="152" customWidth="1"/>
    <col min="4617" max="4617" width="13.42578125" style="152" customWidth="1"/>
    <col min="4618" max="4618" width="10" style="152" bestFit="1" customWidth="1"/>
    <col min="4619" max="4619" width="17.5703125" style="152" bestFit="1" customWidth="1"/>
    <col min="4620" max="4620" width="15.5703125" style="152" bestFit="1" customWidth="1"/>
    <col min="4621" max="4621" width="9" style="152" customWidth="1"/>
    <col min="4622" max="4622" width="7.28515625" style="152" bestFit="1" customWidth="1"/>
    <col min="4623" max="4623" width="11.42578125" style="152"/>
    <col min="4624" max="4624" width="10" style="152" customWidth="1"/>
    <col min="4625" max="4625" width="12.28515625" style="152" customWidth="1"/>
    <col min="4626" max="4864" width="11.42578125" style="152"/>
    <col min="4865" max="4866" width="12.7109375" style="152" customWidth="1"/>
    <col min="4867" max="4867" width="21.28515625" style="152" customWidth="1"/>
    <col min="4868" max="4868" width="21.85546875" style="152" customWidth="1"/>
    <col min="4869" max="4871" width="12.7109375" style="152" customWidth="1"/>
    <col min="4872" max="4872" width="14.7109375" style="152" customWidth="1"/>
    <col min="4873" max="4873" width="13.42578125" style="152" customWidth="1"/>
    <col min="4874" max="4874" width="10" style="152" bestFit="1" customWidth="1"/>
    <col min="4875" max="4875" width="17.5703125" style="152" bestFit="1" customWidth="1"/>
    <col min="4876" max="4876" width="15.5703125" style="152" bestFit="1" customWidth="1"/>
    <col min="4877" max="4877" width="9" style="152" customWidth="1"/>
    <col min="4878" max="4878" width="7.28515625" style="152" bestFit="1" customWidth="1"/>
    <col min="4879" max="4879" width="11.42578125" style="152"/>
    <col min="4880" max="4880" width="10" style="152" customWidth="1"/>
    <col min="4881" max="4881" width="12.28515625" style="152" customWidth="1"/>
    <col min="4882" max="5120" width="11.42578125" style="152"/>
    <col min="5121" max="5122" width="12.7109375" style="152" customWidth="1"/>
    <col min="5123" max="5123" width="21.28515625" style="152" customWidth="1"/>
    <col min="5124" max="5124" width="21.85546875" style="152" customWidth="1"/>
    <col min="5125" max="5127" width="12.7109375" style="152" customWidth="1"/>
    <col min="5128" max="5128" width="14.7109375" style="152" customWidth="1"/>
    <col min="5129" max="5129" width="13.42578125" style="152" customWidth="1"/>
    <col min="5130" max="5130" width="10" style="152" bestFit="1" customWidth="1"/>
    <col min="5131" max="5131" width="17.5703125" style="152" bestFit="1" customWidth="1"/>
    <col min="5132" max="5132" width="15.5703125" style="152" bestFit="1" customWidth="1"/>
    <col min="5133" max="5133" width="9" style="152" customWidth="1"/>
    <col min="5134" max="5134" width="7.28515625" style="152" bestFit="1" customWidth="1"/>
    <col min="5135" max="5135" width="11.42578125" style="152"/>
    <col min="5136" max="5136" width="10" style="152" customWidth="1"/>
    <col min="5137" max="5137" width="12.28515625" style="152" customWidth="1"/>
    <col min="5138" max="5376" width="11.42578125" style="152"/>
    <col min="5377" max="5378" width="12.7109375" style="152" customWidth="1"/>
    <col min="5379" max="5379" width="21.28515625" style="152" customWidth="1"/>
    <col min="5380" max="5380" width="21.85546875" style="152" customWidth="1"/>
    <col min="5381" max="5383" width="12.7109375" style="152" customWidth="1"/>
    <col min="5384" max="5384" width="14.7109375" style="152" customWidth="1"/>
    <col min="5385" max="5385" width="13.42578125" style="152" customWidth="1"/>
    <col min="5386" max="5386" width="10" style="152" bestFit="1" customWidth="1"/>
    <col min="5387" max="5387" width="17.5703125" style="152" bestFit="1" customWidth="1"/>
    <col min="5388" max="5388" width="15.5703125" style="152" bestFit="1" customWidth="1"/>
    <col min="5389" max="5389" width="9" style="152" customWidth="1"/>
    <col min="5390" max="5390" width="7.28515625" style="152" bestFit="1" customWidth="1"/>
    <col min="5391" max="5391" width="11.42578125" style="152"/>
    <col min="5392" max="5392" width="10" style="152" customWidth="1"/>
    <col min="5393" max="5393" width="12.28515625" style="152" customWidth="1"/>
    <col min="5394" max="5632" width="11.42578125" style="152"/>
    <col min="5633" max="5634" width="12.7109375" style="152" customWidth="1"/>
    <col min="5635" max="5635" width="21.28515625" style="152" customWidth="1"/>
    <col min="5636" max="5636" width="21.85546875" style="152" customWidth="1"/>
    <col min="5637" max="5639" width="12.7109375" style="152" customWidth="1"/>
    <col min="5640" max="5640" width="14.7109375" style="152" customWidth="1"/>
    <col min="5641" max="5641" width="13.42578125" style="152" customWidth="1"/>
    <col min="5642" max="5642" width="10" style="152" bestFit="1" customWidth="1"/>
    <col min="5643" max="5643" width="17.5703125" style="152" bestFit="1" customWidth="1"/>
    <col min="5644" max="5644" width="15.5703125" style="152" bestFit="1" customWidth="1"/>
    <col min="5645" max="5645" width="9" style="152" customWidth="1"/>
    <col min="5646" max="5646" width="7.28515625" style="152" bestFit="1" customWidth="1"/>
    <col min="5647" max="5647" width="11.42578125" style="152"/>
    <col min="5648" max="5648" width="10" style="152" customWidth="1"/>
    <col min="5649" max="5649" width="12.28515625" style="152" customWidth="1"/>
    <col min="5650" max="5888" width="11.42578125" style="152"/>
    <col min="5889" max="5890" width="12.7109375" style="152" customWidth="1"/>
    <col min="5891" max="5891" width="21.28515625" style="152" customWidth="1"/>
    <col min="5892" max="5892" width="21.85546875" style="152" customWidth="1"/>
    <col min="5893" max="5895" width="12.7109375" style="152" customWidth="1"/>
    <col min="5896" max="5896" width="14.7109375" style="152" customWidth="1"/>
    <col min="5897" max="5897" width="13.42578125" style="152" customWidth="1"/>
    <col min="5898" max="5898" width="10" style="152" bestFit="1" customWidth="1"/>
    <col min="5899" max="5899" width="17.5703125" style="152" bestFit="1" customWidth="1"/>
    <col min="5900" max="5900" width="15.5703125" style="152" bestFit="1" customWidth="1"/>
    <col min="5901" max="5901" width="9" style="152" customWidth="1"/>
    <col min="5902" max="5902" width="7.28515625" style="152" bestFit="1" customWidth="1"/>
    <col min="5903" max="5903" width="11.42578125" style="152"/>
    <col min="5904" max="5904" width="10" style="152" customWidth="1"/>
    <col min="5905" max="5905" width="12.28515625" style="152" customWidth="1"/>
    <col min="5906" max="6144" width="11.42578125" style="152"/>
    <col min="6145" max="6146" width="12.7109375" style="152" customWidth="1"/>
    <col min="6147" max="6147" width="21.28515625" style="152" customWidth="1"/>
    <col min="6148" max="6148" width="21.85546875" style="152" customWidth="1"/>
    <col min="6149" max="6151" width="12.7109375" style="152" customWidth="1"/>
    <col min="6152" max="6152" width="14.7109375" style="152" customWidth="1"/>
    <col min="6153" max="6153" width="13.42578125" style="152" customWidth="1"/>
    <col min="6154" max="6154" width="10" style="152" bestFit="1" customWidth="1"/>
    <col min="6155" max="6155" width="17.5703125" style="152" bestFit="1" customWidth="1"/>
    <col min="6156" max="6156" width="15.5703125" style="152" bestFit="1" customWidth="1"/>
    <col min="6157" max="6157" width="9" style="152" customWidth="1"/>
    <col min="6158" max="6158" width="7.28515625" style="152" bestFit="1" customWidth="1"/>
    <col min="6159" max="6159" width="11.42578125" style="152"/>
    <col min="6160" max="6160" width="10" style="152" customWidth="1"/>
    <col min="6161" max="6161" width="12.28515625" style="152" customWidth="1"/>
    <col min="6162" max="6400" width="11.42578125" style="152"/>
    <col min="6401" max="6402" width="12.7109375" style="152" customWidth="1"/>
    <col min="6403" max="6403" width="21.28515625" style="152" customWidth="1"/>
    <col min="6404" max="6404" width="21.85546875" style="152" customWidth="1"/>
    <col min="6405" max="6407" width="12.7109375" style="152" customWidth="1"/>
    <col min="6408" max="6408" width="14.7109375" style="152" customWidth="1"/>
    <col min="6409" max="6409" width="13.42578125" style="152" customWidth="1"/>
    <col min="6410" max="6410" width="10" style="152" bestFit="1" customWidth="1"/>
    <col min="6411" max="6411" width="17.5703125" style="152" bestFit="1" customWidth="1"/>
    <col min="6412" max="6412" width="15.5703125" style="152" bestFit="1" customWidth="1"/>
    <col min="6413" max="6413" width="9" style="152" customWidth="1"/>
    <col min="6414" max="6414" width="7.28515625" style="152" bestFit="1" customWidth="1"/>
    <col min="6415" max="6415" width="11.42578125" style="152"/>
    <col min="6416" max="6416" width="10" style="152" customWidth="1"/>
    <col min="6417" max="6417" width="12.28515625" style="152" customWidth="1"/>
    <col min="6418" max="6656" width="11.42578125" style="152"/>
    <col min="6657" max="6658" width="12.7109375" style="152" customWidth="1"/>
    <col min="6659" max="6659" width="21.28515625" style="152" customWidth="1"/>
    <col min="6660" max="6660" width="21.85546875" style="152" customWidth="1"/>
    <col min="6661" max="6663" width="12.7109375" style="152" customWidth="1"/>
    <col min="6664" max="6664" width="14.7109375" style="152" customWidth="1"/>
    <col min="6665" max="6665" width="13.42578125" style="152" customWidth="1"/>
    <col min="6666" max="6666" width="10" style="152" bestFit="1" customWidth="1"/>
    <col min="6667" max="6667" width="17.5703125" style="152" bestFit="1" customWidth="1"/>
    <col min="6668" max="6668" width="15.5703125" style="152" bestFit="1" customWidth="1"/>
    <col min="6669" max="6669" width="9" style="152" customWidth="1"/>
    <col min="6670" max="6670" width="7.28515625" style="152" bestFit="1" customWidth="1"/>
    <col min="6671" max="6671" width="11.42578125" style="152"/>
    <col min="6672" max="6672" width="10" style="152" customWidth="1"/>
    <col min="6673" max="6673" width="12.28515625" style="152" customWidth="1"/>
    <col min="6674" max="6912" width="11.42578125" style="152"/>
    <col min="6913" max="6914" width="12.7109375" style="152" customWidth="1"/>
    <col min="6915" max="6915" width="21.28515625" style="152" customWidth="1"/>
    <col min="6916" max="6916" width="21.85546875" style="152" customWidth="1"/>
    <col min="6917" max="6919" width="12.7109375" style="152" customWidth="1"/>
    <col min="6920" max="6920" width="14.7109375" style="152" customWidth="1"/>
    <col min="6921" max="6921" width="13.42578125" style="152" customWidth="1"/>
    <col min="6922" max="6922" width="10" style="152" bestFit="1" customWidth="1"/>
    <col min="6923" max="6923" width="17.5703125" style="152" bestFit="1" customWidth="1"/>
    <col min="6924" max="6924" width="15.5703125" style="152" bestFit="1" customWidth="1"/>
    <col min="6925" max="6925" width="9" style="152" customWidth="1"/>
    <col min="6926" max="6926" width="7.28515625" style="152" bestFit="1" customWidth="1"/>
    <col min="6927" max="6927" width="11.42578125" style="152"/>
    <col min="6928" max="6928" width="10" style="152" customWidth="1"/>
    <col min="6929" max="6929" width="12.28515625" style="152" customWidth="1"/>
    <col min="6930" max="7168" width="11.42578125" style="152"/>
    <col min="7169" max="7170" width="12.7109375" style="152" customWidth="1"/>
    <col min="7171" max="7171" width="21.28515625" style="152" customWidth="1"/>
    <col min="7172" max="7172" width="21.85546875" style="152" customWidth="1"/>
    <col min="7173" max="7175" width="12.7109375" style="152" customWidth="1"/>
    <col min="7176" max="7176" width="14.7109375" style="152" customWidth="1"/>
    <col min="7177" max="7177" width="13.42578125" style="152" customWidth="1"/>
    <col min="7178" max="7178" width="10" style="152" bestFit="1" customWidth="1"/>
    <col min="7179" max="7179" width="17.5703125" style="152" bestFit="1" customWidth="1"/>
    <col min="7180" max="7180" width="15.5703125" style="152" bestFit="1" customWidth="1"/>
    <col min="7181" max="7181" width="9" style="152" customWidth="1"/>
    <col min="7182" max="7182" width="7.28515625" style="152" bestFit="1" customWidth="1"/>
    <col min="7183" max="7183" width="11.42578125" style="152"/>
    <col min="7184" max="7184" width="10" style="152" customWidth="1"/>
    <col min="7185" max="7185" width="12.28515625" style="152" customWidth="1"/>
    <col min="7186" max="7424" width="11.42578125" style="152"/>
    <col min="7425" max="7426" width="12.7109375" style="152" customWidth="1"/>
    <col min="7427" max="7427" width="21.28515625" style="152" customWidth="1"/>
    <col min="7428" max="7428" width="21.85546875" style="152" customWidth="1"/>
    <col min="7429" max="7431" width="12.7109375" style="152" customWidth="1"/>
    <col min="7432" max="7432" width="14.7109375" style="152" customWidth="1"/>
    <col min="7433" max="7433" width="13.42578125" style="152" customWidth="1"/>
    <col min="7434" max="7434" width="10" style="152" bestFit="1" customWidth="1"/>
    <col min="7435" max="7435" width="17.5703125" style="152" bestFit="1" customWidth="1"/>
    <col min="7436" max="7436" width="15.5703125" style="152" bestFit="1" customWidth="1"/>
    <col min="7437" max="7437" width="9" style="152" customWidth="1"/>
    <col min="7438" max="7438" width="7.28515625" style="152" bestFit="1" customWidth="1"/>
    <col min="7439" max="7439" width="11.42578125" style="152"/>
    <col min="7440" max="7440" width="10" style="152" customWidth="1"/>
    <col min="7441" max="7441" width="12.28515625" style="152" customWidth="1"/>
    <col min="7442" max="7680" width="11.42578125" style="152"/>
    <col min="7681" max="7682" width="12.7109375" style="152" customWidth="1"/>
    <col min="7683" max="7683" width="21.28515625" style="152" customWidth="1"/>
    <col min="7684" max="7684" width="21.85546875" style="152" customWidth="1"/>
    <col min="7685" max="7687" width="12.7109375" style="152" customWidth="1"/>
    <col min="7688" max="7688" width="14.7109375" style="152" customWidth="1"/>
    <col min="7689" max="7689" width="13.42578125" style="152" customWidth="1"/>
    <col min="7690" max="7690" width="10" style="152" bestFit="1" customWidth="1"/>
    <col min="7691" max="7691" width="17.5703125" style="152" bestFit="1" customWidth="1"/>
    <col min="7692" max="7692" width="15.5703125" style="152" bestFit="1" customWidth="1"/>
    <col min="7693" max="7693" width="9" style="152" customWidth="1"/>
    <col min="7694" max="7694" width="7.28515625" style="152" bestFit="1" customWidth="1"/>
    <col min="7695" max="7695" width="11.42578125" style="152"/>
    <col min="7696" max="7696" width="10" style="152" customWidth="1"/>
    <col min="7697" max="7697" width="12.28515625" style="152" customWidth="1"/>
    <col min="7698" max="7936" width="11.42578125" style="152"/>
    <col min="7937" max="7938" width="12.7109375" style="152" customWidth="1"/>
    <col min="7939" max="7939" width="21.28515625" style="152" customWidth="1"/>
    <col min="7940" max="7940" width="21.85546875" style="152" customWidth="1"/>
    <col min="7941" max="7943" width="12.7109375" style="152" customWidth="1"/>
    <col min="7944" max="7944" width="14.7109375" style="152" customWidth="1"/>
    <col min="7945" max="7945" width="13.42578125" style="152" customWidth="1"/>
    <col min="7946" max="7946" width="10" style="152" bestFit="1" customWidth="1"/>
    <col min="7947" max="7947" width="17.5703125" style="152" bestFit="1" customWidth="1"/>
    <col min="7948" max="7948" width="15.5703125" style="152" bestFit="1" customWidth="1"/>
    <col min="7949" max="7949" width="9" style="152" customWidth="1"/>
    <col min="7950" max="7950" width="7.28515625" style="152" bestFit="1" customWidth="1"/>
    <col min="7951" max="7951" width="11.42578125" style="152"/>
    <col min="7952" max="7952" width="10" style="152" customWidth="1"/>
    <col min="7953" max="7953" width="12.28515625" style="152" customWidth="1"/>
    <col min="7954" max="8192" width="11.42578125" style="152"/>
    <col min="8193" max="8194" width="12.7109375" style="152" customWidth="1"/>
    <col min="8195" max="8195" width="21.28515625" style="152" customWidth="1"/>
    <col min="8196" max="8196" width="21.85546875" style="152" customWidth="1"/>
    <col min="8197" max="8199" width="12.7109375" style="152" customWidth="1"/>
    <col min="8200" max="8200" width="14.7109375" style="152" customWidth="1"/>
    <col min="8201" max="8201" width="13.42578125" style="152" customWidth="1"/>
    <col min="8202" max="8202" width="10" style="152" bestFit="1" customWidth="1"/>
    <col min="8203" max="8203" width="17.5703125" style="152" bestFit="1" customWidth="1"/>
    <col min="8204" max="8204" width="15.5703125" style="152" bestFit="1" customWidth="1"/>
    <col min="8205" max="8205" width="9" style="152" customWidth="1"/>
    <col min="8206" max="8206" width="7.28515625" style="152" bestFit="1" customWidth="1"/>
    <col min="8207" max="8207" width="11.42578125" style="152"/>
    <col min="8208" max="8208" width="10" style="152" customWidth="1"/>
    <col min="8209" max="8209" width="12.28515625" style="152" customWidth="1"/>
    <col min="8210" max="8448" width="11.42578125" style="152"/>
    <col min="8449" max="8450" width="12.7109375" style="152" customWidth="1"/>
    <col min="8451" max="8451" width="21.28515625" style="152" customWidth="1"/>
    <col min="8452" max="8452" width="21.85546875" style="152" customWidth="1"/>
    <col min="8453" max="8455" width="12.7109375" style="152" customWidth="1"/>
    <col min="8456" max="8456" width="14.7109375" style="152" customWidth="1"/>
    <col min="8457" max="8457" width="13.42578125" style="152" customWidth="1"/>
    <col min="8458" max="8458" width="10" style="152" bestFit="1" customWidth="1"/>
    <col min="8459" max="8459" width="17.5703125" style="152" bestFit="1" customWidth="1"/>
    <col min="8460" max="8460" width="15.5703125" style="152" bestFit="1" customWidth="1"/>
    <col min="8461" max="8461" width="9" style="152" customWidth="1"/>
    <col min="8462" max="8462" width="7.28515625" style="152" bestFit="1" customWidth="1"/>
    <col min="8463" max="8463" width="11.42578125" style="152"/>
    <col min="8464" max="8464" width="10" style="152" customWidth="1"/>
    <col min="8465" max="8465" width="12.28515625" style="152" customWidth="1"/>
    <col min="8466" max="8704" width="11.42578125" style="152"/>
    <col min="8705" max="8706" width="12.7109375" style="152" customWidth="1"/>
    <col min="8707" max="8707" width="21.28515625" style="152" customWidth="1"/>
    <col min="8708" max="8708" width="21.85546875" style="152" customWidth="1"/>
    <col min="8709" max="8711" width="12.7109375" style="152" customWidth="1"/>
    <col min="8712" max="8712" width="14.7109375" style="152" customWidth="1"/>
    <col min="8713" max="8713" width="13.42578125" style="152" customWidth="1"/>
    <col min="8714" max="8714" width="10" style="152" bestFit="1" customWidth="1"/>
    <col min="8715" max="8715" width="17.5703125" style="152" bestFit="1" customWidth="1"/>
    <col min="8716" max="8716" width="15.5703125" style="152" bestFit="1" customWidth="1"/>
    <col min="8717" max="8717" width="9" style="152" customWidth="1"/>
    <col min="8718" max="8718" width="7.28515625" style="152" bestFit="1" customWidth="1"/>
    <col min="8719" max="8719" width="11.42578125" style="152"/>
    <col min="8720" max="8720" width="10" style="152" customWidth="1"/>
    <col min="8721" max="8721" width="12.28515625" style="152" customWidth="1"/>
    <col min="8722" max="8960" width="11.42578125" style="152"/>
    <col min="8961" max="8962" width="12.7109375" style="152" customWidth="1"/>
    <col min="8963" max="8963" width="21.28515625" style="152" customWidth="1"/>
    <col min="8964" max="8964" width="21.85546875" style="152" customWidth="1"/>
    <col min="8965" max="8967" width="12.7109375" style="152" customWidth="1"/>
    <col min="8968" max="8968" width="14.7109375" style="152" customWidth="1"/>
    <col min="8969" max="8969" width="13.42578125" style="152" customWidth="1"/>
    <col min="8970" max="8970" width="10" style="152" bestFit="1" customWidth="1"/>
    <col min="8971" max="8971" width="17.5703125" style="152" bestFit="1" customWidth="1"/>
    <col min="8972" max="8972" width="15.5703125" style="152" bestFit="1" customWidth="1"/>
    <col min="8973" max="8973" width="9" style="152" customWidth="1"/>
    <col min="8974" max="8974" width="7.28515625" style="152" bestFit="1" customWidth="1"/>
    <col min="8975" max="8975" width="11.42578125" style="152"/>
    <col min="8976" max="8976" width="10" style="152" customWidth="1"/>
    <col min="8977" max="8977" width="12.28515625" style="152" customWidth="1"/>
    <col min="8978" max="9216" width="11.42578125" style="152"/>
    <col min="9217" max="9218" width="12.7109375" style="152" customWidth="1"/>
    <col min="9219" max="9219" width="21.28515625" style="152" customWidth="1"/>
    <col min="9220" max="9220" width="21.85546875" style="152" customWidth="1"/>
    <col min="9221" max="9223" width="12.7109375" style="152" customWidth="1"/>
    <col min="9224" max="9224" width="14.7109375" style="152" customWidth="1"/>
    <col min="9225" max="9225" width="13.42578125" style="152" customWidth="1"/>
    <col min="9226" max="9226" width="10" style="152" bestFit="1" customWidth="1"/>
    <col min="9227" max="9227" width="17.5703125" style="152" bestFit="1" customWidth="1"/>
    <col min="9228" max="9228" width="15.5703125" style="152" bestFit="1" customWidth="1"/>
    <col min="9229" max="9229" width="9" style="152" customWidth="1"/>
    <col min="9230" max="9230" width="7.28515625" style="152" bestFit="1" customWidth="1"/>
    <col min="9231" max="9231" width="11.42578125" style="152"/>
    <col min="9232" max="9232" width="10" style="152" customWidth="1"/>
    <col min="9233" max="9233" width="12.28515625" style="152" customWidth="1"/>
    <col min="9234" max="9472" width="11.42578125" style="152"/>
    <col min="9473" max="9474" width="12.7109375" style="152" customWidth="1"/>
    <col min="9475" max="9475" width="21.28515625" style="152" customWidth="1"/>
    <col min="9476" max="9476" width="21.85546875" style="152" customWidth="1"/>
    <col min="9477" max="9479" width="12.7109375" style="152" customWidth="1"/>
    <col min="9480" max="9480" width="14.7109375" style="152" customWidth="1"/>
    <col min="9481" max="9481" width="13.42578125" style="152" customWidth="1"/>
    <col min="9482" max="9482" width="10" style="152" bestFit="1" customWidth="1"/>
    <col min="9483" max="9483" width="17.5703125" style="152" bestFit="1" customWidth="1"/>
    <col min="9484" max="9484" width="15.5703125" style="152" bestFit="1" customWidth="1"/>
    <col min="9485" max="9485" width="9" style="152" customWidth="1"/>
    <col min="9486" max="9486" width="7.28515625" style="152" bestFit="1" customWidth="1"/>
    <col min="9487" max="9487" width="11.42578125" style="152"/>
    <col min="9488" max="9488" width="10" style="152" customWidth="1"/>
    <col min="9489" max="9489" width="12.28515625" style="152" customWidth="1"/>
    <col min="9490" max="9728" width="11.42578125" style="152"/>
    <col min="9729" max="9730" width="12.7109375" style="152" customWidth="1"/>
    <col min="9731" max="9731" width="21.28515625" style="152" customWidth="1"/>
    <col min="9732" max="9732" width="21.85546875" style="152" customWidth="1"/>
    <col min="9733" max="9735" width="12.7109375" style="152" customWidth="1"/>
    <col min="9736" max="9736" width="14.7109375" style="152" customWidth="1"/>
    <col min="9737" max="9737" width="13.42578125" style="152" customWidth="1"/>
    <col min="9738" max="9738" width="10" style="152" bestFit="1" customWidth="1"/>
    <col min="9739" max="9739" width="17.5703125" style="152" bestFit="1" customWidth="1"/>
    <col min="9740" max="9740" width="15.5703125" style="152" bestFit="1" customWidth="1"/>
    <col min="9741" max="9741" width="9" style="152" customWidth="1"/>
    <col min="9742" max="9742" width="7.28515625" style="152" bestFit="1" customWidth="1"/>
    <col min="9743" max="9743" width="11.42578125" style="152"/>
    <col min="9744" max="9744" width="10" style="152" customWidth="1"/>
    <col min="9745" max="9745" width="12.28515625" style="152" customWidth="1"/>
    <col min="9746" max="9984" width="11.42578125" style="152"/>
    <col min="9985" max="9986" width="12.7109375" style="152" customWidth="1"/>
    <col min="9987" max="9987" width="21.28515625" style="152" customWidth="1"/>
    <col min="9988" max="9988" width="21.85546875" style="152" customWidth="1"/>
    <col min="9989" max="9991" width="12.7109375" style="152" customWidth="1"/>
    <col min="9992" max="9992" width="14.7109375" style="152" customWidth="1"/>
    <col min="9993" max="9993" width="13.42578125" style="152" customWidth="1"/>
    <col min="9994" max="9994" width="10" style="152" bestFit="1" customWidth="1"/>
    <col min="9995" max="9995" width="17.5703125" style="152" bestFit="1" customWidth="1"/>
    <col min="9996" max="9996" width="15.5703125" style="152" bestFit="1" customWidth="1"/>
    <col min="9997" max="9997" width="9" style="152" customWidth="1"/>
    <col min="9998" max="9998" width="7.28515625" style="152" bestFit="1" customWidth="1"/>
    <col min="9999" max="9999" width="11.42578125" style="152"/>
    <col min="10000" max="10000" width="10" style="152" customWidth="1"/>
    <col min="10001" max="10001" width="12.28515625" style="152" customWidth="1"/>
    <col min="10002" max="10240" width="11.42578125" style="152"/>
    <col min="10241" max="10242" width="12.7109375" style="152" customWidth="1"/>
    <col min="10243" max="10243" width="21.28515625" style="152" customWidth="1"/>
    <col min="10244" max="10244" width="21.85546875" style="152" customWidth="1"/>
    <col min="10245" max="10247" width="12.7109375" style="152" customWidth="1"/>
    <col min="10248" max="10248" width="14.7109375" style="152" customWidth="1"/>
    <col min="10249" max="10249" width="13.42578125" style="152" customWidth="1"/>
    <col min="10250" max="10250" width="10" style="152" bestFit="1" customWidth="1"/>
    <col min="10251" max="10251" width="17.5703125" style="152" bestFit="1" customWidth="1"/>
    <col min="10252" max="10252" width="15.5703125" style="152" bestFit="1" customWidth="1"/>
    <col min="10253" max="10253" width="9" style="152" customWidth="1"/>
    <col min="10254" max="10254" width="7.28515625" style="152" bestFit="1" customWidth="1"/>
    <col min="10255" max="10255" width="11.42578125" style="152"/>
    <col min="10256" max="10256" width="10" style="152" customWidth="1"/>
    <col min="10257" max="10257" width="12.28515625" style="152" customWidth="1"/>
    <col min="10258" max="10496" width="11.42578125" style="152"/>
    <col min="10497" max="10498" width="12.7109375" style="152" customWidth="1"/>
    <col min="10499" max="10499" width="21.28515625" style="152" customWidth="1"/>
    <col min="10500" max="10500" width="21.85546875" style="152" customWidth="1"/>
    <col min="10501" max="10503" width="12.7109375" style="152" customWidth="1"/>
    <col min="10504" max="10504" width="14.7109375" style="152" customWidth="1"/>
    <col min="10505" max="10505" width="13.42578125" style="152" customWidth="1"/>
    <col min="10506" max="10506" width="10" style="152" bestFit="1" customWidth="1"/>
    <col min="10507" max="10507" width="17.5703125" style="152" bestFit="1" customWidth="1"/>
    <col min="10508" max="10508" width="15.5703125" style="152" bestFit="1" customWidth="1"/>
    <col min="10509" max="10509" width="9" style="152" customWidth="1"/>
    <col min="10510" max="10510" width="7.28515625" style="152" bestFit="1" customWidth="1"/>
    <col min="10511" max="10511" width="11.42578125" style="152"/>
    <col min="10512" max="10512" width="10" style="152" customWidth="1"/>
    <col min="10513" max="10513" width="12.28515625" style="152" customWidth="1"/>
    <col min="10514" max="10752" width="11.42578125" style="152"/>
    <col min="10753" max="10754" width="12.7109375" style="152" customWidth="1"/>
    <col min="10755" max="10755" width="21.28515625" style="152" customWidth="1"/>
    <col min="10756" max="10756" width="21.85546875" style="152" customWidth="1"/>
    <col min="10757" max="10759" width="12.7109375" style="152" customWidth="1"/>
    <col min="10760" max="10760" width="14.7109375" style="152" customWidth="1"/>
    <col min="10761" max="10761" width="13.42578125" style="152" customWidth="1"/>
    <col min="10762" max="10762" width="10" style="152" bestFit="1" customWidth="1"/>
    <col min="10763" max="10763" width="17.5703125" style="152" bestFit="1" customWidth="1"/>
    <col min="10764" max="10764" width="15.5703125" style="152" bestFit="1" customWidth="1"/>
    <col min="10765" max="10765" width="9" style="152" customWidth="1"/>
    <col min="10766" max="10766" width="7.28515625" style="152" bestFit="1" customWidth="1"/>
    <col min="10767" max="10767" width="11.42578125" style="152"/>
    <col min="10768" max="10768" width="10" style="152" customWidth="1"/>
    <col min="10769" max="10769" width="12.28515625" style="152" customWidth="1"/>
    <col min="10770" max="11008" width="11.42578125" style="152"/>
    <col min="11009" max="11010" width="12.7109375" style="152" customWidth="1"/>
    <col min="11011" max="11011" width="21.28515625" style="152" customWidth="1"/>
    <col min="11012" max="11012" width="21.85546875" style="152" customWidth="1"/>
    <col min="11013" max="11015" width="12.7109375" style="152" customWidth="1"/>
    <col min="11016" max="11016" width="14.7109375" style="152" customWidth="1"/>
    <col min="11017" max="11017" width="13.42578125" style="152" customWidth="1"/>
    <col min="11018" max="11018" width="10" style="152" bestFit="1" customWidth="1"/>
    <col min="11019" max="11019" width="17.5703125" style="152" bestFit="1" customWidth="1"/>
    <col min="11020" max="11020" width="15.5703125" style="152" bestFit="1" customWidth="1"/>
    <col min="11021" max="11021" width="9" style="152" customWidth="1"/>
    <col min="11022" max="11022" width="7.28515625" style="152" bestFit="1" customWidth="1"/>
    <col min="11023" max="11023" width="11.42578125" style="152"/>
    <col min="11024" max="11024" width="10" style="152" customWidth="1"/>
    <col min="11025" max="11025" width="12.28515625" style="152" customWidth="1"/>
    <col min="11026" max="11264" width="11.42578125" style="152"/>
    <col min="11265" max="11266" width="12.7109375" style="152" customWidth="1"/>
    <col min="11267" max="11267" width="21.28515625" style="152" customWidth="1"/>
    <col min="11268" max="11268" width="21.85546875" style="152" customWidth="1"/>
    <col min="11269" max="11271" width="12.7109375" style="152" customWidth="1"/>
    <col min="11272" max="11272" width="14.7109375" style="152" customWidth="1"/>
    <col min="11273" max="11273" width="13.42578125" style="152" customWidth="1"/>
    <col min="11274" max="11274" width="10" style="152" bestFit="1" customWidth="1"/>
    <col min="11275" max="11275" width="17.5703125" style="152" bestFit="1" customWidth="1"/>
    <col min="11276" max="11276" width="15.5703125" style="152" bestFit="1" customWidth="1"/>
    <col min="11277" max="11277" width="9" style="152" customWidth="1"/>
    <col min="11278" max="11278" width="7.28515625" style="152" bestFit="1" customWidth="1"/>
    <col min="11279" max="11279" width="11.42578125" style="152"/>
    <col min="11280" max="11280" width="10" style="152" customWidth="1"/>
    <col min="11281" max="11281" width="12.28515625" style="152" customWidth="1"/>
    <col min="11282" max="11520" width="11.42578125" style="152"/>
    <col min="11521" max="11522" width="12.7109375" style="152" customWidth="1"/>
    <col min="11523" max="11523" width="21.28515625" style="152" customWidth="1"/>
    <col min="11524" max="11524" width="21.85546875" style="152" customWidth="1"/>
    <col min="11525" max="11527" width="12.7109375" style="152" customWidth="1"/>
    <col min="11528" max="11528" width="14.7109375" style="152" customWidth="1"/>
    <col min="11529" max="11529" width="13.42578125" style="152" customWidth="1"/>
    <col min="11530" max="11530" width="10" style="152" bestFit="1" customWidth="1"/>
    <col min="11531" max="11531" width="17.5703125" style="152" bestFit="1" customWidth="1"/>
    <col min="11532" max="11532" width="15.5703125" style="152" bestFit="1" customWidth="1"/>
    <col min="11533" max="11533" width="9" style="152" customWidth="1"/>
    <col min="11534" max="11534" width="7.28515625" style="152" bestFit="1" customWidth="1"/>
    <col min="11535" max="11535" width="11.42578125" style="152"/>
    <col min="11536" max="11536" width="10" style="152" customWidth="1"/>
    <col min="11537" max="11537" width="12.28515625" style="152" customWidth="1"/>
    <col min="11538" max="11776" width="11.42578125" style="152"/>
    <col min="11777" max="11778" width="12.7109375" style="152" customWidth="1"/>
    <col min="11779" max="11779" width="21.28515625" style="152" customWidth="1"/>
    <col min="11780" max="11780" width="21.85546875" style="152" customWidth="1"/>
    <col min="11781" max="11783" width="12.7109375" style="152" customWidth="1"/>
    <col min="11784" max="11784" width="14.7109375" style="152" customWidth="1"/>
    <col min="11785" max="11785" width="13.42578125" style="152" customWidth="1"/>
    <col min="11786" max="11786" width="10" style="152" bestFit="1" customWidth="1"/>
    <col min="11787" max="11787" width="17.5703125" style="152" bestFit="1" customWidth="1"/>
    <col min="11788" max="11788" width="15.5703125" style="152" bestFit="1" customWidth="1"/>
    <col min="11789" max="11789" width="9" style="152" customWidth="1"/>
    <col min="11790" max="11790" width="7.28515625" style="152" bestFit="1" customWidth="1"/>
    <col min="11791" max="11791" width="11.42578125" style="152"/>
    <col min="11792" max="11792" width="10" style="152" customWidth="1"/>
    <col min="11793" max="11793" width="12.28515625" style="152" customWidth="1"/>
    <col min="11794" max="12032" width="11.42578125" style="152"/>
    <col min="12033" max="12034" width="12.7109375" style="152" customWidth="1"/>
    <col min="12035" max="12035" width="21.28515625" style="152" customWidth="1"/>
    <col min="12036" max="12036" width="21.85546875" style="152" customWidth="1"/>
    <col min="12037" max="12039" width="12.7109375" style="152" customWidth="1"/>
    <col min="12040" max="12040" width="14.7109375" style="152" customWidth="1"/>
    <col min="12041" max="12041" width="13.42578125" style="152" customWidth="1"/>
    <col min="12042" max="12042" width="10" style="152" bestFit="1" customWidth="1"/>
    <col min="12043" max="12043" width="17.5703125" style="152" bestFit="1" customWidth="1"/>
    <col min="12044" max="12044" width="15.5703125" style="152" bestFit="1" customWidth="1"/>
    <col min="12045" max="12045" width="9" style="152" customWidth="1"/>
    <col min="12046" max="12046" width="7.28515625" style="152" bestFit="1" customWidth="1"/>
    <col min="12047" max="12047" width="11.42578125" style="152"/>
    <col min="12048" max="12048" width="10" style="152" customWidth="1"/>
    <col min="12049" max="12049" width="12.28515625" style="152" customWidth="1"/>
    <col min="12050" max="12288" width="11.42578125" style="152"/>
    <col min="12289" max="12290" width="12.7109375" style="152" customWidth="1"/>
    <col min="12291" max="12291" width="21.28515625" style="152" customWidth="1"/>
    <col min="12292" max="12292" width="21.85546875" style="152" customWidth="1"/>
    <col min="12293" max="12295" width="12.7109375" style="152" customWidth="1"/>
    <col min="12296" max="12296" width="14.7109375" style="152" customWidth="1"/>
    <col min="12297" max="12297" width="13.42578125" style="152" customWidth="1"/>
    <col min="12298" max="12298" width="10" style="152" bestFit="1" customWidth="1"/>
    <col min="12299" max="12299" width="17.5703125" style="152" bestFit="1" customWidth="1"/>
    <col min="12300" max="12300" width="15.5703125" style="152" bestFit="1" customWidth="1"/>
    <col min="12301" max="12301" width="9" style="152" customWidth="1"/>
    <col min="12302" max="12302" width="7.28515625" style="152" bestFit="1" customWidth="1"/>
    <col min="12303" max="12303" width="11.42578125" style="152"/>
    <col min="12304" max="12304" width="10" style="152" customWidth="1"/>
    <col min="12305" max="12305" width="12.28515625" style="152" customWidth="1"/>
    <col min="12306" max="12544" width="11.42578125" style="152"/>
    <col min="12545" max="12546" width="12.7109375" style="152" customWidth="1"/>
    <col min="12547" max="12547" width="21.28515625" style="152" customWidth="1"/>
    <col min="12548" max="12548" width="21.85546875" style="152" customWidth="1"/>
    <col min="12549" max="12551" width="12.7109375" style="152" customWidth="1"/>
    <col min="12552" max="12552" width="14.7109375" style="152" customWidth="1"/>
    <col min="12553" max="12553" width="13.42578125" style="152" customWidth="1"/>
    <col min="12554" max="12554" width="10" style="152" bestFit="1" customWidth="1"/>
    <col min="12555" max="12555" width="17.5703125" style="152" bestFit="1" customWidth="1"/>
    <col min="12556" max="12556" width="15.5703125" style="152" bestFit="1" customWidth="1"/>
    <col min="12557" max="12557" width="9" style="152" customWidth="1"/>
    <col min="12558" max="12558" width="7.28515625" style="152" bestFit="1" customWidth="1"/>
    <col min="12559" max="12559" width="11.42578125" style="152"/>
    <col min="12560" max="12560" width="10" style="152" customWidth="1"/>
    <col min="12561" max="12561" width="12.28515625" style="152" customWidth="1"/>
    <col min="12562" max="12800" width="11.42578125" style="152"/>
    <col min="12801" max="12802" width="12.7109375" style="152" customWidth="1"/>
    <col min="12803" max="12803" width="21.28515625" style="152" customWidth="1"/>
    <col min="12804" max="12804" width="21.85546875" style="152" customWidth="1"/>
    <col min="12805" max="12807" width="12.7109375" style="152" customWidth="1"/>
    <col min="12808" max="12808" width="14.7109375" style="152" customWidth="1"/>
    <col min="12809" max="12809" width="13.42578125" style="152" customWidth="1"/>
    <col min="12810" max="12810" width="10" style="152" bestFit="1" customWidth="1"/>
    <col min="12811" max="12811" width="17.5703125" style="152" bestFit="1" customWidth="1"/>
    <col min="12812" max="12812" width="15.5703125" style="152" bestFit="1" customWidth="1"/>
    <col min="12813" max="12813" width="9" style="152" customWidth="1"/>
    <col min="12814" max="12814" width="7.28515625" style="152" bestFit="1" customWidth="1"/>
    <col min="12815" max="12815" width="11.42578125" style="152"/>
    <col min="12816" max="12816" width="10" style="152" customWidth="1"/>
    <col min="12817" max="12817" width="12.28515625" style="152" customWidth="1"/>
    <col min="12818" max="13056" width="11.42578125" style="152"/>
    <col min="13057" max="13058" width="12.7109375" style="152" customWidth="1"/>
    <col min="13059" max="13059" width="21.28515625" style="152" customWidth="1"/>
    <col min="13060" max="13060" width="21.85546875" style="152" customWidth="1"/>
    <col min="13061" max="13063" width="12.7109375" style="152" customWidth="1"/>
    <col min="13064" max="13064" width="14.7109375" style="152" customWidth="1"/>
    <col min="13065" max="13065" width="13.42578125" style="152" customWidth="1"/>
    <col min="13066" max="13066" width="10" style="152" bestFit="1" customWidth="1"/>
    <col min="13067" max="13067" width="17.5703125" style="152" bestFit="1" customWidth="1"/>
    <col min="13068" max="13068" width="15.5703125" style="152" bestFit="1" customWidth="1"/>
    <col min="13069" max="13069" width="9" style="152" customWidth="1"/>
    <col min="13070" max="13070" width="7.28515625" style="152" bestFit="1" customWidth="1"/>
    <col min="13071" max="13071" width="11.42578125" style="152"/>
    <col min="13072" max="13072" width="10" style="152" customWidth="1"/>
    <col min="13073" max="13073" width="12.28515625" style="152" customWidth="1"/>
    <col min="13074" max="13312" width="11.42578125" style="152"/>
    <col min="13313" max="13314" width="12.7109375" style="152" customWidth="1"/>
    <col min="13315" max="13315" width="21.28515625" style="152" customWidth="1"/>
    <col min="13316" max="13316" width="21.85546875" style="152" customWidth="1"/>
    <col min="13317" max="13319" width="12.7109375" style="152" customWidth="1"/>
    <col min="13320" max="13320" width="14.7109375" style="152" customWidth="1"/>
    <col min="13321" max="13321" width="13.42578125" style="152" customWidth="1"/>
    <col min="13322" max="13322" width="10" style="152" bestFit="1" customWidth="1"/>
    <col min="13323" max="13323" width="17.5703125" style="152" bestFit="1" customWidth="1"/>
    <col min="13324" max="13324" width="15.5703125" style="152" bestFit="1" customWidth="1"/>
    <col min="13325" max="13325" width="9" style="152" customWidth="1"/>
    <col min="13326" max="13326" width="7.28515625" style="152" bestFit="1" customWidth="1"/>
    <col min="13327" max="13327" width="11.42578125" style="152"/>
    <col min="13328" max="13328" width="10" style="152" customWidth="1"/>
    <col min="13329" max="13329" width="12.28515625" style="152" customWidth="1"/>
    <col min="13330" max="13568" width="11.42578125" style="152"/>
    <col min="13569" max="13570" width="12.7109375" style="152" customWidth="1"/>
    <col min="13571" max="13571" width="21.28515625" style="152" customWidth="1"/>
    <col min="13572" max="13572" width="21.85546875" style="152" customWidth="1"/>
    <col min="13573" max="13575" width="12.7109375" style="152" customWidth="1"/>
    <col min="13576" max="13576" width="14.7109375" style="152" customWidth="1"/>
    <col min="13577" max="13577" width="13.42578125" style="152" customWidth="1"/>
    <col min="13578" max="13578" width="10" style="152" bestFit="1" customWidth="1"/>
    <col min="13579" max="13579" width="17.5703125" style="152" bestFit="1" customWidth="1"/>
    <col min="13580" max="13580" width="15.5703125" style="152" bestFit="1" customWidth="1"/>
    <col min="13581" max="13581" width="9" style="152" customWidth="1"/>
    <col min="13582" max="13582" width="7.28515625" style="152" bestFit="1" customWidth="1"/>
    <col min="13583" max="13583" width="11.42578125" style="152"/>
    <col min="13584" max="13584" width="10" style="152" customWidth="1"/>
    <col min="13585" max="13585" width="12.28515625" style="152" customWidth="1"/>
    <col min="13586" max="13824" width="11.42578125" style="152"/>
    <col min="13825" max="13826" width="12.7109375" style="152" customWidth="1"/>
    <col min="13827" max="13827" width="21.28515625" style="152" customWidth="1"/>
    <col min="13828" max="13828" width="21.85546875" style="152" customWidth="1"/>
    <col min="13829" max="13831" width="12.7109375" style="152" customWidth="1"/>
    <col min="13832" max="13832" width="14.7109375" style="152" customWidth="1"/>
    <col min="13833" max="13833" width="13.42578125" style="152" customWidth="1"/>
    <col min="13834" max="13834" width="10" style="152" bestFit="1" customWidth="1"/>
    <col min="13835" max="13835" width="17.5703125" style="152" bestFit="1" customWidth="1"/>
    <col min="13836" max="13836" width="15.5703125" style="152" bestFit="1" customWidth="1"/>
    <col min="13837" max="13837" width="9" style="152" customWidth="1"/>
    <col min="13838" max="13838" width="7.28515625" style="152" bestFit="1" customWidth="1"/>
    <col min="13839" max="13839" width="11.42578125" style="152"/>
    <col min="13840" max="13840" width="10" style="152" customWidth="1"/>
    <col min="13841" max="13841" width="12.28515625" style="152" customWidth="1"/>
    <col min="13842" max="14080" width="11.42578125" style="152"/>
    <col min="14081" max="14082" width="12.7109375" style="152" customWidth="1"/>
    <col min="14083" max="14083" width="21.28515625" style="152" customWidth="1"/>
    <col min="14084" max="14084" width="21.85546875" style="152" customWidth="1"/>
    <col min="14085" max="14087" width="12.7109375" style="152" customWidth="1"/>
    <col min="14088" max="14088" width="14.7109375" style="152" customWidth="1"/>
    <col min="14089" max="14089" width="13.42578125" style="152" customWidth="1"/>
    <col min="14090" max="14090" width="10" style="152" bestFit="1" customWidth="1"/>
    <col min="14091" max="14091" width="17.5703125" style="152" bestFit="1" customWidth="1"/>
    <col min="14092" max="14092" width="15.5703125" style="152" bestFit="1" customWidth="1"/>
    <col min="14093" max="14093" width="9" style="152" customWidth="1"/>
    <col min="14094" max="14094" width="7.28515625" style="152" bestFit="1" customWidth="1"/>
    <col min="14095" max="14095" width="11.42578125" style="152"/>
    <col min="14096" max="14096" width="10" style="152" customWidth="1"/>
    <col min="14097" max="14097" width="12.28515625" style="152" customWidth="1"/>
    <col min="14098" max="14336" width="11.42578125" style="152"/>
    <col min="14337" max="14338" width="12.7109375" style="152" customWidth="1"/>
    <col min="14339" max="14339" width="21.28515625" style="152" customWidth="1"/>
    <col min="14340" max="14340" width="21.85546875" style="152" customWidth="1"/>
    <col min="14341" max="14343" width="12.7109375" style="152" customWidth="1"/>
    <col min="14344" max="14344" width="14.7109375" style="152" customWidth="1"/>
    <col min="14345" max="14345" width="13.42578125" style="152" customWidth="1"/>
    <col min="14346" max="14346" width="10" style="152" bestFit="1" customWidth="1"/>
    <col min="14347" max="14347" width="17.5703125" style="152" bestFit="1" customWidth="1"/>
    <col min="14348" max="14348" width="15.5703125" style="152" bestFit="1" customWidth="1"/>
    <col min="14349" max="14349" width="9" style="152" customWidth="1"/>
    <col min="14350" max="14350" width="7.28515625" style="152" bestFit="1" customWidth="1"/>
    <col min="14351" max="14351" width="11.42578125" style="152"/>
    <col min="14352" max="14352" width="10" style="152" customWidth="1"/>
    <col min="14353" max="14353" width="12.28515625" style="152" customWidth="1"/>
    <col min="14354" max="14592" width="11.42578125" style="152"/>
    <col min="14593" max="14594" width="12.7109375" style="152" customWidth="1"/>
    <col min="14595" max="14595" width="21.28515625" style="152" customWidth="1"/>
    <col min="14596" max="14596" width="21.85546875" style="152" customWidth="1"/>
    <col min="14597" max="14599" width="12.7109375" style="152" customWidth="1"/>
    <col min="14600" max="14600" width="14.7109375" style="152" customWidth="1"/>
    <col min="14601" max="14601" width="13.42578125" style="152" customWidth="1"/>
    <col min="14602" max="14602" width="10" style="152" bestFit="1" customWidth="1"/>
    <col min="14603" max="14603" width="17.5703125" style="152" bestFit="1" customWidth="1"/>
    <col min="14604" max="14604" width="15.5703125" style="152" bestFit="1" customWidth="1"/>
    <col min="14605" max="14605" width="9" style="152" customWidth="1"/>
    <col min="14606" max="14606" width="7.28515625" style="152" bestFit="1" customWidth="1"/>
    <col min="14607" max="14607" width="11.42578125" style="152"/>
    <col min="14608" max="14608" width="10" style="152" customWidth="1"/>
    <col min="14609" max="14609" width="12.28515625" style="152" customWidth="1"/>
    <col min="14610" max="14848" width="11.42578125" style="152"/>
    <col min="14849" max="14850" width="12.7109375" style="152" customWidth="1"/>
    <col min="14851" max="14851" width="21.28515625" style="152" customWidth="1"/>
    <col min="14852" max="14852" width="21.85546875" style="152" customWidth="1"/>
    <col min="14853" max="14855" width="12.7109375" style="152" customWidth="1"/>
    <col min="14856" max="14856" width="14.7109375" style="152" customWidth="1"/>
    <col min="14857" max="14857" width="13.42578125" style="152" customWidth="1"/>
    <col min="14858" max="14858" width="10" style="152" bestFit="1" customWidth="1"/>
    <col min="14859" max="14859" width="17.5703125" style="152" bestFit="1" customWidth="1"/>
    <col min="14860" max="14860" width="15.5703125" style="152" bestFit="1" customWidth="1"/>
    <col min="14861" max="14861" width="9" style="152" customWidth="1"/>
    <col min="14862" max="14862" width="7.28515625" style="152" bestFit="1" customWidth="1"/>
    <col min="14863" max="14863" width="11.42578125" style="152"/>
    <col min="14864" max="14864" width="10" style="152" customWidth="1"/>
    <col min="14865" max="14865" width="12.28515625" style="152" customWidth="1"/>
    <col min="14866" max="15104" width="11.42578125" style="152"/>
    <col min="15105" max="15106" width="12.7109375" style="152" customWidth="1"/>
    <col min="15107" max="15107" width="21.28515625" style="152" customWidth="1"/>
    <col min="15108" max="15108" width="21.85546875" style="152" customWidth="1"/>
    <col min="15109" max="15111" width="12.7109375" style="152" customWidth="1"/>
    <col min="15112" max="15112" width="14.7109375" style="152" customWidth="1"/>
    <col min="15113" max="15113" width="13.42578125" style="152" customWidth="1"/>
    <col min="15114" max="15114" width="10" style="152" bestFit="1" customWidth="1"/>
    <col min="15115" max="15115" width="17.5703125" style="152" bestFit="1" customWidth="1"/>
    <col min="15116" max="15116" width="15.5703125" style="152" bestFit="1" customWidth="1"/>
    <col min="15117" max="15117" width="9" style="152" customWidth="1"/>
    <col min="15118" max="15118" width="7.28515625" style="152" bestFit="1" customWidth="1"/>
    <col min="15119" max="15119" width="11.42578125" style="152"/>
    <col min="15120" max="15120" width="10" style="152" customWidth="1"/>
    <col min="15121" max="15121" width="12.28515625" style="152" customWidth="1"/>
    <col min="15122" max="15360" width="11.42578125" style="152"/>
    <col min="15361" max="15362" width="12.7109375" style="152" customWidth="1"/>
    <col min="15363" max="15363" width="21.28515625" style="152" customWidth="1"/>
    <col min="15364" max="15364" width="21.85546875" style="152" customWidth="1"/>
    <col min="15365" max="15367" width="12.7109375" style="152" customWidth="1"/>
    <col min="15368" max="15368" width="14.7109375" style="152" customWidth="1"/>
    <col min="15369" max="15369" width="13.42578125" style="152" customWidth="1"/>
    <col min="15370" max="15370" width="10" style="152" bestFit="1" customWidth="1"/>
    <col min="15371" max="15371" width="17.5703125" style="152" bestFit="1" customWidth="1"/>
    <col min="15372" max="15372" width="15.5703125" style="152" bestFit="1" customWidth="1"/>
    <col min="15373" max="15373" width="9" style="152" customWidth="1"/>
    <col min="15374" max="15374" width="7.28515625" style="152" bestFit="1" customWidth="1"/>
    <col min="15375" max="15375" width="11.42578125" style="152"/>
    <col min="15376" max="15376" width="10" style="152" customWidth="1"/>
    <col min="15377" max="15377" width="12.28515625" style="152" customWidth="1"/>
    <col min="15378" max="15616" width="11.42578125" style="152"/>
    <col min="15617" max="15618" width="12.7109375" style="152" customWidth="1"/>
    <col min="15619" max="15619" width="21.28515625" style="152" customWidth="1"/>
    <col min="15620" max="15620" width="21.85546875" style="152" customWidth="1"/>
    <col min="15621" max="15623" width="12.7109375" style="152" customWidth="1"/>
    <col min="15624" max="15624" width="14.7109375" style="152" customWidth="1"/>
    <col min="15625" max="15625" width="13.42578125" style="152" customWidth="1"/>
    <col min="15626" max="15626" width="10" style="152" bestFit="1" customWidth="1"/>
    <col min="15627" max="15627" width="17.5703125" style="152" bestFit="1" customWidth="1"/>
    <col min="15628" max="15628" width="15.5703125" style="152" bestFit="1" customWidth="1"/>
    <col min="15629" max="15629" width="9" style="152" customWidth="1"/>
    <col min="15630" max="15630" width="7.28515625" style="152" bestFit="1" customWidth="1"/>
    <col min="15631" max="15631" width="11.42578125" style="152"/>
    <col min="15632" max="15632" width="10" style="152" customWidth="1"/>
    <col min="15633" max="15633" width="12.28515625" style="152" customWidth="1"/>
    <col min="15634" max="15872" width="11.42578125" style="152"/>
    <col min="15873" max="15874" width="12.7109375" style="152" customWidth="1"/>
    <col min="15875" max="15875" width="21.28515625" style="152" customWidth="1"/>
    <col min="15876" max="15876" width="21.85546875" style="152" customWidth="1"/>
    <col min="15877" max="15879" width="12.7109375" style="152" customWidth="1"/>
    <col min="15880" max="15880" width="14.7109375" style="152" customWidth="1"/>
    <col min="15881" max="15881" width="13.42578125" style="152" customWidth="1"/>
    <col min="15882" max="15882" width="10" style="152" bestFit="1" customWidth="1"/>
    <col min="15883" max="15883" width="17.5703125" style="152" bestFit="1" customWidth="1"/>
    <col min="15884" max="15884" width="15.5703125" style="152" bestFit="1" customWidth="1"/>
    <col min="15885" max="15885" width="9" style="152" customWidth="1"/>
    <col min="15886" max="15886" width="7.28515625" style="152" bestFit="1" customWidth="1"/>
    <col min="15887" max="15887" width="11.42578125" style="152"/>
    <col min="15888" max="15888" width="10" style="152" customWidth="1"/>
    <col min="15889" max="15889" width="12.28515625" style="152" customWidth="1"/>
    <col min="15890" max="16128" width="11.42578125" style="152"/>
    <col min="16129" max="16130" width="12.7109375" style="152" customWidth="1"/>
    <col min="16131" max="16131" width="21.28515625" style="152" customWidth="1"/>
    <col min="16132" max="16132" width="21.85546875" style="152" customWidth="1"/>
    <col min="16133" max="16135" width="12.7109375" style="152" customWidth="1"/>
    <col min="16136" max="16136" width="14.7109375" style="152" customWidth="1"/>
    <col min="16137" max="16137" width="13.42578125" style="152" customWidth="1"/>
    <col min="16138" max="16138" width="10" style="152" bestFit="1" customWidth="1"/>
    <col min="16139" max="16139" width="17.5703125" style="152" bestFit="1" customWidth="1"/>
    <col min="16140" max="16140" width="15.5703125" style="152" bestFit="1" customWidth="1"/>
    <col min="16141" max="16141" width="9" style="152" customWidth="1"/>
    <col min="16142" max="16142" width="7.28515625" style="152" bestFit="1" customWidth="1"/>
    <col min="16143" max="16143" width="11.42578125" style="152"/>
    <col min="16144" max="16144" width="10" style="152" customWidth="1"/>
    <col min="16145" max="16145" width="12.28515625" style="152" customWidth="1"/>
    <col min="16146" max="16384" width="11.42578125" style="152"/>
  </cols>
  <sheetData>
    <row r="1" spans="1:16" s="124" customFormat="1" ht="15">
      <c r="A1" s="142"/>
      <c r="B1" s="143"/>
      <c r="C1" s="142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6" s="146" customFormat="1" ht="15.75">
      <c r="A2" s="265" t="s">
        <v>130</v>
      </c>
      <c r="B2" s="265"/>
      <c r="C2" s="265"/>
      <c r="D2" s="265"/>
      <c r="E2" s="265"/>
      <c r="F2" s="265"/>
      <c r="G2" s="265"/>
      <c r="H2" s="265"/>
      <c r="I2" s="265"/>
      <c r="J2" s="144"/>
      <c r="K2" s="145"/>
      <c r="L2" s="145"/>
      <c r="M2" s="145"/>
      <c r="N2" s="145"/>
      <c r="O2" s="145"/>
    </row>
    <row r="3" spans="1:16" s="149" customFormat="1">
      <c r="A3" s="266" t="s">
        <v>131</v>
      </c>
      <c r="B3" s="266"/>
      <c r="C3" s="266"/>
      <c r="D3" s="266"/>
      <c r="E3" s="266"/>
      <c r="F3" s="266"/>
      <c r="G3" s="266"/>
      <c r="H3" s="266"/>
      <c r="I3" s="266"/>
      <c r="J3" s="147"/>
      <c r="K3" s="148"/>
      <c r="L3" s="148"/>
      <c r="M3" s="148"/>
      <c r="N3" s="148"/>
      <c r="O3" s="148"/>
    </row>
    <row r="4" spans="1:16" s="149" customFormat="1">
      <c r="A4" s="266" t="s">
        <v>132</v>
      </c>
      <c r="B4" s="266"/>
      <c r="C4" s="266"/>
      <c r="D4" s="266"/>
      <c r="E4" s="266"/>
      <c r="F4" s="266"/>
      <c r="G4" s="266"/>
      <c r="H4" s="266"/>
      <c r="I4" s="266"/>
      <c r="J4" s="147"/>
      <c r="K4" s="148"/>
      <c r="L4" s="148"/>
      <c r="M4" s="148"/>
      <c r="N4" s="148"/>
      <c r="O4" s="148"/>
    </row>
    <row r="5" spans="1:16" s="149" customFormat="1">
      <c r="A5" s="148"/>
      <c r="B5" s="148"/>
      <c r="C5" s="148"/>
      <c r="D5" s="148"/>
      <c r="E5" s="148"/>
      <c r="F5" s="148"/>
      <c r="G5" s="148"/>
      <c r="H5" s="148"/>
      <c r="I5" s="148"/>
      <c r="K5" s="150"/>
      <c r="L5" s="150"/>
      <c r="M5" s="150"/>
      <c r="N5" s="150"/>
      <c r="O5" s="150"/>
    </row>
    <row r="6" spans="1:16" ht="15.75">
      <c r="A6" s="267" t="s">
        <v>133</v>
      </c>
      <c r="B6" s="267"/>
      <c r="C6" s="267"/>
      <c r="D6" s="267"/>
      <c r="E6" s="267"/>
      <c r="F6" s="267"/>
      <c r="G6" s="267"/>
      <c r="H6" s="267"/>
      <c r="I6" s="267"/>
      <c r="J6" s="151"/>
      <c r="K6" s="151"/>
      <c r="L6" s="151"/>
      <c r="M6" s="151"/>
      <c r="N6" s="151"/>
      <c r="O6" s="151"/>
    </row>
    <row r="7" spans="1:16" s="153" customFormat="1" ht="17.100000000000001" customHeight="1" thickBot="1">
      <c r="A7" s="152"/>
      <c r="B7" s="152"/>
      <c r="C7" s="152"/>
      <c r="E7" s="154"/>
      <c r="F7" s="154"/>
      <c r="G7" s="154"/>
      <c r="K7" s="154"/>
      <c r="L7" s="154"/>
      <c r="M7" s="154"/>
      <c r="N7" s="154"/>
      <c r="O7" s="154"/>
    </row>
    <row r="8" spans="1:16" s="161" customFormat="1" ht="18.95" customHeight="1">
      <c r="A8" s="155" t="s">
        <v>134</v>
      </c>
      <c r="B8" s="156" t="s">
        <v>135</v>
      </c>
      <c r="C8" s="156"/>
      <c r="D8" s="156"/>
      <c r="E8" s="157" t="s">
        <v>136</v>
      </c>
      <c r="F8" s="268" t="s">
        <v>177</v>
      </c>
      <c r="G8" s="268"/>
      <c r="H8" s="269"/>
      <c r="I8" s="158">
        <v>9000</v>
      </c>
      <c r="J8" s="159" t="s">
        <v>138</v>
      </c>
      <c r="K8" s="160"/>
      <c r="L8" s="160"/>
      <c r="M8" s="160"/>
      <c r="N8" s="160"/>
      <c r="O8" s="160"/>
    </row>
    <row r="9" spans="1:16" s="161" customFormat="1" ht="18.95" customHeight="1" thickBot="1">
      <c r="A9" s="162" t="s">
        <v>139</v>
      </c>
      <c r="B9" s="163" t="s">
        <v>140</v>
      </c>
      <c r="C9" s="163"/>
      <c r="D9" s="163"/>
      <c r="E9" s="164" t="s">
        <v>141</v>
      </c>
      <c r="F9" s="263">
        <f>A15</f>
        <v>41974</v>
      </c>
      <c r="G9" s="263"/>
      <c r="H9" s="264"/>
      <c r="I9" s="165"/>
      <c r="J9" s="166" t="s">
        <v>142</v>
      </c>
      <c r="K9" s="160"/>
      <c r="L9" s="160"/>
      <c r="M9" s="160"/>
      <c r="N9" s="160"/>
      <c r="O9" s="160"/>
    </row>
    <row r="10" spans="1:16" s="161" customFormat="1" ht="12.75" customHeight="1" thickBot="1">
      <c r="A10" s="167"/>
      <c r="B10" s="168"/>
      <c r="C10" s="169"/>
      <c r="K10" s="170"/>
      <c r="L10" s="170"/>
      <c r="M10" s="160"/>
      <c r="N10" s="170"/>
      <c r="O10" s="170"/>
      <c r="P10" s="171"/>
    </row>
    <row r="11" spans="1:16" s="161" customFormat="1" ht="12.75" customHeight="1" thickBot="1">
      <c r="A11" s="272" t="s">
        <v>143</v>
      </c>
      <c r="B11" s="274" t="s">
        <v>144</v>
      </c>
      <c r="C11" s="275"/>
      <c r="D11" s="275"/>
      <c r="E11" s="275"/>
      <c r="F11" s="275"/>
      <c r="G11" s="275"/>
      <c r="H11" s="275"/>
      <c r="I11" s="275"/>
      <c r="J11" s="276"/>
      <c r="K11" s="160"/>
      <c r="L11" s="160"/>
      <c r="M11" s="160"/>
      <c r="N11" s="160"/>
      <c r="O11" s="160"/>
    </row>
    <row r="12" spans="1:16" s="161" customFormat="1" ht="12.75" customHeight="1" thickBot="1">
      <c r="A12" s="273"/>
      <c r="B12" s="270" t="s">
        <v>145</v>
      </c>
      <c r="C12" s="277" t="s">
        <v>146</v>
      </c>
      <c r="D12" s="278"/>
      <c r="E12" s="278"/>
      <c r="F12" s="279"/>
      <c r="G12" s="277" t="s">
        <v>147</v>
      </c>
      <c r="H12" s="279"/>
      <c r="I12" s="172" t="s">
        <v>148</v>
      </c>
      <c r="J12" s="280" t="s">
        <v>149</v>
      </c>
      <c r="K12" s="160"/>
      <c r="L12" s="160"/>
      <c r="M12" s="160"/>
      <c r="N12" s="160"/>
      <c r="O12" s="160"/>
    </row>
    <row r="13" spans="1:16" s="161" customFormat="1" ht="12.75" customHeight="1">
      <c r="A13" s="273"/>
      <c r="B13" s="273"/>
      <c r="C13" s="283" t="s">
        <v>150</v>
      </c>
      <c r="D13" s="283" t="s">
        <v>151</v>
      </c>
      <c r="E13" s="285" t="s">
        <v>152</v>
      </c>
      <c r="F13" s="287" t="s">
        <v>153</v>
      </c>
      <c r="G13" s="173" t="s">
        <v>154</v>
      </c>
      <c r="H13" s="174" t="s">
        <v>155</v>
      </c>
      <c r="I13" s="270" t="s">
        <v>156</v>
      </c>
      <c r="J13" s="281"/>
      <c r="K13" s="160"/>
      <c r="L13" s="160"/>
      <c r="M13" s="160"/>
      <c r="N13" s="160"/>
      <c r="O13" s="160"/>
    </row>
    <row r="14" spans="1:16" s="161" customFormat="1" ht="27.75" customHeight="1" thickBot="1">
      <c r="A14" s="271"/>
      <c r="B14" s="271"/>
      <c r="C14" s="284"/>
      <c r="D14" s="284"/>
      <c r="E14" s="286"/>
      <c r="F14" s="288"/>
      <c r="G14" s="175" t="s">
        <v>157</v>
      </c>
      <c r="H14" s="176" t="s">
        <v>158</v>
      </c>
      <c r="I14" s="271"/>
      <c r="J14" s="282"/>
      <c r="K14" s="160" t="s">
        <v>178</v>
      </c>
      <c r="L14" s="160" t="s">
        <v>160</v>
      </c>
      <c r="M14" s="160" t="s">
        <v>161</v>
      </c>
      <c r="N14" s="160"/>
      <c r="O14" s="160"/>
    </row>
    <row r="15" spans="1:16" s="161" customFormat="1" ht="15.95" customHeight="1" thickTop="1">
      <c r="A15" s="217">
        <v>41974</v>
      </c>
      <c r="B15" s="207">
        <v>0.375</v>
      </c>
      <c r="C15" s="226">
        <v>7262</v>
      </c>
      <c r="D15" s="186"/>
      <c r="E15" s="181">
        <f>($C$21-$C$15)*$M$15/7</f>
        <v>2.4424539842794268</v>
      </c>
      <c r="F15" s="182"/>
      <c r="G15" s="183"/>
      <c r="H15" s="184">
        <v>5.5</v>
      </c>
      <c r="I15" s="182"/>
      <c r="J15" s="185"/>
      <c r="K15" s="160">
        <f>(H15+11.87)/14.2234</f>
        <v>1.2212269921397132</v>
      </c>
      <c r="L15" s="160">
        <v>1</v>
      </c>
      <c r="M15" s="160">
        <f>L15*K15</f>
        <v>1.2212269921397132</v>
      </c>
      <c r="N15" s="160"/>
      <c r="O15" s="160"/>
    </row>
    <row r="16" spans="1:16" s="161" customFormat="1" ht="15.95" customHeight="1">
      <c r="A16" s="177">
        <f>A15+1</f>
        <v>41975</v>
      </c>
      <c r="B16" s="207">
        <v>0.375</v>
      </c>
      <c r="C16" s="179"/>
      <c r="D16" s="186"/>
      <c r="E16" s="181">
        <f t="shared" ref="E16:E21" si="0">($C$21-$C$15)*$M$15/7</f>
        <v>2.4424539842794268</v>
      </c>
      <c r="F16" s="182"/>
      <c r="G16" s="183"/>
      <c r="H16" s="184"/>
      <c r="I16" s="182"/>
      <c r="J16" s="185"/>
      <c r="K16" s="160"/>
      <c r="L16" s="160"/>
      <c r="M16" s="160"/>
      <c r="N16" s="160"/>
      <c r="O16" s="160"/>
    </row>
    <row r="17" spans="1:15" s="161" customFormat="1" ht="15.95" customHeight="1">
      <c r="A17" s="177">
        <f t="shared" ref="A17:A43" si="1">A16+1</f>
        <v>41976</v>
      </c>
      <c r="B17" s="207">
        <v>0.375</v>
      </c>
      <c r="C17" s="179"/>
      <c r="D17" s="186"/>
      <c r="E17" s="181">
        <f t="shared" si="0"/>
        <v>2.4424539842794268</v>
      </c>
      <c r="F17" s="182"/>
      <c r="G17" s="183"/>
      <c r="H17" s="184"/>
      <c r="I17" s="182"/>
      <c r="J17" s="185"/>
      <c r="K17" s="160"/>
      <c r="L17" s="160"/>
      <c r="M17" s="160"/>
      <c r="N17" s="160"/>
      <c r="O17" s="160"/>
    </row>
    <row r="18" spans="1:15" s="161" customFormat="1" ht="15.95" customHeight="1">
      <c r="A18" s="177">
        <f t="shared" si="1"/>
        <v>41977</v>
      </c>
      <c r="B18" s="207">
        <v>0.375</v>
      </c>
      <c r="C18" s="179"/>
      <c r="D18" s="186"/>
      <c r="E18" s="181">
        <f t="shared" si="0"/>
        <v>2.4424539842794268</v>
      </c>
      <c r="F18" s="182"/>
      <c r="G18" s="183"/>
      <c r="H18" s="184"/>
      <c r="I18" s="182"/>
      <c r="J18" s="185"/>
      <c r="K18" s="160"/>
      <c r="L18" s="160"/>
      <c r="M18" s="160"/>
      <c r="N18" s="160"/>
      <c r="O18" s="160"/>
    </row>
    <row r="19" spans="1:15" s="161" customFormat="1" ht="15.95" customHeight="1">
      <c r="A19" s="177">
        <f t="shared" si="1"/>
        <v>41978</v>
      </c>
      <c r="B19" s="207">
        <v>0.375</v>
      </c>
      <c r="C19" s="179"/>
      <c r="D19" s="186"/>
      <c r="E19" s="181">
        <f t="shared" si="0"/>
        <v>2.4424539842794268</v>
      </c>
      <c r="F19" s="182"/>
      <c r="G19" s="183"/>
      <c r="H19" s="184"/>
      <c r="I19" s="182"/>
      <c r="J19" s="185"/>
      <c r="K19" s="160"/>
      <c r="L19" s="160"/>
      <c r="M19" s="160"/>
      <c r="N19" s="160"/>
      <c r="O19" s="160"/>
    </row>
    <row r="20" spans="1:15" s="161" customFormat="1" ht="15.95" customHeight="1">
      <c r="A20" s="177">
        <f t="shared" si="1"/>
        <v>41979</v>
      </c>
      <c r="B20" s="207">
        <v>0.375</v>
      </c>
      <c r="C20" s="179"/>
      <c r="D20" s="186"/>
      <c r="E20" s="181">
        <f t="shared" si="0"/>
        <v>2.4424539842794268</v>
      </c>
      <c r="F20" s="182"/>
      <c r="G20" s="183"/>
      <c r="H20" s="184"/>
      <c r="I20" s="182"/>
      <c r="J20" s="185"/>
      <c r="K20" s="160"/>
      <c r="L20" s="160"/>
      <c r="M20" s="160"/>
      <c r="N20" s="160"/>
      <c r="O20" s="160"/>
    </row>
    <row r="21" spans="1:15" s="161" customFormat="1" ht="15.95" customHeight="1">
      <c r="A21" s="177">
        <f t="shared" si="1"/>
        <v>41980</v>
      </c>
      <c r="B21" s="207">
        <v>0.375</v>
      </c>
      <c r="C21" s="226">
        <v>7276</v>
      </c>
      <c r="D21" s="180"/>
      <c r="E21" s="181">
        <f t="shared" si="0"/>
        <v>2.4424539842794268</v>
      </c>
      <c r="F21" s="182"/>
      <c r="G21" s="183"/>
      <c r="H21" s="184">
        <v>5.5</v>
      </c>
      <c r="I21" s="182"/>
      <c r="J21" s="185"/>
      <c r="K21" s="160"/>
      <c r="L21" s="160"/>
      <c r="M21" s="160"/>
      <c r="N21" s="160"/>
      <c r="O21" s="160"/>
    </row>
    <row r="22" spans="1:15" s="161" customFormat="1" ht="15.95" customHeight="1">
      <c r="A22" s="177">
        <f t="shared" si="1"/>
        <v>41981</v>
      </c>
      <c r="B22" s="207">
        <v>0.375</v>
      </c>
      <c r="C22" s="179"/>
      <c r="D22" s="180"/>
      <c r="E22" s="181">
        <f>($C$28-$C$21)*$M$15/7</f>
        <v>1.3956879910168152</v>
      </c>
      <c r="F22" s="182"/>
      <c r="G22" s="183"/>
      <c r="H22" s="184"/>
      <c r="I22" s="182"/>
      <c r="J22" s="185"/>
      <c r="K22" s="187"/>
      <c r="L22" s="160"/>
      <c r="M22" s="160"/>
      <c r="N22" s="160"/>
      <c r="O22" s="160"/>
    </row>
    <row r="23" spans="1:15" s="161" customFormat="1" ht="15.95" customHeight="1">
      <c r="A23" s="177">
        <f t="shared" si="1"/>
        <v>41982</v>
      </c>
      <c r="B23" s="207">
        <v>0.375</v>
      </c>
      <c r="C23" s="179"/>
      <c r="D23" s="180"/>
      <c r="E23" s="181">
        <f t="shared" ref="E23:E28" si="2">($C$28-$C$21)*$M$15/7</f>
        <v>1.3956879910168152</v>
      </c>
      <c r="F23" s="182"/>
      <c r="G23" s="183"/>
      <c r="H23" s="184"/>
      <c r="I23" s="182"/>
      <c r="J23" s="185"/>
      <c r="K23" s="187"/>
      <c r="L23" s="160"/>
      <c r="M23" s="160"/>
      <c r="N23" s="160"/>
      <c r="O23" s="160"/>
    </row>
    <row r="24" spans="1:15" s="161" customFormat="1" ht="15.95" customHeight="1">
      <c r="A24" s="177">
        <f t="shared" si="1"/>
        <v>41983</v>
      </c>
      <c r="B24" s="207">
        <v>0.375</v>
      </c>
      <c r="C24" s="179"/>
      <c r="D24" s="180"/>
      <c r="E24" s="181">
        <f t="shared" si="2"/>
        <v>1.3956879910168152</v>
      </c>
      <c r="F24" s="182"/>
      <c r="G24" s="183"/>
      <c r="H24" s="184"/>
      <c r="I24" s="182"/>
      <c r="J24" s="185"/>
      <c r="K24" s="187"/>
      <c r="L24" s="160"/>
      <c r="M24" s="160"/>
      <c r="N24" s="160"/>
      <c r="O24" s="160"/>
    </row>
    <row r="25" spans="1:15" s="161" customFormat="1" ht="15.95" customHeight="1">
      <c r="A25" s="177">
        <f t="shared" si="1"/>
        <v>41984</v>
      </c>
      <c r="B25" s="207">
        <v>0.375</v>
      </c>
      <c r="C25" s="179"/>
      <c r="D25" s="186"/>
      <c r="E25" s="181">
        <f t="shared" si="2"/>
        <v>1.3956879910168152</v>
      </c>
      <c r="F25" s="182"/>
      <c r="G25" s="183"/>
      <c r="H25" s="184"/>
      <c r="I25" s="182"/>
      <c r="J25" s="185"/>
      <c r="K25" s="187"/>
      <c r="L25" s="160"/>
      <c r="M25" s="160"/>
      <c r="N25" s="160"/>
      <c r="O25" s="160"/>
    </row>
    <row r="26" spans="1:15" s="161" customFormat="1" ht="15.95" customHeight="1">
      <c r="A26" s="177">
        <f t="shared" si="1"/>
        <v>41985</v>
      </c>
      <c r="B26" s="207">
        <v>0.375</v>
      </c>
      <c r="C26" s="179"/>
      <c r="D26" s="180"/>
      <c r="E26" s="181">
        <f t="shared" si="2"/>
        <v>1.3956879910168152</v>
      </c>
      <c r="F26" s="182"/>
      <c r="G26" s="183"/>
      <c r="H26" s="184"/>
      <c r="I26" s="182"/>
      <c r="J26" s="185"/>
      <c r="K26" s="187"/>
      <c r="L26" s="160"/>
      <c r="M26" s="160"/>
      <c r="N26" s="160"/>
      <c r="O26" s="160"/>
    </row>
    <row r="27" spans="1:15" s="161" customFormat="1" ht="15.95" customHeight="1">
      <c r="A27" s="177">
        <f t="shared" si="1"/>
        <v>41986</v>
      </c>
      <c r="B27" s="207">
        <v>0.375</v>
      </c>
      <c r="C27" s="179"/>
      <c r="D27" s="186"/>
      <c r="E27" s="181">
        <f t="shared" si="2"/>
        <v>1.3956879910168152</v>
      </c>
      <c r="F27" s="208"/>
      <c r="G27" s="183"/>
      <c r="H27" s="184"/>
      <c r="I27" s="182"/>
      <c r="J27" s="185"/>
      <c r="K27" s="187"/>
      <c r="L27" s="160"/>
      <c r="M27" s="160"/>
      <c r="N27" s="160"/>
      <c r="O27" s="160"/>
    </row>
    <row r="28" spans="1:15" s="161" customFormat="1" ht="15.95" customHeight="1">
      <c r="A28" s="177">
        <f t="shared" si="1"/>
        <v>41987</v>
      </c>
      <c r="B28" s="207">
        <v>0.375</v>
      </c>
      <c r="C28" s="226">
        <v>7284</v>
      </c>
      <c r="D28" s="180"/>
      <c r="E28" s="181">
        <f t="shared" si="2"/>
        <v>1.3956879910168152</v>
      </c>
      <c r="F28" s="182"/>
      <c r="G28" s="183"/>
      <c r="H28" s="184">
        <v>5.5</v>
      </c>
      <c r="I28" s="182"/>
      <c r="J28" s="185"/>
      <c r="K28" s="187"/>
      <c r="L28" s="160"/>
      <c r="M28" s="160"/>
      <c r="N28" s="160"/>
      <c r="O28" s="160"/>
    </row>
    <row r="29" spans="1:15" s="161" customFormat="1" ht="15.95" customHeight="1">
      <c r="A29" s="177">
        <f t="shared" si="1"/>
        <v>41988</v>
      </c>
      <c r="B29" s="207">
        <v>0.375</v>
      </c>
      <c r="C29" s="179"/>
      <c r="D29" s="180"/>
      <c r="E29" s="181">
        <f>($C$35-$C$28)*$M$15/7</f>
        <v>0.87230499438550946</v>
      </c>
      <c r="F29" s="182"/>
      <c r="G29" s="183"/>
      <c r="H29" s="184"/>
      <c r="I29" s="182"/>
      <c r="J29" s="185"/>
      <c r="K29" s="187"/>
      <c r="L29" s="160"/>
      <c r="M29" s="160"/>
      <c r="N29" s="160"/>
      <c r="O29" s="160"/>
    </row>
    <row r="30" spans="1:15" s="161" customFormat="1" ht="15.95" customHeight="1">
      <c r="A30" s="177">
        <f t="shared" si="1"/>
        <v>41989</v>
      </c>
      <c r="B30" s="207">
        <v>0.375</v>
      </c>
      <c r="C30" s="179"/>
      <c r="D30" s="180"/>
      <c r="E30" s="181">
        <f t="shared" ref="E30:E35" si="3">($C$35-$C$28)*$M$15/7</f>
        <v>0.87230499438550946</v>
      </c>
      <c r="F30" s="182"/>
      <c r="G30" s="183"/>
      <c r="H30" s="184"/>
      <c r="I30" s="182"/>
      <c r="J30" s="185"/>
      <c r="K30" s="187"/>
      <c r="L30" s="160"/>
      <c r="M30" s="160"/>
      <c r="N30" s="160"/>
      <c r="O30" s="160"/>
    </row>
    <row r="31" spans="1:15" s="161" customFormat="1" ht="15.95" customHeight="1">
      <c r="A31" s="177">
        <f t="shared" si="1"/>
        <v>41990</v>
      </c>
      <c r="B31" s="207">
        <v>0.375</v>
      </c>
      <c r="C31" s="179"/>
      <c r="D31" s="180"/>
      <c r="E31" s="181">
        <f t="shared" si="3"/>
        <v>0.87230499438550946</v>
      </c>
      <c r="F31" s="182"/>
      <c r="G31" s="183"/>
      <c r="H31" s="184"/>
      <c r="I31" s="182"/>
      <c r="J31" s="185"/>
      <c r="K31" s="187"/>
      <c r="L31" s="160"/>
      <c r="M31" s="160"/>
      <c r="N31" s="160"/>
      <c r="O31" s="160"/>
    </row>
    <row r="32" spans="1:15" s="161" customFormat="1" ht="15.95" customHeight="1">
      <c r="A32" s="177">
        <f t="shared" si="1"/>
        <v>41991</v>
      </c>
      <c r="B32" s="207">
        <v>0.375</v>
      </c>
      <c r="C32" s="179"/>
      <c r="D32" s="180"/>
      <c r="E32" s="181">
        <f t="shared" si="3"/>
        <v>0.87230499438550946</v>
      </c>
      <c r="F32" s="182"/>
      <c r="G32" s="183"/>
      <c r="H32" s="184"/>
      <c r="I32" s="182"/>
      <c r="J32" s="185"/>
      <c r="K32" s="187"/>
      <c r="L32" s="160"/>
      <c r="M32" s="160"/>
      <c r="N32" s="160"/>
      <c r="O32" s="160"/>
    </row>
    <row r="33" spans="1:15" s="161" customFormat="1" ht="15.95" customHeight="1">
      <c r="A33" s="177">
        <f t="shared" si="1"/>
        <v>41992</v>
      </c>
      <c r="B33" s="207">
        <v>0.375</v>
      </c>
      <c r="C33" s="179"/>
      <c r="D33" s="180"/>
      <c r="E33" s="181">
        <f t="shared" si="3"/>
        <v>0.87230499438550946</v>
      </c>
      <c r="F33" s="182"/>
      <c r="G33" s="183"/>
      <c r="H33" s="184"/>
      <c r="I33" s="182"/>
      <c r="J33" s="185"/>
      <c r="K33" s="187"/>
      <c r="L33" s="160"/>
      <c r="M33" s="160"/>
      <c r="N33" s="160"/>
      <c r="O33" s="160"/>
    </row>
    <row r="34" spans="1:15" s="161" customFormat="1" ht="15.95" customHeight="1">
      <c r="A34" s="177">
        <f t="shared" si="1"/>
        <v>41993</v>
      </c>
      <c r="B34" s="207">
        <v>0.375</v>
      </c>
      <c r="C34" s="179"/>
      <c r="D34" s="180"/>
      <c r="E34" s="181">
        <f t="shared" si="3"/>
        <v>0.87230499438550946</v>
      </c>
      <c r="F34" s="182"/>
      <c r="G34" s="183"/>
      <c r="H34" s="184"/>
      <c r="I34" s="182"/>
      <c r="J34" s="185"/>
      <c r="K34" s="187"/>
      <c r="L34" s="160"/>
      <c r="M34" s="160"/>
      <c r="N34" s="160"/>
      <c r="O34" s="160"/>
    </row>
    <row r="35" spans="1:15" s="161" customFormat="1" ht="15.95" customHeight="1">
      <c r="A35" s="177">
        <f t="shared" si="1"/>
        <v>41994</v>
      </c>
      <c r="B35" s="207">
        <v>0.375</v>
      </c>
      <c r="C35" s="226">
        <v>7289</v>
      </c>
      <c r="D35" s="180"/>
      <c r="E35" s="181">
        <f t="shared" si="3"/>
        <v>0.87230499438550946</v>
      </c>
      <c r="F35" s="182"/>
      <c r="G35" s="183"/>
      <c r="H35" s="184">
        <v>5.5</v>
      </c>
      <c r="I35" s="182"/>
      <c r="J35" s="185"/>
      <c r="K35" s="187"/>
      <c r="L35" s="160"/>
      <c r="M35" s="160"/>
      <c r="N35" s="160"/>
      <c r="O35" s="160"/>
    </row>
    <row r="36" spans="1:15" s="161" customFormat="1" ht="15.95" customHeight="1">
      <c r="A36" s="177">
        <f t="shared" si="1"/>
        <v>41995</v>
      </c>
      <c r="B36" s="207">
        <v>0.375</v>
      </c>
      <c r="C36" s="179"/>
      <c r="D36" s="180"/>
      <c r="E36" s="181">
        <f>($C$42-$C$35)*$M$15/7</f>
        <v>0.69784399550840759</v>
      </c>
      <c r="F36" s="182"/>
      <c r="G36" s="183"/>
      <c r="H36" s="184"/>
      <c r="I36" s="182"/>
      <c r="J36" s="185"/>
      <c r="K36" s="187"/>
      <c r="L36" s="160"/>
      <c r="M36" s="160"/>
      <c r="N36" s="160"/>
      <c r="O36" s="160"/>
    </row>
    <row r="37" spans="1:15" s="161" customFormat="1" ht="15.95" customHeight="1">
      <c r="A37" s="177">
        <f t="shared" si="1"/>
        <v>41996</v>
      </c>
      <c r="B37" s="207">
        <v>0.375</v>
      </c>
      <c r="C37" s="179"/>
      <c r="D37" s="180"/>
      <c r="E37" s="181">
        <f t="shared" ref="E37:E41" si="4">($C$42-$C$35)*$M$15/7</f>
        <v>0.69784399550840759</v>
      </c>
      <c r="F37" s="182"/>
      <c r="G37" s="183"/>
      <c r="H37" s="184"/>
      <c r="I37" s="182"/>
      <c r="J37" s="185"/>
      <c r="K37" s="187"/>
      <c r="L37" s="160"/>
      <c r="M37" s="160"/>
      <c r="N37" s="160"/>
      <c r="O37" s="160"/>
    </row>
    <row r="38" spans="1:15" s="161" customFormat="1" ht="15.95" customHeight="1">
      <c r="A38" s="177">
        <f t="shared" si="1"/>
        <v>41997</v>
      </c>
      <c r="B38" s="207">
        <v>0.375</v>
      </c>
      <c r="C38" s="179"/>
      <c r="D38" s="180"/>
      <c r="E38" s="181">
        <f t="shared" si="4"/>
        <v>0.69784399550840759</v>
      </c>
      <c r="F38" s="182"/>
      <c r="G38" s="183"/>
      <c r="H38" s="184"/>
      <c r="I38" s="182"/>
      <c r="J38" s="185"/>
      <c r="K38" s="187"/>
      <c r="L38" s="160"/>
      <c r="M38" s="160"/>
      <c r="N38" s="160"/>
      <c r="O38" s="160"/>
    </row>
    <row r="39" spans="1:15" s="161" customFormat="1" ht="15.95" customHeight="1">
      <c r="A39" s="177">
        <f t="shared" si="1"/>
        <v>41998</v>
      </c>
      <c r="B39" s="207">
        <v>0.375</v>
      </c>
      <c r="C39" s="179"/>
      <c r="D39" s="180"/>
      <c r="E39" s="181">
        <f t="shared" si="4"/>
        <v>0.69784399550840759</v>
      </c>
      <c r="F39" s="182"/>
      <c r="G39" s="183"/>
      <c r="H39" s="184"/>
      <c r="I39" s="182"/>
      <c r="J39" s="185"/>
      <c r="K39" s="187"/>
      <c r="L39" s="160"/>
      <c r="M39" s="160"/>
      <c r="N39" s="160"/>
      <c r="O39" s="160"/>
    </row>
    <row r="40" spans="1:15" s="161" customFormat="1" ht="15.95" customHeight="1">
      <c r="A40" s="177">
        <f t="shared" si="1"/>
        <v>41999</v>
      </c>
      <c r="B40" s="207">
        <v>0.375</v>
      </c>
      <c r="C40" s="179"/>
      <c r="D40" s="180"/>
      <c r="E40" s="181">
        <f t="shared" si="4"/>
        <v>0.69784399550840759</v>
      </c>
      <c r="F40" s="182"/>
      <c r="G40" s="183"/>
      <c r="H40" s="184"/>
      <c r="I40" s="182"/>
      <c r="J40" s="185"/>
      <c r="K40" s="187"/>
      <c r="L40" s="160"/>
      <c r="M40" s="160"/>
      <c r="N40" s="160"/>
      <c r="O40" s="160"/>
    </row>
    <row r="41" spans="1:15" s="161" customFormat="1" ht="15.95" customHeight="1">
      <c r="A41" s="177">
        <f t="shared" si="1"/>
        <v>42000</v>
      </c>
      <c r="B41" s="207">
        <v>0.375</v>
      </c>
      <c r="C41" s="179"/>
      <c r="D41" s="180"/>
      <c r="E41" s="181">
        <f t="shared" si="4"/>
        <v>0.69784399550840759</v>
      </c>
      <c r="F41" s="182"/>
      <c r="G41" s="183"/>
      <c r="H41" s="184"/>
      <c r="I41" s="182"/>
      <c r="J41" s="185"/>
      <c r="K41" s="187"/>
      <c r="L41" s="160"/>
      <c r="M41" s="160"/>
      <c r="N41" s="160"/>
      <c r="O41" s="160"/>
    </row>
    <row r="42" spans="1:15" s="161" customFormat="1" ht="15.95" customHeight="1">
      <c r="A42" s="177">
        <f t="shared" si="1"/>
        <v>42001</v>
      </c>
      <c r="B42" s="207">
        <v>0.375</v>
      </c>
      <c r="C42" s="226">
        <v>7293</v>
      </c>
      <c r="D42" s="180"/>
      <c r="E42" s="181">
        <f>($C$42-$C$35)*$M$15/7</f>
        <v>0.69784399550840759</v>
      </c>
      <c r="F42" s="182"/>
      <c r="G42" s="183"/>
      <c r="H42" s="184">
        <v>5.5</v>
      </c>
      <c r="I42" s="182"/>
      <c r="J42" s="185"/>
      <c r="K42" s="187"/>
      <c r="L42" s="160"/>
      <c r="M42" s="160"/>
      <c r="N42" s="160"/>
      <c r="O42" s="160"/>
    </row>
    <row r="43" spans="1:15" s="161" customFormat="1" ht="15.95" customHeight="1">
      <c r="A43" s="177">
        <f t="shared" si="1"/>
        <v>42002</v>
      </c>
      <c r="B43" s="207">
        <v>0.375</v>
      </c>
      <c r="C43" s="179"/>
      <c r="D43" s="180"/>
      <c r="E43" s="181">
        <f>($C$45-$C$42)*$M$15/3</f>
        <v>0</v>
      </c>
      <c r="F43" s="182"/>
      <c r="G43" s="183"/>
      <c r="H43" s="184"/>
      <c r="I43" s="182"/>
      <c r="J43" s="185"/>
      <c r="K43" s="187"/>
      <c r="L43" s="160"/>
      <c r="M43" s="160"/>
      <c r="N43" s="160"/>
      <c r="O43" s="160"/>
    </row>
    <row r="44" spans="1:15" s="161" customFormat="1" ht="15.95" customHeight="1">
      <c r="A44" s="177">
        <f>A43+1</f>
        <v>42003</v>
      </c>
      <c r="B44" s="207">
        <v>0.375</v>
      </c>
      <c r="C44" s="179"/>
      <c r="D44" s="180"/>
      <c r="E44" s="181">
        <f>($C$45-$C$42)*$M$15/3</f>
        <v>0</v>
      </c>
      <c r="F44" s="182"/>
      <c r="G44" s="183"/>
      <c r="H44" s="184"/>
      <c r="I44" s="182"/>
      <c r="J44" s="185"/>
      <c r="K44" s="187"/>
      <c r="L44" s="160"/>
      <c r="M44" s="160"/>
      <c r="N44" s="160"/>
      <c r="O44" s="160"/>
    </row>
    <row r="45" spans="1:15" s="161" customFormat="1" ht="15.95" customHeight="1">
      <c r="A45" s="177">
        <f>A44+1</f>
        <v>42004</v>
      </c>
      <c r="B45" s="207">
        <v>0.375</v>
      </c>
      <c r="C45" s="226">
        <v>7293</v>
      </c>
      <c r="D45" s="180"/>
      <c r="E45" s="181">
        <f>($C$45-$C$42)*$M$15/3</f>
        <v>0</v>
      </c>
      <c r="F45" s="182"/>
      <c r="G45" s="183"/>
      <c r="H45" s="184">
        <v>5.5</v>
      </c>
      <c r="I45" s="182"/>
      <c r="J45" s="185"/>
      <c r="K45" s="187"/>
      <c r="L45" s="160"/>
      <c r="M45" s="160"/>
      <c r="N45" s="160"/>
      <c r="O45" s="160"/>
    </row>
    <row r="46" spans="1:15" s="161" customFormat="1" ht="15.95" customHeight="1">
      <c r="A46" s="177"/>
      <c r="B46" s="207"/>
      <c r="C46" s="209"/>
      <c r="D46" s="180"/>
      <c r="E46" s="181"/>
      <c r="F46" s="182"/>
      <c r="G46" s="183"/>
      <c r="H46" s="184"/>
      <c r="I46" s="182"/>
      <c r="J46" s="185"/>
      <c r="K46" s="187"/>
      <c r="L46" s="160"/>
      <c r="M46" s="160"/>
      <c r="N46" s="160"/>
      <c r="O46" s="160"/>
    </row>
    <row r="47" spans="1:15" s="161" customFormat="1" ht="15.95" customHeight="1">
      <c r="A47" s="177"/>
      <c r="B47" s="210"/>
      <c r="C47" s="189"/>
      <c r="D47" s="180"/>
      <c r="E47" s="181"/>
      <c r="F47" s="182"/>
      <c r="G47" s="183"/>
      <c r="H47" s="184"/>
      <c r="I47" s="182"/>
      <c r="J47" s="185"/>
      <c r="K47" s="187"/>
      <c r="L47" s="160"/>
      <c r="M47" s="160"/>
      <c r="N47" s="160"/>
      <c r="O47" s="160"/>
    </row>
    <row r="48" spans="1:15" s="161" customFormat="1" ht="15.95" customHeight="1">
      <c r="A48" s="177"/>
      <c r="B48" s="178"/>
      <c r="C48" s="179"/>
      <c r="D48" s="186"/>
      <c r="E48" s="181"/>
      <c r="F48" s="182"/>
      <c r="G48" s="183"/>
      <c r="H48" s="184"/>
      <c r="I48" s="182"/>
      <c r="J48" s="185"/>
      <c r="K48" s="187"/>
      <c r="L48" s="160"/>
      <c r="M48" s="160"/>
      <c r="N48" s="160"/>
      <c r="O48" s="160"/>
    </row>
    <row r="49" spans="1:15" s="161" customFormat="1" ht="15.95" customHeight="1">
      <c r="A49" s="177"/>
      <c r="B49" s="178"/>
      <c r="C49" s="179"/>
      <c r="D49" s="186"/>
      <c r="E49" s="181"/>
      <c r="F49" s="182"/>
      <c r="G49" s="183"/>
      <c r="H49" s="184"/>
      <c r="I49" s="182"/>
      <c r="J49" s="185"/>
      <c r="K49" s="160"/>
      <c r="L49" s="160"/>
      <c r="M49" s="160"/>
      <c r="N49" s="160"/>
      <c r="O49" s="160"/>
    </row>
    <row r="50" spans="1:15" s="161" customFormat="1" ht="15.95" customHeight="1">
      <c r="A50" s="177"/>
      <c r="B50" s="207"/>
      <c r="C50" s="179"/>
      <c r="D50" s="186"/>
      <c r="E50" s="181"/>
      <c r="F50" s="182"/>
      <c r="G50" s="183"/>
      <c r="H50" s="184"/>
      <c r="I50" s="182"/>
      <c r="J50" s="185"/>
      <c r="K50" s="160"/>
      <c r="L50" s="160"/>
      <c r="M50" s="160"/>
      <c r="N50" s="160"/>
      <c r="O50" s="160"/>
    </row>
    <row r="51" spans="1:15" s="161" customFormat="1">
      <c r="A51" s="177"/>
      <c r="B51" s="207"/>
      <c r="C51" s="179"/>
      <c r="D51" s="186"/>
      <c r="E51" s="181"/>
      <c r="F51" s="182"/>
      <c r="G51" s="183"/>
      <c r="H51" s="184"/>
      <c r="I51" s="182"/>
      <c r="J51" s="185"/>
      <c r="K51" s="160"/>
      <c r="L51" s="160"/>
      <c r="M51" s="160"/>
      <c r="N51" s="160"/>
      <c r="O51" s="160"/>
    </row>
    <row r="52" spans="1:15" s="191" customFormat="1" ht="15.95" customHeight="1">
      <c r="A52" s="190"/>
      <c r="B52" s="190"/>
      <c r="C52" s="190"/>
      <c r="D52" s="190"/>
      <c r="E52" s="190"/>
      <c r="F52" s="190"/>
      <c r="G52" s="190"/>
      <c r="H52" s="190"/>
      <c r="I52" s="190"/>
      <c r="K52" s="192"/>
      <c r="L52" s="192"/>
      <c r="M52" s="192"/>
      <c r="N52" s="192"/>
      <c r="O52" s="192"/>
    </row>
    <row r="53" spans="1:15" s="191" customFormat="1" ht="15">
      <c r="A53" s="196" t="s">
        <v>163</v>
      </c>
      <c r="B53"/>
      <c r="C53"/>
      <c r="D53"/>
      <c r="E53"/>
      <c r="F53" s="197" t="s">
        <v>164</v>
      </c>
      <c r="G53"/>
      <c r="K53" s="192"/>
      <c r="L53" s="192"/>
      <c r="M53" s="192"/>
      <c r="N53" s="192"/>
      <c r="O53" s="192"/>
    </row>
    <row r="54" spans="1:15" s="191" customFormat="1" ht="15">
      <c r="A54" s="196" t="s">
        <v>165</v>
      </c>
      <c r="B54"/>
      <c r="C54"/>
      <c r="D54"/>
      <c r="E54"/>
      <c r="F54" s="197" t="s">
        <v>166</v>
      </c>
      <c r="G54"/>
      <c r="K54" s="192"/>
      <c r="L54" s="192"/>
      <c r="M54" s="192"/>
      <c r="N54" s="192"/>
      <c r="O54" s="192"/>
    </row>
    <row r="55" spans="1:15" s="191" customFormat="1" ht="15">
      <c r="A55" s="196" t="s">
        <v>167</v>
      </c>
      <c r="B55"/>
      <c r="C55"/>
      <c r="D55"/>
      <c r="E55"/>
      <c r="F55" s="197" t="s">
        <v>168</v>
      </c>
      <c r="G55"/>
      <c r="K55" s="192"/>
      <c r="L55" s="192"/>
      <c r="M55" s="192"/>
      <c r="N55" s="192"/>
      <c r="O55" s="192"/>
    </row>
    <row r="56" spans="1:15" s="191" customFormat="1" ht="15">
      <c r="A56" s="196" t="s">
        <v>169</v>
      </c>
      <c r="B56"/>
      <c r="C56"/>
      <c r="D56"/>
      <c r="E56"/>
      <c r="F56" s="197" t="s">
        <v>170</v>
      </c>
      <c r="G56"/>
      <c r="K56" s="192"/>
      <c r="L56" s="192"/>
      <c r="M56" s="192"/>
      <c r="N56" s="192"/>
      <c r="O56" s="192"/>
    </row>
    <row r="57" spans="1:15" s="191" customFormat="1" ht="15">
      <c r="A57" s="196" t="s">
        <v>171</v>
      </c>
      <c r="B57"/>
      <c r="C57"/>
      <c r="D57"/>
      <c r="E57"/>
      <c r="F57" s="197" t="s">
        <v>172</v>
      </c>
      <c r="G57"/>
      <c r="K57" s="192"/>
      <c r="L57" s="192"/>
      <c r="M57" s="192"/>
      <c r="N57" s="192"/>
      <c r="O57" s="192"/>
    </row>
    <row r="58" spans="1:15" s="191" customFormat="1" ht="15.75" thickBot="1">
      <c r="B58"/>
      <c r="C58"/>
      <c r="D58"/>
      <c r="E58"/>
      <c r="F58"/>
      <c r="G58"/>
      <c r="H58"/>
      <c r="K58" s="192"/>
      <c r="L58" s="192"/>
      <c r="M58" s="192"/>
      <c r="N58" s="192"/>
      <c r="O58" s="192"/>
    </row>
    <row r="59" spans="1:15" s="191" customFormat="1" ht="15">
      <c r="A59" s="198" t="s">
        <v>173</v>
      </c>
      <c r="B59" s="199"/>
      <c r="C59" s="200" t="s">
        <v>174</v>
      </c>
      <c r="D59" s="199"/>
      <c r="E59" s="199"/>
      <c r="F59" s="199"/>
      <c r="G59" s="199"/>
      <c r="H59" s="201"/>
      <c r="K59" s="192"/>
      <c r="L59" s="192"/>
      <c r="M59" s="192"/>
      <c r="N59" s="192"/>
      <c r="O59" s="192"/>
    </row>
    <row r="60" spans="1:15" s="191" customFormat="1" ht="15">
      <c r="A60" s="202"/>
      <c r="B60" s="203" t="s">
        <v>175</v>
      </c>
      <c r="C60" s="204" t="s">
        <v>176</v>
      </c>
      <c r="D60" s="203"/>
      <c r="E60" s="203"/>
      <c r="F60" s="203"/>
      <c r="G60" s="203"/>
      <c r="H60" s="205"/>
      <c r="K60" s="192"/>
      <c r="L60" s="192"/>
      <c r="M60" s="192"/>
      <c r="N60" s="192"/>
      <c r="O60" s="192"/>
    </row>
    <row r="61" spans="1:15" s="191" customFormat="1">
      <c r="K61" s="192"/>
      <c r="L61" s="192"/>
      <c r="M61" s="192"/>
      <c r="N61" s="192"/>
      <c r="O61" s="192"/>
    </row>
    <row r="62" spans="1:15" s="191" customFormat="1">
      <c r="K62" s="192"/>
      <c r="L62" s="192"/>
      <c r="M62" s="192"/>
      <c r="N62" s="192"/>
      <c r="O62" s="192"/>
    </row>
    <row r="63" spans="1:15" s="191" customFormat="1">
      <c r="K63" s="192"/>
      <c r="L63" s="192"/>
      <c r="M63" s="192"/>
      <c r="N63" s="192"/>
      <c r="O63" s="192"/>
    </row>
    <row r="64" spans="1:15" s="191" customFormat="1">
      <c r="K64" s="192"/>
      <c r="L64" s="192"/>
      <c r="M64" s="192"/>
      <c r="N64" s="192"/>
      <c r="O64" s="192"/>
    </row>
    <row r="65" spans="11:15" s="191" customFormat="1">
      <c r="K65" s="192"/>
      <c r="L65" s="192"/>
      <c r="M65" s="192"/>
      <c r="N65" s="192"/>
      <c r="O65" s="192"/>
    </row>
    <row r="66" spans="11:15" s="191" customFormat="1">
      <c r="K66" s="192"/>
      <c r="L66" s="192"/>
      <c r="M66" s="192"/>
      <c r="N66" s="192"/>
      <c r="O66" s="192"/>
    </row>
  </sheetData>
  <mergeCells count="17">
    <mergeCell ref="I13:I14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  <mergeCell ref="F9:H9"/>
    <mergeCell ref="A2:I2"/>
    <mergeCell ref="A3:I3"/>
    <mergeCell ref="A4:I4"/>
    <mergeCell ref="A6:I6"/>
    <mergeCell ref="F8:H8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6866" r:id="rId4">
          <objectPr defaultSize="0" autoPict="0" r:id="rId5">
            <anchor moveWithCells="1">
              <from>
                <xdr:col>0</xdr:col>
                <xdr:colOff>76200</xdr:colOff>
                <xdr:row>0</xdr:row>
                <xdr:rowOff>57150</xdr:rowOff>
              </from>
              <to>
                <xdr:col>1</xdr:col>
                <xdr:colOff>495300</xdr:colOff>
                <xdr:row>6</xdr:row>
                <xdr:rowOff>114300</xdr:rowOff>
              </to>
            </anchor>
          </objectPr>
        </oleObject>
      </mc:Choice>
      <mc:Fallback>
        <oleObject progId="Word.Document.8" shapeId="36866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3"/>
  <sheetViews>
    <sheetView view="pageBreakPreview" zoomScale="80" zoomScaleNormal="100" zoomScaleSheetLayoutView="8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E15" sqref="E15"/>
    </sheetView>
  </sheetViews>
  <sheetFormatPr baseColWidth="10" defaultColWidth="11.42578125" defaultRowHeight="12.75"/>
  <cols>
    <col min="1" max="2" width="12.7109375" style="152" customWidth="1"/>
    <col min="3" max="3" width="21.28515625" style="152" customWidth="1"/>
    <col min="4" max="4" width="21.85546875" style="152" customWidth="1"/>
    <col min="5" max="7" width="12.7109375" style="152" customWidth="1"/>
    <col min="8" max="8" width="14.7109375" style="152" customWidth="1"/>
    <col min="9" max="9" width="13.42578125" style="152" customWidth="1"/>
    <col min="10" max="10" width="10" style="152" bestFit="1" customWidth="1"/>
    <col min="11" max="11" width="17.5703125" style="206" bestFit="1" customWidth="1"/>
    <col min="12" max="12" width="15.5703125" style="206" bestFit="1" customWidth="1"/>
    <col min="13" max="13" width="9" style="206" customWidth="1"/>
    <col min="14" max="14" width="7.28515625" style="206" bestFit="1" customWidth="1"/>
    <col min="15" max="15" width="11.42578125" style="206"/>
    <col min="16" max="16" width="10" style="152" customWidth="1"/>
    <col min="17" max="17" width="12.28515625" style="152" customWidth="1"/>
    <col min="18" max="256" width="11.42578125" style="152"/>
    <col min="257" max="258" width="12.7109375" style="152" customWidth="1"/>
    <col min="259" max="259" width="21.28515625" style="152" customWidth="1"/>
    <col min="260" max="260" width="21.85546875" style="152" customWidth="1"/>
    <col min="261" max="263" width="12.7109375" style="152" customWidth="1"/>
    <col min="264" max="264" width="14.7109375" style="152" customWidth="1"/>
    <col min="265" max="265" width="13.42578125" style="152" customWidth="1"/>
    <col min="266" max="266" width="10" style="152" bestFit="1" customWidth="1"/>
    <col min="267" max="267" width="17.5703125" style="152" bestFit="1" customWidth="1"/>
    <col min="268" max="268" width="15.5703125" style="152" bestFit="1" customWidth="1"/>
    <col min="269" max="269" width="9" style="152" customWidth="1"/>
    <col min="270" max="270" width="7.28515625" style="152" bestFit="1" customWidth="1"/>
    <col min="271" max="271" width="11.42578125" style="152"/>
    <col min="272" max="272" width="10" style="152" customWidth="1"/>
    <col min="273" max="273" width="12.28515625" style="152" customWidth="1"/>
    <col min="274" max="512" width="11.42578125" style="152"/>
    <col min="513" max="514" width="12.7109375" style="152" customWidth="1"/>
    <col min="515" max="515" width="21.28515625" style="152" customWidth="1"/>
    <col min="516" max="516" width="21.85546875" style="152" customWidth="1"/>
    <col min="517" max="519" width="12.7109375" style="152" customWidth="1"/>
    <col min="520" max="520" width="14.7109375" style="152" customWidth="1"/>
    <col min="521" max="521" width="13.42578125" style="152" customWidth="1"/>
    <col min="522" max="522" width="10" style="152" bestFit="1" customWidth="1"/>
    <col min="523" max="523" width="17.5703125" style="152" bestFit="1" customWidth="1"/>
    <col min="524" max="524" width="15.5703125" style="152" bestFit="1" customWidth="1"/>
    <col min="525" max="525" width="9" style="152" customWidth="1"/>
    <col min="526" max="526" width="7.28515625" style="152" bestFit="1" customWidth="1"/>
    <col min="527" max="527" width="11.42578125" style="152"/>
    <col min="528" max="528" width="10" style="152" customWidth="1"/>
    <col min="529" max="529" width="12.28515625" style="152" customWidth="1"/>
    <col min="530" max="768" width="11.42578125" style="152"/>
    <col min="769" max="770" width="12.7109375" style="152" customWidth="1"/>
    <col min="771" max="771" width="21.28515625" style="152" customWidth="1"/>
    <col min="772" max="772" width="21.85546875" style="152" customWidth="1"/>
    <col min="773" max="775" width="12.7109375" style="152" customWidth="1"/>
    <col min="776" max="776" width="14.7109375" style="152" customWidth="1"/>
    <col min="777" max="777" width="13.42578125" style="152" customWidth="1"/>
    <col min="778" max="778" width="10" style="152" bestFit="1" customWidth="1"/>
    <col min="779" max="779" width="17.5703125" style="152" bestFit="1" customWidth="1"/>
    <col min="780" max="780" width="15.5703125" style="152" bestFit="1" customWidth="1"/>
    <col min="781" max="781" width="9" style="152" customWidth="1"/>
    <col min="782" max="782" width="7.28515625" style="152" bestFit="1" customWidth="1"/>
    <col min="783" max="783" width="11.42578125" style="152"/>
    <col min="784" max="784" width="10" style="152" customWidth="1"/>
    <col min="785" max="785" width="12.28515625" style="152" customWidth="1"/>
    <col min="786" max="1024" width="11.42578125" style="152"/>
    <col min="1025" max="1026" width="12.7109375" style="152" customWidth="1"/>
    <col min="1027" max="1027" width="21.28515625" style="152" customWidth="1"/>
    <col min="1028" max="1028" width="21.85546875" style="152" customWidth="1"/>
    <col min="1029" max="1031" width="12.7109375" style="152" customWidth="1"/>
    <col min="1032" max="1032" width="14.7109375" style="152" customWidth="1"/>
    <col min="1033" max="1033" width="13.42578125" style="152" customWidth="1"/>
    <col min="1034" max="1034" width="10" style="152" bestFit="1" customWidth="1"/>
    <col min="1035" max="1035" width="17.5703125" style="152" bestFit="1" customWidth="1"/>
    <col min="1036" max="1036" width="15.5703125" style="152" bestFit="1" customWidth="1"/>
    <col min="1037" max="1037" width="9" style="152" customWidth="1"/>
    <col min="1038" max="1038" width="7.28515625" style="152" bestFit="1" customWidth="1"/>
    <col min="1039" max="1039" width="11.42578125" style="152"/>
    <col min="1040" max="1040" width="10" style="152" customWidth="1"/>
    <col min="1041" max="1041" width="12.28515625" style="152" customWidth="1"/>
    <col min="1042" max="1280" width="11.42578125" style="152"/>
    <col min="1281" max="1282" width="12.7109375" style="152" customWidth="1"/>
    <col min="1283" max="1283" width="21.28515625" style="152" customWidth="1"/>
    <col min="1284" max="1284" width="21.85546875" style="152" customWidth="1"/>
    <col min="1285" max="1287" width="12.7109375" style="152" customWidth="1"/>
    <col min="1288" max="1288" width="14.7109375" style="152" customWidth="1"/>
    <col min="1289" max="1289" width="13.42578125" style="152" customWidth="1"/>
    <col min="1290" max="1290" width="10" style="152" bestFit="1" customWidth="1"/>
    <col min="1291" max="1291" width="17.5703125" style="152" bestFit="1" customWidth="1"/>
    <col min="1292" max="1292" width="15.5703125" style="152" bestFit="1" customWidth="1"/>
    <col min="1293" max="1293" width="9" style="152" customWidth="1"/>
    <col min="1294" max="1294" width="7.28515625" style="152" bestFit="1" customWidth="1"/>
    <col min="1295" max="1295" width="11.42578125" style="152"/>
    <col min="1296" max="1296" width="10" style="152" customWidth="1"/>
    <col min="1297" max="1297" width="12.28515625" style="152" customWidth="1"/>
    <col min="1298" max="1536" width="11.42578125" style="152"/>
    <col min="1537" max="1538" width="12.7109375" style="152" customWidth="1"/>
    <col min="1539" max="1539" width="21.28515625" style="152" customWidth="1"/>
    <col min="1540" max="1540" width="21.85546875" style="152" customWidth="1"/>
    <col min="1541" max="1543" width="12.7109375" style="152" customWidth="1"/>
    <col min="1544" max="1544" width="14.7109375" style="152" customWidth="1"/>
    <col min="1545" max="1545" width="13.42578125" style="152" customWidth="1"/>
    <col min="1546" max="1546" width="10" style="152" bestFit="1" customWidth="1"/>
    <col min="1547" max="1547" width="17.5703125" style="152" bestFit="1" customWidth="1"/>
    <col min="1548" max="1548" width="15.5703125" style="152" bestFit="1" customWidth="1"/>
    <col min="1549" max="1549" width="9" style="152" customWidth="1"/>
    <col min="1550" max="1550" width="7.28515625" style="152" bestFit="1" customWidth="1"/>
    <col min="1551" max="1551" width="11.42578125" style="152"/>
    <col min="1552" max="1552" width="10" style="152" customWidth="1"/>
    <col min="1553" max="1553" width="12.28515625" style="152" customWidth="1"/>
    <col min="1554" max="1792" width="11.42578125" style="152"/>
    <col min="1793" max="1794" width="12.7109375" style="152" customWidth="1"/>
    <col min="1795" max="1795" width="21.28515625" style="152" customWidth="1"/>
    <col min="1796" max="1796" width="21.85546875" style="152" customWidth="1"/>
    <col min="1797" max="1799" width="12.7109375" style="152" customWidth="1"/>
    <col min="1800" max="1800" width="14.7109375" style="152" customWidth="1"/>
    <col min="1801" max="1801" width="13.42578125" style="152" customWidth="1"/>
    <col min="1802" max="1802" width="10" style="152" bestFit="1" customWidth="1"/>
    <col min="1803" max="1803" width="17.5703125" style="152" bestFit="1" customWidth="1"/>
    <col min="1804" max="1804" width="15.5703125" style="152" bestFit="1" customWidth="1"/>
    <col min="1805" max="1805" width="9" style="152" customWidth="1"/>
    <col min="1806" max="1806" width="7.28515625" style="152" bestFit="1" customWidth="1"/>
    <col min="1807" max="1807" width="11.42578125" style="152"/>
    <col min="1808" max="1808" width="10" style="152" customWidth="1"/>
    <col min="1809" max="1809" width="12.28515625" style="152" customWidth="1"/>
    <col min="1810" max="2048" width="11.42578125" style="152"/>
    <col min="2049" max="2050" width="12.7109375" style="152" customWidth="1"/>
    <col min="2051" max="2051" width="21.28515625" style="152" customWidth="1"/>
    <col min="2052" max="2052" width="21.85546875" style="152" customWidth="1"/>
    <col min="2053" max="2055" width="12.7109375" style="152" customWidth="1"/>
    <col min="2056" max="2056" width="14.7109375" style="152" customWidth="1"/>
    <col min="2057" max="2057" width="13.42578125" style="152" customWidth="1"/>
    <col min="2058" max="2058" width="10" style="152" bestFit="1" customWidth="1"/>
    <col min="2059" max="2059" width="17.5703125" style="152" bestFit="1" customWidth="1"/>
    <col min="2060" max="2060" width="15.5703125" style="152" bestFit="1" customWidth="1"/>
    <col min="2061" max="2061" width="9" style="152" customWidth="1"/>
    <col min="2062" max="2062" width="7.28515625" style="152" bestFit="1" customWidth="1"/>
    <col min="2063" max="2063" width="11.42578125" style="152"/>
    <col min="2064" max="2064" width="10" style="152" customWidth="1"/>
    <col min="2065" max="2065" width="12.28515625" style="152" customWidth="1"/>
    <col min="2066" max="2304" width="11.42578125" style="152"/>
    <col min="2305" max="2306" width="12.7109375" style="152" customWidth="1"/>
    <col min="2307" max="2307" width="21.28515625" style="152" customWidth="1"/>
    <col min="2308" max="2308" width="21.85546875" style="152" customWidth="1"/>
    <col min="2309" max="2311" width="12.7109375" style="152" customWidth="1"/>
    <col min="2312" max="2312" width="14.7109375" style="152" customWidth="1"/>
    <col min="2313" max="2313" width="13.42578125" style="152" customWidth="1"/>
    <col min="2314" max="2314" width="10" style="152" bestFit="1" customWidth="1"/>
    <col min="2315" max="2315" width="17.5703125" style="152" bestFit="1" customWidth="1"/>
    <col min="2316" max="2316" width="15.5703125" style="152" bestFit="1" customWidth="1"/>
    <col min="2317" max="2317" width="9" style="152" customWidth="1"/>
    <col min="2318" max="2318" width="7.28515625" style="152" bestFit="1" customWidth="1"/>
    <col min="2319" max="2319" width="11.42578125" style="152"/>
    <col min="2320" max="2320" width="10" style="152" customWidth="1"/>
    <col min="2321" max="2321" width="12.28515625" style="152" customWidth="1"/>
    <col min="2322" max="2560" width="11.42578125" style="152"/>
    <col min="2561" max="2562" width="12.7109375" style="152" customWidth="1"/>
    <col min="2563" max="2563" width="21.28515625" style="152" customWidth="1"/>
    <col min="2564" max="2564" width="21.85546875" style="152" customWidth="1"/>
    <col min="2565" max="2567" width="12.7109375" style="152" customWidth="1"/>
    <col min="2568" max="2568" width="14.7109375" style="152" customWidth="1"/>
    <col min="2569" max="2569" width="13.42578125" style="152" customWidth="1"/>
    <col min="2570" max="2570" width="10" style="152" bestFit="1" customWidth="1"/>
    <col min="2571" max="2571" width="17.5703125" style="152" bestFit="1" customWidth="1"/>
    <col min="2572" max="2572" width="15.5703125" style="152" bestFit="1" customWidth="1"/>
    <col min="2573" max="2573" width="9" style="152" customWidth="1"/>
    <col min="2574" max="2574" width="7.28515625" style="152" bestFit="1" customWidth="1"/>
    <col min="2575" max="2575" width="11.42578125" style="152"/>
    <col min="2576" max="2576" width="10" style="152" customWidth="1"/>
    <col min="2577" max="2577" width="12.28515625" style="152" customWidth="1"/>
    <col min="2578" max="2816" width="11.42578125" style="152"/>
    <col min="2817" max="2818" width="12.7109375" style="152" customWidth="1"/>
    <col min="2819" max="2819" width="21.28515625" style="152" customWidth="1"/>
    <col min="2820" max="2820" width="21.85546875" style="152" customWidth="1"/>
    <col min="2821" max="2823" width="12.7109375" style="152" customWidth="1"/>
    <col min="2824" max="2824" width="14.7109375" style="152" customWidth="1"/>
    <col min="2825" max="2825" width="13.42578125" style="152" customWidth="1"/>
    <col min="2826" max="2826" width="10" style="152" bestFit="1" customWidth="1"/>
    <col min="2827" max="2827" width="17.5703125" style="152" bestFit="1" customWidth="1"/>
    <col min="2828" max="2828" width="15.5703125" style="152" bestFit="1" customWidth="1"/>
    <col min="2829" max="2829" width="9" style="152" customWidth="1"/>
    <col min="2830" max="2830" width="7.28515625" style="152" bestFit="1" customWidth="1"/>
    <col min="2831" max="2831" width="11.42578125" style="152"/>
    <col min="2832" max="2832" width="10" style="152" customWidth="1"/>
    <col min="2833" max="2833" width="12.28515625" style="152" customWidth="1"/>
    <col min="2834" max="3072" width="11.42578125" style="152"/>
    <col min="3073" max="3074" width="12.7109375" style="152" customWidth="1"/>
    <col min="3075" max="3075" width="21.28515625" style="152" customWidth="1"/>
    <col min="3076" max="3076" width="21.85546875" style="152" customWidth="1"/>
    <col min="3077" max="3079" width="12.7109375" style="152" customWidth="1"/>
    <col min="3080" max="3080" width="14.7109375" style="152" customWidth="1"/>
    <col min="3081" max="3081" width="13.42578125" style="152" customWidth="1"/>
    <col min="3082" max="3082" width="10" style="152" bestFit="1" customWidth="1"/>
    <col min="3083" max="3083" width="17.5703125" style="152" bestFit="1" customWidth="1"/>
    <col min="3084" max="3084" width="15.5703125" style="152" bestFit="1" customWidth="1"/>
    <col min="3085" max="3085" width="9" style="152" customWidth="1"/>
    <col min="3086" max="3086" width="7.28515625" style="152" bestFit="1" customWidth="1"/>
    <col min="3087" max="3087" width="11.42578125" style="152"/>
    <col min="3088" max="3088" width="10" style="152" customWidth="1"/>
    <col min="3089" max="3089" width="12.28515625" style="152" customWidth="1"/>
    <col min="3090" max="3328" width="11.42578125" style="152"/>
    <col min="3329" max="3330" width="12.7109375" style="152" customWidth="1"/>
    <col min="3331" max="3331" width="21.28515625" style="152" customWidth="1"/>
    <col min="3332" max="3332" width="21.85546875" style="152" customWidth="1"/>
    <col min="3333" max="3335" width="12.7109375" style="152" customWidth="1"/>
    <col min="3336" max="3336" width="14.7109375" style="152" customWidth="1"/>
    <col min="3337" max="3337" width="13.42578125" style="152" customWidth="1"/>
    <col min="3338" max="3338" width="10" style="152" bestFit="1" customWidth="1"/>
    <col min="3339" max="3339" width="17.5703125" style="152" bestFit="1" customWidth="1"/>
    <col min="3340" max="3340" width="15.5703125" style="152" bestFit="1" customWidth="1"/>
    <col min="3341" max="3341" width="9" style="152" customWidth="1"/>
    <col min="3342" max="3342" width="7.28515625" style="152" bestFit="1" customWidth="1"/>
    <col min="3343" max="3343" width="11.42578125" style="152"/>
    <col min="3344" max="3344" width="10" style="152" customWidth="1"/>
    <col min="3345" max="3345" width="12.28515625" style="152" customWidth="1"/>
    <col min="3346" max="3584" width="11.42578125" style="152"/>
    <col min="3585" max="3586" width="12.7109375" style="152" customWidth="1"/>
    <col min="3587" max="3587" width="21.28515625" style="152" customWidth="1"/>
    <col min="3588" max="3588" width="21.85546875" style="152" customWidth="1"/>
    <col min="3589" max="3591" width="12.7109375" style="152" customWidth="1"/>
    <col min="3592" max="3592" width="14.7109375" style="152" customWidth="1"/>
    <col min="3593" max="3593" width="13.42578125" style="152" customWidth="1"/>
    <col min="3594" max="3594" width="10" style="152" bestFit="1" customWidth="1"/>
    <col min="3595" max="3595" width="17.5703125" style="152" bestFit="1" customWidth="1"/>
    <col min="3596" max="3596" width="15.5703125" style="152" bestFit="1" customWidth="1"/>
    <col min="3597" max="3597" width="9" style="152" customWidth="1"/>
    <col min="3598" max="3598" width="7.28515625" style="152" bestFit="1" customWidth="1"/>
    <col min="3599" max="3599" width="11.42578125" style="152"/>
    <col min="3600" max="3600" width="10" style="152" customWidth="1"/>
    <col min="3601" max="3601" width="12.28515625" style="152" customWidth="1"/>
    <col min="3602" max="3840" width="11.42578125" style="152"/>
    <col min="3841" max="3842" width="12.7109375" style="152" customWidth="1"/>
    <col min="3843" max="3843" width="21.28515625" style="152" customWidth="1"/>
    <col min="3844" max="3844" width="21.85546875" style="152" customWidth="1"/>
    <col min="3845" max="3847" width="12.7109375" style="152" customWidth="1"/>
    <col min="3848" max="3848" width="14.7109375" style="152" customWidth="1"/>
    <col min="3849" max="3849" width="13.42578125" style="152" customWidth="1"/>
    <col min="3850" max="3850" width="10" style="152" bestFit="1" customWidth="1"/>
    <col min="3851" max="3851" width="17.5703125" style="152" bestFit="1" customWidth="1"/>
    <col min="3852" max="3852" width="15.5703125" style="152" bestFit="1" customWidth="1"/>
    <col min="3853" max="3853" width="9" style="152" customWidth="1"/>
    <col min="3854" max="3854" width="7.28515625" style="152" bestFit="1" customWidth="1"/>
    <col min="3855" max="3855" width="11.42578125" style="152"/>
    <col min="3856" max="3856" width="10" style="152" customWidth="1"/>
    <col min="3857" max="3857" width="12.28515625" style="152" customWidth="1"/>
    <col min="3858" max="4096" width="11.42578125" style="152"/>
    <col min="4097" max="4098" width="12.7109375" style="152" customWidth="1"/>
    <col min="4099" max="4099" width="21.28515625" style="152" customWidth="1"/>
    <col min="4100" max="4100" width="21.85546875" style="152" customWidth="1"/>
    <col min="4101" max="4103" width="12.7109375" style="152" customWidth="1"/>
    <col min="4104" max="4104" width="14.7109375" style="152" customWidth="1"/>
    <col min="4105" max="4105" width="13.42578125" style="152" customWidth="1"/>
    <col min="4106" max="4106" width="10" style="152" bestFit="1" customWidth="1"/>
    <col min="4107" max="4107" width="17.5703125" style="152" bestFit="1" customWidth="1"/>
    <col min="4108" max="4108" width="15.5703125" style="152" bestFit="1" customWidth="1"/>
    <col min="4109" max="4109" width="9" style="152" customWidth="1"/>
    <col min="4110" max="4110" width="7.28515625" style="152" bestFit="1" customWidth="1"/>
    <col min="4111" max="4111" width="11.42578125" style="152"/>
    <col min="4112" max="4112" width="10" style="152" customWidth="1"/>
    <col min="4113" max="4113" width="12.28515625" style="152" customWidth="1"/>
    <col min="4114" max="4352" width="11.42578125" style="152"/>
    <col min="4353" max="4354" width="12.7109375" style="152" customWidth="1"/>
    <col min="4355" max="4355" width="21.28515625" style="152" customWidth="1"/>
    <col min="4356" max="4356" width="21.85546875" style="152" customWidth="1"/>
    <col min="4357" max="4359" width="12.7109375" style="152" customWidth="1"/>
    <col min="4360" max="4360" width="14.7109375" style="152" customWidth="1"/>
    <col min="4361" max="4361" width="13.42578125" style="152" customWidth="1"/>
    <col min="4362" max="4362" width="10" style="152" bestFit="1" customWidth="1"/>
    <col min="4363" max="4363" width="17.5703125" style="152" bestFit="1" customWidth="1"/>
    <col min="4364" max="4364" width="15.5703125" style="152" bestFit="1" customWidth="1"/>
    <col min="4365" max="4365" width="9" style="152" customWidth="1"/>
    <col min="4366" max="4366" width="7.28515625" style="152" bestFit="1" customWidth="1"/>
    <col min="4367" max="4367" width="11.42578125" style="152"/>
    <col min="4368" max="4368" width="10" style="152" customWidth="1"/>
    <col min="4369" max="4369" width="12.28515625" style="152" customWidth="1"/>
    <col min="4370" max="4608" width="11.42578125" style="152"/>
    <col min="4609" max="4610" width="12.7109375" style="152" customWidth="1"/>
    <col min="4611" max="4611" width="21.28515625" style="152" customWidth="1"/>
    <col min="4612" max="4612" width="21.85546875" style="152" customWidth="1"/>
    <col min="4613" max="4615" width="12.7109375" style="152" customWidth="1"/>
    <col min="4616" max="4616" width="14.7109375" style="152" customWidth="1"/>
    <col min="4617" max="4617" width="13.42578125" style="152" customWidth="1"/>
    <col min="4618" max="4618" width="10" style="152" bestFit="1" customWidth="1"/>
    <col min="4619" max="4619" width="17.5703125" style="152" bestFit="1" customWidth="1"/>
    <col min="4620" max="4620" width="15.5703125" style="152" bestFit="1" customWidth="1"/>
    <col min="4621" max="4621" width="9" style="152" customWidth="1"/>
    <col min="4622" max="4622" width="7.28515625" style="152" bestFit="1" customWidth="1"/>
    <col min="4623" max="4623" width="11.42578125" style="152"/>
    <col min="4624" max="4624" width="10" style="152" customWidth="1"/>
    <col min="4625" max="4625" width="12.28515625" style="152" customWidth="1"/>
    <col min="4626" max="4864" width="11.42578125" style="152"/>
    <col min="4865" max="4866" width="12.7109375" style="152" customWidth="1"/>
    <col min="4867" max="4867" width="21.28515625" style="152" customWidth="1"/>
    <col min="4868" max="4868" width="21.85546875" style="152" customWidth="1"/>
    <col min="4869" max="4871" width="12.7109375" style="152" customWidth="1"/>
    <col min="4872" max="4872" width="14.7109375" style="152" customWidth="1"/>
    <col min="4873" max="4873" width="13.42578125" style="152" customWidth="1"/>
    <col min="4874" max="4874" width="10" style="152" bestFit="1" customWidth="1"/>
    <col min="4875" max="4875" width="17.5703125" style="152" bestFit="1" customWidth="1"/>
    <col min="4876" max="4876" width="15.5703125" style="152" bestFit="1" customWidth="1"/>
    <col min="4877" max="4877" width="9" style="152" customWidth="1"/>
    <col min="4878" max="4878" width="7.28515625" style="152" bestFit="1" customWidth="1"/>
    <col min="4879" max="4879" width="11.42578125" style="152"/>
    <col min="4880" max="4880" width="10" style="152" customWidth="1"/>
    <col min="4881" max="4881" width="12.28515625" style="152" customWidth="1"/>
    <col min="4882" max="5120" width="11.42578125" style="152"/>
    <col min="5121" max="5122" width="12.7109375" style="152" customWidth="1"/>
    <col min="5123" max="5123" width="21.28515625" style="152" customWidth="1"/>
    <col min="5124" max="5124" width="21.85546875" style="152" customWidth="1"/>
    <col min="5125" max="5127" width="12.7109375" style="152" customWidth="1"/>
    <col min="5128" max="5128" width="14.7109375" style="152" customWidth="1"/>
    <col min="5129" max="5129" width="13.42578125" style="152" customWidth="1"/>
    <col min="5130" max="5130" width="10" style="152" bestFit="1" customWidth="1"/>
    <col min="5131" max="5131" width="17.5703125" style="152" bestFit="1" customWidth="1"/>
    <col min="5132" max="5132" width="15.5703125" style="152" bestFit="1" customWidth="1"/>
    <col min="5133" max="5133" width="9" style="152" customWidth="1"/>
    <col min="5134" max="5134" width="7.28515625" style="152" bestFit="1" customWidth="1"/>
    <col min="5135" max="5135" width="11.42578125" style="152"/>
    <col min="5136" max="5136" width="10" style="152" customWidth="1"/>
    <col min="5137" max="5137" width="12.28515625" style="152" customWidth="1"/>
    <col min="5138" max="5376" width="11.42578125" style="152"/>
    <col min="5377" max="5378" width="12.7109375" style="152" customWidth="1"/>
    <col min="5379" max="5379" width="21.28515625" style="152" customWidth="1"/>
    <col min="5380" max="5380" width="21.85546875" style="152" customWidth="1"/>
    <col min="5381" max="5383" width="12.7109375" style="152" customWidth="1"/>
    <col min="5384" max="5384" width="14.7109375" style="152" customWidth="1"/>
    <col min="5385" max="5385" width="13.42578125" style="152" customWidth="1"/>
    <col min="5386" max="5386" width="10" style="152" bestFit="1" customWidth="1"/>
    <col min="5387" max="5387" width="17.5703125" style="152" bestFit="1" customWidth="1"/>
    <col min="5388" max="5388" width="15.5703125" style="152" bestFit="1" customWidth="1"/>
    <col min="5389" max="5389" width="9" style="152" customWidth="1"/>
    <col min="5390" max="5390" width="7.28515625" style="152" bestFit="1" customWidth="1"/>
    <col min="5391" max="5391" width="11.42578125" style="152"/>
    <col min="5392" max="5392" width="10" style="152" customWidth="1"/>
    <col min="5393" max="5393" width="12.28515625" style="152" customWidth="1"/>
    <col min="5394" max="5632" width="11.42578125" style="152"/>
    <col min="5633" max="5634" width="12.7109375" style="152" customWidth="1"/>
    <col min="5635" max="5635" width="21.28515625" style="152" customWidth="1"/>
    <col min="5636" max="5636" width="21.85546875" style="152" customWidth="1"/>
    <col min="5637" max="5639" width="12.7109375" style="152" customWidth="1"/>
    <col min="5640" max="5640" width="14.7109375" style="152" customWidth="1"/>
    <col min="5641" max="5641" width="13.42578125" style="152" customWidth="1"/>
    <col min="5642" max="5642" width="10" style="152" bestFit="1" customWidth="1"/>
    <col min="5643" max="5643" width="17.5703125" style="152" bestFit="1" customWidth="1"/>
    <col min="5644" max="5644" width="15.5703125" style="152" bestFit="1" customWidth="1"/>
    <col min="5645" max="5645" width="9" style="152" customWidth="1"/>
    <col min="5646" max="5646" width="7.28515625" style="152" bestFit="1" customWidth="1"/>
    <col min="5647" max="5647" width="11.42578125" style="152"/>
    <col min="5648" max="5648" width="10" style="152" customWidth="1"/>
    <col min="5649" max="5649" width="12.28515625" style="152" customWidth="1"/>
    <col min="5650" max="5888" width="11.42578125" style="152"/>
    <col min="5889" max="5890" width="12.7109375" style="152" customWidth="1"/>
    <col min="5891" max="5891" width="21.28515625" style="152" customWidth="1"/>
    <col min="5892" max="5892" width="21.85546875" style="152" customWidth="1"/>
    <col min="5893" max="5895" width="12.7109375" style="152" customWidth="1"/>
    <col min="5896" max="5896" width="14.7109375" style="152" customWidth="1"/>
    <col min="5897" max="5897" width="13.42578125" style="152" customWidth="1"/>
    <col min="5898" max="5898" width="10" style="152" bestFit="1" customWidth="1"/>
    <col min="5899" max="5899" width="17.5703125" style="152" bestFit="1" customWidth="1"/>
    <col min="5900" max="5900" width="15.5703125" style="152" bestFit="1" customWidth="1"/>
    <col min="5901" max="5901" width="9" style="152" customWidth="1"/>
    <col min="5902" max="5902" width="7.28515625" style="152" bestFit="1" customWidth="1"/>
    <col min="5903" max="5903" width="11.42578125" style="152"/>
    <col min="5904" max="5904" width="10" style="152" customWidth="1"/>
    <col min="5905" max="5905" width="12.28515625" style="152" customWidth="1"/>
    <col min="5906" max="6144" width="11.42578125" style="152"/>
    <col min="6145" max="6146" width="12.7109375" style="152" customWidth="1"/>
    <col min="6147" max="6147" width="21.28515625" style="152" customWidth="1"/>
    <col min="6148" max="6148" width="21.85546875" style="152" customWidth="1"/>
    <col min="6149" max="6151" width="12.7109375" style="152" customWidth="1"/>
    <col min="6152" max="6152" width="14.7109375" style="152" customWidth="1"/>
    <col min="6153" max="6153" width="13.42578125" style="152" customWidth="1"/>
    <col min="6154" max="6154" width="10" style="152" bestFit="1" customWidth="1"/>
    <col min="6155" max="6155" width="17.5703125" style="152" bestFit="1" customWidth="1"/>
    <col min="6156" max="6156" width="15.5703125" style="152" bestFit="1" customWidth="1"/>
    <col min="6157" max="6157" width="9" style="152" customWidth="1"/>
    <col min="6158" max="6158" width="7.28515625" style="152" bestFit="1" customWidth="1"/>
    <col min="6159" max="6159" width="11.42578125" style="152"/>
    <col min="6160" max="6160" width="10" style="152" customWidth="1"/>
    <col min="6161" max="6161" width="12.28515625" style="152" customWidth="1"/>
    <col min="6162" max="6400" width="11.42578125" style="152"/>
    <col min="6401" max="6402" width="12.7109375" style="152" customWidth="1"/>
    <col min="6403" max="6403" width="21.28515625" style="152" customWidth="1"/>
    <col min="6404" max="6404" width="21.85546875" style="152" customWidth="1"/>
    <col min="6405" max="6407" width="12.7109375" style="152" customWidth="1"/>
    <col min="6408" max="6408" width="14.7109375" style="152" customWidth="1"/>
    <col min="6409" max="6409" width="13.42578125" style="152" customWidth="1"/>
    <col min="6410" max="6410" width="10" style="152" bestFit="1" customWidth="1"/>
    <col min="6411" max="6411" width="17.5703125" style="152" bestFit="1" customWidth="1"/>
    <col min="6412" max="6412" width="15.5703125" style="152" bestFit="1" customWidth="1"/>
    <col min="6413" max="6413" width="9" style="152" customWidth="1"/>
    <col min="6414" max="6414" width="7.28515625" style="152" bestFit="1" customWidth="1"/>
    <col min="6415" max="6415" width="11.42578125" style="152"/>
    <col min="6416" max="6416" width="10" style="152" customWidth="1"/>
    <col min="6417" max="6417" width="12.28515625" style="152" customWidth="1"/>
    <col min="6418" max="6656" width="11.42578125" style="152"/>
    <col min="6657" max="6658" width="12.7109375" style="152" customWidth="1"/>
    <col min="6659" max="6659" width="21.28515625" style="152" customWidth="1"/>
    <col min="6660" max="6660" width="21.85546875" style="152" customWidth="1"/>
    <col min="6661" max="6663" width="12.7109375" style="152" customWidth="1"/>
    <col min="6664" max="6664" width="14.7109375" style="152" customWidth="1"/>
    <col min="6665" max="6665" width="13.42578125" style="152" customWidth="1"/>
    <col min="6666" max="6666" width="10" style="152" bestFit="1" customWidth="1"/>
    <col min="6667" max="6667" width="17.5703125" style="152" bestFit="1" customWidth="1"/>
    <col min="6668" max="6668" width="15.5703125" style="152" bestFit="1" customWidth="1"/>
    <col min="6669" max="6669" width="9" style="152" customWidth="1"/>
    <col min="6670" max="6670" width="7.28515625" style="152" bestFit="1" customWidth="1"/>
    <col min="6671" max="6671" width="11.42578125" style="152"/>
    <col min="6672" max="6672" width="10" style="152" customWidth="1"/>
    <col min="6673" max="6673" width="12.28515625" style="152" customWidth="1"/>
    <col min="6674" max="6912" width="11.42578125" style="152"/>
    <col min="6913" max="6914" width="12.7109375" style="152" customWidth="1"/>
    <col min="6915" max="6915" width="21.28515625" style="152" customWidth="1"/>
    <col min="6916" max="6916" width="21.85546875" style="152" customWidth="1"/>
    <col min="6917" max="6919" width="12.7109375" style="152" customWidth="1"/>
    <col min="6920" max="6920" width="14.7109375" style="152" customWidth="1"/>
    <col min="6921" max="6921" width="13.42578125" style="152" customWidth="1"/>
    <col min="6922" max="6922" width="10" style="152" bestFit="1" customWidth="1"/>
    <col min="6923" max="6923" width="17.5703125" style="152" bestFit="1" customWidth="1"/>
    <col min="6924" max="6924" width="15.5703125" style="152" bestFit="1" customWidth="1"/>
    <col min="6925" max="6925" width="9" style="152" customWidth="1"/>
    <col min="6926" max="6926" width="7.28515625" style="152" bestFit="1" customWidth="1"/>
    <col min="6927" max="6927" width="11.42578125" style="152"/>
    <col min="6928" max="6928" width="10" style="152" customWidth="1"/>
    <col min="6929" max="6929" width="12.28515625" style="152" customWidth="1"/>
    <col min="6930" max="7168" width="11.42578125" style="152"/>
    <col min="7169" max="7170" width="12.7109375" style="152" customWidth="1"/>
    <col min="7171" max="7171" width="21.28515625" style="152" customWidth="1"/>
    <col min="7172" max="7172" width="21.85546875" style="152" customWidth="1"/>
    <col min="7173" max="7175" width="12.7109375" style="152" customWidth="1"/>
    <col min="7176" max="7176" width="14.7109375" style="152" customWidth="1"/>
    <col min="7177" max="7177" width="13.42578125" style="152" customWidth="1"/>
    <col min="7178" max="7178" width="10" style="152" bestFit="1" customWidth="1"/>
    <col min="7179" max="7179" width="17.5703125" style="152" bestFit="1" customWidth="1"/>
    <col min="7180" max="7180" width="15.5703125" style="152" bestFit="1" customWidth="1"/>
    <col min="7181" max="7181" width="9" style="152" customWidth="1"/>
    <col min="7182" max="7182" width="7.28515625" style="152" bestFit="1" customWidth="1"/>
    <col min="7183" max="7183" width="11.42578125" style="152"/>
    <col min="7184" max="7184" width="10" style="152" customWidth="1"/>
    <col min="7185" max="7185" width="12.28515625" style="152" customWidth="1"/>
    <col min="7186" max="7424" width="11.42578125" style="152"/>
    <col min="7425" max="7426" width="12.7109375" style="152" customWidth="1"/>
    <col min="7427" max="7427" width="21.28515625" style="152" customWidth="1"/>
    <col min="7428" max="7428" width="21.85546875" style="152" customWidth="1"/>
    <col min="7429" max="7431" width="12.7109375" style="152" customWidth="1"/>
    <col min="7432" max="7432" width="14.7109375" style="152" customWidth="1"/>
    <col min="7433" max="7433" width="13.42578125" style="152" customWidth="1"/>
    <col min="7434" max="7434" width="10" style="152" bestFit="1" customWidth="1"/>
    <col min="7435" max="7435" width="17.5703125" style="152" bestFit="1" customWidth="1"/>
    <col min="7436" max="7436" width="15.5703125" style="152" bestFit="1" customWidth="1"/>
    <col min="7437" max="7437" width="9" style="152" customWidth="1"/>
    <col min="7438" max="7438" width="7.28515625" style="152" bestFit="1" customWidth="1"/>
    <col min="7439" max="7439" width="11.42578125" style="152"/>
    <col min="7440" max="7440" width="10" style="152" customWidth="1"/>
    <col min="7441" max="7441" width="12.28515625" style="152" customWidth="1"/>
    <col min="7442" max="7680" width="11.42578125" style="152"/>
    <col min="7681" max="7682" width="12.7109375" style="152" customWidth="1"/>
    <col min="7683" max="7683" width="21.28515625" style="152" customWidth="1"/>
    <col min="7684" max="7684" width="21.85546875" style="152" customWidth="1"/>
    <col min="7685" max="7687" width="12.7109375" style="152" customWidth="1"/>
    <col min="7688" max="7688" width="14.7109375" style="152" customWidth="1"/>
    <col min="7689" max="7689" width="13.42578125" style="152" customWidth="1"/>
    <col min="7690" max="7690" width="10" style="152" bestFit="1" customWidth="1"/>
    <col min="7691" max="7691" width="17.5703125" style="152" bestFit="1" customWidth="1"/>
    <col min="7692" max="7692" width="15.5703125" style="152" bestFit="1" customWidth="1"/>
    <col min="7693" max="7693" width="9" style="152" customWidth="1"/>
    <col min="7694" max="7694" width="7.28515625" style="152" bestFit="1" customWidth="1"/>
    <col min="7695" max="7695" width="11.42578125" style="152"/>
    <col min="7696" max="7696" width="10" style="152" customWidth="1"/>
    <col min="7697" max="7697" width="12.28515625" style="152" customWidth="1"/>
    <col min="7698" max="7936" width="11.42578125" style="152"/>
    <col min="7937" max="7938" width="12.7109375" style="152" customWidth="1"/>
    <col min="7939" max="7939" width="21.28515625" style="152" customWidth="1"/>
    <col min="7940" max="7940" width="21.85546875" style="152" customWidth="1"/>
    <col min="7941" max="7943" width="12.7109375" style="152" customWidth="1"/>
    <col min="7944" max="7944" width="14.7109375" style="152" customWidth="1"/>
    <col min="7945" max="7945" width="13.42578125" style="152" customWidth="1"/>
    <col min="7946" max="7946" width="10" style="152" bestFit="1" customWidth="1"/>
    <col min="7947" max="7947" width="17.5703125" style="152" bestFit="1" customWidth="1"/>
    <col min="7948" max="7948" width="15.5703125" style="152" bestFit="1" customWidth="1"/>
    <col min="7949" max="7949" width="9" style="152" customWidth="1"/>
    <col min="7950" max="7950" width="7.28515625" style="152" bestFit="1" customWidth="1"/>
    <col min="7951" max="7951" width="11.42578125" style="152"/>
    <col min="7952" max="7952" width="10" style="152" customWidth="1"/>
    <col min="7953" max="7953" width="12.28515625" style="152" customWidth="1"/>
    <col min="7954" max="8192" width="11.42578125" style="152"/>
    <col min="8193" max="8194" width="12.7109375" style="152" customWidth="1"/>
    <col min="8195" max="8195" width="21.28515625" style="152" customWidth="1"/>
    <col min="8196" max="8196" width="21.85546875" style="152" customWidth="1"/>
    <col min="8197" max="8199" width="12.7109375" style="152" customWidth="1"/>
    <col min="8200" max="8200" width="14.7109375" style="152" customWidth="1"/>
    <col min="8201" max="8201" width="13.42578125" style="152" customWidth="1"/>
    <col min="8202" max="8202" width="10" style="152" bestFit="1" customWidth="1"/>
    <col min="8203" max="8203" width="17.5703125" style="152" bestFit="1" customWidth="1"/>
    <col min="8204" max="8204" width="15.5703125" style="152" bestFit="1" customWidth="1"/>
    <col min="8205" max="8205" width="9" style="152" customWidth="1"/>
    <col min="8206" max="8206" width="7.28515625" style="152" bestFit="1" customWidth="1"/>
    <col min="8207" max="8207" width="11.42578125" style="152"/>
    <col min="8208" max="8208" width="10" style="152" customWidth="1"/>
    <col min="8209" max="8209" width="12.28515625" style="152" customWidth="1"/>
    <col min="8210" max="8448" width="11.42578125" style="152"/>
    <col min="8449" max="8450" width="12.7109375" style="152" customWidth="1"/>
    <col min="8451" max="8451" width="21.28515625" style="152" customWidth="1"/>
    <col min="8452" max="8452" width="21.85546875" style="152" customWidth="1"/>
    <col min="8453" max="8455" width="12.7109375" style="152" customWidth="1"/>
    <col min="8456" max="8456" width="14.7109375" style="152" customWidth="1"/>
    <col min="8457" max="8457" width="13.42578125" style="152" customWidth="1"/>
    <col min="8458" max="8458" width="10" style="152" bestFit="1" customWidth="1"/>
    <col min="8459" max="8459" width="17.5703125" style="152" bestFit="1" customWidth="1"/>
    <col min="8460" max="8460" width="15.5703125" style="152" bestFit="1" customWidth="1"/>
    <col min="8461" max="8461" width="9" style="152" customWidth="1"/>
    <col min="8462" max="8462" width="7.28515625" style="152" bestFit="1" customWidth="1"/>
    <col min="8463" max="8463" width="11.42578125" style="152"/>
    <col min="8464" max="8464" width="10" style="152" customWidth="1"/>
    <col min="8465" max="8465" width="12.28515625" style="152" customWidth="1"/>
    <col min="8466" max="8704" width="11.42578125" style="152"/>
    <col min="8705" max="8706" width="12.7109375" style="152" customWidth="1"/>
    <col min="8707" max="8707" width="21.28515625" style="152" customWidth="1"/>
    <col min="8708" max="8708" width="21.85546875" style="152" customWidth="1"/>
    <col min="8709" max="8711" width="12.7109375" style="152" customWidth="1"/>
    <col min="8712" max="8712" width="14.7109375" style="152" customWidth="1"/>
    <col min="8713" max="8713" width="13.42578125" style="152" customWidth="1"/>
    <col min="8714" max="8714" width="10" style="152" bestFit="1" customWidth="1"/>
    <col min="8715" max="8715" width="17.5703125" style="152" bestFit="1" customWidth="1"/>
    <col min="8716" max="8716" width="15.5703125" style="152" bestFit="1" customWidth="1"/>
    <col min="8717" max="8717" width="9" style="152" customWidth="1"/>
    <col min="8718" max="8718" width="7.28515625" style="152" bestFit="1" customWidth="1"/>
    <col min="8719" max="8719" width="11.42578125" style="152"/>
    <col min="8720" max="8720" width="10" style="152" customWidth="1"/>
    <col min="8721" max="8721" width="12.28515625" style="152" customWidth="1"/>
    <col min="8722" max="8960" width="11.42578125" style="152"/>
    <col min="8961" max="8962" width="12.7109375" style="152" customWidth="1"/>
    <col min="8963" max="8963" width="21.28515625" style="152" customWidth="1"/>
    <col min="8964" max="8964" width="21.85546875" style="152" customWidth="1"/>
    <col min="8965" max="8967" width="12.7109375" style="152" customWidth="1"/>
    <col min="8968" max="8968" width="14.7109375" style="152" customWidth="1"/>
    <col min="8969" max="8969" width="13.42578125" style="152" customWidth="1"/>
    <col min="8970" max="8970" width="10" style="152" bestFit="1" customWidth="1"/>
    <col min="8971" max="8971" width="17.5703125" style="152" bestFit="1" customWidth="1"/>
    <col min="8972" max="8972" width="15.5703125" style="152" bestFit="1" customWidth="1"/>
    <col min="8973" max="8973" width="9" style="152" customWidth="1"/>
    <col min="8974" max="8974" width="7.28515625" style="152" bestFit="1" customWidth="1"/>
    <col min="8975" max="8975" width="11.42578125" style="152"/>
    <col min="8976" max="8976" width="10" style="152" customWidth="1"/>
    <col min="8977" max="8977" width="12.28515625" style="152" customWidth="1"/>
    <col min="8978" max="9216" width="11.42578125" style="152"/>
    <col min="9217" max="9218" width="12.7109375" style="152" customWidth="1"/>
    <col min="9219" max="9219" width="21.28515625" style="152" customWidth="1"/>
    <col min="9220" max="9220" width="21.85546875" style="152" customWidth="1"/>
    <col min="9221" max="9223" width="12.7109375" style="152" customWidth="1"/>
    <col min="9224" max="9224" width="14.7109375" style="152" customWidth="1"/>
    <col min="9225" max="9225" width="13.42578125" style="152" customWidth="1"/>
    <col min="9226" max="9226" width="10" style="152" bestFit="1" customWidth="1"/>
    <col min="9227" max="9227" width="17.5703125" style="152" bestFit="1" customWidth="1"/>
    <col min="9228" max="9228" width="15.5703125" style="152" bestFit="1" customWidth="1"/>
    <col min="9229" max="9229" width="9" style="152" customWidth="1"/>
    <col min="9230" max="9230" width="7.28515625" style="152" bestFit="1" customWidth="1"/>
    <col min="9231" max="9231" width="11.42578125" style="152"/>
    <col min="9232" max="9232" width="10" style="152" customWidth="1"/>
    <col min="9233" max="9233" width="12.28515625" style="152" customWidth="1"/>
    <col min="9234" max="9472" width="11.42578125" style="152"/>
    <col min="9473" max="9474" width="12.7109375" style="152" customWidth="1"/>
    <col min="9475" max="9475" width="21.28515625" style="152" customWidth="1"/>
    <col min="9476" max="9476" width="21.85546875" style="152" customWidth="1"/>
    <col min="9477" max="9479" width="12.7109375" style="152" customWidth="1"/>
    <col min="9480" max="9480" width="14.7109375" style="152" customWidth="1"/>
    <col min="9481" max="9481" width="13.42578125" style="152" customWidth="1"/>
    <col min="9482" max="9482" width="10" style="152" bestFit="1" customWidth="1"/>
    <col min="9483" max="9483" width="17.5703125" style="152" bestFit="1" customWidth="1"/>
    <col min="9484" max="9484" width="15.5703125" style="152" bestFit="1" customWidth="1"/>
    <col min="9485" max="9485" width="9" style="152" customWidth="1"/>
    <col min="9486" max="9486" width="7.28515625" style="152" bestFit="1" customWidth="1"/>
    <col min="9487" max="9487" width="11.42578125" style="152"/>
    <col min="9488" max="9488" width="10" style="152" customWidth="1"/>
    <col min="9489" max="9489" width="12.28515625" style="152" customWidth="1"/>
    <col min="9490" max="9728" width="11.42578125" style="152"/>
    <col min="9729" max="9730" width="12.7109375" style="152" customWidth="1"/>
    <col min="9731" max="9731" width="21.28515625" style="152" customWidth="1"/>
    <col min="9732" max="9732" width="21.85546875" style="152" customWidth="1"/>
    <col min="9733" max="9735" width="12.7109375" style="152" customWidth="1"/>
    <col min="9736" max="9736" width="14.7109375" style="152" customWidth="1"/>
    <col min="9737" max="9737" width="13.42578125" style="152" customWidth="1"/>
    <col min="9738" max="9738" width="10" style="152" bestFit="1" customWidth="1"/>
    <col min="9739" max="9739" width="17.5703125" style="152" bestFit="1" customWidth="1"/>
    <col min="9740" max="9740" width="15.5703125" style="152" bestFit="1" customWidth="1"/>
    <col min="9741" max="9741" width="9" style="152" customWidth="1"/>
    <col min="9742" max="9742" width="7.28515625" style="152" bestFit="1" customWidth="1"/>
    <col min="9743" max="9743" width="11.42578125" style="152"/>
    <col min="9744" max="9744" width="10" style="152" customWidth="1"/>
    <col min="9745" max="9745" width="12.28515625" style="152" customWidth="1"/>
    <col min="9746" max="9984" width="11.42578125" style="152"/>
    <col min="9985" max="9986" width="12.7109375" style="152" customWidth="1"/>
    <col min="9987" max="9987" width="21.28515625" style="152" customWidth="1"/>
    <col min="9988" max="9988" width="21.85546875" style="152" customWidth="1"/>
    <col min="9989" max="9991" width="12.7109375" style="152" customWidth="1"/>
    <col min="9992" max="9992" width="14.7109375" style="152" customWidth="1"/>
    <col min="9993" max="9993" width="13.42578125" style="152" customWidth="1"/>
    <col min="9994" max="9994" width="10" style="152" bestFit="1" customWidth="1"/>
    <col min="9995" max="9995" width="17.5703125" style="152" bestFit="1" customWidth="1"/>
    <col min="9996" max="9996" width="15.5703125" style="152" bestFit="1" customWidth="1"/>
    <col min="9997" max="9997" width="9" style="152" customWidth="1"/>
    <col min="9998" max="9998" width="7.28515625" style="152" bestFit="1" customWidth="1"/>
    <col min="9999" max="9999" width="11.42578125" style="152"/>
    <col min="10000" max="10000" width="10" style="152" customWidth="1"/>
    <col min="10001" max="10001" width="12.28515625" style="152" customWidth="1"/>
    <col min="10002" max="10240" width="11.42578125" style="152"/>
    <col min="10241" max="10242" width="12.7109375" style="152" customWidth="1"/>
    <col min="10243" max="10243" width="21.28515625" style="152" customWidth="1"/>
    <col min="10244" max="10244" width="21.85546875" style="152" customWidth="1"/>
    <col min="10245" max="10247" width="12.7109375" style="152" customWidth="1"/>
    <col min="10248" max="10248" width="14.7109375" style="152" customWidth="1"/>
    <col min="10249" max="10249" width="13.42578125" style="152" customWidth="1"/>
    <col min="10250" max="10250" width="10" style="152" bestFit="1" customWidth="1"/>
    <col min="10251" max="10251" width="17.5703125" style="152" bestFit="1" customWidth="1"/>
    <col min="10252" max="10252" width="15.5703125" style="152" bestFit="1" customWidth="1"/>
    <col min="10253" max="10253" width="9" style="152" customWidth="1"/>
    <col min="10254" max="10254" width="7.28515625" style="152" bestFit="1" customWidth="1"/>
    <col min="10255" max="10255" width="11.42578125" style="152"/>
    <col min="10256" max="10256" width="10" style="152" customWidth="1"/>
    <col min="10257" max="10257" width="12.28515625" style="152" customWidth="1"/>
    <col min="10258" max="10496" width="11.42578125" style="152"/>
    <col min="10497" max="10498" width="12.7109375" style="152" customWidth="1"/>
    <col min="10499" max="10499" width="21.28515625" style="152" customWidth="1"/>
    <col min="10500" max="10500" width="21.85546875" style="152" customWidth="1"/>
    <col min="10501" max="10503" width="12.7109375" style="152" customWidth="1"/>
    <col min="10504" max="10504" width="14.7109375" style="152" customWidth="1"/>
    <col min="10505" max="10505" width="13.42578125" style="152" customWidth="1"/>
    <col min="10506" max="10506" width="10" style="152" bestFit="1" customWidth="1"/>
    <col min="10507" max="10507" width="17.5703125" style="152" bestFit="1" customWidth="1"/>
    <col min="10508" max="10508" width="15.5703125" style="152" bestFit="1" customWidth="1"/>
    <col min="10509" max="10509" width="9" style="152" customWidth="1"/>
    <col min="10510" max="10510" width="7.28515625" style="152" bestFit="1" customWidth="1"/>
    <col min="10511" max="10511" width="11.42578125" style="152"/>
    <col min="10512" max="10512" width="10" style="152" customWidth="1"/>
    <col min="10513" max="10513" width="12.28515625" style="152" customWidth="1"/>
    <col min="10514" max="10752" width="11.42578125" style="152"/>
    <col min="10753" max="10754" width="12.7109375" style="152" customWidth="1"/>
    <col min="10755" max="10755" width="21.28515625" style="152" customWidth="1"/>
    <col min="10756" max="10756" width="21.85546875" style="152" customWidth="1"/>
    <col min="10757" max="10759" width="12.7109375" style="152" customWidth="1"/>
    <col min="10760" max="10760" width="14.7109375" style="152" customWidth="1"/>
    <col min="10761" max="10761" width="13.42578125" style="152" customWidth="1"/>
    <col min="10762" max="10762" width="10" style="152" bestFit="1" customWidth="1"/>
    <col min="10763" max="10763" width="17.5703125" style="152" bestFit="1" customWidth="1"/>
    <col min="10764" max="10764" width="15.5703125" style="152" bestFit="1" customWidth="1"/>
    <col min="10765" max="10765" width="9" style="152" customWidth="1"/>
    <col min="10766" max="10766" width="7.28515625" style="152" bestFit="1" customWidth="1"/>
    <col min="10767" max="10767" width="11.42578125" style="152"/>
    <col min="10768" max="10768" width="10" style="152" customWidth="1"/>
    <col min="10769" max="10769" width="12.28515625" style="152" customWidth="1"/>
    <col min="10770" max="11008" width="11.42578125" style="152"/>
    <col min="11009" max="11010" width="12.7109375" style="152" customWidth="1"/>
    <col min="11011" max="11011" width="21.28515625" style="152" customWidth="1"/>
    <col min="11012" max="11012" width="21.85546875" style="152" customWidth="1"/>
    <col min="11013" max="11015" width="12.7109375" style="152" customWidth="1"/>
    <col min="11016" max="11016" width="14.7109375" style="152" customWidth="1"/>
    <col min="11017" max="11017" width="13.42578125" style="152" customWidth="1"/>
    <col min="11018" max="11018" width="10" style="152" bestFit="1" customWidth="1"/>
    <col min="11019" max="11019" width="17.5703125" style="152" bestFit="1" customWidth="1"/>
    <col min="11020" max="11020" width="15.5703125" style="152" bestFit="1" customWidth="1"/>
    <col min="11021" max="11021" width="9" style="152" customWidth="1"/>
    <col min="11022" max="11022" width="7.28515625" style="152" bestFit="1" customWidth="1"/>
    <col min="11023" max="11023" width="11.42578125" style="152"/>
    <col min="11024" max="11024" width="10" style="152" customWidth="1"/>
    <col min="11025" max="11025" width="12.28515625" style="152" customWidth="1"/>
    <col min="11026" max="11264" width="11.42578125" style="152"/>
    <col min="11265" max="11266" width="12.7109375" style="152" customWidth="1"/>
    <col min="11267" max="11267" width="21.28515625" style="152" customWidth="1"/>
    <col min="11268" max="11268" width="21.85546875" style="152" customWidth="1"/>
    <col min="11269" max="11271" width="12.7109375" style="152" customWidth="1"/>
    <col min="11272" max="11272" width="14.7109375" style="152" customWidth="1"/>
    <col min="11273" max="11273" width="13.42578125" style="152" customWidth="1"/>
    <col min="11274" max="11274" width="10" style="152" bestFit="1" customWidth="1"/>
    <col min="11275" max="11275" width="17.5703125" style="152" bestFit="1" customWidth="1"/>
    <col min="11276" max="11276" width="15.5703125" style="152" bestFit="1" customWidth="1"/>
    <col min="11277" max="11277" width="9" style="152" customWidth="1"/>
    <col min="11278" max="11278" width="7.28515625" style="152" bestFit="1" customWidth="1"/>
    <col min="11279" max="11279" width="11.42578125" style="152"/>
    <col min="11280" max="11280" width="10" style="152" customWidth="1"/>
    <col min="11281" max="11281" width="12.28515625" style="152" customWidth="1"/>
    <col min="11282" max="11520" width="11.42578125" style="152"/>
    <col min="11521" max="11522" width="12.7109375" style="152" customWidth="1"/>
    <col min="11523" max="11523" width="21.28515625" style="152" customWidth="1"/>
    <col min="11524" max="11524" width="21.85546875" style="152" customWidth="1"/>
    <col min="11525" max="11527" width="12.7109375" style="152" customWidth="1"/>
    <col min="11528" max="11528" width="14.7109375" style="152" customWidth="1"/>
    <col min="11529" max="11529" width="13.42578125" style="152" customWidth="1"/>
    <col min="11530" max="11530" width="10" style="152" bestFit="1" customWidth="1"/>
    <col min="11531" max="11531" width="17.5703125" style="152" bestFit="1" customWidth="1"/>
    <col min="11532" max="11532" width="15.5703125" style="152" bestFit="1" customWidth="1"/>
    <col min="11533" max="11533" width="9" style="152" customWidth="1"/>
    <col min="11534" max="11534" width="7.28515625" style="152" bestFit="1" customWidth="1"/>
    <col min="11535" max="11535" width="11.42578125" style="152"/>
    <col min="11536" max="11536" width="10" style="152" customWidth="1"/>
    <col min="11537" max="11537" width="12.28515625" style="152" customWidth="1"/>
    <col min="11538" max="11776" width="11.42578125" style="152"/>
    <col min="11777" max="11778" width="12.7109375" style="152" customWidth="1"/>
    <col min="11779" max="11779" width="21.28515625" style="152" customWidth="1"/>
    <col min="11780" max="11780" width="21.85546875" style="152" customWidth="1"/>
    <col min="11781" max="11783" width="12.7109375" style="152" customWidth="1"/>
    <col min="11784" max="11784" width="14.7109375" style="152" customWidth="1"/>
    <col min="11785" max="11785" width="13.42578125" style="152" customWidth="1"/>
    <col min="11786" max="11786" width="10" style="152" bestFit="1" customWidth="1"/>
    <col min="11787" max="11787" width="17.5703125" style="152" bestFit="1" customWidth="1"/>
    <col min="11788" max="11788" width="15.5703125" style="152" bestFit="1" customWidth="1"/>
    <col min="11789" max="11789" width="9" style="152" customWidth="1"/>
    <col min="11790" max="11790" width="7.28515625" style="152" bestFit="1" customWidth="1"/>
    <col min="11791" max="11791" width="11.42578125" style="152"/>
    <col min="11792" max="11792" width="10" style="152" customWidth="1"/>
    <col min="11793" max="11793" width="12.28515625" style="152" customWidth="1"/>
    <col min="11794" max="12032" width="11.42578125" style="152"/>
    <col min="12033" max="12034" width="12.7109375" style="152" customWidth="1"/>
    <col min="12035" max="12035" width="21.28515625" style="152" customWidth="1"/>
    <col min="12036" max="12036" width="21.85546875" style="152" customWidth="1"/>
    <col min="12037" max="12039" width="12.7109375" style="152" customWidth="1"/>
    <col min="12040" max="12040" width="14.7109375" style="152" customWidth="1"/>
    <col min="12041" max="12041" width="13.42578125" style="152" customWidth="1"/>
    <col min="12042" max="12042" width="10" style="152" bestFit="1" customWidth="1"/>
    <col min="12043" max="12043" width="17.5703125" style="152" bestFit="1" customWidth="1"/>
    <col min="12044" max="12044" width="15.5703125" style="152" bestFit="1" customWidth="1"/>
    <col min="12045" max="12045" width="9" style="152" customWidth="1"/>
    <col min="12046" max="12046" width="7.28515625" style="152" bestFit="1" customWidth="1"/>
    <col min="12047" max="12047" width="11.42578125" style="152"/>
    <col min="12048" max="12048" width="10" style="152" customWidth="1"/>
    <col min="12049" max="12049" width="12.28515625" style="152" customWidth="1"/>
    <col min="12050" max="12288" width="11.42578125" style="152"/>
    <col min="12289" max="12290" width="12.7109375" style="152" customWidth="1"/>
    <col min="12291" max="12291" width="21.28515625" style="152" customWidth="1"/>
    <col min="12292" max="12292" width="21.85546875" style="152" customWidth="1"/>
    <col min="12293" max="12295" width="12.7109375" style="152" customWidth="1"/>
    <col min="12296" max="12296" width="14.7109375" style="152" customWidth="1"/>
    <col min="12297" max="12297" width="13.42578125" style="152" customWidth="1"/>
    <col min="12298" max="12298" width="10" style="152" bestFit="1" customWidth="1"/>
    <col min="12299" max="12299" width="17.5703125" style="152" bestFit="1" customWidth="1"/>
    <col min="12300" max="12300" width="15.5703125" style="152" bestFit="1" customWidth="1"/>
    <col min="12301" max="12301" width="9" style="152" customWidth="1"/>
    <col min="12302" max="12302" width="7.28515625" style="152" bestFit="1" customWidth="1"/>
    <col min="12303" max="12303" width="11.42578125" style="152"/>
    <col min="12304" max="12304" width="10" style="152" customWidth="1"/>
    <col min="12305" max="12305" width="12.28515625" style="152" customWidth="1"/>
    <col min="12306" max="12544" width="11.42578125" style="152"/>
    <col min="12545" max="12546" width="12.7109375" style="152" customWidth="1"/>
    <col min="12547" max="12547" width="21.28515625" style="152" customWidth="1"/>
    <col min="12548" max="12548" width="21.85546875" style="152" customWidth="1"/>
    <col min="12549" max="12551" width="12.7109375" style="152" customWidth="1"/>
    <col min="12552" max="12552" width="14.7109375" style="152" customWidth="1"/>
    <col min="12553" max="12553" width="13.42578125" style="152" customWidth="1"/>
    <col min="12554" max="12554" width="10" style="152" bestFit="1" customWidth="1"/>
    <col min="12555" max="12555" width="17.5703125" style="152" bestFit="1" customWidth="1"/>
    <col min="12556" max="12556" width="15.5703125" style="152" bestFit="1" customWidth="1"/>
    <col min="12557" max="12557" width="9" style="152" customWidth="1"/>
    <col min="12558" max="12558" width="7.28515625" style="152" bestFit="1" customWidth="1"/>
    <col min="12559" max="12559" width="11.42578125" style="152"/>
    <col min="12560" max="12560" width="10" style="152" customWidth="1"/>
    <col min="12561" max="12561" width="12.28515625" style="152" customWidth="1"/>
    <col min="12562" max="12800" width="11.42578125" style="152"/>
    <col min="12801" max="12802" width="12.7109375" style="152" customWidth="1"/>
    <col min="12803" max="12803" width="21.28515625" style="152" customWidth="1"/>
    <col min="12804" max="12804" width="21.85546875" style="152" customWidth="1"/>
    <col min="12805" max="12807" width="12.7109375" style="152" customWidth="1"/>
    <col min="12808" max="12808" width="14.7109375" style="152" customWidth="1"/>
    <col min="12809" max="12809" width="13.42578125" style="152" customWidth="1"/>
    <col min="12810" max="12810" width="10" style="152" bestFit="1" customWidth="1"/>
    <col min="12811" max="12811" width="17.5703125" style="152" bestFit="1" customWidth="1"/>
    <col min="12812" max="12812" width="15.5703125" style="152" bestFit="1" customWidth="1"/>
    <col min="12813" max="12813" width="9" style="152" customWidth="1"/>
    <col min="12814" max="12814" width="7.28515625" style="152" bestFit="1" customWidth="1"/>
    <col min="12815" max="12815" width="11.42578125" style="152"/>
    <col min="12816" max="12816" width="10" style="152" customWidth="1"/>
    <col min="12817" max="12817" width="12.28515625" style="152" customWidth="1"/>
    <col min="12818" max="13056" width="11.42578125" style="152"/>
    <col min="13057" max="13058" width="12.7109375" style="152" customWidth="1"/>
    <col min="13059" max="13059" width="21.28515625" style="152" customWidth="1"/>
    <col min="13060" max="13060" width="21.85546875" style="152" customWidth="1"/>
    <col min="13061" max="13063" width="12.7109375" style="152" customWidth="1"/>
    <col min="13064" max="13064" width="14.7109375" style="152" customWidth="1"/>
    <col min="13065" max="13065" width="13.42578125" style="152" customWidth="1"/>
    <col min="13066" max="13066" width="10" style="152" bestFit="1" customWidth="1"/>
    <col min="13067" max="13067" width="17.5703125" style="152" bestFit="1" customWidth="1"/>
    <col min="13068" max="13068" width="15.5703125" style="152" bestFit="1" customWidth="1"/>
    <col min="13069" max="13069" width="9" style="152" customWidth="1"/>
    <col min="13070" max="13070" width="7.28515625" style="152" bestFit="1" customWidth="1"/>
    <col min="13071" max="13071" width="11.42578125" style="152"/>
    <col min="13072" max="13072" width="10" style="152" customWidth="1"/>
    <col min="13073" max="13073" width="12.28515625" style="152" customWidth="1"/>
    <col min="13074" max="13312" width="11.42578125" style="152"/>
    <col min="13313" max="13314" width="12.7109375" style="152" customWidth="1"/>
    <col min="13315" max="13315" width="21.28515625" style="152" customWidth="1"/>
    <col min="13316" max="13316" width="21.85546875" style="152" customWidth="1"/>
    <col min="13317" max="13319" width="12.7109375" style="152" customWidth="1"/>
    <col min="13320" max="13320" width="14.7109375" style="152" customWidth="1"/>
    <col min="13321" max="13321" width="13.42578125" style="152" customWidth="1"/>
    <col min="13322" max="13322" width="10" style="152" bestFit="1" customWidth="1"/>
    <col min="13323" max="13323" width="17.5703125" style="152" bestFit="1" customWidth="1"/>
    <col min="13324" max="13324" width="15.5703125" style="152" bestFit="1" customWidth="1"/>
    <col min="13325" max="13325" width="9" style="152" customWidth="1"/>
    <col min="13326" max="13326" width="7.28515625" style="152" bestFit="1" customWidth="1"/>
    <col min="13327" max="13327" width="11.42578125" style="152"/>
    <col min="13328" max="13328" width="10" style="152" customWidth="1"/>
    <col min="13329" max="13329" width="12.28515625" style="152" customWidth="1"/>
    <col min="13330" max="13568" width="11.42578125" style="152"/>
    <col min="13569" max="13570" width="12.7109375" style="152" customWidth="1"/>
    <col min="13571" max="13571" width="21.28515625" style="152" customWidth="1"/>
    <col min="13572" max="13572" width="21.85546875" style="152" customWidth="1"/>
    <col min="13573" max="13575" width="12.7109375" style="152" customWidth="1"/>
    <col min="13576" max="13576" width="14.7109375" style="152" customWidth="1"/>
    <col min="13577" max="13577" width="13.42578125" style="152" customWidth="1"/>
    <col min="13578" max="13578" width="10" style="152" bestFit="1" customWidth="1"/>
    <col min="13579" max="13579" width="17.5703125" style="152" bestFit="1" customWidth="1"/>
    <col min="13580" max="13580" width="15.5703125" style="152" bestFit="1" customWidth="1"/>
    <col min="13581" max="13581" width="9" style="152" customWidth="1"/>
    <col min="13582" max="13582" width="7.28515625" style="152" bestFit="1" customWidth="1"/>
    <col min="13583" max="13583" width="11.42578125" style="152"/>
    <col min="13584" max="13584" width="10" style="152" customWidth="1"/>
    <col min="13585" max="13585" width="12.28515625" style="152" customWidth="1"/>
    <col min="13586" max="13824" width="11.42578125" style="152"/>
    <col min="13825" max="13826" width="12.7109375" style="152" customWidth="1"/>
    <col min="13827" max="13827" width="21.28515625" style="152" customWidth="1"/>
    <col min="13828" max="13828" width="21.85546875" style="152" customWidth="1"/>
    <col min="13829" max="13831" width="12.7109375" style="152" customWidth="1"/>
    <col min="13832" max="13832" width="14.7109375" style="152" customWidth="1"/>
    <col min="13833" max="13833" width="13.42578125" style="152" customWidth="1"/>
    <col min="13834" max="13834" width="10" style="152" bestFit="1" customWidth="1"/>
    <col min="13835" max="13835" width="17.5703125" style="152" bestFit="1" customWidth="1"/>
    <col min="13836" max="13836" width="15.5703125" style="152" bestFit="1" customWidth="1"/>
    <col min="13837" max="13837" width="9" style="152" customWidth="1"/>
    <col min="13838" max="13838" width="7.28515625" style="152" bestFit="1" customWidth="1"/>
    <col min="13839" max="13839" width="11.42578125" style="152"/>
    <col min="13840" max="13840" width="10" style="152" customWidth="1"/>
    <col min="13841" max="13841" width="12.28515625" style="152" customWidth="1"/>
    <col min="13842" max="14080" width="11.42578125" style="152"/>
    <col min="14081" max="14082" width="12.7109375" style="152" customWidth="1"/>
    <col min="14083" max="14083" width="21.28515625" style="152" customWidth="1"/>
    <col min="14084" max="14084" width="21.85546875" style="152" customWidth="1"/>
    <col min="14085" max="14087" width="12.7109375" style="152" customWidth="1"/>
    <col min="14088" max="14088" width="14.7109375" style="152" customWidth="1"/>
    <col min="14089" max="14089" width="13.42578125" style="152" customWidth="1"/>
    <col min="14090" max="14090" width="10" style="152" bestFit="1" customWidth="1"/>
    <col min="14091" max="14091" width="17.5703125" style="152" bestFit="1" customWidth="1"/>
    <col min="14092" max="14092" width="15.5703125" style="152" bestFit="1" customWidth="1"/>
    <col min="14093" max="14093" width="9" style="152" customWidth="1"/>
    <col min="14094" max="14094" width="7.28515625" style="152" bestFit="1" customWidth="1"/>
    <col min="14095" max="14095" width="11.42578125" style="152"/>
    <col min="14096" max="14096" width="10" style="152" customWidth="1"/>
    <col min="14097" max="14097" width="12.28515625" style="152" customWidth="1"/>
    <col min="14098" max="14336" width="11.42578125" style="152"/>
    <col min="14337" max="14338" width="12.7109375" style="152" customWidth="1"/>
    <col min="14339" max="14339" width="21.28515625" style="152" customWidth="1"/>
    <col min="14340" max="14340" width="21.85546875" style="152" customWidth="1"/>
    <col min="14341" max="14343" width="12.7109375" style="152" customWidth="1"/>
    <col min="14344" max="14344" width="14.7109375" style="152" customWidth="1"/>
    <col min="14345" max="14345" width="13.42578125" style="152" customWidth="1"/>
    <col min="14346" max="14346" width="10" style="152" bestFit="1" customWidth="1"/>
    <col min="14347" max="14347" width="17.5703125" style="152" bestFit="1" customWidth="1"/>
    <col min="14348" max="14348" width="15.5703125" style="152" bestFit="1" customWidth="1"/>
    <col min="14349" max="14349" width="9" style="152" customWidth="1"/>
    <col min="14350" max="14350" width="7.28515625" style="152" bestFit="1" customWidth="1"/>
    <col min="14351" max="14351" width="11.42578125" style="152"/>
    <col min="14352" max="14352" width="10" style="152" customWidth="1"/>
    <col min="14353" max="14353" width="12.28515625" style="152" customWidth="1"/>
    <col min="14354" max="14592" width="11.42578125" style="152"/>
    <col min="14593" max="14594" width="12.7109375" style="152" customWidth="1"/>
    <col min="14595" max="14595" width="21.28515625" style="152" customWidth="1"/>
    <col min="14596" max="14596" width="21.85546875" style="152" customWidth="1"/>
    <col min="14597" max="14599" width="12.7109375" style="152" customWidth="1"/>
    <col min="14600" max="14600" width="14.7109375" style="152" customWidth="1"/>
    <col min="14601" max="14601" width="13.42578125" style="152" customWidth="1"/>
    <col min="14602" max="14602" width="10" style="152" bestFit="1" customWidth="1"/>
    <col min="14603" max="14603" width="17.5703125" style="152" bestFit="1" customWidth="1"/>
    <col min="14604" max="14604" width="15.5703125" style="152" bestFit="1" customWidth="1"/>
    <col min="14605" max="14605" width="9" style="152" customWidth="1"/>
    <col min="14606" max="14606" width="7.28515625" style="152" bestFit="1" customWidth="1"/>
    <col min="14607" max="14607" width="11.42578125" style="152"/>
    <col min="14608" max="14608" width="10" style="152" customWidth="1"/>
    <col min="14609" max="14609" width="12.28515625" style="152" customWidth="1"/>
    <col min="14610" max="14848" width="11.42578125" style="152"/>
    <col min="14849" max="14850" width="12.7109375" style="152" customWidth="1"/>
    <col min="14851" max="14851" width="21.28515625" style="152" customWidth="1"/>
    <col min="14852" max="14852" width="21.85546875" style="152" customWidth="1"/>
    <col min="14853" max="14855" width="12.7109375" style="152" customWidth="1"/>
    <col min="14856" max="14856" width="14.7109375" style="152" customWidth="1"/>
    <col min="14857" max="14857" width="13.42578125" style="152" customWidth="1"/>
    <col min="14858" max="14858" width="10" style="152" bestFit="1" customWidth="1"/>
    <col min="14859" max="14859" width="17.5703125" style="152" bestFit="1" customWidth="1"/>
    <col min="14860" max="14860" width="15.5703125" style="152" bestFit="1" customWidth="1"/>
    <col min="14861" max="14861" width="9" style="152" customWidth="1"/>
    <col min="14862" max="14862" width="7.28515625" style="152" bestFit="1" customWidth="1"/>
    <col min="14863" max="14863" width="11.42578125" style="152"/>
    <col min="14864" max="14864" width="10" style="152" customWidth="1"/>
    <col min="14865" max="14865" width="12.28515625" style="152" customWidth="1"/>
    <col min="14866" max="15104" width="11.42578125" style="152"/>
    <col min="15105" max="15106" width="12.7109375" style="152" customWidth="1"/>
    <col min="15107" max="15107" width="21.28515625" style="152" customWidth="1"/>
    <col min="15108" max="15108" width="21.85546875" style="152" customWidth="1"/>
    <col min="15109" max="15111" width="12.7109375" style="152" customWidth="1"/>
    <col min="15112" max="15112" width="14.7109375" style="152" customWidth="1"/>
    <col min="15113" max="15113" width="13.42578125" style="152" customWidth="1"/>
    <col min="15114" max="15114" width="10" style="152" bestFit="1" customWidth="1"/>
    <col min="15115" max="15115" width="17.5703125" style="152" bestFit="1" customWidth="1"/>
    <col min="15116" max="15116" width="15.5703125" style="152" bestFit="1" customWidth="1"/>
    <col min="15117" max="15117" width="9" style="152" customWidth="1"/>
    <col min="15118" max="15118" width="7.28515625" style="152" bestFit="1" customWidth="1"/>
    <col min="15119" max="15119" width="11.42578125" style="152"/>
    <col min="15120" max="15120" width="10" style="152" customWidth="1"/>
    <col min="15121" max="15121" width="12.28515625" style="152" customWidth="1"/>
    <col min="15122" max="15360" width="11.42578125" style="152"/>
    <col min="15361" max="15362" width="12.7109375" style="152" customWidth="1"/>
    <col min="15363" max="15363" width="21.28515625" style="152" customWidth="1"/>
    <col min="15364" max="15364" width="21.85546875" style="152" customWidth="1"/>
    <col min="15365" max="15367" width="12.7109375" style="152" customWidth="1"/>
    <col min="15368" max="15368" width="14.7109375" style="152" customWidth="1"/>
    <col min="15369" max="15369" width="13.42578125" style="152" customWidth="1"/>
    <col min="15370" max="15370" width="10" style="152" bestFit="1" customWidth="1"/>
    <col min="15371" max="15371" width="17.5703125" style="152" bestFit="1" customWidth="1"/>
    <col min="15372" max="15372" width="15.5703125" style="152" bestFit="1" customWidth="1"/>
    <col min="15373" max="15373" width="9" style="152" customWidth="1"/>
    <col min="15374" max="15374" width="7.28515625" style="152" bestFit="1" customWidth="1"/>
    <col min="15375" max="15375" width="11.42578125" style="152"/>
    <col min="15376" max="15376" width="10" style="152" customWidth="1"/>
    <col min="15377" max="15377" width="12.28515625" style="152" customWidth="1"/>
    <col min="15378" max="15616" width="11.42578125" style="152"/>
    <col min="15617" max="15618" width="12.7109375" style="152" customWidth="1"/>
    <col min="15619" max="15619" width="21.28515625" style="152" customWidth="1"/>
    <col min="15620" max="15620" width="21.85546875" style="152" customWidth="1"/>
    <col min="15621" max="15623" width="12.7109375" style="152" customWidth="1"/>
    <col min="15624" max="15624" width="14.7109375" style="152" customWidth="1"/>
    <col min="15625" max="15625" width="13.42578125" style="152" customWidth="1"/>
    <col min="15626" max="15626" width="10" style="152" bestFit="1" customWidth="1"/>
    <col min="15627" max="15627" width="17.5703125" style="152" bestFit="1" customWidth="1"/>
    <col min="15628" max="15628" width="15.5703125" style="152" bestFit="1" customWidth="1"/>
    <col min="15629" max="15629" width="9" style="152" customWidth="1"/>
    <col min="15630" max="15630" width="7.28515625" style="152" bestFit="1" customWidth="1"/>
    <col min="15631" max="15631" width="11.42578125" style="152"/>
    <col min="15632" max="15632" width="10" style="152" customWidth="1"/>
    <col min="15633" max="15633" width="12.28515625" style="152" customWidth="1"/>
    <col min="15634" max="15872" width="11.42578125" style="152"/>
    <col min="15873" max="15874" width="12.7109375" style="152" customWidth="1"/>
    <col min="15875" max="15875" width="21.28515625" style="152" customWidth="1"/>
    <col min="15876" max="15876" width="21.85546875" style="152" customWidth="1"/>
    <col min="15877" max="15879" width="12.7109375" style="152" customWidth="1"/>
    <col min="15880" max="15880" width="14.7109375" style="152" customWidth="1"/>
    <col min="15881" max="15881" width="13.42578125" style="152" customWidth="1"/>
    <col min="15882" max="15882" width="10" style="152" bestFit="1" customWidth="1"/>
    <col min="15883" max="15883" width="17.5703125" style="152" bestFit="1" customWidth="1"/>
    <col min="15884" max="15884" width="15.5703125" style="152" bestFit="1" customWidth="1"/>
    <col min="15885" max="15885" width="9" style="152" customWidth="1"/>
    <col min="15886" max="15886" width="7.28515625" style="152" bestFit="1" customWidth="1"/>
    <col min="15887" max="15887" width="11.42578125" style="152"/>
    <col min="15888" max="15888" width="10" style="152" customWidth="1"/>
    <col min="15889" max="15889" width="12.28515625" style="152" customWidth="1"/>
    <col min="15890" max="16128" width="11.42578125" style="152"/>
    <col min="16129" max="16130" width="12.7109375" style="152" customWidth="1"/>
    <col min="16131" max="16131" width="21.28515625" style="152" customWidth="1"/>
    <col min="16132" max="16132" width="21.85546875" style="152" customWidth="1"/>
    <col min="16133" max="16135" width="12.7109375" style="152" customWidth="1"/>
    <col min="16136" max="16136" width="14.7109375" style="152" customWidth="1"/>
    <col min="16137" max="16137" width="13.42578125" style="152" customWidth="1"/>
    <col min="16138" max="16138" width="10" style="152" bestFit="1" customWidth="1"/>
    <col min="16139" max="16139" width="17.5703125" style="152" bestFit="1" customWidth="1"/>
    <col min="16140" max="16140" width="15.5703125" style="152" bestFit="1" customWidth="1"/>
    <col min="16141" max="16141" width="9" style="152" customWidth="1"/>
    <col min="16142" max="16142" width="7.28515625" style="152" bestFit="1" customWidth="1"/>
    <col min="16143" max="16143" width="11.42578125" style="152"/>
    <col min="16144" max="16144" width="10" style="152" customWidth="1"/>
    <col min="16145" max="16145" width="12.28515625" style="152" customWidth="1"/>
    <col min="16146" max="16384" width="11.42578125" style="152"/>
  </cols>
  <sheetData>
    <row r="1" spans="1:16" s="124" customFormat="1" ht="15">
      <c r="A1" s="142"/>
      <c r="B1" s="143"/>
      <c r="C1" s="142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6" s="146" customFormat="1" ht="15.75">
      <c r="A2" s="265" t="s">
        <v>130</v>
      </c>
      <c r="B2" s="265"/>
      <c r="C2" s="265"/>
      <c r="D2" s="265"/>
      <c r="E2" s="265"/>
      <c r="F2" s="265"/>
      <c r="G2" s="265"/>
      <c r="H2" s="265"/>
      <c r="I2" s="265"/>
      <c r="J2" s="144"/>
      <c r="K2" s="145"/>
      <c r="L2" s="145"/>
      <c r="M2" s="145"/>
      <c r="N2" s="145"/>
      <c r="O2" s="145"/>
    </row>
    <row r="3" spans="1:16" s="149" customFormat="1">
      <c r="A3" s="266" t="s">
        <v>131</v>
      </c>
      <c r="B3" s="266"/>
      <c r="C3" s="266"/>
      <c r="D3" s="266"/>
      <c r="E3" s="266"/>
      <c r="F3" s="266"/>
      <c r="G3" s="266"/>
      <c r="H3" s="266"/>
      <c r="I3" s="266"/>
      <c r="J3" s="147"/>
      <c r="K3" s="148"/>
      <c r="L3" s="148"/>
      <c r="M3" s="148"/>
      <c r="N3" s="148"/>
      <c r="O3" s="148"/>
    </row>
    <row r="4" spans="1:16" s="149" customFormat="1">
      <c r="A4" s="266" t="s">
        <v>132</v>
      </c>
      <c r="B4" s="266"/>
      <c r="C4" s="266"/>
      <c r="D4" s="266"/>
      <c r="E4" s="266"/>
      <c r="F4" s="266"/>
      <c r="G4" s="266"/>
      <c r="H4" s="266"/>
      <c r="I4" s="266"/>
      <c r="J4" s="147"/>
      <c r="K4" s="148"/>
      <c r="L4" s="148"/>
      <c r="M4" s="148"/>
      <c r="N4" s="148"/>
      <c r="O4" s="148"/>
    </row>
    <row r="5" spans="1:16" s="149" customFormat="1">
      <c r="A5" s="148"/>
      <c r="B5" s="148"/>
      <c r="C5" s="148"/>
      <c r="D5" s="148"/>
      <c r="E5" s="148"/>
      <c r="F5" s="148"/>
      <c r="G5" s="148"/>
      <c r="H5" s="148"/>
      <c r="I5" s="148"/>
      <c r="K5" s="150"/>
      <c r="L5" s="150"/>
      <c r="M5" s="150"/>
      <c r="N5" s="150"/>
      <c r="O5" s="150"/>
    </row>
    <row r="6" spans="1:16" ht="15.75">
      <c r="A6" s="267" t="s">
        <v>133</v>
      </c>
      <c r="B6" s="267"/>
      <c r="C6" s="267"/>
      <c r="D6" s="267"/>
      <c r="E6" s="267"/>
      <c r="F6" s="267"/>
      <c r="G6" s="267"/>
      <c r="H6" s="267"/>
      <c r="I6" s="267"/>
      <c r="J6" s="151"/>
      <c r="K6" s="151"/>
      <c r="L6" s="151"/>
      <c r="M6" s="151"/>
      <c r="N6" s="151"/>
      <c r="O6" s="151"/>
    </row>
    <row r="7" spans="1:16" s="153" customFormat="1" ht="17.100000000000001" customHeight="1" thickBot="1">
      <c r="A7" s="152"/>
      <c r="B7" s="152"/>
      <c r="C7" s="152"/>
      <c r="E7" s="154"/>
      <c r="F7" s="154"/>
      <c r="G7" s="154"/>
      <c r="K7" s="154"/>
      <c r="L7" s="154"/>
      <c r="M7" s="154"/>
      <c r="N7" s="154"/>
      <c r="O7" s="154"/>
    </row>
    <row r="8" spans="1:16" s="161" customFormat="1" ht="18.95" customHeight="1">
      <c r="A8" s="155" t="s">
        <v>134</v>
      </c>
      <c r="B8" s="156" t="s">
        <v>135</v>
      </c>
      <c r="C8" s="156"/>
      <c r="D8" s="156"/>
      <c r="E8" s="157" t="s">
        <v>136</v>
      </c>
      <c r="F8" s="157"/>
      <c r="G8" s="211" t="s">
        <v>179</v>
      </c>
      <c r="H8" s="156"/>
      <c r="I8" s="158">
        <v>27</v>
      </c>
      <c r="J8" s="159" t="s">
        <v>138</v>
      </c>
      <c r="K8" s="160"/>
      <c r="L8" s="160"/>
      <c r="M8" s="160"/>
      <c r="N8" s="160"/>
      <c r="O8" s="160"/>
    </row>
    <row r="9" spans="1:16" s="161" customFormat="1" ht="18.95" customHeight="1" thickBot="1">
      <c r="A9" s="162" t="s">
        <v>139</v>
      </c>
      <c r="B9" s="163" t="s">
        <v>140</v>
      </c>
      <c r="C9" s="163"/>
      <c r="D9" s="163"/>
      <c r="E9" s="164" t="s">
        <v>141</v>
      </c>
      <c r="F9" s="164"/>
      <c r="G9" s="212">
        <f>A15</f>
        <v>41974</v>
      </c>
      <c r="H9" s="213"/>
      <c r="I9" s="165"/>
      <c r="J9" s="166" t="s">
        <v>142</v>
      </c>
      <c r="K9" s="160"/>
      <c r="L9" s="160"/>
      <c r="M9" s="160"/>
      <c r="N9" s="160"/>
      <c r="O9" s="160"/>
    </row>
    <row r="10" spans="1:16" s="161" customFormat="1" ht="12.75" customHeight="1" thickBot="1">
      <c r="A10" s="167"/>
      <c r="B10" s="168"/>
      <c r="C10" s="169"/>
      <c r="K10" s="170"/>
      <c r="L10" s="170"/>
      <c r="M10" s="160"/>
      <c r="N10" s="170"/>
      <c r="O10" s="170"/>
      <c r="P10" s="171"/>
    </row>
    <row r="11" spans="1:16" s="161" customFormat="1" ht="12.75" customHeight="1" thickBot="1">
      <c r="A11" s="272" t="s">
        <v>143</v>
      </c>
      <c r="B11" s="274" t="s">
        <v>144</v>
      </c>
      <c r="C11" s="275"/>
      <c r="D11" s="275"/>
      <c r="E11" s="275"/>
      <c r="F11" s="275"/>
      <c r="G11" s="275"/>
      <c r="H11" s="275"/>
      <c r="I11" s="275"/>
      <c r="J11" s="276"/>
      <c r="K11" s="160"/>
      <c r="L11" s="160"/>
      <c r="M11" s="160"/>
      <c r="N11" s="160"/>
      <c r="O11" s="160"/>
    </row>
    <row r="12" spans="1:16" s="161" customFormat="1" ht="12.75" customHeight="1" thickBot="1">
      <c r="A12" s="273"/>
      <c r="B12" s="270" t="s">
        <v>145</v>
      </c>
      <c r="C12" s="277" t="s">
        <v>146</v>
      </c>
      <c r="D12" s="278"/>
      <c r="E12" s="278"/>
      <c r="F12" s="279"/>
      <c r="G12" s="277" t="s">
        <v>147</v>
      </c>
      <c r="H12" s="279"/>
      <c r="I12" s="172" t="s">
        <v>148</v>
      </c>
      <c r="J12" s="280" t="s">
        <v>149</v>
      </c>
      <c r="K12" s="160"/>
      <c r="L12" s="160"/>
      <c r="M12" s="160"/>
      <c r="N12" s="160"/>
      <c r="O12" s="160"/>
    </row>
    <row r="13" spans="1:16" s="161" customFormat="1" ht="12.75" customHeight="1">
      <c r="A13" s="273"/>
      <c r="B13" s="273"/>
      <c r="C13" s="283" t="s">
        <v>150</v>
      </c>
      <c r="D13" s="283" t="s">
        <v>151</v>
      </c>
      <c r="E13" s="285" t="s">
        <v>152</v>
      </c>
      <c r="F13" s="287" t="s">
        <v>153</v>
      </c>
      <c r="G13" s="173" t="s">
        <v>154</v>
      </c>
      <c r="H13" s="174" t="s">
        <v>155</v>
      </c>
      <c r="I13" s="270" t="s">
        <v>156</v>
      </c>
      <c r="J13" s="281"/>
      <c r="K13" s="160"/>
      <c r="L13" s="160"/>
      <c r="M13" s="160"/>
      <c r="N13" s="160"/>
      <c r="O13" s="160"/>
    </row>
    <row r="14" spans="1:16" s="161" customFormat="1" ht="27.75" customHeight="1" thickBot="1">
      <c r="A14" s="271"/>
      <c r="B14" s="271"/>
      <c r="C14" s="284"/>
      <c r="D14" s="284"/>
      <c r="E14" s="286"/>
      <c r="F14" s="288"/>
      <c r="G14" s="175" t="s">
        <v>157</v>
      </c>
      <c r="H14" s="176" t="s">
        <v>158</v>
      </c>
      <c r="I14" s="271"/>
      <c r="J14" s="282"/>
      <c r="K14" s="160" t="s">
        <v>180</v>
      </c>
      <c r="L14" s="160" t="s">
        <v>181</v>
      </c>
      <c r="M14" s="160" t="s">
        <v>182</v>
      </c>
      <c r="N14" s="160"/>
      <c r="O14" s="160"/>
    </row>
    <row r="15" spans="1:16" s="161" customFormat="1" ht="15.95" customHeight="1" thickTop="1">
      <c r="A15" s="217">
        <v>41974</v>
      </c>
      <c r="B15" s="178">
        <v>0.375</v>
      </c>
      <c r="C15" s="226">
        <v>17016</v>
      </c>
      <c r="D15" s="186"/>
      <c r="E15" s="181">
        <f>($C$21-$C$15)*$M$15/7</f>
        <v>23.02885185177745</v>
      </c>
      <c r="F15" s="182"/>
      <c r="G15" s="183"/>
      <c r="H15" s="184">
        <v>5.5</v>
      </c>
      <c r="I15" s="182"/>
      <c r="J15" s="185"/>
      <c r="K15" s="160">
        <f>(H15+11.87)/14.2234</f>
        <v>1.2212269921397132</v>
      </c>
      <c r="L15" s="160">
        <v>1</v>
      </c>
      <c r="M15" s="160">
        <f>L15*K15</f>
        <v>1.2212269921397132</v>
      </c>
      <c r="N15" s="160"/>
      <c r="O15" s="160"/>
    </row>
    <row r="16" spans="1:16" s="161" customFormat="1" ht="15.95" customHeight="1">
      <c r="A16" s="177">
        <f>A15+1</f>
        <v>41975</v>
      </c>
      <c r="B16" s="178">
        <v>0.375</v>
      </c>
      <c r="C16" s="179"/>
      <c r="D16" s="186"/>
      <c r="E16" s="181">
        <f t="shared" ref="E16:E21" si="0">($C$21-$C$15)*$M$15/7</f>
        <v>23.02885185177745</v>
      </c>
      <c r="F16" s="182"/>
      <c r="G16" s="183"/>
      <c r="H16" s="184"/>
      <c r="I16" s="182"/>
      <c r="J16" s="185"/>
      <c r="K16" s="160"/>
      <c r="L16" s="160"/>
      <c r="M16" s="160"/>
      <c r="N16" s="160"/>
      <c r="O16" s="160"/>
    </row>
    <row r="17" spans="1:15" s="161" customFormat="1" ht="15.95" customHeight="1">
      <c r="A17" s="177">
        <f t="shared" ref="A17:A45" si="1">A16+1</f>
        <v>41976</v>
      </c>
      <c r="B17" s="178">
        <v>0.375</v>
      </c>
      <c r="C17" s="179"/>
      <c r="D17" s="186"/>
      <c r="E17" s="181">
        <f t="shared" si="0"/>
        <v>23.02885185177745</v>
      </c>
      <c r="F17" s="182"/>
      <c r="G17" s="183"/>
      <c r="H17" s="184"/>
      <c r="I17" s="182"/>
      <c r="J17" s="185"/>
      <c r="K17" s="160"/>
      <c r="L17" s="160"/>
      <c r="M17" s="160"/>
      <c r="N17" s="160"/>
      <c r="O17" s="160"/>
    </row>
    <row r="18" spans="1:15" s="161" customFormat="1" ht="15.95" customHeight="1">
      <c r="A18" s="177">
        <f t="shared" si="1"/>
        <v>41977</v>
      </c>
      <c r="B18" s="178">
        <v>0.375</v>
      </c>
      <c r="C18" s="179"/>
      <c r="D18" s="186"/>
      <c r="E18" s="181">
        <f t="shared" si="0"/>
        <v>23.02885185177745</v>
      </c>
      <c r="F18" s="182"/>
      <c r="G18" s="183"/>
      <c r="H18" s="184"/>
      <c r="I18" s="182"/>
      <c r="J18" s="185"/>
      <c r="K18" s="160"/>
      <c r="L18" s="160"/>
      <c r="M18" s="160"/>
      <c r="N18" s="160"/>
      <c r="O18" s="160"/>
    </row>
    <row r="19" spans="1:15" s="161" customFormat="1" ht="15.95" customHeight="1">
      <c r="A19" s="177">
        <f t="shared" si="1"/>
        <v>41978</v>
      </c>
      <c r="B19" s="178">
        <v>0.375</v>
      </c>
      <c r="C19" s="179"/>
      <c r="D19" s="186"/>
      <c r="E19" s="181">
        <f t="shared" si="0"/>
        <v>23.02885185177745</v>
      </c>
      <c r="F19" s="182"/>
      <c r="G19" s="183"/>
      <c r="H19" s="184"/>
      <c r="I19" s="182"/>
      <c r="J19" s="185"/>
      <c r="K19" s="160"/>
      <c r="L19" s="160"/>
      <c r="M19" s="160"/>
      <c r="N19" s="160"/>
      <c r="O19" s="160"/>
    </row>
    <row r="20" spans="1:15" s="161" customFormat="1" ht="15.95" customHeight="1">
      <c r="A20" s="177">
        <f t="shared" si="1"/>
        <v>41979</v>
      </c>
      <c r="B20" s="178">
        <v>0.375</v>
      </c>
      <c r="C20" s="179"/>
      <c r="D20" s="186"/>
      <c r="E20" s="181">
        <f t="shared" si="0"/>
        <v>23.02885185177745</v>
      </c>
      <c r="F20" s="182"/>
      <c r="G20" s="183"/>
      <c r="H20" s="184"/>
      <c r="I20" s="182"/>
      <c r="J20" s="185"/>
      <c r="K20" s="160"/>
      <c r="L20" s="160"/>
      <c r="M20" s="160"/>
      <c r="N20" s="160"/>
      <c r="O20" s="160"/>
    </row>
    <row r="21" spans="1:15" s="161" customFormat="1" ht="15.95" customHeight="1">
      <c r="A21" s="177">
        <f t="shared" si="1"/>
        <v>41980</v>
      </c>
      <c r="B21" s="178">
        <v>0.375</v>
      </c>
      <c r="C21" s="226">
        <v>17148</v>
      </c>
      <c r="D21" s="186"/>
      <c r="E21" s="181">
        <f t="shared" si="0"/>
        <v>23.02885185177745</v>
      </c>
      <c r="F21" s="182"/>
      <c r="G21" s="183"/>
      <c r="H21" s="184">
        <v>5.5</v>
      </c>
      <c r="I21" s="182"/>
      <c r="J21" s="185"/>
      <c r="K21" s="160"/>
      <c r="L21" s="160"/>
      <c r="M21" s="160"/>
      <c r="N21" s="160"/>
      <c r="O21" s="160"/>
    </row>
    <row r="22" spans="1:15" s="161" customFormat="1" ht="15.95" customHeight="1">
      <c r="A22" s="177">
        <f t="shared" si="1"/>
        <v>41981</v>
      </c>
      <c r="B22" s="178">
        <v>0.375</v>
      </c>
      <c r="C22" s="179"/>
      <c r="D22" s="180"/>
      <c r="E22" s="181">
        <f t="shared" ref="E22:E28" si="2">($C$28-$C$21)*$M$15/7</f>
        <v>10.991042929257418</v>
      </c>
      <c r="F22" s="182"/>
      <c r="G22" s="183"/>
      <c r="H22" s="184"/>
      <c r="I22" s="182"/>
      <c r="J22" s="185"/>
      <c r="K22" s="187"/>
      <c r="L22" s="160"/>
      <c r="M22" s="160"/>
      <c r="N22" s="160"/>
      <c r="O22" s="160"/>
    </row>
    <row r="23" spans="1:15" s="161" customFormat="1" ht="15.95" customHeight="1">
      <c r="A23" s="177">
        <f t="shared" si="1"/>
        <v>41982</v>
      </c>
      <c r="B23" s="178">
        <v>0.375</v>
      </c>
      <c r="C23" s="179"/>
      <c r="D23" s="180"/>
      <c r="E23" s="181">
        <f t="shared" si="2"/>
        <v>10.991042929257418</v>
      </c>
      <c r="F23" s="182"/>
      <c r="G23" s="183"/>
      <c r="H23" s="184"/>
      <c r="I23" s="182"/>
      <c r="J23" s="185"/>
      <c r="K23" s="187"/>
      <c r="L23" s="160"/>
      <c r="M23" s="160"/>
      <c r="N23" s="160"/>
      <c r="O23" s="160"/>
    </row>
    <row r="24" spans="1:15" s="161" customFormat="1" ht="15.95" customHeight="1">
      <c r="A24" s="177">
        <f t="shared" si="1"/>
        <v>41983</v>
      </c>
      <c r="B24" s="178">
        <v>0.375</v>
      </c>
      <c r="C24" s="179"/>
      <c r="D24" s="180"/>
      <c r="E24" s="181">
        <f t="shared" si="2"/>
        <v>10.991042929257418</v>
      </c>
      <c r="F24" s="182"/>
      <c r="G24" s="183"/>
      <c r="H24" s="184"/>
      <c r="I24" s="182"/>
      <c r="J24" s="185"/>
      <c r="K24" s="187"/>
      <c r="L24" s="160"/>
      <c r="M24" s="160"/>
      <c r="N24" s="160"/>
      <c r="O24" s="160"/>
    </row>
    <row r="25" spans="1:15" s="161" customFormat="1" ht="15.95" customHeight="1">
      <c r="A25" s="177">
        <f t="shared" si="1"/>
        <v>41984</v>
      </c>
      <c r="B25" s="178">
        <v>0.375</v>
      </c>
      <c r="C25" s="179"/>
      <c r="D25" s="180"/>
      <c r="E25" s="181">
        <f t="shared" si="2"/>
        <v>10.991042929257418</v>
      </c>
      <c r="F25" s="182"/>
      <c r="G25" s="183"/>
      <c r="H25" s="184"/>
      <c r="I25" s="182"/>
      <c r="J25" s="185"/>
      <c r="K25" s="187"/>
      <c r="L25" s="160"/>
      <c r="M25" s="160"/>
      <c r="N25" s="160"/>
      <c r="O25" s="160"/>
    </row>
    <row r="26" spans="1:15" s="161" customFormat="1" ht="15.95" customHeight="1">
      <c r="A26" s="177">
        <f t="shared" si="1"/>
        <v>41985</v>
      </c>
      <c r="B26" s="178">
        <v>0.375</v>
      </c>
      <c r="C26" s="179"/>
      <c r="D26" s="180"/>
      <c r="E26" s="181">
        <f t="shared" si="2"/>
        <v>10.991042929257418</v>
      </c>
      <c r="F26" s="182"/>
      <c r="G26" s="183"/>
      <c r="H26" s="184"/>
      <c r="I26" s="182"/>
      <c r="J26" s="185"/>
      <c r="K26" s="187"/>
      <c r="L26" s="160"/>
      <c r="M26" s="160"/>
      <c r="N26" s="160"/>
      <c r="O26" s="160"/>
    </row>
    <row r="27" spans="1:15" s="161" customFormat="1" ht="15.95" customHeight="1">
      <c r="A27" s="177">
        <f t="shared" si="1"/>
        <v>41986</v>
      </c>
      <c r="B27" s="178">
        <v>0.375</v>
      </c>
      <c r="C27" s="179"/>
      <c r="D27" s="180"/>
      <c r="E27" s="181">
        <f t="shared" si="2"/>
        <v>10.991042929257418</v>
      </c>
      <c r="F27" s="182"/>
      <c r="G27" s="183"/>
      <c r="H27" s="184"/>
      <c r="I27" s="182"/>
      <c r="J27" s="185"/>
      <c r="K27" s="187"/>
      <c r="L27" s="160"/>
      <c r="M27" s="160"/>
      <c r="N27" s="160"/>
      <c r="O27" s="160"/>
    </row>
    <row r="28" spans="1:15" s="161" customFormat="1" ht="15.95" customHeight="1">
      <c r="A28" s="177">
        <f t="shared" si="1"/>
        <v>41987</v>
      </c>
      <c r="B28" s="178">
        <v>0.375</v>
      </c>
      <c r="C28" s="226">
        <v>17211</v>
      </c>
      <c r="D28" s="180"/>
      <c r="E28" s="181">
        <f t="shared" si="2"/>
        <v>10.991042929257418</v>
      </c>
      <c r="F28" s="182"/>
      <c r="G28" s="183"/>
      <c r="H28" s="184">
        <v>5.5</v>
      </c>
      <c r="I28" s="182"/>
      <c r="J28" s="185"/>
      <c r="K28" s="187"/>
      <c r="L28" s="160"/>
      <c r="M28" s="160"/>
      <c r="N28" s="160"/>
      <c r="O28" s="160"/>
    </row>
    <row r="29" spans="1:15" s="161" customFormat="1" ht="15.95" customHeight="1">
      <c r="A29" s="177">
        <f t="shared" si="1"/>
        <v>41988</v>
      </c>
      <c r="B29" s="178">
        <v>0.375</v>
      </c>
      <c r="C29" s="179"/>
      <c r="D29" s="180"/>
      <c r="E29" s="181">
        <f>($C$35-$C$28)*$M$15/7</f>
        <v>5.7572129629443625</v>
      </c>
      <c r="F29" s="182"/>
      <c r="G29" s="183"/>
      <c r="H29" s="184"/>
      <c r="I29" s="182"/>
      <c r="J29" s="185"/>
      <c r="K29" s="187"/>
      <c r="L29" s="160"/>
      <c r="M29" s="160"/>
      <c r="N29" s="160"/>
      <c r="O29" s="160"/>
    </row>
    <row r="30" spans="1:15" s="161" customFormat="1" ht="15.95" customHeight="1">
      <c r="A30" s="177">
        <f t="shared" si="1"/>
        <v>41989</v>
      </c>
      <c r="B30" s="178">
        <v>0.375</v>
      </c>
      <c r="C30" s="179"/>
      <c r="D30" s="180"/>
      <c r="E30" s="181">
        <f t="shared" ref="E30:E35" si="3">($C$35-$C$28)*$M$15/7</f>
        <v>5.7572129629443625</v>
      </c>
      <c r="F30" s="182"/>
      <c r="G30" s="183"/>
      <c r="H30" s="184"/>
      <c r="I30" s="182"/>
      <c r="J30" s="185"/>
      <c r="K30" s="187"/>
      <c r="L30" s="160"/>
      <c r="M30" s="160"/>
      <c r="N30" s="160"/>
      <c r="O30" s="160"/>
    </row>
    <row r="31" spans="1:15" s="161" customFormat="1" ht="15.95" customHeight="1">
      <c r="A31" s="177">
        <f t="shared" si="1"/>
        <v>41990</v>
      </c>
      <c r="B31" s="178">
        <v>0.375</v>
      </c>
      <c r="C31" s="179"/>
      <c r="D31" s="180"/>
      <c r="E31" s="181">
        <f t="shared" si="3"/>
        <v>5.7572129629443625</v>
      </c>
      <c r="F31" s="182"/>
      <c r="G31" s="183"/>
      <c r="H31" s="184"/>
      <c r="I31" s="182"/>
      <c r="J31" s="185"/>
      <c r="K31" s="187"/>
      <c r="L31" s="160"/>
      <c r="M31" s="160"/>
      <c r="N31" s="160"/>
      <c r="O31" s="160"/>
    </row>
    <row r="32" spans="1:15" s="161" customFormat="1" ht="15.95" customHeight="1">
      <c r="A32" s="177">
        <f t="shared" si="1"/>
        <v>41991</v>
      </c>
      <c r="B32" s="178">
        <v>0.375</v>
      </c>
      <c r="C32" s="179"/>
      <c r="D32" s="180"/>
      <c r="E32" s="181">
        <f t="shared" si="3"/>
        <v>5.7572129629443625</v>
      </c>
      <c r="F32" s="182"/>
      <c r="G32" s="183"/>
      <c r="H32" s="184"/>
      <c r="I32" s="182"/>
      <c r="J32" s="185"/>
      <c r="K32" s="187"/>
      <c r="L32" s="160"/>
      <c r="M32" s="160"/>
      <c r="N32" s="160"/>
      <c r="O32" s="160"/>
    </row>
    <row r="33" spans="1:15" s="161" customFormat="1" ht="15.95" customHeight="1">
      <c r="A33" s="177">
        <f t="shared" si="1"/>
        <v>41992</v>
      </c>
      <c r="B33" s="178">
        <v>0.375</v>
      </c>
      <c r="C33" s="179"/>
      <c r="D33" s="180"/>
      <c r="E33" s="181">
        <f t="shared" si="3"/>
        <v>5.7572129629443625</v>
      </c>
      <c r="F33" s="182"/>
      <c r="G33" s="183"/>
      <c r="H33" s="184"/>
      <c r="I33" s="182"/>
      <c r="J33" s="185"/>
      <c r="K33" s="187"/>
      <c r="L33" s="160"/>
      <c r="M33" s="160"/>
      <c r="N33" s="160"/>
      <c r="O33" s="160"/>
    </row>
    <row r="34" spans="1:15" s="161" customFormat="1" ht="15.95" customHeight="1">
      <c r="A34" s="177">
        <f t="shared" si="1"/>
        <v>41993</v>
      </c>
      <c r="B34" s="178">
        <v>0.375</v>
      </c>
      <c r="C34" s="179"/>
      <c r="D34" s="180"/>
      <c r="E34" s="181">
        <f t="shared" si="3"/>
        <v>5.7572129629443625</v>
      </c>
      <c r="F34" s="182"/>
      <c r="G34" s="183"/>
      <c r="H34" s="184"/>
      <c r="I34" s="182"/>
      <c r="J34" s="185"/>
      <c r="K34" s="187"/>
      <c r="L34" s="160"/>
      <c r="M34" s="160"/>
      <c r="N34" s="160"/>
      <c r="O34" s="160"/>
    </row>
    <row r="35" spans="1:15" s="161" customFormat="1" ht="15.95" customHeight="1">
      <c r="A35" s="177">
        <f t="shared" si="1"/>
        <v>41994</v>
      </c>
      <c r="B35" s="178">
        <v>0.375</v>
      </c>
      <c r="C35" s="226">
        <v>17244</v>
      </c>
      <c r="D35" s="180"/>
      <c r="E35" s="181">
        <f t="shared" si="3"/>
        <v>5.7572129629443625</v>
      </c>
      <c r="F35" s="182"/>
      <c r="G35" s="183"/>
      <c r="H35" s="184">
        <v>5.5</v>
      </c>
      <c r="I35" s="182"/>
      <c r="J35" s="185"/>
      <c r="K35" s="187"/>
      <c r="L35" s="160"/>
      <c r="M35" s="160"/>
      <c r="N35" s="160"/>
      <c r="O35" s="160"/>
    </row>
    <row r="36" spans="1:15" s="161" customFormat="1" ht="15.95" customHeight="1">
      <c r="A36" s="177">
        <f t="shared" si="1"/>
        <v>41995</v>
      </c>
      <c r="B36" s="178">
        <v>0.375</v>
      </c>
      <c r="C36" s="179"/>
      <c r="D36" s="180"/>
      <c r="E36" s="181">
        <f>($C$42-$C$35)*$M$15/7</f>
        <v>5.5827519640672607</v>
      </c>
      <c r="F36" s="182"/>
      <c r="G36" s="183"/>
      <c r="H36" s="184"/>
      <c r="I36" s="182"/>
      <c r="J36" s="185"/>
      <c r="K36" s="187"/>
      <c r="L36" s="160"/>
      <c r="M36" s="160"/>
      <c r="N36" s="160"/>
      <c r="O36" s="160"/>
    </row>
    <row r="37" spans="1:15" s="161" customFormat="1" ht="15.95" customHeight="1">
      <c r="A37" s="177">
        <f t="shared" si="1"/>
        <v>41996</v>
      </c>
      <c r="B37" s="178">
        <v>0.375</v>
      </c>
      <c r="C37" s="179"/>
      <c r="D37" s="180"/>
      <c r="E37" s="181">
        <f t="shared" ref="E37:E41" si="4">($C$42-$C$35)*$M$15/7</f>
        <v>5.5827519640672607</v>
      </c>
      <c r="F37" s="182"/>
      <c r="G37" s="183"/>
      <c r="H37" s="184"/>
      <c r="I37" s="182"/>
      <c r="J37" s="185"/>
      <c r="K37" s="187"/>
      <c r="L37" s="160"/>
      <c r="M37" s="160"/>
      <c r="N37" s="160"/>
      <c r="O37" s="160"/>
    </row>
    <row r="38" spans="1:15" s="161" customFormat="1" ht="15.95" customHeight="1">
      <c r="A38" s="177">
        <f t="shared" si="1"/>
        <v>41997</v>
      </c>
      <c r="B38" s="178">
        <v>0.375</v>
      </c>
      <c r="C38" s="179"/>
      <c r="D38" s="180"/>
      <c r="E38" s="181">
        <f t="shared" si="4"/>
        <v>5.5827519640672607</v>
      </c>
      <c r="F38" s="182"/>
      <c r="G38" s="183"/>
      <c r="H38" s="184"/>
      <c r="I38" s="182"/>
      <c r="J38" s="185"/>
      <c r="K38" s="187"/>
      <c r="L38" s="160"/>
      <c r="M38" s="160"/>
      <c r="N38" s="160"/>
      <c r="O38" s="160"/>
    </row>
    <row r="39" spans="1:15" s="161" customFormat="1" ht="15.95" customHeight="1">
      <c r="A39" s="177">
        <f t="shared" si="1"/>
        <v>41998</v>
      </c>
      <c r="B39" s="178">
        <v>0.375</v>
      </c>
      <c r="C39" s="179"/>
      <c r="D39" s="180"/>
      <c r="E39" s="181">
        <f t="shared" si="4"/>
        <v>5.5827519640672607</v>
      </c>
      <c r="F39" s="182"/>
      <c r="G39" s="183"/>
      <c r="H39" s="184"/>
      <c r="I39" s="182"/>
      <c r="J39" s="185"/>
      <c r="K39" s="187"/>
      <c r="L39" s="160"/>
      <c r="M39" s="160"/>
      <c r="N39" s="160"/>
      <c r="O39" s="160"/>
    </row>
    <row r="40" spans="1:15" s="161" customFormat="1" ht="15.95" customHeight="1">
      <c r="A40" s="177">
        <f t="shared" si="1"/>
        <v>41999</v>
      </c>
      <c r="B40" s="178">
        <v>0.375</v>
      </c>
      <c r="C40" s="179"/>
      <c r="D40" s="180"/>
      <c r="E40" s="181">
        <f t="shared" si="4"/>
        <v>5.5827519640672607</v>
      </c>
      <c r="F40" s="182"/>
      <c r="G40" s="183"/>
      <c r="H40" s="184"/>
      <c r="I40" s="182"/>
      <c r="J40" s="185"/>
      <c r="K40" s="187"/>
      <c r="L40" s="160"/>
      <c r="M40" s="160"/>
      <c r="N40" s="160"/>
      <c r="O40" s="160"/>
    </row>
    <row r="41" spans="1:15" s="161" customFormat="1" ht="15.95" customHeight="1">
      <c r="A41" s="177">
        <f t="shared" si="1"/>
        <v>42000</v>
      </c>
      <c r="B41" s="178">
        <v>0.375</v>
      </c>
      <c r="C41" s="189"/>
      <c r="D41" s="180"/>
      <c r="E41" s="181">
        <f t="shared" si="4"/>
        <v>5.5827519640672607</v>
      </c>
      <c r="F41" s="182"/>
      <c r="G41" s="183"/>
      <c r="H41" s="184"/>
      <c r="I41" s="182"/>
      <c r="J41" s="185"/>
      <c r="K41" s="187"/>
      <c r="L41" s="160"/>
      <c r="M41" s="160"/>
      <c r="N41" s="160"/>
      <c r="O41" s="160"/>
    </row>
    <row r="42" spans="1:15" s="161" customFormat="1" ht="15.95" customHeight="1">
      <c r="A42" s="177">
        <f t="shared" si="1"/>
        <v>42001</v>
      </c>
      <c r="B42" s="178">
        <v>0.375</v>
      </c>
      <c r="C42" s="227">
        <v>17276</v>
      </c>
      <c r="D42" s="180"/>
      <c r="E42" s="181">
        <f>($C$42-$C$35)*$M$15/7</f>
        <v>5.5827519640672607</v>
      </c>
      <c r="F42" s="182"/>
      <c r="G42" s="183"/>
      <c r="H42" s="184">
        <v>5.5</v>
      </c>
      <c r="I42" s="182"/>
      <c r="J42" s="185"/>
      <c r="K42" s="187"/>
      <c r="L42" s="160"/>
      <c r="M42" s="160"/>
      <c r="N42" s="160"/>
      <c r="O42" s="160"/>
    </row>
    <row r="43" spans="1:15" s="161" customFormat="1" ht="15.95" customHeight="1">
      <c r="A43" s="177">
        <f t="shared" si="1"/>
        <v>42002</v>
      </c>
      <c r="B43" s="178">
        <v>0.375</v>
      </c>
      <c r="C43" s="179"/>
      <c r="D43" s="180"/>
      <c r="E43" s="181">
        <f>($C$45-$C$42)*$M$15/3</f>
        <v>0</v>
      </c>
      <c r="F43" s="182"/>
      <c r="G43" s="183"/>
      <c r="H43" s="184"/>
      <c r="I43" s="182"/>
      <c r="J43" s="185"/>
      <c r="K43" s="187"/>
      <c r="L43" s="160"/>
      <c r="M43" s="160"/>
      <c r="N43" s="160"/>
      <c r="O43" s="160"/>
    </row>
    <row r="44" spans="1:15" s="161" customFormat="1" ht="15.95" customHeight="1">
      <c r="A44" s="177">
        <f t="shared" si="1"/>
        <v>42003</v>
      </c>
      <c r="B44" s="178">
        <v>0.375</v>
      </c>
      <c r="C44" s="179"/>
      <c r="D44" s="180"/>
      <c r="E44" s="181">
        <f>($C$45-$C$42)*$M$15/3</f>
        <v>0</v>
      </c>
      <c r="F44" s="182"/>
      <c r="G44" s="183"/>
      <c r="H44" s="184"/>
      <c r="I44" s="182"/>
      <c r="J44" s="185"/>
      <c r="K44" s="187"/>
      <c r="L44" s="160"/>
      <c r="M44" s="160"/>
      <c r="N44" s="160"/>
      <c r="O44" s="160"/>
    </row>
    <row r="45" spans="1:15" s="161" customFormat="1" ht="15.95" customHeight="1">
      <c r="A45" s="177">
        <f t="shared" si="1"/>
        <v>42004</v>
      </c>
      <c r="B45" s="178">
        <v>0.375</v>
      </c>
      <c r="C45" s="227">
        <v>17276</v>
      </c>
      <c r="D45" s="180"/>
      <c r="E45" s="181">
        <f>($C$45-$C$42)*$M$15/3</f>
        <v>0</v>
      </c>
      <c r="F45" s="182"/>
      <c r="G45" s="183"/>
      <c r="H45" s="184">
        <v>5.5</v>
      </c>
      <c r="I45" s="182"/>
      <c r="J45" s="185"/>
      <c r="K45" s="187"/>
      <c r="L45" s="160"/>
      <c r="M45" s="160"/>
      <c r="N45" s="160"/>
      <c r="O45" s="160"/>
    </row>
    <row r="46" spans="1:15" s="161" customFormat="1" ht="15.95" customHeight="1">
      <c r="A46" s="177"/>
      <c r="B46" s="178"/>
      <c r="C46" s="214"/>
      <c r="D46" s="186"/>
      <c r="E46" s="181"/>
      <c r="F46" s="182"/>
      <c r="G46" s="183"/>
      <c r="H46" s="184"/>
      <c r="I46" s="182"/>
      <c r="J46" s="185"/>
      <c r="K46" s="160"/>
      <c r="L46" s="160"/>
      <c r="M46" s="160"/>
      <c r="N46" s="160"/>
      <c r="O46" s="160"/>
    </row>
    <row r="47" spans="1:15" s="161" customFormat="1" ht="15.95" customHeight="1">
      <c r="A47" s="177"/>
      <c r="B47" s="178"/>
      <c r="C47" s="214"/>
      <c r="D47" s="186"/>
      <c r="E47" s="181"/>
      <c r="F47" s="182"/>
      <c r="G47" s="183"/>
      <c r="H47" s="184"/>
      <c r="I47" s="182"/>
      <c r="J47" s="185"/>
      <c r="K47" s="160"/>
      <c r="L47" s="160"/>
      <c r="M47" s="160"/>
      <c r="N47" s="160"/>
      <c r="O47" s="160"/>
    </row>
    <row r="48" spans="1:15" s="161" customFormat="1" ht="15.95" customHeight="1">
      <c r="A48" s="177"/>
      <c r="B48" s="178"/>
      <c r="C48" s="214"/>
      <c r="D48" s="186"/>
      <c r="E48" s="181"/>
      <c r="F48" s="182"/>
      <c r="G48" s="183"/>
      <c r="H48" s="184"/>
      <c r="I48" s="182"/>
      <c r="J48" s="185"/>
      <c r="K48" s="160"/>
      <c r="L48" s="160"/>
      <c r="M48" s="160"/>
      <c r="N48" s="160"/>
      <c r="O48" s="160"/>
    </row>
    <row r="49" spans="1:15" s="191" customFormat="1" ht="15.95" customHeight="1">
      <c r="A49" s="190"/>
      <c r="B49" s="190"/>
      <c r="C49" s="190"/>
      <c r="D49" s="190"/>
      <c r="E49" s="190"/>
      <c r="F49" s="190"/>
      <c r="G49" s="190"/>
      <c r="H49" s="190"/>
      <c r="I49" s="190"/>
      <c r="K49" s="192"/>
      <c r="L49" s="192"/>
      <c r="M49" s="192"/>
      <c r="N49" s="192"/>
      <c r="O49" s="192"/>
    </row>
    <row r="50" spans="1:15" s="191" customFormat="1" ht="15">
      <c r="A50" s="196" t="s">
        <v>163</v>
      </c>
      <c r="B50"/>
      <c r="C50"/>
      <c r="D50"/>
      <c r="E50"/>
      <c r="F50" s="197" t="s">
        <v>164</v>
      </c>
      <c r="G50"/>
      <c r="K50" s="192"/>
      <c r="L50" s="192"/>
      <c r="M50" s="192"/>
      <c r="N50" s="192"/>
      <c r="O50" s="192"/>
    </row>
    <row r="51" spans="1:15" s="191" customFormat="1" ht="15">
      <c r="A51" s="196" t="s">
        <v>165</v>
      </c>
      <c r="B51"/>
      <c r="C51"/>
      <c r="D51"/>
      <c r="E51"/>
      <c r="F51" s="197" t="s">
        <v>166</v>
      </c>
      <c r="G51"/>
      <c r="K51" s="192"/>
      <c r="L51" s="192"/>
      <c r="M51" s="192"/>
      <c r="N51" s="192"/>
      <c r="O51" s="192"/>
    </row>
    <row r="52" spans="1:15" s="191" customFormat="1" ht="15">
      <c r="A52" s="196" t="s">
        <v>167</v>
      </c>
      <c r="B52"/>
      <c r="C52"/>
      <c r="D52"/>
      <c r="E52"/>
      <c r="F52" s="197" t="s">
        <v>168</v>
      </c>
      <c r="G52"/>
      <c r="K52" s="192"/>
      <c r="L52" s="192"/>
      <c r="M52" s="192"/>
      <c r="N52" s="192"/>
      <c r="O52" s="192"/>
    </row>
    <row r="53" spans="1:15" s="191" customFormat="1" ht="15">
      <c r="A53" s="196" t="s">
        <v>169</v>
      </c>
      <c r="B53"/>
      <c r="C53"/>
      <c r="D53"/>
      <c r="E53"/>
      <c r="F53" s="197" t="s">
        <v>170</v>
      </c>
      <c r="G53"/>
      <c r="K53" s="192"/>
      <c r="L53" s="192"/>
      <c r="M53" s="192"/>
      <c r="N53" s="192"/>
      <c r="O53" s="192"/>
    </row>
    <row r="54" spans="1:15" s="191" customFormat="1" ht="15">
      <c r="A54" s="196" t="s">
        <v>171</v>
      </c>
      <c r="B54"/>
      <c r="C54"/>
      <c r="D54"/>
      <c r="E54"/>
      <c r="F54" s="197" t="s">
        <v>172</v>
      </c>
      <c r="G54"/>
      <c r="K54" s="192"/>
      <c r="L54" s="192"/>
      <c r="M54" s="192"/>
      <c r="N54" s="192"/>
      <c r="O54" s="192"/>
    </row>
    <row r="55" spans="1:15" s="191" customFormat="1" ht="15.75" thickBot="1">
      <c r="B55"/>
      <c r="C55"/>
      <c r="D55"/>
      <c r="E55"/>
      <c r="F55"/>
      <c r="G55"/>
      <c r="H55"/>
      <c r="K55" s="192"/>
      <c r="L55" s="192"/>
      <c r="M55" s="192"/>
      <c r="N55" s="192"/>
      <c r="O55" s="192"/>
    </row>
    <row r="56" spans="1:15" s="191" customFormat="1" ht="15">
      <c r="A56" s="198" t="s">
        <v>173</v>
      </c>
      <c r="B56" s="199"/>
      <c r="C56" s="200" t="s">
        <v>174</v>
      </c>
      <c r="D56" s="199"/>
      <c r="E56" s="199"/>
      <c r="F56" s="199"/>
      <c r="G56" s="199"/>
      <c r="H56" s="201"/>
      <c r="K56" s="192"/>
      <c r="L56" s="192"/>
      <c r="M56" s="192"/>
      <c r="N56" s="192"/>
      <c r="O56" s="192"/>
    </row>
    <row r="57" spans="1:15" s="191" customFormat="1" ht="15">
      <c r="A57" s="202"/>
      <c r="B57" s="203" t="s">
        <v>175</v>
      </c>
      <c r="C57" s="204" t="s">
        <v>176</v>
      </c>
      <c r="D57" s="203"/>
      <c r="E57" s="203"/>
      <c r="F57" s="203"/>
      <c r="G57" s="203"/>
      <c r="H57" s="205"/>
      <c r="K57" s="192"/>
      <c r="L57" s="192"/>
      <c r="M57" s="192"/>
      <c r="N57" s="192"/>
      <c r="O57" s="192"/>
    </row>
    <row r="58" spans="1:15" s="191" customFormat="1">
      <c r="K58" s="192"/>
      <c r="L58" s="192"/>
      <c r="M58" s="192"/>
      <c r="N58" s="192"/>
      <c r="O58" s="192"/>
    </row>
    <row r="59" spans="1:15" s="191" customFormat="1">
      <c r="K59" s="192"/>
      <c r="L59" s="192"/>
      <c r="M59" s="192"/>
      <c r="N59" s="192"/>
      <c r="O59" s="192"/>
    </row>
    <row r="60" spans="1:15" s="191" customFormat="1">
      <c r="K60" s="192"/>
      <c r="L60" s="192"/>
      <c r="M60" s="192"/>
      <c r="N60" s="192"/>
      <c r="O60" s="192"/>
    </row>
    <row r="61" spans="1:15" s="191" customFormat="1">
      <c r="K61" s="192"/>
      <c r="L61" s="192"/>
      <c r="M61" s="192"/>
      <c r="N61" s="192"/>
      <c r="O61" s="192"/>
    </row>
    <row r="62" spans="1:15" s="191" customFormat="1">
      <c r="K62" s="192"/>
      <c r="L62" s="192"/>
      <c r="M62" s="192"/>
      <c r="N62" s="192"/>
      <c r="O62" s="192"/>
    </row>
    <row r="63" spans="1:15" s="191" customFormat="1">
      <c r="K63" s="192"/>
      <c r="L63" s="192"/>
      <c r="M63" s="192"/>
      <c r="N63" s="192"/>
      <c r="O63" s="192"/>
    </row>
  </sheetData>
  <mergeCells count="15">
    <mergeCell ref="A2:I2"/>
    <mergeCell ref="A3:I3"/>
    <mergeCell ref="A4:I4"/>
    <mergeCell ref="A6:I6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  <mergeCell ref="I13:I14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7889" r:id="rId4">
          <objectPr defaultSize="0" autoPict="0" r:id="rId5">
            <anchor moveWithCells="1">
              <from>
                <xdr:col>0</xdr:col>
                <xdr:colOff>95250</xdr:colOff>
                <xdr:row>0</xdr:row>
                <xdr:rowOff>57150</xdr:rowOff>
              </from>
              <to>
                <xdr:col>1</xdr:col>
                <xdr:colOff>514350</xdr:colOff>
                <xdr:row>6</xdr:row>
                <xdr:rowOff>114300</xdr:rowOff>
              </to>
            </anchor>
          </objectPr>
        </oleObject>
      </mc:Choice>
      <mc:Fallback>
        <oleObject progId="Word.Document.8" shapeId="3788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3"/>
  <sheetViews>
    <sheetView view="pageBreakPreview" zoomScale="80" zoomScaleNormal="100" zoomScaleSheetLayoutView="80" workbookViewId="0">
      <pane xSplit="1" ySplit="14" topLeftCell="B36" activePane="bottomRight" state="frozen"/>
      <selection pane="topRight" activeCell="B1" sqref="B1"/>
      <selection pane="bottomLeft" activeCell="A15" sqref="A15"/>
      <selection pane="bottomRight" activeCell="D46" sqref="D46"/>
    </sheetView>
  </sheetViews>
  <sheetFormatPr baseColWidth="10" defaultColWidth="11.42578125" defaultRowHeight="12.75"/>
  <cols>
    <col min="1" max="2" width="12.7109375" style="152" customWidth="1"/>
    <col min="3" max="3" width="21.28515625" style="152" customWidth="1"/>
    <col min="4" max="4" width="21.85546875" style="152" customWidth="1"/>
    <col min="5" max="7" width="12.7109375" style="152" customWidth="1"/>
    <col min="8" max="8" width="14.7109375" style="152" customWidth="1"/>
    <col min="9" max="9" width="13.42578125" style="152" customWidth="1"/>
    <col min="10" max="10" width="10" style="152" bestFit="1" customWidth="1"/>
    <col min="11" max="11" width="17.5703125" style="206" bestFit="1" customWidth="1"/>
    <col min="12" max="12" width="15.5703125" style="206" bestFit="1" customWidth="1"/>
    <col min="13" max="13" width="9" style="206" customWidth="1"/>
    <col min="14" max="14" width="7.28515625" style="206" bestFit="1" customWidth="1"/>
    <col min="15" max="15" width="11.42578125" style="206"/>
    <col min="16" max="16" width="10" style="152" customWidth="1"/>
    <col min="17" max="17" width="12.28515625" style="152" customWidth="1"/>
    <col min="18" max="256" width="11.42578125" style="152"/>
    <col min="257" max="258" width="12.7109375" style="152" customWidth="1"/>
    <col min="259" max="259" width="21.28515625" style="152" customWidth="1"/>
    <col min="260" max="260" width="21.85546875" style="152" customWidth="1"/>
    <col min="261" max="263" width="12.7109375" style="152" customWidth="1"/>
    <col min="264" max="264" width="14.7109375" style="152" customWidth="1"/>
    <col min="265" max="265" width="13.42578125" style="152" customWidth="1"/>
    <col min="266" max="266" width="10" style="152" bestFit="1" customWidth="1"/>
    <col min="267" max="267" width="17.5703125" style="152" bestFit="1" customWidth="1"/>
    <col min="268" max="268" width="15.5703125" style="152" bestFit="1" customWidth="1"/>
    <col min="269" max="269" width="9" style="152" customWidth="1"/>
    <col min="270" max="270" width="7.28515625" style="152" bestFit="1" customWidth="1"/>
    <col min="271" max="271" width="11.42578125" style="152"/>
    <col min="272" max="272" width="10" style="152" customWidth="1"/>
    <col min="273" max="273" width="12.28515625" style="152" customWidth="1"/>
    <col min="274" max="512" width="11.42578125" style="152"/>
    <col min="513" max="514" width="12.7109375" style="152" customWidth="1"/>
    <col min="515" max="515" width="21.28515625" style="152" customWidth="1"/>
    <col min="516" max="516" width="21.85546875" style="152" customWidth="1"/>
    <col min="517" max="519" width="12.7109375" style="152" customWidth="1"/>
    <col min="520" max="520" width="14.7109375" style="152" customWidth="1"/>
    <col min="521" max="521" width="13.42578125" style="152" customWidth="1"/>
    <col min="522" max="522" width="10" style="152" bestFit="1" customWidth="1"/>
    <col min="523" max="523" width="17.5703125" style="152" bestFit="1" customWidth="1"/>
    <col min="524" max="524" width="15.5703125" style="152" bestFit="1" customWidth="1"/>
    <col min="525" max="525" width="9" style="152" customWidth="1"/>
    <col min="526" max="526" width="7.28515625" style="152" bestFit="1" customWidth="1"/>
    <col min="527" max="527" width="11.42578125" style="152"/>
    <col min="528" max="528" width="10" style="152" customWidth="1"/>
    <col min="529" max="529" width="12.28515625" style="152" customWidth="1"/>
    <col min="530" max="768" width="11.42578125" style="152"/>
    <col min="769" max="770" width="12.7109375" style="152" customWidth="1"/>
    <col min="771" max="771" width="21.28515625" style="152" customWidth="1"/>
    <col min="772" max="772" width="21.85546875" style="152" customWidth="1"/>
    <col min="773" max="775" width="12.7109375" style="152" customWidth="1"/>
    <col min="776" max="776" width="14.7109375" style="152" customWidth="1"/>
    <col min="777" max="777" width="13.42578125" style="152" customWidth="1"/>
    <col min="778" max="778" width="10" style="152" bestFit="1" customWidth="1"/>
    <col min="779" max="779" width="17.5703125" style="152" bestFit="1" customWidth="1"/>
    <col min="780" max="780" width="15.5703125" style="152" bestFit="1" customWidth="1"/>
    <col min="781" max="781" width="9" style="152" customWidth="1"/>
    <col min="782" max="782" width="7.28515625" style="152" bestFit="1" customWidth="1"/>
    <col min="783" max="783" width="11.42578125" style="152"/>
    <col min="784" max="784" width="10" style="152" customWidth="1"/>
    <col min="785" max="785" width="12.28515625" style="152" customWidth="1"/>
    <col min="786" max="1024" width="11.42578125" style="152"/>
    <col min="1025" max="1026" width="12.7109375" style="152" customWidth="1"/>
    <col min="1027" max="1027" width="21.28515625" style="152" customWidth="1"/>
    <col min="1028" max="1028" width="21.85546875" style="152" customWidth="1"/>
    <col min="1029" max="1031" width="12.7109375" style="152" customWidth="1"/>
    <col min="1032" max="1032" width="14.7109375" style="152" customWidth="1"/>
    <col min="1033" max="1033" width="13.42578125" style="152" customWidth="1"/>
    <col min="1034" max="1034" width="10" style="152" bestFit="1" customWidth="1"/>
    <col min="1035" max="1035" width="17.5703125" style="152" bestFit="1" customWidth="1"/>
    <col min="1036" max="1036" width="15.5703125" style="152" bestFit="1" customWidth="1"/>
    <col min="1037" max="1037" width="9" style="152" customWidth="1"/>
    <col min="1038" max="1038" width="7.28515625" style="152" bestFit="1" customWidth="1"/>
    <col min="1039" max="1039" width="11.42578125" style="152"/>
    <col min="1040" max="1040" width="10" style="152" customWidth="1"/>
    <col min="1041" max="1041" width="12.28515625" style="152" customWidth="1"/>
    <col min="1042" max="1280" width="11.42578125" style="152"/>
    <col min="1281" max="1282" width="12.7109375" style="152" customWidth="1"/>
    <col min="1283" max="1283" width="21.28515625" style="152" customWidth="1"/>
    <col min="1284" max="1284" width="21.85546875" style="152" customWidth="1"/>
    <col min="1285" max="1287" width="12.7109375" style="152" customWidth="1"/>
    <col min="1288" max="1288" width="14.7109375" style="152" customWidth="1"/>
    <col min="1289" max="1289" width="13.42578125" style="152" customWidth="1"/>
    <col min="1290" max="1290" width="10" style="152" bestFit="1" customWidth="1"/>
    <col min="1291" max="1291" width="17.5703125" style="152" bestFit="1" customWidth="1"/>
    <col min="1292" max="1292" width="15.5703125" style="152" bestFit="1" customWidth="1"/>
    <col min="1293" max="1293" width="9" style="152" customWidth="1"/>
    <col min="1294" max="1294" width="7.28515625" style="152" bestFit="1" customWidth="1"/>
    <col min="1295" max="1295" width="11.42578125" style="152"/>
    <col min="1296" max="1296" width="10" style="152" customWidth="1"/>
    <col min="1297" max="1297" width="12.28515625" style="152" customWidth="1"/>
    <col min="1298" max="1536" width="11.42578125" style="152"/>
    <col min="1537" max="1538" width="12.7109375" style="152" customWidth="1"/>
    <col min="1539" max="1539" width="21.28515625" style="152" customWidth="1"/>
    <col min="1540" max="1540" width="21.85546875" style="152" customWidth="1"/>
    <col min="1541" max="1543" width="12.7109375" style="152" customWidth="1"/>
    <col min="1544" max="1544" width="14.7109375" style="152" customWidth="1"/>
    <col min="1545" max="1545" width="13.42578125" style="152" customWidth="1"/>
    <col min="1546" max="1546" width="10" style="152" bestFit="1" customWidth="1"/>
    <col min="1547" max="1547" width="17.5703125" style="152" bestFit="1" customWidth="1"/>
    <col min="1548" max="1548" width="15.5703125" style="152" bestFit="1" customWidth="1"/>
    <col min="1549" max="1549" width="9" style="152" customWidth="1"/>
    <col min="1550" max="1550" width="7.28515625" style="152" bestFit="1" customWidth="1"/>
    <col min="1551" max="1551" width="11.42578125" style="152"/>
    <col min="1552" max="1552" width="10" style="152" customWidth="1"/>
    <col min="1553" max="1553" width="12.28515625" style="152" customWidth="1"/>
    <col min="1554" max="1792" width="11.42578125" style="152"/>
    <col min="1793" max="1794" width="12.7109375" style="152" customWidth="1"/>
    <col min="1795" max="1795" width="21.28515625" style="152" customWidth="1"/>
    <col min="1796" max="1796" width="21.85546875" style="152" customWidth="1"/>
    <col min="1797" max="1799" width="12.7109375" style="152" customWidth="1"/>
    <col min="1800" max="1800" width="14.7109375" style="152" customWidth="1"/>
    <col min="1801" max="1801" width="13.42578125" style="152" customWidth="1"/>
    <col min="1802" max="1802" width="10" style="152" bestFit="1" customWidth="1"/>
    <col min="1803" max="1803" width="17.5703125" style="152" bestFit="1" customWidth="1"/>
    <col min="1804" max="1804" width="15.5703125" style="152" bestFit="1" customWidth="1"/>
    <col min="1805" max="1805" width="9" style="152" customWidth="1"/>
    <col min="1806" max="1806" width="7.28515625" style="152" bestFit="1" customWidth="1"/>
    <col min="1807" max="1807" width="11.42578125" style="152"/>
    <col min="1808" max="1808" width="10" style="152" customWidth="1"/>
    <col min="1809" max="1809" width="12.28515625" style="152" customWidth="1"/>
    <col min="1810" max="2048" width="11.42578125" style="152"/>
    <col min="2049" max="2050" width="12.7109375" style="152" customWidth="1"/>
    <col min="2051" max="2051" width="21.28515625" style="152" customWidth="1"/>
    <col min="2052" max="2052" width="21.85546875" style="152" customWidth="1"/>
    <col min="2053" max="2055" width="12.7109375" style="152" customWidth="1"/>
    <col min="2056" max="2056" width="14.7109375" style="152" customWidth="1"/>
    <col min="2057" max="2057" width="13.42578125" style="152" customWidth="1"/>
    <col min="2058" max="2058" width="10" style="152" bestFit="1" customWidth="1"/>
    <col min="2059" max="2059" width="17.5703125" style="152" bestFit="1" customWidth="1"/>
    <col min="2060" max="2060" width="15.5703125" style="152" bestFit="1" customWidth="1"/>
    <col min="2061" max="2061" width="9" style="152" customWidth="1"/>
    <col min="2062" max="2062" width="7.28515625" style="152" bestFit="1" customWidth="1"/>
    <col min="2063" max="2063" width="11.42578125" style="152"/>
    <col min="2064" max="2064" width="10" style="152" customWidth="1"/>
    <col min="2065" max="2065" width="12.28515625" style="152" customWidth="1"/>
    <col min="2066" max="2304" width="11.42578125" style="152"/>
    <col min="2305" max="2306" width="12.7109375" style="152" customWidth="1"/>
    <col min="2307" max="2307" width="21.28515625" style="152" customWidth="1"/>
    <col min="2308" max="2308" width="21.85546875" style="152" customWidth="1"/>
    <col min="2309" max="2311" width="12.7109375" style="152" customWidth="1"/>
    <col min="2312" max="2312" width="14.7109375" style="152" customWidth="1"/>
    <col min="2313" max="2313" width="13.42578125" style="152" customWidth="1"/>
    <col min="2314" max="2314" width="10" style="152" bestFit="1" customWidth="1"/>
    <col min="2315" max="2315" width="17.5703125" style="152" bestFit="1" customWidth="1"/>
    <col min="2316" max="2316" width="15.5703125" style="152" bestFit="1" customWidth="1"/>
    <col min="2317" max="2317" width="9" style="152" customWidth="1"/>
    <col min="2318" max="2318" width="7.28515625" style="152" bestFit="1" customWidth="1"/>
    <col min="2319" max="2319" width="11.42578125" style="152"/>
    <col min="2320" max="2320" width="10" style="152" customWidth="1"/>
    <col min="2321" max="2321" width="12.28515625" style="152" customWidth="1"/>
    <col min="2322" max="2560" width="11.42578125" style="152"/>
    <col min="2561" max="2562" width="12.7109375" style="152" customWidth="1"/>
    <col min="2563" max="2563" width="21.28515625" style="152" customWidth="1"/>
    <col min="2564" max="2564" width="21.85546875" style="152" customWidth="1"/>
    <col min="2565" max="2567" width="12.7109375" style="152" customWidth="1"/>
    <col min="2568" max="2568" width="14.7109375" style="152" customWidth="1"/>
    <col min="2569" max="2569" width="13.42578125" style="152" customWidth="1"/>
    <col min="2570" max="2570" width="10" style="152" bestFit="1" customWidth="1"/>
    <col min="2571" max="2571" width="17.5703125" style="152" bestFit="1" customWidth="1"/>
    <col min="2572" max="2572" width="15.5703125" style="152" bestFit="1" customWidth="1"/>
    <col min="2573" max="2573" width="9" style="152" customWidth="1"/>
    <col min="2574" max="2574" width="7.28515625" style="152" bestFit="1" customWidth="1"/>
    <col min="2575" max="2575" width="11.42578125" style="152"/>
    <col min="2576" max="2576" width="10" style="152" customWidth="1"/>
    <col min="2577" max="2577" width="12.28515625" style="152" customWidth="1"/>
    <col min="2578" max="2816" width="11.42578125" style="152"/>
    <col min="2817" max="2818" width="12.7109375" style="152" customWidth="1"/>
    <col min="2819" max="2819" width="21.28515625" style="152" customWidth="1"/>
    <col min="2820" max="2820" width="21.85546875" style="152" customWidth="1"/>
    <col min="2821" max="2823" width="12.7109375" style="152" customWidth="1"/>
    <col min="2824" max="2824" width="14.7109375" style="152" customWidth="1"/>
    <col min="2825" max="2825" width="13.42578125" style="152" customWidth="1"/>
    <col min="2826" max="2826" width="10" style="152" bestFit="1" customWidth="1"/>
    <col min="2827" max="2827" width="17.5703125" style="152" bestFit="1" customWidth="1"/>
    <col min="2828" max="2828" width="15.5703125" style="152" bestFit="1" customWidth="1"/>
    <col min="2829" max="2829" width="9" style="152" customWidth="1"/>
    <col min="2830" max="2830" width="7.28515625" style="152" bestFit="1" customWidth="1"/>
    <col min="2831" max="2831" width="11.42578125" style="152"/>
    <col min="2832" max="2832" width="10" style="152" customWidth="1"/>
    <col min="2833" max="2833" width="12.28515625" style="152" customWidth="1"/>
    <col min="2834" max="3072" width="11.42578125" style="152"/>
    <col min="3073" max="3074" width="12.7109375" style="152" customWidth="1"/>
    <col min="3075" max="3075" width="21.28515625" style="152" customWidth="1"/>
    <col min="3076" max="3076" width="21.85546875" style="152" customWidth="1"/>
    <col min="3077" max="3079" width="12.7109375" style="152" customWidth="1"/>
    <col min="3080" max="3080" width="14.7109375" style="152" customWidth="1"/>
    <col min="3081" max="3081" width="13.42578125" style="152" customWidth="1"/>
    <col min="3082" max="3082" width="10" style="152" bestFit="1" customWidth="1"/>
    <col min="3083" max="3083" width="17.5703125" style="152" bestFit="1" customWidth="1"/>
    <col min="3084" max="3084" width="15.5703125" style="152" bestFit="1" customWidth="1"/>
    <col min="3085" max="3085" width="9" style="152" customWidth="1"/>
    <col min="3086" max="3086" width="7.28515625" style="152" bestFit="1" customWidth="1"/>
    <col min="3087" max="3087" width="11.42578125" style="152"/>
    <col min="3088" max="3088" width="10" style="152" customWidth="1"/>
    <col min="3089" max="3089" width="12.28515625" style="152" customWidth="1"/>
    <col min="3090" max="3328" width="11.42578125" style="152"/>
    <col min="3329" max="3330" width="12.7109375" style="152" customWidth="1"/>
    <col min="3331" max="3331" width="21.28515625" style="152" customWidth="1"/>
    <col min="3332" max="3332" width="21.85546875" style="152" customWidth="1"/>
    <col min="3333" max="3335" width="12.7109375" style="152" customWidth="1"/>
    <col min="3336" max="3336" width="14.7109375" style="152" customWidth="1"/>
    <col min="3337" max="3337" width="13.42578125" style="152" customWidth="1"/>
    <col min="3338" max="3338" width="10" style="152" bestFit="1" customWidth="1"/>
    <col min="3339" max="3339" width="17.5703125" style="152" bestFit="1" customWidth="1"/>
    <col min="3340" max="3340" width="15.5703125" style="152" bestFit="1" customWidth="1"/>
    <col min="3341" max="3341" width="9" style="152" customWidth="1"/>
    <col min="3342" max="3342" width="7.28515625" style="152" bestFit="1" customWidth="1"/>
    <col min="3343" max="3343" width="11.42578125" style="152"/>
    <col min="3344" max="3344" width="10" style="152" customWidth="1"/>
    <col min="3345" max="3345" width="12.28515625" style="152" customWidth="1"/>
    <col min="3346" max="3584" width="11.42578125" style="152"/>
    <col min="3585" max="3586" width="12.7109375" style="152" customWidth="1"/>
    <col min="3587" max="3587" width="21.28515625" style="152" customWidth="1"/>
    <col min="3588" max="3588" width="21.85546875" style="152" customWidth="1"/>
    <col min="3589" max="3591" width="12.7109375" style="152" customWidth="1"/>
    <col min="3592" max="3592" width="14.7109375" style="152" customWidth="1"/>
    <col min="3593" max="3593" width="13.42578125" style="152" customWidth="1"/>
    <col min="3594" max="3594" width="10" style="152" bestFit="1" customWidth="1"/>
    <col min="3595" max="3595" width="17.5703125" style="152" bestFit="1" customWidth="1"/>
    <col min="3596" max="3596" width="15.5703125" style="152" bestFit="1" customWidth="1"/>
    <col min="3597" max="3597" width="9" style="152" customWidth="1"/>
    <col min="3598" max="3598" width="7.28515625" style="152" bestFit="1" customWidth="1"/>
    <col min="3599" max="3599" width="11.42578125" style="152"/>
    <col min="3600" max="3600" width="10" style="152" customWidth="1"/>
    <col min="3601" max="3601" width="12.28515625" style="152" customWidth="1"/>
    <col min="3602" max="3840" width="11.42578125" style="152"/>
    <col min="3841" max="3842" width="12.7109375" style="152" customWidth="1"/>
    <col min="3843" max="3843" width="21.28515625" style="152" customWidth="1"/>
    <col min="3844" max="3844" width="21.85546875" style="152" customWidth="1"/>
    <col min="3845" max="3847" width="12.7109375" style="152" customWidth="1"/>
    <col min="3848" max="3848" width="14.7109375" style="152" customWidth="1"/>
    <col min="3849" max="3849" width="13.42578125" style="152" customWidth="1"/>
    <col min="3850" max="3850" width="10" style="152" bestFit="1" customWidth="1"/>
    <col min="3851" max="3851" width="17.5703125" style="152" bestFit="1" customWidth="1"/>
    <col min="3852" max="3852" width="15.5703125" style="152" bestFit="1" customWidth="1"/>
    <col min="3853" max="3853" width="9" style="152" customWidth="1"/>
    <col min="3854" max="3854" width="7.28515625" style="152" bestFit="1" customWidth="1"/>
    <col min="3855" max="3855" width="11.42578125" style="152"/>
    <col min="3856" max="3856" width="10" style="152" customWidth="1"/>
    <col min="3857" max="3857" width="12.28515625" style="152" customWidth="1"/>
    <col min="3858" max="4096" width="11.42578125" style="152"/>
    <col min="4097" max="4098" width="12.7109375" style="152" customWidth="1"/>
    <col min="4099" max="4099" width="21.28515625" style="152" customWidth="1"/>
    <col min="4100" max="4100" width="21.85546875" style="152" customWidth="1"/>
    <col min="4101" max="4103" width="12.7109375" style="152" customWidth="1"/>
    <col min="4104" max="4104" width="14.7109375" style="152" customWidth="1"/>
    <col min="4105" max="4105" width="13.42578125" style="152" customWidth="1"/>
    <col min="4106" max="4106" width="10" style="152" bestFit="1" customWidth="1"/>
    <col min="4107" max="4107" width="17.5703125" style="152" bestFit="1" customWidth="1"/>
    <col min="4108" max="4108" width="15.5703125" style="152" bestFit="1" customWidth="1"/>
    <col min="4109" max="4109" width="9" style="152" customWidth="1"/>
    <col min="4110" max="4110" width="7.28515625" style="152" bestFit="1" customWidth="1"/>
    <col min="4111" max="4111" width="11.42578125" style="152"/>
    <col min="4112" max="4112" width="10" style="152" customWidth="1"/>
    <col min="4113" max="4113" width="12.28515625" style="152" customWidth="1"/>
    <col min="4114" max="4352" width="11.42578125" style="152"/>
    <col min="4353" max="4354" width="12.7109375" style="152" customWidth="1"/>
    <col min="4355" max="4355" width="21.28515625" style="152" customWidth="1"/>
    <col min="4356" max="4356" width="21.85546875" style="152" customWidth="1"/>
    <col min="4357" max="4359" width="12.7109375" style="152" customWidth="1"/>
    <col min="4360" max="4360" width="14.7109375" style="152" customWidth="1"/>
    <col min="4361" max="4361" width="13.42578125" style="152" customWidth="1"/>
    <col min="4362" max="4362" width="10" style="152" bestFit="1" customWidth="1"/>
    <col min="4363" max="4363" width="17.5703125" style="152" bestFit="1" customWidth="1"/>
    <col min="4364" max="4364" width="15.5703125" style="152" bestFit="1" customWidth="1"/>
    <col min="4365" max="4365" width="9" style="152" customWidth="1"/>
    <col min="4366" max="4366" width="7.28515625" style="152" bestFit="1" customWidth="1"/>
    <col min="4367" max="4367" width="11.42578125" style="152"/>
    <col min="4368" max="4368" width="10" style="152" customWidth="1"/>
    <col min="4369" max="4369" width="12.28515625" style="152" customWidth="1"/>
    <col min="4370" max="4608" width="11.42578125" style="152"/>
    <col min="4609" max="4610" width="12.7109375" style="152" customWidth="1"/>
    <col min="4611" max="4611" width="21.28515625" style="152" customWidth="1"/>
    <col min="4612" max="4612" width="21.85546875" style="152" customWidth="1"/>
    <col min="4613" max="4615" width="12.7109375" style="152" customWidth="1"/>
    <col min="4616" max="4616" width="14.7109375" style="152" customWidth="1"/>
    <col min="4617" max="4617" width="13.42578125" style="152" customWidth="1"/>
    <col min="4618" max="4618" width="10" style="152" bestFit="1" customWidth="1"/>
    <col min="4619" max="4619" width="17.5703125" style="152" bestFit="1" customWidth="1"/>
    <col min="4620" max="4620" width="15.5703125" style="152" bestFit="1" customWidth="1"/>
    <col min="4621" max="4621" width="9" style="152" customWidth="1"/>
    <col min="4622" max="4622" width="7.28515625" style="152" bestFit="1" customWidth="1"/>
    <col min="4623" max="4623" width="11.42578125" style="152"/>
    <col min="4624" max="4624" width="10" style="152" customWidth="1"/>
    <col min="4625" max="4625" width="12.28515625" style="152" customWidth="1"/>
    <col min="4626" max="4864" width="11.42578125" style="152"/>
    <col min="4865" max="4866" width="12.7109375" style="152" customWidth="1"/>
    <col min="4867" max="4867" width="21.28515625" style="152" customWidth="1"/>
    <col min="4868" max="4868" width="21.85546875" style="152" customWidth="1"/>
    <col min="4869" max="4871" width="12.7109375" style="152" customWidth="1"/>
    <col min="4872" max="4872" width="14.7109375" style="152" customWidth="1"/>
    <col min="4873" max="4873" width="13.42578125" style="152" customWidth="1"/>
    <col min="4874" max="4874" width="10" style="152" bestFit="1" customWidth="1"/>
    <col min="4875" max="4875" width="17.5703125" style="152" bestFit="1" customWidth="1"/>
    <col min="4876" max="4876" width="15.5703125" style="152" bestFit="1" customWidth="1"/>
    <col min="4877" max="4877" width="9" style="152" customWidth="1"/>
    <col min="4878" max="4878" width="7.28515625" style="152" bestFit="1" customWidth="1"/>
    <col min="4879" max="4879" width="11.42578125" style="152"/>
    <col min="4880" max="4880" width="10" style="152" customWidth="1"/>
    <col min="4881" max="4881" width="12.28515625" style="152" customWidth="1"/>
    <col min="4882" max="5120" width="11.42578125" style="152"/>
    <col min="5121" max="5122" width="12.7109375" style="152" customWidth="1"/>
    <col min="5123" max="5123" width="21.28515625" style="152" customWidth="1"/>
    <col min="5124" max="5124" width="21.85546875" style="152" customWidth="1"/>
    <col min="5125" max="5127" width="12.7109375" style="152" customWidth="1"/>
    <col min="5128" max="5128" width="14.7109375" style="152" customWidth="1"/>
    <col min="5129" max="5129" width="13.42578125" style="152" customWidth="1"/>
    <col min="5130" max="5130" width="10" style="152" bestFit="1" customWidth="1"/>
    <col min="5131" max="5131" width="17.5703125" style="152" bestFit="1" customWidth="1"/>
    <col min="5132" max="5132" width="15.5703125" style="152" bestFit="1" customWidth="1"/>
    <col min="5133" max="5133" width="9" style="152" customWidth="1"/>
    <col min="5134" max="5134" width="7.28515625" style="152" bestFit="1" customWidth="1"/>
    <col min="5135" max="5135" width="11.42578125" style="152"/>
    <col min="5136" max="5136" width="10" style="152" customWidth="1"/>
    <col min="5137" max="5137" width="12.28515625" style="152" customWidth="1"/>
    <col min="5138" max="5376" width="11.42578125" style="152"/>
    <col min="5377" max="5378" width="12.7109375" style="152" customWidth="1"/>
    <col min="5379" max="5379" width="21.28515625" style="152" customWidth="1"/>
    <col min="5380" max="5380" width="21.85546875" style="152" customWidth="1"/>
    <col min="5381" max="5383" width="12.7109375" style="152" customWidth="1"/>
    <col min="5384" max="5384" width="14.7109375" style="152" customWidth="1"/>
    <col min="5385" max="5385" width="13.42578125" style="152" customWidth="1"/>
    <col min="5386" max="5386" width="10" style="152" bestFit="1" customWidth="1"/>
    <col min="5387" max="5387" width="17.5703125" style="152" bestFit="1" customWidth="1"/>
    <col min="5388" max="5388" width="15.5703125" style="152" bestFit="1" customWidth="1"/>
    <col min="5389" max="5389" width="9" style="152" customWidth="1"/>
    <col min="5390" max="5390" width="7.28515625" style="152" bestFit="1" customWidth="1"/>
    <col min="5391" max="5391" width="11.42578125" style="152"/>
    <col min="5392" max="5392" width="10" style="152" customWidth="1"/>
    <col min="5393" max="5393" width="12.28515625" style="152" customWidth="1"/>
    <col min="5394" max="5632" width="11.42578125" style="152"/>
    <col min="5633" max="5634" width="12.7109375" style="152" customWidth="1"/>
    <col min="5635" max="5635" width="21.28515625" style="152" customWidth="1"/>
    <col min="5636" max="5636" width="21.85546875" style="152" customWidth="1"/>
    <col min="5637" max="5639" width="12.7109375" style="152" customWidth="1"/>
    <col min="5640" max="5640" width="14.7109375" style="152" customWidth="1"/>
    <col min="5641" max="5641" width="13.42578125" style="152" customWidth="1"/>
    <col min="5642" max="5642" width="10" style="152" bestFit="1" customWidth="1"/>
    <col min="5643" max="5643" width="17.5703125" style="152" bestFit="1" customWidth="1"/>
    <col min="5644" max="5644" width="15.5703125" style="152" bestFit="1" customWidth="1"/>
    <col min="5645" max="5645" width="9" style="152" customWidth="1"/>
    <col min="5646" max="5646" width="7.28515625" style="152" bestFit="1" customWidth="1"/>
    <col min="5647" max="5647" width="11.42578125" style="152"/>
    <col min="5648" max="5648" width="10" style="152" customWidth="1"/>
    <col min="5649" max="5649" width="12.28515625" style="152" customWidth="1"/>
    <col min="5650" max="5888" width="11.42578125" style="152"/>
    <col min="5889" max="5890" width="12.7109375" style="152" customWidth="1"/>
    <col min="5891" max="5891" width="21.28515625" style="152" customWidth="1"/>
    <col min="5892" max="5892" width="21.85546875" style="152" customWidth="1"/>
    <col min="5893" max="5895" width="12.7109375" style="152" customWidth="1"/>
    <col min="5896" max="5896" width="14.7109375" style="152" customWidth="1"/>
    <col min="5897" max="5897" width="13.42578125" style="152" customWidth="1"/>
    <col min="5898" max="5898" width="10" style="152" bestFit="1" customWidth="1"/>
    <col min="5899" max="5899" width="17.5703125" style="152" bestFit="1" customWidth="1"/>
    <col min="5900" max="5900" width="15.5703125" style="152" bestFit="1" customWidth="1"/>
    <col min="5901" max="5901" width="9" style="152" customWidth="1"/>
    <col min="5902" max="5902" width="7.28515625" style="152" bestFit="1" customWidth="1"/>
    <col min="5903" max="5903" width="11.42578125" style="152"/>
    <col min="5904" max="5904" width="10" style="152" customWidth="1"/>
    <col min="5905" max="5905" width="12.28515625" style="152" customWidth="1"/>
    <col min="5906" max="6144" width="11.42578125" style="152"/>
    <col min="6145" max="6146" width="12.7109375" style="152" customWidth="1"/>
    <col min="6147" max="6147" width="21.28515625" style="152" customWidth="1"/>
    <col min="6148" max="6148" width="21.85546875" style="152" customWidth="1"/>
    <col min="6149" max="6151" width="12.7109375" style="152" customWidth="1"/>
    <col min="6152" max="6152" width="14.7109375" style="152" customWidth="1"/>
    <col min="6153" max="6153" width="13.42578125" style="152" customWidth="1"/>
    <col min="6154" max="6154" width="10" style="152" bestFit="1" customWidth="1"/>
    <col min="6155" max="6155" width="17.5703125" style="152" bestFit="1" customWidth="1"/>
    <col min="6156" max="6156" width="15.5703125" style="152" bestFit="1" customWidth="1"/>
    <col min="6157" max="6157" width="9" style="152" customWidth="1"/>
    <col min="6158" max="6158" width="7.28515625" style="152" bestFit="1" customWidth="1"/>
    <col min="6159" max="6159" width="11.42578125" style="152"/>
    <col min="6160" max="6160" width="10" style="152" customWidth="1"/>
    <col min="6161" max="6161" width="12.28515625" style="152" customWidth="1"/>
    <col min="6162" max="6400" width="11.42578125" style="152"/>
    <col min="6401" max="6402" width="12.7109375" style="152" customWidth="1"/>
    <col min="6403" max="6403" width="21.28515625" style="152" customWidth="1"/>
    <col min="6404" max="6404" width="21.85546875" style="152" customWidth="1"/>
    <col min="6405" max="6407" width="12.7109375" style="152" customWidth="1"/>
    <col min="6408" max="6408" width="14.7109375" style="152" customWidth="1"/>
    <col min="6409" max="6409" width="13.42578125" style="152" customWidth="1"/>
    <col min="6410" max="6410" width="10" style="152" bestFit="1" customWidth="1"/>
    <col min="6411" max="6411" width="17.5703125" style="152" bestFit="1" customWidth="1"/>
    <col min="6412" max="6412" width="15.5703125" style="152" bestFit="1" customWidth="1"/>
    <col min="6413" max="6413" width="9" style="152" customWidth="1"/>
    <col min="6414" max="6414" width="7.28515625" style="152" bestFit="1" customWidth="1"/>
    <col min="6415" max="6415" width="11.42578125" style="152"/>
    <col min="6416" max="6416" width="10" style="152" customWidth="1"/>
    <col min="6417" max="6417" width="12.28515625" style="152" customWidth="1"/>
    <col min="6418" max="6656" width="11.42578125" style="152"/>
    <col min="6657" max="6658" width="12.7109375" style="152" customWidth="1"/>
    <col min="6659" max="6659" width="21.28515625" style="152" customWidth="1"/>
    <col min="6660" max="6660" width="21.85546875" style="152" customWidth="1"/>
    <col min="6661" max="6663" width="12.7109375" style="152" customWidth="1"/>
    <col min="6664" max="6664" width="14.7109375" style="152" customWidth="1"/>
    <col min="6665" max="6665" width="13.42578125" style="152" customWidth="1"/>
    <col min="6666" max="6666" width="10" style="152" bestFit="1" customWidth="1"/>
    <col min="6667" max="6667" width="17.5703125" style="152" bestFit="1" customWidth="1"/>
    <col min="6668" max="6668" width="15.5703125" style="152" bestFit="1" customWidth="1"/>
    <col min="6669" max="6669" width="9" style="152" customWidth="1"/>
    <col min="6670" max="6670" width="7.28515625" style="152" bestFit="1" customWidth="1"/>
    <col min="6671" max="6671" width="11.42578125" style="152"/>
    <col min="6672" max="6672" width="10" style="152" customWidth="1"/>
    <col min="6673" max="6673" width="12.28515625" style="152" customWidth="1"/>
    <col min="6674" max="6912" width="11.42578125" style="152"/>
    <col min="6913" max="6914" width="12.7109375" style="152" customWidth="1"/>
    <col min="6915" max="6915" width="21.28515625" style="152" customWidth="1"/>
    <col min="6916" max="6916" width="21.85546875" style="152" customWidth="1"/>
    <col min="6917" max="6919" width="12.7109375" style="152" customWidth="1"/>
    <col min="6920" max="6920" width="14.7109375" style="152" customWidth="1"/>
    <col min="6921" max="6921" width="13.42578125" style="152" customWidth="1"/>
    <col min="6922" max="6922" width="10" style="152" bestFit="1" customWidth="1"/>
    <col min="6923" max="6923" width="17.5703125" style="152" bestFit="1" customWidth="1"/>
    <col min="6924" max="6924" width="15.5703125" style="152" bestFit="1" customWidth="1"/>
    <col min="6925" max="6925" width="9" style="152" customWidth="1"/>
    <col min="6926" max="6926" width="7.28515625" style="152" bestFit="1" customWidth="1"/>
    <col min="6927" max="6927" width="11.42578125" style="152"/>
    <col min="6928" max="6928" width="10" style="152" customWidth="1"/>
    <col min="6929" max="6929" width="12.28515625" style="152" customWidth="1"/>
    <col min="6930" max="7168" width="11.42578125" style="152"/>
    <col min="7169" max="7170" width="12.7109375" style="152" customWidth="1"/>
    <col min="7171" max="7171" width="21.28515625" style="152" customWidth="1"/>
    <col min="7172" max="7172" width="21.85546875" style="152" customWidth="1"/>
    <col min="7173" max="7175" width="12.7109375" style="152" customWidth="1"/>
    <col min="7176" max="7176" width="14.7109375" style="152" customWidth="1"/>
    <col min="7177" max="7177" width="13.42578125" style="152" customWidth="1"/>
    <col min="7178" max="7178" width="10" style="152" bestFit="1" customWidth="1"/>
    <col min="7179" max="7179" width="17.5703125" style="152" bestFit="1" customWidth="1"/>
    <col min="7180" max="7180" width="15.5703125" style="152" bestFit="1" customWidth="1"/>
    <col min="7181" max="7181" width="9" style="152" customWidth="1"/>
    <col min="7182" max="7182" width="7.28515625" style="152" bestFit="1" customWidth="1"/>
    <col min="7183" max="7183" width="11.42578125" style="152"/>
    <col min="7184" max="7184" width="10" style="152" customWidth="1"/>
    <col min="7185" max="7185" width="12.28515625" style="152" customWidth="1"/>
    <col min="7186" max="7424" width="11.42578125" style="152"/>
    <col min="7425" max="7426" width="12.7109375" style="152" customWidth="1"/>
    <col min="7427" max="7427" width="21.28515625" style="152" customWidth="1"/>
    <col min="7428" max="7428" width="21.85546875" style="152" customWidth="1"/>
    <col min="7429" max="7431" width="12.7109375" style="152" customWidth="1"/>
    <col min="7432" max="7432" width="14.7109375" style="152" customWidth="1"/>
    <col min="7433" max="7433" width="13.42578125" style="152" customWidth="1"/>
    <col min="7434" max="7434" width="10" style="152" bestFit="1" customWidth="1"/>
    <col min="7435" max="7435" width="17.5703125" style="152" bestFit="1" customWidth="1"/>
    <col min="7436" max="7436" width="15.5703125" style="152" bestFit="1" customWidth="1"/>
    <col min="7437" max="7437" width="9" style="152" customWidth="1"/>
    <col min="7438" max="7438" width="7.28515625" style="152" bestFit="1" customWidth="1"/>
    <col min="7439" max="7439" width="11.42578125" style="152"/>
    <col min="7440" max="7440" width="10" style="152" customWidth="1"/>
    <col min="7441" max="7441" width="12.28515625" style="152" customWidth="1"/>
    <col min="7442" max="7680" width="11.42578125" style="152"/>
    <col min="7681" max="7682" width="12.7109375" style="152" customWidth="1"/>
    <col min="7683" max="7683" width="21.28515625" style="152" customWidth="1"/>
    <col min="7684" max="7684" width="21.85546875" style="152" customWidth="1"/>
    <col min="7685" max="7687" width="12.7109375" style="152" customWidth="1"/>
    <col min="7688" max="7688" width="14.7109375" style="152" customWidth="1"/>
    <col min="7689" max="7689" width="13.42578125" style="152" customWidth="1"/>
    <col min="7690" max="7690" width="10" style="152" bestFit="1" customWidth="1"/>
    <col min="7691" max="7691" width="17.5703125" style="152" bestFit="1" customWidth="1"/>
    <col min="7692" max="7692" width="15.5703125" style="152" bestFit="1" customWidth="1"/>
    <col min="7693" max="7693" width="9" style="152" customWidth="1"/>
    <col min="7694" max="7694" width="7.28515625" style="152" bestFit="1" customWidth="1"/>
    <col min="7695" max="7695" width="11.42578125" style="152"/>
    <col min="7696" max="7696" width="10" style="152" customWidth="1"/>
    <col min="7697" max="7697" width="12.28515625" style="152" customWidth="1"/>
    <col min="7698" max="7936" width="11.42578125" style="152"/>
    <col min="7937" max="7938" width="12.7109375" style="152" customWidth="1"/>
    <col min="7939" max="7939" width="21.28515625" style="152" customWidth="1"/>
    <col min="7940" max="7940" width="21.85546875" style="152" customWidth="1"/>
    <col min="7941" max="7943" width="12.7109375" style="152" customWidth="1"/>
    <col min="7944" max="7944" width="14.7109375" style="152" customWidth="1"/>
    <col min="7945" max="7945" width="13.42578125" style="152" customWidth="1"/>
    <col min="7946" max="7946" width="10" style="152" bestFit="1" customWidth="1"/>
    <col min="7947" max="7947" width="17.5703125" style="152" bestFit="1" customWidth="1"/>
    <col min="7948" max="7948" width="15.5703125" style="152" bestFit="1" customWidth="1"/>
    <col min="7949" max="7949" width="9" style="152" customWidth="1"/>
    <col min="7950" max="7950" width="7.28515625" style="152" bestFit="1" customWidth="1"/>
    <col min="7951" max="7951" width="11.42578125" style="152"/>
    <col min="7952" max="7952" width="10" style="152" customWidth="1"/>
    <col min="7953" max="7953" width="12.28515625" style="152" customWidth="1"/>
    <col min="7954" max="8192" width="11.42578125" style="152"/>
    <col min="8193" max="8194" width="12.7109375" style="152" customWidth="1"/>
    <col min="8195" max="8195" width="21.28515625" style="152" customWidth="1"/>
    <col min="8196" max="8196" width="21.85546875" style="152" customWidth="1"/>
    <col min="8197" max="8199" width="12.7109375" style="152" customWidth="1"/>
    <col min="8200" max="8200" width="14.7109375" style="152" customWidth="1"/>
    <col min="8201" max="8201" width="13.42578125" style="152" customWidth="1"/>
    <col min="8202" max="8202" width="10" style="152" bestFit="1" customWidth="1"/>
    <col min="8203" max="8203" width="17.5703125" style="152" bestFit="1" customWidth="1"/>
    <col min="8204" max="8204" width="15.5703125" style="152" bestFit="1" customWidth="1"/>
    <col min="8205" max="8205" width="9" style="152" customWidth="1"/>
    <col min="8206" max="8206" width="7.28515625" style="152" bestFit="1" customWidth="1"/>
    <col min="8207" max="8207" width="11.42578125" style="152"/>
    <col min="8208" max="8208" width="10" style="152" customWidth="1"/>
    <col min="8209" max="8209" width="12.28515625" style="152" customWidth="1"/>
    <col min="8210" max="8448" width="11.42578125" style="152"/>
    <col min="8449" max="8450" width="12.7109375" style="152" customWidth="1"/>
    <col min="8451" max="8451" width="21.28515625" style="152" customWidth="1"/>
    <col min="8452" max="8452" width="21.85546875" style="152" customWidth="1"/>
    <col min="8453" max="8455" width="12.7109375" style="152" customWidth="1"/>
    <col min="8456" max="8456" width="14.7109375" style="152" customWidth="1"/>
    <col min="8457" max="8457" width="13.42578125" style="152" customWidth="1"/>
    <col min="8458" max="8458" width="10" style="152" bestFit="1" customWidth="1"/>
    <col min="8459" max="8459" width="17.5703125" style="152" bestFit="1" customWidth="1"/>
    <col min="8460" max="8460" width="15.5703125" style="152" bestFit="1" customWidth="1"/>
    <col min="8461" max="8461" width="9" style="152" customWidth="1"/>
    <col min="8462" max="8462" width="7.28515625" style="152" bestFit="1" customWidth="1"/>
    <col min="8463" max="8463" width="11.42578125" style="152"/>
    <col min="8464" max="8464" width="10" style="152" customWidth="1"/>
    <col min="8465" max="8465" width="12.28515625" style="152" customWidth="1"/>
    <col min="8466" max="8704" width="11.42578125" style="152"/>
    <col min="8705" max="8706" width="12.7109375" style="152" customWidth="1"/>
    <col min="8707" max="8707" width="21.28515625" style="152" customWidth="1"/>
    <col min="8708" max="8708" width="21.85546875" style="152" customWidth="1"/>
    <col min="8709" max="8711" width="12.7109375" style="152" customWidth="1"/>
    <col min="8712" max="8712" width="14.7109375" style="152" customWidth="1"/>
    <col min="8713" max="8713" width="13.42578125" style="152" customWidth="1"/>
    <col min="8714" max="8714" width="10" style="152" bestFit="1" customWidth="1"/>
    <col min="8715" max="8715" width="17.5703125" style="152" bestFit="1" customWidth="1"/>
    <col min="8716" max="8716" width="15.5703125" style="152" bestFit="1" customWidth="1"/>
    <col min="8717" max="8717" width="9" style="152" customWidth="1"/>
    <col min="8718" max="8718" width="7.28515625" style="152" bestFit="1" customWidth="1"/>
    <col min="8719" max="8719" width="11.42578125" style="152"/>
    <col min="8720" max="8720" width="10" style="152" customWidth="1"/>
    <col min="8721" max="8721" width="12.28515625" style="152" customWidth="1"/>
    <col min="8722" max="8960" width="11.42578125" style="152"/>
    <col min="8961" max="8962" width="12.7109375" style="152" customWidth="1"/>
    <col min="8963" max="8963" width="21.28515625" style="152" customWidth="1"/>
    <col min="8964" max="8964" width="21.85546875" style="152" customWidth="1"/>
    <col min="8965" max="8967" width="12.7109375" style="152" customWidth="1"/>
    <col min="8968" max="8968" width="14.7109375" style="152" customWidth="1"/>
    <col min="8969" max="8969" width="13.42578125" style="152" customWidth="1"/>
    <col min="8970" max="8970" width="10" style="152" bestFit="1" customWidth="1"/>
    <col min="8971" max="8971" width="17.5703125" style="152" bestFit="1" customWidth="1"/>
    <col min="8972" max="8972" width="15.5703125" style="152" bestFit="1" customWidth="1"/>
    <col min="8973" max="8973" width="9" style="152" customWidth="1"/>
    <col min="8974" max="8974" width="7.28515625" style="152" bestFit="1" customWidth="1"/>
    <col min="8975" max="8975" width="11.42578125" style="152"/>
    <col min="8976" max="8976" width="10" style="152" customWidth="1"/>
    <col min="8977" max="8977" width="12.28515625" style="152" customWidth="1"/>
    <col min="8978" max="9216" width="11.42578125" style="152"/>
    <col min="9217" max="9218" width="12.7109375" style="152" customWidth="1"/>
    <col min="9219" max="9219" width="21.28515625" style="152" customWidth="1"/>
    <col min="9220" max="9220" width="21.85546875" style="152" customWidth="1"/>
    <col min="9221" max="9223" width="12.7109375" style="152" customWidth="1"/>
    <col min="9224" max="9224" width="14.7109375" style="152" customWidth="1"/>
    <col min="9225" max="9225" width="13.42578125" style="152" customWidth="1"/>
    <col min="9226" max="9226" width="10" style="152" bestFit="1" customWidth="1"/>
    <col min="9227" max="9227" width="17.5703125" style="152" bestFit="1" customWidth="1"/>
    <col min="9228" max="9228" width="15.5703125" style="152" bestFit="1" customWidth="1"/>
    <col min="9229" max="9229" width="9" style="152" customWidth="1"/>
    <col min="9230" max="9230" width="7.28515625" style="152" bestFit="1" customWidth="1"/>
    <col min="9231" max="9231" width="11.42578125" style="152"/>
    <col min="9232" max="9232" width="10" style="152" customWidth="1"/>
    <col min="9233" max="9233" width="12.28515625" style="152" customWidth="1"/>
    <col min="9234" max="9472" width="11.42578125" style="152"/>
    <col min="9473" max="9474" width="12.7109375" style="152" customWidth="1"/>
    <col min="9475" max="9475" width="21.28515625" style="152" customWidth="1"/>
    <col min="9476" max="9476" width="21.85546875" style="152" customWidth="1"/>
    <col min="9477" max="9479" width="12.7109375" style="152" customWidth="1"/>
    <col min="9480" max="9480" width="14.7109375" style="152" customWidth="1"/>
    <col min="9481" max="9481" width="13.42578125" style="152" customWidth="1"/>
    <col min="9482" max="9482" width="10" style="152" bestFit="1" customWidth="1"/>
    <col min="9483" max="9483" width="17.5703125" style="152" bestFit="1" customWidth="1"/>
    <col min="9484" max="9484" width="15.5703125" style="152" bestFit="1" customWidth="1"/>
    <col min="9485" max="9485" width="9" style="152" customWidth="1"/>
    <col min="9486" max="9486" width="7.28515625" style="152" bestFit="1" customWidth="1"/>
    <col min="9487" max="9487" width="11.42578125" style="152"/>
    <col min="9488" max="9488" width="10" style="152" customWidth="1"/>
    <col min="9489" max="9489" width="12.28515625" style="152" customWidth="1"/>
    <col min="9490" max="9728" width="11.42578125" style="152"/>
    <col min="9729" max="9730" width="12.7109375" style="152" customWidth="1"/>
    <col min="9731" max="9731" width="21.28515625" style="152" customWidth="1"/>
    <col min="9732" max="9732" width="21.85546875" style="152" customWidth="1"/>
    <col min="9733" max="9735" width="12.7109375" style="152" customWidth="1"/>
    <col min="9736" max="9736" width="14.7109375" style="152" customWidth="1"/>
    <col min="9737" max="9737" width="13.42578125" style="152" customWidth="1"/>
    <col min="9738" max="9738" width="10" style="152" bestFit="1" customWidth="1"/>
    <col min="9739" max="9739" width="17.5703125" style="152" bestFit="1" customWidth="1"/>
    <col min="9740" max="9740" width="15.5703125" style="152" bestFit="1" customWidth="1"/>
    <col min="9741" max="9741" width="9" style="152" customWidth="1"/>
    <col min="9742" max="9742" width="7.28515625" style="152" bestFit="1" customWidth="1"/>
    <col min="9743" max="9743" width="11.42578125" style="152"/>
    <col min="9744" max="9744" width="10" style="152" customWidth="1"/>
    <col min="9745" max="9745" width="12.28515625" style="152" customWidth="1"/>
    <col min="9746" max="9984" width="11.42578125" style="152"/>
    <col min="9985" max="9986" width="12.7109375" style="152" customWidth="1"/>
    <col min="9987" max="9987" width="21.28515625" style="152" customWidth="1"/>
    <col min="9988" max="9988" width="21.85546875" style="152" customWidth="1"/>
    <col min="9989" max="9991" width="12.7109375" style="152" customWidth="1"/>
    <col min="9992" max="9992" width="14.7109375" style="152" customWidth="1"/>
    <col min="9993" max="9993" width="13.42578125" style="152" customWidth="1"/>
    <col min="9994" max="9994" width="10" style="152" bestFit="1" customWidth="1"/>
    <col min="9995" max="9995" width="17.5703125" style="152" bestFit="1" customWidth="1"/>
    <col min="9996" max="9996" width="15.5703125" style="152" bestFit="1" customWidth="1"/>
    <col min="9997" max="9997" width="9" style="152" customWidth="1"/>
    <col min="9998" max="9998" width="7.28515625" style="152" bestFit="1" customWidth="1"/>
    <col min="9999" max="9999" width="11.42578125" style="152"/>
    <col min="10000" max="10000" width="10" style="152" customWidth="1"/>
    <col min="10001" max="10001" width="12.28515625" style="152" customWidth="1"/>
    <col min="10002" max="10240" width="11.42578125" style="152"/>
    <col min="10241" max="10242" width="12.7109375" style="152" customWidth="1"/>
    <col min="10243" max="10243" width="21.28515625" style="152" customWidth="1"/>
    <col min="10244" max="10244" width="21.85546875" style="152" customWidth="1"/>
    <col min="10245" max="10247" width="12.7109375" style="152" customWidth="1"/>
    <col min="10248" max="10248" width="14.7109375" style="152" customWidth="1"/>
    <col min="10249" max="10249" width="13.42578125" style="152" customWidth="1"/>
    <col min="10250" max="10250" width="10" style="152" bestFit="1" customWidth="1"/>
    <col min="10251" max="10251" width="17.5703125" style="152" bestFit="1" customWidth="1"/>
    <col min="10252" max="10252" width="15.5703125" style="152" bestFit="1" customWidth="1"/>
    <col min="10253" max="10253" width="9" style="152" customWidth="1"/>
    <col min="10254" max="10254" width="7.28515625" style="152" bestFit="1" customWidth="1"/>
    <col min="10255" max="10255" width="11.42578125" style="152"/>
    <col min="10256" max="10256" width="10" style="152" customWidth="1"/>
    <col min="10257" max="10257" width="12.28515625" style="152" customWidth="1"/>
    <col min="10258" max="10496" width="11.42578125" style="152"/>
    <col min="10497" max="10498" width="12.7109375" style="152" customWidth="1"/>
    <col min="10499" max="10499" width="21.28515625" style="152" customWidth="1"/>
    <col min="10500" max="10500" width="21.85546875" style="152" customWidth="1"/>
    <col min="10501" max="10503" width="12.7109375" style="152" customWidth="1"/>
    <col min="10504" max="10504" width="14.7109375" style="152" customWidth="1"/>
    <col min="10505" max="10505" width="13.42578125" style="152" customWidth="1"/>
    <col min="10506" max="10506" width="10" style="152" bestFit="1" customWidth="1"/>
    <col min="10507" max="10507" width="17.5703125" style="152" bestFit="1" customWidth="1"/>
    <col min="10508" max="10508" width="15.5703125" style="152" bestFit="1" customWidth="1"/>
    <col min="10509" max="10509" width="9" style="152" customWidth="1"/>
    <col min="10510" max="10510" width="7.28515625" style="152" bestFit="1" customWidth="1"/>
    <col min="10511" max="10511" width="11.42578125" style="152"/>
    <col min="10512" max="10512" width="10" style="152" customWidth="1"/>
    <col min="10513" max="10513" width="12.28515625" style="152" customWidth="1"/>
    <col min="10514" max="10752" width="11.42578125" style="152"/>
    <col min="10753" max="10754" width="12.7109375" style="152" customWidth="1"/>
    <col min="10755" max="10755" width="21.28515625" style="152" customWidth="1"/>
    <col min="10756" max="10756" width="21.85546875" style="152" customWidth="1"/>
    <col min="10757" max="10759" width="12.7109375" style="152" customWidth="1"/>
    <col min="10760" max="10760" width="14.7109375" style="152" customWidth="1"/>
    <col min="10761" max="10761" width="13.42578125" style="152" customWidth="1"/>
    <col min="10762" max="10762" width="10" style="152" bestFit="1" customWidth="1"/>
    <col min="10763" max="10763" width="17.5703125" style="152" bestFit="1" customWidth="1"/>
    <col min="10764" max="10764" width="15.5703125" style="152" bestFit="1" customWidth="1"/>
    <col min="10765" max="10765" width="9" style="152" customWidth="1"/>
    <col min="10766" max="10766" width="7.28515625" style="152" bestFit="1" customWidth="1"/>
    <col min="10767" max="10767" width="11.42578125" style="152"/>
    <col min="10768" max="10768" width="10" style="152" customWidth="1"/>
    <col min="10769" max="10769" width="12.28515625" style="152" customWidth="1"/>
    <col min="10770" max="11008" width="11.42578125" style="152"/>
    <col min="11009" max="11010" width="12.7109375" style="152" customWidth="1"/>
    <col min="11011" max="11011" width="21.28515625" style="152" customWidth="1"/>
    <col min="11012" max="11012" width="21.85546875" style="152" customWidth="1"/>
    <col min="11013" max="11015" width="12.7109375" style="152" customWidth="1"/>
    <col min="11016" max="11016" width="14.7109375" style="152" customWidth="1"/>
    <col min="11017" max="11017" width="13.42578125" style="152" customWidth="1"/>
    <col min="11018" max="11018" width="10" style="152" bestFit="1" customWidth="1"/>
    <col min="11019" max="11019" width="17.5703125" style="152" bestFit="1" customWidth="1"/>
    <col min="11020" max="11020" width="15.5703125" style="152" bestFit="1" customWidth="1"/>
    <col min="11021" max="11021" width="9" style="152" customWidth="1"/>
    <col min="11022" max="11022" width="7.28515625" style="152" bestFit="1" customWidth="1"/>
    <col min="11023" max="11023" width="11.42578125" style="152"/>
    <col min="11024" max="11024" width="10" style="152" customWidth="1"/>
    <col min="11025" max="11025" width="12.28515625" style="152" customWidth="1"/>
    <col min="11026" max="11264" width="11.42578125" style="152"/>
    <col min="11265" max="11266" width="12.7109375" style="152" customWidth="1"/>
    <col min="11267" max="11267" width="21.28515625" style="152" customWidth="1"/>
    <col min="11268" max="11268" width="21.85546875" style="152" customWidth="1"/>
    <col min="11269" max="11271" width="12.7109375" style="152" customWidth="1"/>
    <col min="11272" max="11272" width="14.7109375" style="152" customWidth="1"/>
    <col min="11273" max="11273" width="13.42578125" style="152" customWidth="1"/>
    <col min="11274" max="11274" width="10" style="152" bestFit="1" customWidth="1"/>
    <col min="11275" max="11275" width="17.5703125" style="152" bestFit="1" customWidth="1"/>
    <col min="11276" max="11276" width="15.5703125" style="152" bestFit="1" customWidth="1"/>
    <col min="11277" max="11277" width="9" style="152" customWidth="1"/>
    <col min="11278" max="11278" width="7.28515625" style="152" bestFit="1" customWidth="1"/>
    <col min="11279" max="11279" width="11.42578125" style="152"/>
    <col min="11280" max="11280" width="10" style="152" customWidth="1"/>
    <col min="11281" max="11281" width="12.28515625" style="152" customWidth="1"/>
    <col min="11282" max="11520" width="11.42578125" style="152"/>
    <col min="11521" max="11522" width="12.7109375" style="152" customWidth="1"/>
    <col min="11523" max="11523" width="21.28515625" style="152" customWidth="1"/>
    <col min="11524" max="11524" width="21.85546875" style="152" customWidth="1"/>
    <col min="11525" max="11527" width="12.7109375" style="152" customWidth="1"/>
    <col min="11528" max="11528" width="14.7109375" style="152" customWidth="1"/>
    <col min="11529" max="11529" width="13.42578125" style="152" customWidth="1"/>
    <col min="11530" max="11530" width="10" style="152" bestFit="1" customWidth="1"/>
    <col min="11531" max="11531" width="17.5703125" style="152" bestFit="1" customWidth="1"/>
    <col min="11532" max="11532" width="15.5703125" style="152" bestFit="1" customWidth="1"/>
    <col min="11533" max="11533" width="9" style="152" customWidth="1"/>
    <col min="11534" max="11534" width="7.28515625" style="152" bestFit="1" customWidth="1"/>
    <col min="11535" max="11535" width="11.42578125" style="152"/>
    <col min="11536" max="11536" width="10" style="152" customWidth="1"/>
    <col min="11537" max="11537" width="12.28515625" style="152" customWidth="1"/>
    <col min="11538" max="11776" width="11.42578125" style="152"/>
    <col min="11777" max="11778" width="12.7109375" style="152" customWidth="1"/>
    <col min="11779" max="11779" width="21.28515625" style="152" customWidth="1"/>
    <col min="11780" max="11780" width="21.85546875" style="152" customWidth="1"/>
    <col min="11781" max="11783" width="12.7109375" style="152" customWidth="1"/>
    <col min="11784" max="11784" width="14.7109375" style="152" customWidth="1"/>
    <col min="11785" max="11785" width="13.42578125" style="152" customWidth="1"/>
    <col min="11786" max="11786" width="10" style="152" bestFit="1" customWidth="1"/>
    <col min="11787" max="11787" width="17.5703125" style="152" bestFit="1" customWidth="1"/>
    <col min="11788" max="11788" width="15.5703125" style="152" bestFit="1" customWidth="1"/>
    <col min="11789" max="11789" width="9" style="152" customWidth="1"/>
    <col min="11790" max="11790" width="7.28515625" style="152" bestFit="1" customWidth="1"/>
    <col min="11791" max="11791" width="11.42578125" style="152"/>
    <col min="11792" max="11792" width="10" style="152" customWidth="1"/>
    <col min="11793" max="11793" width="12.28515625" style="152" customWidth="1"/>
    <col min="11794" max="12032" width="11.42578125" style="152"/>
    <col min="12033" max="12034" width="12.7109375" style="152" customWidth="1"/>
    <col min="12035" max="12035" width="21.28515625" style="152" customWidth="1"/>
    <col min="12036" max="12036" width="21.85546875" style="152" customWidth="1"/>
    <col min="12037" max="12039" width="12.7109375" style="152" customWidth="1"/>
    <col min="12040" max="12040" width="14.7109375" style="152" customWidth="1"/>
    <col min="12041" max="12041" width="13.42578125" style="152" customWidth="1"/>
    <col min="12042" max="12042" width="10" style="152" bestFit="1" customWidth="1"/>
    <col min="12043" max="12043" width="17.5703125" style="152" bestFit="1" customWidth="1"/>
    <col min="12044" max="12044" width="15.5703125" style="152" bestFit="1" customWidth="1"/>
    <col min="12045" max="12045" width="9" style="152" customWidth="1"/>
    <col min="12046" max="12046" width="7.28515625" style="152" bestFit="1" customWidth="1"/>
    <col min="12047" max="12047" width="11.42578125" style="152"/>
    <col min="12048" max="12048" width="10" style="152" customWidth="1"/>
    <col min="12049" max="12049" width="12.28515625" style="152" customWidth="1"/>
    <col min="12050" max="12288" width="11.42578125" style="152"/>
    <col min="12289" max="12290" width="12.7109375" style="152" customWidth="1"/>
    <col min="12291" max="12291" width="21.28515625" style="152" customWidth="1"/>
    <col min="12292" max="12292" width="21.85546875" style="152" customWidth="1"/>
    <col min="12293" max="12295" width="12.7109375" style="152" customWidth="1"/>
    <col min="12296" max="12296" width="14.7109375" style="152" customWidth="1"/>
    <col min="12297" max="12297" width="13.42578125" style="152" customWidth="1"/>
    <col min="12298" max="12298" width="10" style="152" bestFit="1" customWidth="1"/>
    <col min="12299" max="12299" width="17.5703125" style="152" bestFit="1" customWidth="1"/>
    <col min="12300" max="12300" width="15.5703125" style="152" bestFit="1" customWidth="1"/>
    <col min="12301" max="12301" width="9" style="152" customWidth="1"/>
    <col min="12302" max="12302" width="7.28515625" style="152" bestFit="1" customWidth="1"/>
    <col min="12303" max="12303" width="11.42578125" style="152"/>
    <col min="12304" max="12304" width="10" style="152" customWidth="1"/>
    <col min="12305" max="12305" width="12.28515625" style="152" customWidth="1"/>
    <col min="12306" max="12544" width="11.42578125" style="152"/>
    <col min="12545" max="12546" width="12.7109375" style="152" customWidth="1"/>
    <col min="12547" max="12547" width="21.28515625" style="152" customWidth="1"/>
    <col min="12548" max="12548" width="21.85546875" style="152" customWidth="1"/>
    <col min="12549" max="12551" width="12.7109375" style="152" customWidth="1"/>
    <col min="12552" max="12552" width="14.7109375" style="152" customWidth="1"/>
    <col min="12553" max="12553" width="13.42578125" style="152" customWidth="1"/>
    <col min="12554" max="12554" width="10" style="152" bestFit="1" customWidth="1"/>
    <col min="12555" max="12555" width="17.5703125" style="152" bestFit="1" customWidth="1"/>
    <col min="12556" max="12556" width="15.5703125" style="152" bestFit="1" customWidth="1"/>
    <col min="12557" max="12557" width="9" style="152" customWidth="1"/>
    <col min="12558" max="12558" width="7.28515625" style="152" bestFit="1" customWidth="1"/>
    <col min="12559" max="12559" width="11.42578125" style="152"/>
    <col min="12560" max="12560" width="10" style="152" customWidth="1"/>
    <col min="12561" max="12561" width="12.28515625" style="152" customWidth="1"/>
    <col min="12562" max="12800" width="11.42578125" style="152"/>
    <col min="12801" max="12802" width="12.7109375" style="152" customWidth="1"/>
    <col min="12803" max="12803" width="21.28515625" style="152" customWidth="1"/>
    <col min="12804" max="12804" width="21.85546875" style="152" customWidth="1"/>
    <col min="12805" max="12807" width="12.7109375" style="152" customWidth="1"/>
    <col min="12808" max="12808" width="14.7109375" style="152" customWidth="1"/>
    <col min="12809" max="12809" width="13.42578125" style="152" customWidth="1"/>
    <col min="12810" max="12810" width="10" style="152" bestFit="1" customWidth="1"/>
    <col min="12811" max="12811" width="17.5703125" style="152" bestFit="1" customWidth="1"/>
    <col min="12812" max="12812" width="15.5703125" style="152" bestFit="1" customWidth="1"/>
    <col min="12813" max="12813" width="9" style="152" customWidth="1"/>
    <col min="12814" max="12814" width="7.28515625" style="152" bestFit="1" customWidth="1"/>
    <col min="12815" max="12815" width="11.42578125" style="152"/>
    <col min="12816" max="12816" width="10" style="152" customWidth="1"/>
    <col min="12817" max="12817" width="12.28515625" style="152" customWidth="1"/>
    <col min="12818" max="13056" width="11.42578125" style="152"/>
    <col min="13057" max="13058" width="12.7109375" style="152" customWidth="1"/>
    <col min="13059" max="13059" width="21.28515625" style="152" customWidth="1"/>
    <col min="13060" max="13060" width="21.85546875" style="152" customWidth="1"/>
    <col min="13061" max="13063" width="12.7109375" style="152" customWidth="1"/>
    <col min="13064" max="13064" width="14.7109375" style="152" customWidth="1"/>
    <col min="13065" max="13065" width="13.42578125" style="152" customWidth="1"/>
    <col min="13066" max="13066" width="10" style="152" bestFit="1" customWidth="1"/>
    <col min="13067" max="13067" width="17.5703125" style="152" bestFit="1" customWidth="1"/>
    <col min="13068" max="13068" width="15.5703125" style="152" bestFit="1" customWidth="1"/>
    <col min="13069" max="13069" width="9" style="152" customWidth="1"/>
    <col min="13070" max="13070" width="7.28515625" style="152" bestFit="1" customWidth="1"/>
    <col min="13071" max="13071" width="11.42578125" style="152"/>
    <col min="13072" max="13072" width="10" style="152" customWidth="1"/>
    <col min="13073" max="13073" width="12.28515625" style="152" customWidth="1"/>
    <col min="13074" max="13312" width="11.42578125" style="152"/>
    <col min="13313" max="13314" width="12.7109375" style="152" customWidth="1"/>
    <col min="13315" max="13315" width="21.28515625" style="152" customWidth="1"/>
    <col min="13316" max="13316" width="21.85546875" style="152" customWidth="1"/>
    <col min="13317" max="13319" width="12.7109375" style="152" customWidth="1"/>
    <col min="13320" max="13320" width="14.7109375" style="152" customWidth="1"/>
    <col min="13321" max="13321" width="13.42578125" style="152" customWidth="1"/>
    <col min="13322" max="13322" width="10" style="152" bestFit="1" customWidth="1"/>
    <col min="13323" max="13323" width="17.5703125" style="152" bestFit="1" customWidth="1"/>
    <col min="13324" max="13324" width="15.5703125" style="152" bestFit="1" customWidth="1"/>
    <col min="13325" max="13325" width="9" style="152" customWidth="1"/>
    <col min="13326" max="13326" width="7.28515625" style="152" bestFit="1" customWidth="1"/>
    <col min="13327" max="13327" width="11.42578125" style="152"/>
    <col min="13328" max="13328" width="10" style="152" customWidth="1"/>
    <col min="13329" max="13329" width="12.28515625" style="152" customWidth="1"/>
    <col min="13330" max="13568" width="11.42578125" style="152"/>
    <col min="13569" max="13570" width="12.7109375" style="152" customWidth="1"/>
    <col min="13571" max="13571" width="21.28515625" style="152" customWidth="1"/>
    <col min="13572" max="13572" width="21.85546875" style="152" customWidth="1"/>
    <col min="13573" max="13575" width="12.7109375" style="152" customWidth="1"/>
    <col min="13576" max="13576" width="14.7109375" style="152" customWidth="1"/>
    <col min="13577" max="13577" width="13.42578125" style="152" customWidth="1"/>
    <col min="13578" max="13578" width="10" style="152" bestFit="1" customWidth="1"/>
    <col min="13579" max="13579" width="17.5703125" style="152" bestFit="1" customWidth="1"/>
    <col min="13580" max="13580" width="15.5703125" style="152" bestFit="1" customWidth="1"/>
    <col min="13581" max="13581" width="9" style="152" customWidth="1"/>
    <col min="13582" max="13582" width="7.28515625" style="152" bestFit="1" customWidth="1"/>
    <col min="13583" max="13583" width="11.42578125" style="152"/>
    <col min="13584" max="13584" width="10" style="152" customWidth="1"/>
    <col min="13585" max="13585" width="12.28515625" style="152" customWidth="1"/>
    <col min="13586" max="13824" width="11.42578125" style="152"/>
    <col min="13825" max="13826" width="12.7109375" style="152" customWidth="1"/>
    <col min="13827" max="13827" width="21.28515625" style="152" customWidth="1"/>
    <col min="13828" max="13828" width="21.85546875" style="152" customWidth="1"/>
    <col min="13829" max="13831" width="12.7109375" style="152" customWidth="1"/>
    <col min="13832" max="13832" width="14.7109375" style="152" customWidth="1"/>
    <col min="13833" max="13833" width="13.42578125" style="152" customWidth="1"/>
    <col min="13834" max="13834" width="10" style="152" bestFit="1" customWidth="1"/>
    <col min="13835" max="13835" width="17.5703125" style="152" bestFit="1" customWidth="1"/>
    <col min="13836" max="13836" width="15.5703125" style="152" bestFit="1" customWidth="1"/>
    <col min="13837" max="13837" width="9" style="152" customWidth="1"/>
    <col min="13838" max="13838" width="7.28515625" style="152" bestFit="1" customWidth="1"/>
    <col min="13839" max="13839" width="11.42578125" style="152"/>
    <col min="13840" max="13840" width="10" style="152" customWidth="1"/>
    <col min="13841" max="13841" width="12.28515625" style="152" customWidth="1"/>
    <col min="13842" max="14080" width="11.42578125" style="152"/>
    <col min="14081" max="14082" width="12.7109375" style="152" customWidth="1"/>
    <col min="14083" max="14083" width="21.28515625" style="152" customWidth="1"/>
    <col min="14084" max="14084" width="21.85546875" style="152" customWidth="1"/>
    <col min="14085" max="14087" width="12.7109375" style="152" customWidth="1"/>
    <col min="14088" max="14088" width="14.7109375" style="152" customWidth="1"/>
    <col min="14089" max="14089" width="13.42578125" style="152" customWidth="1"/>
    <col min="14090" max="14090" width="10" style="152" bestFit="1" customWidth="1"/>
    <col min="14091" max="14091" width="17.5703125" style="152" bestFit="1" customWidth="1"/>
    <col min="14092" max="14092" width="15.5703125" style="152" bestFit="1" customWidth="1"/>
    <col min="14093" max="14093" width="9" style="152" customWidth="1"/>
    <col min="14094" max="14094" width="7.28515625" style="152" bestFit="1" customWidth="1"/>
    <col min="14095" max="14095" width="11.42578125" style="152"/>
    <col min="14096" max="14096" width="10" style="152" customWidth="1"/>
    <col min="14097" max="14097" width="12.28515625" style="152" customWidth="1"/>
    <col min="14098" max="14336" width="11.42578125" style="152"/>
    <col min="14337" max="14338" width="12.7109375" style="152" customWidth="1"/>
    <col min="14339" max="14339" width="21.28515625" style="152" customWidth="1"/>
    <col min="14340" max="14340" width="21.85546875" style="152" customWidth="1"/>
    <col min="14341" max="14343" width="12.7109375" style="152" customWidth="1"/>
    <col min="14344" max="14344" width="14.7109375" style="152" customWidth="1"/>
    <col min="14345" max="14345" width="13.42578125" style="152" customWidth="1"/>
    <col min="14346" max="14346" width="10" style="152" bestFit="1" customWidth="1"/>
    <col min="14347" max="14347" width="17.5703125" style="152" bestFit="1" customWidth="1"/>
    <col min="14348" max="14348" width="15.5703125" style="152" bestFit="1" customWidth="1"/>
    <col min="14349" max="14349" width="9" style="152" customWidth="1"/>
    <col min="14350" max="14350" width="7.28515625" style="152" bestFit="1" customWidth="1"/>
    <col min="14351" max="14351" width="11.42578125" style="152"/>
    <col min="14352" max="14352" width="10" style="152" customWidth="1"/>
    <col min="14353" max="14353" width="12.28515625" style="152" customWidth="1"/>
    <col min="14354" max="14592" width="11.42578125" style="152"/>
    <col min="14593" max="14594" width="12.7109375" style="152" customWidth="1"/>
    <col min="14595" max="14595" width="21.28515625" style="152" customWidth="1"/>
    <col min="14596" max="14596" width="21.85546875" style="152" customWidth="1"/>
    <col min="14597" max="14599" width="12.7109375" style="152" customWidth="1"/>
    <col min="14600" max="14600" width="14.7109375" style="152" customWidth="1"/>
    <col min="14601" max="14601" width="13.42578125" style="152" customWidth="1"/>
    <col min="14602" max="14602" width="10" style="152" bestFit="1" customWidth="1"/>
    <col min="14603" max="14603" width="17.5703125" style="152" bestFit="1" customWidth="1"/>
    <col min="14604" max="14604" width="15.5703125" style="152" bestFit="1" customWidth="1"/>
    <col min="14605" max="14605" width="9" style="152" customWidth="1"/>
    <col min="14606" max="14606" width="7.28515625" style="152" bestFit="1" customWidth="1"/>
    <col min="14607" max="14607" width="11.42578125" style="152"/>
    <col min="14608" max="14608" width="10" style="152" customWidth="1"/>
    <col min="14609" max="14609" width="12.28515625" style="152" customWidth="1"/>
    <col min="14610" max="14848" width="11.42578125" style="152"/>
    <col min="14849" max="14850" width="12.7109375" style="152" customWidth="1"/>
    <col min="14851" max="14851" width="21.28515625" style="152" customWidth="1"/>
    <col min="14852" max="14852" width="21.85546875" style="152" customWidth="1"/>
    <col min="14853" max="14855" width="12.7109375" style="152" customWidth="1"/>
    <col min="14856" max="14856" width="14.7109375" style="152" customWidth="1"/>
    <col min="14857" max="14857" width="13.42578125" style="152" customWidth="1"/>
    <col min="14858" max="14858" width="10" style="152" bestFit="1" customWidth="1"/>
    <col min="14859" max="14859" width="17.5703125" style="152" bestFit="1" customWidth="1"/>
    <col min="14860" max="14860" width="15.5703125" style="152" bestFit="1" customWidth="1"/>
    <col min="14861" max="14861" width="9" style="152" customWidth="1"/>
    <col min="14862" max="14862" width="7.28515625" style="152" bestFit="1" customWidth="1"/>
    <col min="14863" max="14863" width="11.42578125" style="152"/>
    <col min="14864" max="14864" width="10" style="152" customWidth="1"/>
    <col min="14865" max="14865" width="12.28515625" style="152" customWidth="1"/>
    <col min="14866" max="15104" width="11.42578125" style="152"/>
    <col min="15105" max="15106" width="12.7109375" style="152" customWidth="1"/>
    <col min="15107" max="15107" width="21.28515625" style="152" customWidth="1"/>
    <col min="15108" max="15108" width="21.85546875" style="152" customWidth="1"/>
    <col min="15109" max="15111" width="12.7109375" style="152" customWidth="1"/>
    <col min="15112" max="15112" width="14.7109375" style="152" customWidth="1"/>
    <col min="15113" max="15113" width="13.42578125" style="152" customWidth="1"/>
    <col min="15114" max="15114" width="10" style="152" bestFit="1" customWidth="1"/>
    <col min="15115" max="15115" width="17.5703125" style="152" bestFit="1" customWidth="1"/>
    <col min="15116" max="15116" width="15.5703125" style="152" bestFit="1" customWidth="1"/>
    <col min="15117" max="15117" width="9" style="152" customWidth="1"/>
    <col min="15118" max="15118" width="7.28515625" style="152" bestFit="1" customWidth="1"/>
    <col min="15119" max="15119" width="11.42578125" style="152"/>
    <col min="15120" max="15120" width="10" style="152" customWidth="1"/>
    <col min="15121" max="15121" width="12.28515625" style="152" customWidth="1"/>
    <col min="15122" max="15360" width="11.42578125" style="152"/>
    <col min="15361" max="15362" width="12.7109375" style="152" customWidth="1"/>
    <col min="15363" max="15363" width="21.28515625" style="152" customWidth="1"/>
    <col min="15364" max="15364" width="21.85546875" style="152" customWidth="1"/>
    <col min="15365" max="15367" width="12.7109375" style="152" customWidth="1"/>
    <col min="15368" max="15368" width="14.7109375" style="152" customWidth="1"/>
    <col min="15369" max="15369" width="13.42578125" style="152" customWidth="1"/>
    <col min="15370" max="15370" width="10" style="152" bestFit="1" customWidth="1"/>
    <col min="15371" max="15371" width="17.5703125" style="152" bestFit="1" customWidth="1"/>
    <col min="15372" max="15372" width="15.5703125" style="152" bestFit="1" customWidth="1"/>
    <col min="15373" max="15373" width="9" style="152" customWidth="1"/>
    <col min="15374" max="15374" width="7.28515625" style="152" bestFit="1" customWidth="1"/>
    <col min="15375" max="15375" width="11.42578125" style="152"/>
    <col min="15376" max="15376" width="10" style="152" customWidth="1"/>
    <col min="15377" max="15377" width="12.28515625" style="152" customWidth="1"/>
    <col min="15378" max="15616" width="11.42578125" style="152"/>
    <col min="15617" max="15618" width="12.7109375" style="152" customWidth="1"/>
    <col min="15619" max="15619" width="21.28515625" style="152" customWidth="1"/>
    <col min="15620" max="15620" width="21.85546875" style="152" customWidth="1"/>
    <col min="15621" max="15623" width="12.7109375" style="152" customWidth="1"/>
    <col min="15624" max="15624" width="14.7109375" style="152" customWidth="1"/>
    <col min="15625" max="15625" width="13.42578125" style="152" customWidth="1"/>
    <col min="15626" max="15626" width="10" style="152" bestFit="1" customWidth="1"/>
    <col min="15627" max="15627" width="17.5703125" style="152" bestFit="1" customWidth="1"/>
    <col min="15628" max="15628" width="15.5703125" style="152" bestFit="1" customWidth="1"/>
    <col min="15629" max="15629" width="9" style="152" customWidth="1"/>
    <col min="15630" max="15630" width="7.28515625" style="152" bestFit="1" customWidth="1"/>
    <col min="15631" max="15631" width="11.42578125" style="152"/>
    <col min="15632" max="15632" width="10" style="152" customWidth="1"/>
    <col min="15633" max="15633" width="12.28515625" style="152" customWidth="1"/>
    <col min="15634" max="15872" width="11.42578125" style="152"/>
    <col min="15873" max="15874" width="12.7109375" style="152" customWidth="1"/>
    <col min="15875" max="15875" width="21.28515625" style="152" customWidth="1"/>
    <col min="15876" max="15876" width="21.85546875" style="152" customWidth="1"/>
    <col min="15877" max="15879" width="12.7109375" style="152" customWidth="1"/>
    <col min="15880" max="15880" width="14.7109375" style="152" customWidth="1"/>
    <col min="15881" max="15881" width="13.42578125" style="152" customWidth="1"/>
    <col min="15882" max="15882" width="10" style="152" bestFit="1" customWidth="1"/>
    <col min="15883" max="15883" width="17.5703125" style="152" bestFit="1" customWidth="1"/>
    <col min="15884" max="15884" width="15.5703125" style="152" bestFit="1" customWidth="1"/>
    <col min="15885" max="15885" width="9" style="152" customWidth="1"/>
    <col min="15886" max="15886" width="7.28515625" style="152" bestFit="1" customWidth="1"/>
    <col min="15887" max="15887" width="11.42578125" style="152"/>
    <col min="15888" max="15888" width="10" style="152" customWidth="1"/>
    <col min="15889" max="15889" width="12.28515625" style="152" customWidth="1"/>
    <col min="15890" max="16128" width="11.42578125" style="152"/>
    <col min="16129" max="16130" width="12.7109375" style="152" customWidth="1"/>
    <col min="16131" max="16131" width="21.28515625" style="152" customWidth="1"/>
    <col min="16132" max="16132" width="21.85546875" style="152" customWidth="1"/>
    <col min="16133" max="16135" width="12.7109375" style="152" customWidth="1"/>
    <col min="16136" max="16136" width="14.7109375" style="152" customWidth="1"/>
    <col min="16137" max="16137" width="13.42578125" style="152" customWidth="1"/>
    <col min="16138" max="16138" width="10" style="152" bestFit="1" customWidth="1"/>
    <col min="16139" max="16139" width="17.5703125" style="152" bestFit="1" customWidth="1"/>
    <col min="16140" max="16140" width="15.5703125" style="152" bestFit="1" customWidth="1"/>
    <col min="16141" max="16141" width="9" style="152" customWidth="1"/>
    <col min="16142" max="16142" width="7.28515625" style="152" bestFit="1" customWidth="1"/>
    <col min="16143" max="16143" width="11.42578125" style="152"/>
    <col min="16144" max="16144" width="10" style="152" customWidth="1"/>
    <col min="16145" max="16145" width="12.28515625" style="152" customWidth="1"/>
    <col min="16146" max="16384" width="11.42578125" style="152"/>
  </cols>
  <sheetData>
    <row r="1" spans="1:16" s="124" customFormat="1" ht="15">
      <c r="A1" s="142"/>
      <c r="B1" s="143"/>
      <c r="C1" s="142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6" s="146" customFormat="1" ht="15.75">
      <c r="A2" s="265" t="s">
        <v>130</v>
      </c>
      <c r="B2" s="265"/>
      <c r="C2" s="265"/>
      <c r="D2" s="265"/>
      <c r="E2" s="265"/>
      <c r="F2" s="265"/>
      <c r="G2" s="265"/>
      <c r="H2" s="265"/>
      <c r="I2" s="265"/>
      <c r="J2" s="144"/>
      <c r="K2" s="145"/>
      <c r="L2" s="145"/>
      <c r="M2" s="145"/>
      <c r="N2" s="145"/>
      <c r="O2" s="145"/>
    </row>
    <row r="3" spans="1:16" s="149" customFormat="1">
      <c r="A3" s="266" t="s">
        <v>131</v>
      </c>
      <c r="B3" s="266"/>
      <c r="C3" s="266"/>
      <c r="D3" s="266"/>
      <c r="E3" s="266"/>
      <c r="F3" s="266"/>
      <c r="G3" s="266"/>
      <c r="H3" s="266"/>
      <c r="I3" s="266"/>
      <c r="J3" s="147"/>
      <c r="K3" s="148"/>
      <c r="L3" s="148"/>
      <c r="M3" s="148"/>
      <c r="N3" s="148"/>
      <c r="O3" s="148"/>
    </row>
    <row r="4" spans="1:16" s="149" customFormat="1">
      <c r="A4" s="266" t="s">
        <v>132</v>
      </c>
      <c r="B4" s="266"/>
      <c r="C4" s="266"/>
      <c r="D4" s="266"/>
      <c r="E4" s="266"/>
      <c r="F4" s="266"/>
      <c r="G4" s="266"/>
      <c r="H4" s="266"/>
      <c r="I4" s="266"/>
      <c r="J4" s="147"/>
      <c r="K4" s="148"/>
      <c r="L4" s="148"/>
      <c r="M4" s="148"/>
      <c r="N4" s="148"/>
      <c r="O4" s="148"/>
    </row>
    <row r="5" spans="1:16" s="149" customFormat="1">
      <c r="A5" s="148"/>
      <c r="B5" s="148"/>
      <c r="C5" s="148"/>
      <c r="D5" s="148"/>
      <c r="E5" s="148"/>
      <c r="F5" s="148"/>
      <c r="G5" s="148"/>
      <c r="H5" s="148"/>
      <c r="I5" s="148"/>
      <c r="K5" s="150"/>
      <c r="L5" s="150"/>
      <c r="M5" s="150"/>
      <c r="N5" s="150"/>
      <c r="O5" s="150"/>
    </row>
    <row r="6" spans="1:16" ht="15.75">
      <c r="A6" s="267" t="s">
        <v>133</v>
      </c>
      <c r="B6" s="267"/>
      <c r="C6" s="267"/>
      <c r="D6" s="267"/>
      <c r="E6" s="267"/>
      <c r="F6" s="267"/>
      <c r="G6" s="267"/>
      <c r="H6" s="267"/>
      <c r="I6" s="267"/>
      <c r="J6" s="151"/>
      <c r="K6" s="151"/>
      <c r="L6" s="151"/>
      <c r="M6" s="151"/>
      <c r="N6" s="151"/>
      <c r="O6" s="151"/>
    </row>
    <row r="7" spans="1:16" s="153" customFormat="1" ht="17.100000000000001" customHeight="1" thickBot="1">
      <c r="A7" s="152"/>
      <c r="B7" s="152"/>
      <c r="C7" s="152"/>
      <c r="E7" s="154"/>
      <c r="F7" s="154"/>
      <c r="G7" s="154"/>
      <c r="K7" s="154"/>
      <c r="L7" s="154"/>
      <c r="M7" s="154"/>
      <c r="N7" s="154"/>
      <c r="O7" s="154"/>
    </row>
    <row r="8" spans="1:16" s="161" customFormat="1" ht="18.95" customHeight="1">
      <c r="A8" s="155" t="s">
        <v>134</v>
      </c>
      <c r="B8" s="156" t="s">
        <v>135</v>
      </c>
      <c r="C8" s="156"/>
      <c r="D8" s="156"/>
      <c r="E8" s="157" t="s">
        <v>136</v>
      </c>
      <c r="F8" s="268" t="s">
        <v>137</v>
      </c>
      <c r="G8" s="268"/>
      <c r="H8" s="269"/>
      <c r="I8" s="158">
        <v>43</v>
      </c>
      <c r="J8" s="159" t="s">
        <v>138</v>
      </c>
      <c r="K8" s="160"/>
      <c r="L8" s="160"/>
      <c r="M8" s="160"/>
      <c r="N8" s="160"/>
      <c r="O8" s="160"/>
    </row>
    <row r="9" spans="1:16" s="161" customFormat="1" ht="18.95" customHeight="1" thickBot="1">
      <c r="A9" s="162" t="s">
        <v>139</v>
      </c>
      <c r="B9" s="163" t="s">
        <v>140</v>
      </c>
      <c r="C9" s="163"/>
      <c r="D9" s="163"/>
      <c r="E9" s="164" t="s">
        <v>141</v>
      </c>
      <c r="F9" s="263">
        <f>A15</f>
        <v>41974</v>
      </c>
      <c r="G9" s="263"/>
      <c r="H9" s="264"/>
      <c r="I9" s="165"/>
      <c r="J9" s="166" t="s">
        <v>142</v>
      </c>
      <c r="K9" s="160"/>
      <c r="L9" s="160"/>
      <c r="M9" s="160"/>
      <c r="N9" s="160"/>
      <c r="O9" s="160"/>
    </row>
    <row r="10" spans="1:16" s="161" customFormat="1" ht="12.75" customHeight="1" thickBot="1">
      <c r="A10" s="167"/>
      <c r="B10" s="168"/>
      <c r="C10" s="169"/>
      <c r="K10" s="170"/>
      <c r="L10" s="170"/>
      <c r="M10" s="160"/>
      <c r="N10" s="170"/>
      <c r="O10" s="170"/>
      <c r="P10" s="171"/>
    </row>
    <row r="11" spans="1:16" s="161" customFormat="1" ht="12.75" customHeight="1" thickBot="1">
      <c r="A11" s="272" t="s">
        <v>143</v>
      </c>
      <c r="B11" s="274" t="s">
        <v>144</v>
      </c>
      <c r="C11" s="275"/>
      <c r="D11" s="275"/>
      <c r="E11" s="275"/>
      <c r="F11" s="275"/>
      <c r="G11" s="275"/>
      <c r="H11" s="275"/>
      <c r="I11" s="275"/>
      <c r="J11" s="276"/>
      <c r="K11" s="160"/>
      <c r="L11" s="160"/>
      <c r="M11" s="160"/>
      <c r="N11" s="160"/>
      <c r="O11" s="160"/>
    </row>
    <row r="12" spans="1:16" s="161" customFormat="1" ht="12.75" customHeight="1" thickBot="1">
      <c r="A12" s="273"/>
      <c r="B12" s="270" t="s">
        <v>145</v>
      </c>
      <c r="C12" s="277" t="s">
        <v>146</v>
      </c>
      <c r="D12" s="278"/>
      <c r="E12" s="278"/>
      <c r="F12" s="279"/>
      <c r="G12" s="277" t="s">
        <v>147</v>
      </c>
      <c r="H12" s="279"/>
      <c r="I12" s="172" t="s">
        <v>148</v>
      </c>
      <c r="J12" s="280" t="s">
        <v>149</v>
      </c>
      <c r="K12" s="160"/>
      <c r="L12" s="160"/>
      <c r="M12" s="160"/>
      <c r="N12" s="160"/>
      <c r="O12" s="160"/>
    </row>
    <row r="13" spans="1:16" s="161" customFormat="1" ht="12.75" customHeight="1">
      <c r="A13" s="273"/>
      <c r="B13" s="273"/>
      <c r="C13" s="283" t="s">
        <v>150</v>
      </c>
      <c r="D13" s="283" t="s">
        <v>151</v>
      </c>
      <c r="E13" s="285" t="s">
        <v>152</v>
      </c>
      <c r="F13" s="287" t="s">
        <v>153</v>
      </c>
      <c r="G13" s="173" t="s">
        <v>154</v>
      </c>
      <c r="H13" s="174" t="s">
        <v>155</v>
      </c>
      <c r="I13" s="270" t="s">
        <v>156</v>
      </c>
      <c r="J13" s="281"/>
      <c r="K13" s="160"/>
      <c r="L13" s="160"/>
      <c r="M13" s="160"/>
      <c r="N13" s="160"/>
      <c r="O13" s="160"/>
    </row>
    <row r="14" spans="1:16" s="161" customFormat="1" ht="27.75" customHeight="1" thickBot="1">
      <c r="A14" s="271"/>
      <c r="B14" s="271"/>
      <c r="C14" s="284"/>
      <c r="D14" s="284"/>
      <c r="E14" s="286"/>
      <c r="F14" s="288"/>
      <c r="G14" s="175" t="s">
        <v>157</v>
      </c>
      <c r="H14" s="176" t="s">
        <v>158</v>
      </c>
      <c r="I14" s="271"/>
      <c r="J14" s="282"/>
      <c r="K14" s="160" t="s">
        <v>159</v>
      </c>
      <c r="L14" s="160" t="s">
        <v>160</v>
      </c>
      <c r="M14" s="160" t="s">
        <v>161</v>
      </c>
      <c r="N14" s="160"/>
      <c r="O14" s="160"/>
    </row>
    <row r="15" spans="1:16" s="161" customFormat="1" ht="15.95" customHeight="1" thickTop="1">
      <c r="A15" s="217">
        <v>41974</v>
      </c>
      <c r="B15" s="178">
        <v>0.375</v>
      </c>
      <c r="C15" s="226">
        <v>45517</v>
      </c>
      <c r="D15" s="180"/>
      <c r="E15" s="181">
        <f>($C$21-$C$15)*$M$15/7</f>
        <v>216.68056060536054</v>
      </c>
      <c r="F15" s="182"/>
      <c r="G15" s="183"/>
      <c r="H15" s="184">
        <v>5.5</v>
      </c>
      <c r="I15" s="182"/>
      <c r="J15" s="185"/>
      <c r="K15" s="160">
        <f>(H15+11.87)/14.2234</f>
        <v>1.2212269921397132</v>
      </c>
      <c r="L15" s="160">
        <v>1</v>
      </c>
      <c r="M15" s="160">
        <f>L15*K15</f>
        <v>1.2212269921397132</v>
      </c>
      <c r="N15" s="160"/>
      <c r="O15" s="160"/>
    </row>
    <row r="16" spans="1:16" s="161" customFormat="1" ht="15.95" customHeight="1">
      <c r="A16" s="177">
        <f>A15+1</f>
        <v>41975</v>
      </c>
      <c r="B16" s="178">
        <v>0.375</v>
      </c>
      <c r="C16" s="179"/>
      <c r="D16" s="180"/>
      <c r="E16" s="181">
        <f t="shared" ref="E16:E21" si="0">($C$21-$C$15)*$M$15/7</f>
        <v>216.68056060536054</v>
      </c>
      <c r="F16" s="182"/>
      <c r="G16" s="183"/>
      <c r="H16" s="184"/>
      <c r="I16" s="182"/>
      <c r="J16" s="185"/>
      <c r="K16" s="160"/>
      <c r="L16" s="160"/>
      <c r="M16" s="160"/>
      <c r="N16" s="160"/>
      <c r="O16" s="160"/>
    </row>
    <row r="17" spans="1:15" s="161" customFormat="1" ht="15.95" customHeight="1">
      <c r="A17" s="177">
        <f t="shared" ref="A17:A45" si="1">A16+1</f>
        <v>41976</v>
      </c>
      <c r="B17" s="178">
        <v>0.375</v>
      </c>
      <c r="C17" s="179"/>
      <c r="D17" s="180"/>
      <c r="E17" s="181">
        <f t="shared" si="0"/>
        <v>216.68056060536054</v>
      </c>
      <c r="F17" s="182"/>
      <c r="G17" s="183"/>
      <c r="H17" s="184"/>
      <c r="I17" s="182"/>
      <c r="J17" s="185"/>
      <c r="K17" s="160"/>
      <c r="L17" s="160"/>
      <c r="M17" s="160"/>
      <c r="N17" s="160"/>
      <c r="O17" s="160"/>
    </row>
    <row r="18" spans="1:15" s="161" customFormat="1" ht="15.95" customHeight="1">
      <c r="A18" s="177">
        <f t="shared" si="1"/>
        <v>41977</v>
      </c>
      <c r="B18" s="178">
        <v>0.375</v>
      </c>
      <c r="C18" s="179"/>
      <c r="D18" s="180"/>
      <c r="E18" s="181">
        <f t="shared" si="0"/>
        <v>216.68056060536054</v>
      </c>
      <c r="F18" s="182"/>
      <c r="G18" s="183"/>
      <c r="H18" s="184"/>
      <c r="I18" s="182"/>
      <c r="J18" s="185"/>
      <c r="K18" s="160"/>
      <c r="L18" s="160"/>
      <c r="M18" s="160"/>
      <c r="N18" s="160"/>
      <c r="O18" s="160"/>
    </row>
    <row r="19" spans="1:15" s="161" customFormat="1" ht="15.95" customHeight="1">
      <c r="A19" s="177">
        <f t="shared" si="1"/>
        <v>41978</v>
      </c>
      <c r="B19" s="178">
        <v>0.375</v>
      </c>
      <c r="C19" s="179"/>
      <c r="D19" s="180"/>
      <c r="E19" s="181">
        <f t="shared" si="0"/>
        <v>216.68056060536054</v>
      </c>
      <c r="F19" s="182"/>
      <c r="G19" s="183"/>
      <c r="H19" s="184"/>
      <c r="I19" s="182"/>
      <c r="J19" s="185"/>
      <c r="K19" s="160"/>
      <c r="L19" s="160"/>
      <c r="M19" s="160"/>
      <c r="N19" s="160"/>
      <c r="O19" s="160"/>
    </row>
    <row r="20" spans="1:15" s="161" customFormat="1" ht="15.95" customHeight="1">
      <c r="A20" s="177">
        <f t="shared" si="1"/>
        <v>41979</v>
      </c>
      <c r="B20" s="178">
        <v>0.375</v>
      </c>
      <c r="C20" s="179"/>
      <c r="D20" s="180"/>
      <c r="E20" s="181">
        <f t="shared" si="0"/>
        <v>216.68056060536054</v>
      </c>
      <c r="F20" s="182"/>
      <c r="G20" s="183"/>
      <c r="H20" s="184"/>
      <c r="I20" s="182"/>
      <c r="J20" s="185"/>
      <c r="K20" s="160"/>
      <c r="L20" s="160"/>
      <c r="M20" s="160"/>
      <c r="N20" s="160"/>
      <c r="O20" s="160"/>
    </row>
    <row r="21" spans="1:15" s="161" customFormat="1" ht="15.95" customHeight="1">
      <c r="A21" s="177">
        <f t="shared" si="1"/>
        <v>41980</v>
      </c>
      <c r="B21" s="178">
        <v>0.375</v>
      </c>
      <c r="C21" s="226">
        <v>46759</v>
      </c>
      <c r="D21" s="186"/>
      <c r="E21" s="181">
        <f t="shared" si="0"/>
        <v>216.68056060536054</v>
      </c>
      <c r="F21" s="182"/>
      <c r="G21" s="183"/>
      <c r="H21" s="184" t="s">
        <v>162</v>
      </c>
      <c r="I21" s="182"/>
      <c r="J21" s="185"/>
      <c r="K21" s="160"/>
      <c r="L21" s="160"/>
      <c r="M21" s="160"/>
      <c r="N21" s="160"/>
      <c r="O21" s="160"/>
    </row>
    <row r="22" spans="1:15" s="161" customFormat="1" ht="15.95" customHeight="1">
      <c r="A22" s="177">
        <f t="shared" si="1"/>
        <v>41981</v>
      </c>
      <c r="B22" s="178">
        <v>0.375</v>
      </c>
      <c r="C22" s="179"/>
      <c r="D22" s="180"/>
      <c r="E22" s="181">
        <f>($C$28-$C$21)*$M$15/7</f>
        <v>194.52401374796861</v>
      </c>
      <c r="F22" s="182"/>
      <c r="G22" s="183"/>
      <c r="H22" s="184"/>
      <c r="I22" s="182"/>
      <c r="J22" s="185"/>
      <c r="K22" s="187"/>
      <c r="L22" s="160"/>
      <c r="M22" s="160"/>
      <c r="N22" s="160"/>
      <c r="O22" s="160"/>
    </row>
    <row r="23" spans="1:15" s="161" customFormat="1" ht="15.95" customHeight="1">
      <c r="A23" s="177">
        <f t="shared" si="1"/>
        <v>41982</v>
      </c>
      <c r="B23" s="178">
        <v>0.375</v>
      </c>
      <c r="C23" s="179"/>
      <c r="D23" s="180"/>
      <c r="E23" s="181">
        <f t="shared" ref="E23:E28" si="2">($C$28-$C$21)*$M$15/7</f>
        <v>194.52401374796861</v>
      </c>
      <c r="F23" s="182"/>
      <c r="G23" s="183"/>
      <c r="H23" s="184"/>
      <c r="I23" s="182"/>
      <c r="J23" s="185"/>
      <c r="K23" s="187"/>
      <c r="L23" s="160"/>
      <c r="M23" s="160"/>
      <c r="N23" s="160"/>
      <c r="O23" s="160"/>
    </row>
    <row r="24" spans="1:15" s="161" customFormat="1" ht="15.95" customHeight="1">
      <c r="A24" s="177">
        <f t="shared" si="1"/>
        <v>41983</v>
      </c>
      <c r="B24" s="178">
        <v>0.375</v>
      </c>
      <c r="C24" s="179"/>
      <c r="D24" s="180"/>
      <c r="E24" s="181">
        <f t="shared" si="2"/>
        <v>194.52401374796861</v>
      </c>
      <c r="F24" s="182"/>
      <c r="G24" s="183"/>
      <c r="H24" s="184"/>
      <c r="I24" s="182"/>
      <c r="J24" s="185"/>
      <c r="K24" s="187"/>
      <c r="L24" s="160"/>
      <c r="M24" s="160"/>
      <c r="N24" s="160"/>
      <c r="O24" s="160"/>
    </row>
    <row r="25" spans="1:15" s="161" customFormat="1" ht="15.95" customHeight="1">
      <c r="A25" s="177">
        <f t="shared" si="1"/>
        <v>41984</v>
      </c>
      <c r="B25" s="178">
        <v>0.375</v>
      </c>
      <c r="C25" s="179"/>
      <c r="D25" s="186"/>
      <c r="E25" s="181">
        <f t="shared" si="2"/>
        <v>194.52401374796861</v>
      </c>
      <c r="F25" s="182"/>
      <c r="G25" s="183"/>
      <c r="H25" s="184"/>
      <c r="I25" s="182"/>
      <c r="J25" s="185"/>
      <c r="K25" s="187"/>
      <c r="L25" s="160"/>
      <c r="M25" s="160"/>
      <c r="N25" s="160"/>
      <c r="O25" s="160"/>
    </row>
    <row r="26" spans="1:15" s="161" customFormat="1" ht="15.95" customHeight="1">
      <c r="A26" s="177">
        <f t="shared" si="1"/>
        <v>41985</v>
      </c>
      <c r="B26" s="178">
        <v>0.375</v>
      </c>
      <c r="C26" s="179"/>
      <c r="D26" s="180"/>
      <c r="E26" s="181">
        <f t="shared" si="2"/>
        <v>194.52401374796861</v>
      </c>
      <c r="F26" s="182"/>
      <c r="G26" s="183"/>
      <c r="H26" s="184"/>
      <c r="I26" s="182"/>
      <c r="J26" s="185"/>
      <c r="K26" s="187"/>
      <c r="L26" s="160"/>
      <c r="M26" s="160"/>
      <c r="N26" s="160"/>
      <c r="O26" s="160"/>
    </row>
    <row r="27" spans="1:15" s="161" customFormat="1" ht="15.95" customHeight="1">
      <c r="A27" s="177">
        <f t="shared" si="1"/>
        <v>41986</v>
      </c>
      <c r="B27" s="178">
        <v>0.375</v>
      </c>
      <c r="C27" s="179"/>
      <c r="D27" s="188"/>
      <c r="E27" s="181">
        <f t="shared" si="2"/>
        <v>194.52401374796861</v>
      </c>
      <c r="F27" s="182"/>
      <c r="G27" s="183"/>
      <c r="H27" s="184"/>
      <c r="I27" s="182"/>
      <c r="J27" s="185"/>
      <c r="K27" s="187"/>
      <c r="L27" s="160"/>
      <c r="M27" s="160"/>
      <c r="N27" s="160"/>
      <c r="O27" s="160"/>
    </row>
    <row r="28" spans="1:15" s="161" customFormat="1" ht="15.95" customHeight="1">
      <c r="A28" s="177">
        <f t="shared" si="1"/>
        <v>41987</v>
      </c>
      <c r="B28" s="178">
        <v>0.375</v>
      </c>
      <c r="C28" s="226">
        <v>47874</v>
      </c>
      <c r="D28" s="186"/>
      <c r="E28" s="181">
        <f t="shared" si="2"/>
        <v>194.52401374796861</v>
      </c>
      <c r="F28" s="182"/>
      <c r="G28" s="183"/>
      <c r="H28" s="184" t="s">
        <v>162</v>
      </c>
      <c r="I28" s="182"/>
      <c r="J28" s="185"/>
      <c r="K28" s="187"/>
      <c r="L28" s="160"/>
      <c r="M28" s="160"/>
      <c r="N28" s="160"/>
      <c r="O28" s="160"/>
    </row>
    <row r="29" spans="1:15" s="161" customFormat="1" ht="15.95" customHeight="1">
      <c r="A29" s="177">
        <f t="shared" si="1"/>
        <v>41988</v>
      </c>
      <c r="B29" s="178">
        <v>0.375</v>
      </c>
      <c r="C29" s="179"/>
      <c r="D29" s="186"/>
      <c r="E29" s="181">
        <f>($C$35-$C$28)*$M$15/7</f>
        <v>209.00427665476806</v>
      </c>
      <c r="F29" s="182"/>
      <c r="G29" s="183"/>
      <c r="H29" s="184"/>
      <c r="I29" s="182"/>
      <c r="J29" s="185"/>
      <c r="K29" s="187"/>
      <c r="L29" s="160"/>
      <c r="M29" s="160"/>
      <c r="N29" s="160"/>
      <c r="O29" s="160"/>
    </row>
    <row r="30" spans="1:15" s="161" customFormat="1" ht="15.95" customHeight="1">
      <c r="A30" s="177">
        <f t="shared" si="1"/>
        <v>41989</v>
      </c>
      <c r="B30" s="178">
        <v>0.375</v>
      </c>
      <c r="C30" s="179"/>
      <c r="D30" s="186"/>
      <c r="E30" s="181">
        <f t="shared" ref="E30:E35" si="3">($C$35-$C$28)*$M$15/7</f>
        <v>209.00427665476806</v>
      </c>
      <c r="F30" s="182"/>
      <c r="G30" s="183"/>
      <c r="H30" s="184"/>
      <c r="I30" s="182"/>
      <c r="J30" s="185"/>
      <c r="K30" s="187"/>
      <c r="L30" s="160"/>
      <c r="M30" s="160"/>
      <c r="N30" s="160"/>
      <c r="O30" s="160"/>
    </row>
    <row r="31" spans="1:15" s="161" customFormat="1" ht="15.95" customHeight="1">
      <c r="A31" s="177">
        <f t="shared" si="1"/>
        <v>41990</v>
      </c>
      <c r="B31" s="178">
        <v>0.375</v>
      </c>
      <c r="C31" s="179"/>
      <c r="D31" s="186"/>
      <c r="E31" s="181">
        <f t="shared" si="3"/>
        <v>209.00427665476806</v>
      </c>
      <c r="F31" s="182"/>
      <c r="G31" s="183"/>
      <c r="H31" s="184"/>
      <c r="I31" s="182"/>
      <c r="J31" s="185"/>
      <c r="K31" s="187"/>
      <c r="L31" s="160"/>
      <c r="M31" s="160"/>
      <c r="N31" s="160"/>
      <c r="O31" s="160"/>
    </row>
    <row r="32" spans="1:15" s="161" customFormat="1" ht="15.95" customHeight="1">
      <c r="A32" s="177">
        <f t="shared" si="1"/>
        <v>41991</v>
      </c>
      <c r="B32" s="178">
        <v>0.375</v>
      </c>
      <c r="C32" s="179"/>
      <c r="D32" s="186"/>
      <c r="E32" s="181">
        <f t="shared" si="3"/>
        <v>209.00427665476806</v>
      </c>
      <c r="F32" s="182"/>
      <c r="G32" s="183"/>
      <c r="H32" s="184"/>
      <c r="I32" s="182"/>
      <c r="J32" s="185"/>
      <c r="K32" s="187"/>
      <c r="L32" s="160"/>
      <c r="M32" s="160"/>
      <c r="N32" s="160"/>
      <c r="O32" s="160"/>
    </row>
    <row r="33" spans="1:15" s="161" customFormat="1" ht="15.95" customHeight="1">
      <c r="A33" s="177">
        <f t="shared" si="1"/>
        <v>41992</v>
      </c>
      <c r="B33" s="178">
        <v>0.375</v>
      </c>
      <c r="C33" s="179"/>
      <c r="D33" s="186"/>
      <c r="E33" s="181">
        <f t="shared" si="3"/>
        <v>209.00427665476806</v>
      </c>
      <c r="F33" s="182"/>
      <c r="G33" s="183"/>
      <c r="H33" s="184"/>
      <c r="I33" s="182"/>
      <c r="J33" s="185"/>
      <c r="K33" s="187"/>
      <c r="L33" s="160"/>
      <c r="M33" s="160"/>
      <c r="N33" s="160"/>
      <c r="O33" s="160"/>
    </row>
    <row r="34" spans="1:15" s="161" customFormat="1" ht="15.95" customHeight="1">
      <c r="A34" s="177">
        <f t="shared" si="1"/>
        <v>41993</v>
      </c>
      <c r="B34" s="178">
        <v>0.375</v>
      </c>
      <c r="C34" s="179"/>
      <c r="D34" s="186"/>
      <c r="E34" s="181">
        <f t="shared" si="3"/>
        <v>209.00427665476806</v>
      </c>
      <c r="F34" s="182"/>
      <c r="G34" s="183"/>
      <c r="H34" s="184"/>
      <c r="I34" s="182"/>
      <c r="J34" s="185"/>
      <c r="K34" s="187"/>
      <c r="L34" s="160"/>
      <c r="M34" s="160"/>
      <c r="N34" s="160"/>
      <c r="O34" s="160"/>
    </row>
    <row r="35" spans="1:15" s="161" customFormat="1" ht="15.95" customHeight="1">
      <c r="A35" s="177">
        <f t="shared" si="1"/>
        <v>41994</v>
      </c>
      <c r="B35" s="178">
        <v>0.375</v>
      </c>
      <c r="C35" s="226">
        <v>49072</v>
      </c>
      <c r="D35" s="186"/>
      <c r="E35" s="181">
        <f t="shared" si="3"/>
        <v>209.00427665476806</v>
      </c>
      <c r="F35" s="182"/>
      <c r="G35" s="183"/>
      <c r="H35" s="184" t="s">
        <v>162</v>
      </c>
      <c r="I35" s="182"/>
      <c r="J35" s="185"/>
      <c r="K35" s="187"/>
      <c r="L35" s="160"/>
      <c r="M35" s="160"/>
      <c r="N35" s="160"/>
      <c r="O35" s="160"/>
    </row>
    <row r="36" spans="1:15" s="161" customFormat="1" ht="15.95" customHeight="1">
      <c r="A36" s="177">
        <f t="shared" si="1"/>
        <v>41995</v>
      </c>
      <c r="B36" s="178">
        <v>0.375</v>
      </c>
      <c r="C36" s="179"/>
      <c r="D36" s="186"/>
      <c r="E36" s="181">
        <f>($C$42-$C$35)*$M$15/7</f>
        <v>209.00427665476806</v>
      </c>
      <c r="F36" s="182"/>
      <c r="G36" s="183"/>
      <c r="H36" s="184"/>
      <c r="I36" s="182"/>
      <c r="J36" s="185"/>
      <c r="K36" s="187"/>
      <c r="L36" s="160"/>
      <c r="M36" s="160"/>
      <c r="N36" s="160"/>
      <c r="O36" s="160"/>
    </row>
    <row r="37" spans="1:15" s="161" customFormat="1" ht="15.95" customHeight="1">
      <c r="A37" s="177">
        <f t="shared" si="1"/>
        <v>41996</v>
      </c>
      <c r="B37" s="178">
        <v>0.375</v>
      </c>
      <c r="C37" s="179"/>
      <c r="D37" s="186"/>
      <c r="E37" s="181">
        <f t="shared" ref="E37:E42" si="4">($C$42-$C$35)*$M$15/7</f>
        <v>209.00427665476806</v>
      </c>
      <c r="F37" s="182"/>
      <c r="G37" s="183"/>
      <c r="H37" s="184"/>
      <c r="I37" s="182"/>
      <c r="J37" s="185"/>
      <c r="K37" s="187"/>
      <c r="L37" s="160"/>
      <c r="M37" s="160"/>
      <c r="N37" s="160"/>
      <c r="O37" s="160"/>
    </row>
    <row r="38" spans="1:15" s="161" customFormat="1" ht="15.95" customHeight="1">
      <c r="A38" s="177">
        <f t="shared" si="1"/>
        <v>41997</v>
      </c>
      <c r="B38" s="178">
        <v>0.375</v>
      </c>
      <c r="C38" s="179"/>
      <c r="D38" s="186"/>
      <c r="E38" s="181">
        <f t="shared" si="4"/>
        <v>209.00427665476806</v>
      </c>
      <c r="F38" s="182"/>
      <c r="G38" s="183"/>
      <c r="H38" s="184"/>
      <c r="I38" s="182"/>
      <c r="J38" s="185"/>
      <c r="K38" s="187"/>
      <c r="L38" s="160"/>
      <c r="M38" s="160"/>
      <c r="N38" s="160"/>
      <c r="O38" s="160"/>
    </row>
    <row r="39" spans="1:15" s="161" customFormat="1" ht="15.95" customHeight="1">
      <c r="A39" s="177">
        <f t="shared" si="1"/>
        <v>41998</v>
      </c>
      <c r="B39" s="178">
        <v>0.375</v>
      </c>
      <c r="C39" s="179"/>
      <c r="D39" s="186"/>
      <c r="E39" s="181">
        <f t="shared" si="4"/>
        <v>209.00427665476806</v>
      </c>
      <c r="F39" s="182"/>
      <c r="G39" s="183"/>
      <c r="H39" s="184"/>
      <c r="I39" s="182"/>
      <c r="J39" s="185"/>
      <c r="K39" s="187"/>
      <c r="L39" s="160"/>
      <c r="M39" s="160"/>
      <c r="N39" s="160"/>
      <c r="O39" s="160"/>
    </row>
    <row r="40" spans="1:15" s="161" customFormat="1" ht="15.95" customHeight="1">
      <c r="A40" s="177">
        <f t="shared" si="1"/>
        <v>41999</v>
      </c>
      <c r="B40" s="178">
        <v>0.375</v>
      </c>
      <c r="C40" s="179"/>
      <c r="D40" s="186"/>
      <c r="E40" s="181">
        <f t="shared" si="4"/>
        <v>209.00427665476806</v>
      </c>
      <c r="F40" s="182"/>
      <c r="G40" s="183"/>
      <c r="H40" s="184"/>
      <c r="I40" s="182"/>
      <c r="J40" s="185"/>
      <c r="K40" s="187"/>
      <c r="L40" s="160"/>
      <c r="M40" s="160"/>
      <c r="N40" s="160"/>
      <c r="O40" s="160"/>
    </row>
    <row r="41" spans="1:15" s="161" customFormat="1" ht="15.95" customHeight="1">
      <c r="A41" s="177">
        <f t="shared" si="1"/>
        <v>42000</v>
      </c>
      <c r="B41" s="178">
        <v>0.375</v>
      </c>
      <c r="C41" s="179"/>
      <c r="D41" s="186"/>
      <c r="E41" s="181">
        <f t="shared" si="4"/>
        <v>209.00427665476806</v>
      </c>
      <c r="F41" s="182"/>
      <c r="G41" s="183"/>
      <c r="H41" s="184"/>
      <c r="I41" s="182"/>
      <c r="J41" s="185"/>
      <c r="K41" s="187"/>
      <c r="L41" s="160"/>
      <c r="M41" s="160"/>
      <c r="N41" s="160"/>
      <c r="O41" s="160"/>
    </row>
    <row r="42" spans="1:15" s="161" customFormat="1" ht="15.95" customHeight="1">
      <c r="A42" s="177">
        <f t="shared" si="1"/>
        <v>42001</v>
      </c>
      <c r="B42" s="178">
        <v>0.375</v>
      </c>
      <c r="C42" s="226">
        <v>50270</v>
      </c>
      <c r="D42" s="186"/>
      <c r="E42" s="181">
        <f t="shared" si="4"/>
        <v>209.00427665476806</v>
      </c>
      <c r="F42" s="182"/>
      <c r="G42" s="183"/>
      <c r="H42" s="184" t="s">
        <v>162</v>
      </c>
      <c r="I42" s="182"/>
      <c r="J42" s="185"/>
      <c r="K42" s="187"/>
      <c r="L42" s="160"/>
      <c r="M42" s="160"/>
      <c r="N42" s="160"/>
      <c r="O42" s="160"/>
    </row>
    <row r="43" spans="1:15" s="161" customFormat="1" ht="15.95" customHeight="1">
      <c r="A43" s="177">
        <f t="shared" si="1"/>
        <v>42002</v>
      </c>
      <c r="B43" s="178">
        <v>0.375</v>
      </c>
      <c r="C43" s="179"/>
      <c r="D43" s="186"/>
      <c r="E43" s="181">
        <f>($C$45-$C$42)*$M$15/3</f>
        <v>129.04298550276303</v>
      </c>
      <c r="F43" s="182"/>
      <c r="G43" s="183"/>
      <c r="H43" s="184"/>
      <c r="I43" s="182"/>
      <c r="J43" s="185"/>
      <c r="K43" s="187"/>
      <c r="L43" s="160"/>
      <c r="M43" s="160"/>
      <c r="N43" s="160"/>
      <c r="O43" s="160"/>
    </row>
    <row r="44" spans="1:15" s="161" customFormat="1" ht="15.95" customHeight="1">
      <c r="A44" s="177">
        <f t="shared" si="1"/>
        <v>42003</v>
      </c>
      <c r="B44" s="178">
        <v>0.375</v>
      </c>
      <c r="C44" s="179"/>
      <c r="D44" s="186"/>
      <c r="E44" s="181">
        <f>($C$45-$C$42)*$M$15/3</f>
        <v>129.04298550276303</v>
      </c>
      <c r="F44" s="182"/>
      <c r="G44" s="183"/>
      <c r="H44" s="184"/>
      <c r="I44" s="182"/>
      <c r="J44" s="185"/>
      <c r="K44" s="187"/>
      <c r="L44" s="160"/>
      <c r="M44" s="160"/>
      <c r="N44" s="160"/>
      <c r="O44" s="160"/>
    </row>
    <row r="45" spans="1:15" s="161" customFormat="1" ht="15.95" customHeight="1">
      <c r="A45" s="177">
        <f t="shared" si="1"/>
        <v>42004</v>
      </c>
      <c r="B45" s="178">
        <v>0.375</v>
      </c>
      <c r="C45" s="226">
        <v>50587</v>
      </c>
      <c r="D45" s="186"/>
      <c r="E45" s="181">
        <f>($C$45-$C$42)*$M$15/3</f>
        <v>129.04298550276303</v>
      </c>
      <c r="F45" s="182"/>
      <c r="G45" s="183"/>
      <c r="H45" s="184" t="s">
        <v>162</v>
      </c>
      <c r="I45" s="182"/>
      <c r="J45" s="185"/>
      <c r="K45" s="187"/>
      <c r="L45" s="160"/>
      <c r="M45" s="160"/>
      <c r="N45" s="160"/>
      <c r="O45" s="160"/>
    </row>
    <row r="46" spans="1:15" s="191" customFormat="1" ht="15.95" customHeight="1">
      <c r="A46" s="177"/>
      <c r="B46" s="178"/>
      <c r="C46" s="214"/>
      <c r="D46" s="186"/>
      <c r="E46" s="181"/>
      <c r="F46" s="182"/>
      <c r="G46" s="183"/>
      <c r="H46" s="184"/>
      <c r="I46" s="182"/>
      <c r="J46" s="185"/>
      <c r="K46" s="192"/>
      <c r="L46" s="192"/>
      <c r="M46" s="192"/>
      <c r="N46" s="192"/>
      <c r="O46" s="192"/>
    </row>
    <row r="47" spans="1:15" s="191" customFormat="1" ht="15.95" customHeight="1">
      <c r="A47" s="177"/>
      <c r="B47" s="178"/>
      <c r="C47" s="214"/>
      <c r="D47" s="186"/>
      <c r="E47" s="181"/>
      <c r="F47" s="182"/>
      <c r="G47" s="183"/>
      <c r="H47" s="184"/>
      <c r="I47" s="182"/>
      <c r="J47" s="185"/>
      <c r="K47" s="192"/>
      <c r="L47" s="192"/>
      <c r="M47" s="192"/>
      <c r="N47" s="192"/>
      <c r="O47" s="192"/>
    </row>
    <row r="48" spans="1:15" s="191" customFormat="1" ht="15.95" customHeight="1">
      <c r="A48" s="177"/>
      <c r="B48" s="178"/>
      <c r="C48" s="214"/>
      <c r="D48" s="186"/>
      <c r="E48" s="181"/>
      <c r="F48" s="182"/>
      <c r="G48" s="183"/>
      <c r="H48" s="184"/>
      <c r="I48" s="182"/>
      <c r="J48" s="185"/>
      <c r="K48" s="192"/>
      <c r="L48" s="192"/>
      <c r="M48" s="192"/>
      <c r="N48" s="192"/>
      <c r="O48" s="192"/>
    </row>
    <row r="49" spans="1:15" s="191" customFormat="1" ht="15.95" customHeight="1">
      <c r="A49" s="193"/>
      <c r="B49" s="194"/>
      <c r="C49" s="195"/>
      <c r="D49" s="190"/>
      <c r="E49" s="190"/>
      <c r="F49" s="190"/>
      <c r="G49" s="190"/>
      <c r="H49" s="190"/>
      <c r="I49" s="190"/>
      <c r="K49" s="192"/>
      <c r="L49" s="192"/>
      <c r="M49" s="192"/>
      <c r="N49" s="192"/>
      <c r="O49" s="192"/>
    </row>
    <row r="50" spans="1:15" s="191" customFormat="1" ht="15">
      <c r="A50" s="196" t="s">
        <v>163</v>
      </c>
      <c r="B50"/>
      <c r="C50"/>
      <c r="D50"/>
      <c r="E50"/>
      <c r="F50" s="197" t="s">
        <v>164</v>
      </c>
      <c r="G50"/>
      <c r="K50" s="192"/>
      <c r="L50" s="192"/>
      <c r="M50" s="192"/>
      <c r="N50" s="192"/>
      <c r="O50" s="192"/>
    </row>
    <row r="51" spans="1:15" s="191" customFormat="1" ht="15">
      <c r="A51" s="196" t="s">
        <v>165</v>
      </c>
      <c r="B51"/>
      <c r="C51"/>
      <c r="D51"/>
      <c r="E51"/>
      <c r="F51" s="197" t="s">
        <v>166</v>
      </c>
      <c r="G51"/>
      <c r="K51" s="192"/>
      <c r="L51" s="192"/>
      <c r="M51" s="192"/>
      <c r="N51" s="192"/>
      <c r="O51" s="192"/>
    </row>
    <row r="52" spans="1:15" s="191" customFormat="1" ht="15">
      <c r="A52" s="196" t="s">
        <v>167</v>
      </c>
      <c r="B52"/>
      <c r="C52"/>
      <c r="D52"/>
      <c r="E52"/>
      <c r="F52" s="197" t="s">
        <v>168</v>
      </c>
      <c r="G52"/>
      <c r="K52" s="192"/>
      <c r="L52" s="192"/>
      <c r="M52" s="192"/>
      <c r="N52" s="192"/>
      <c r="O52" s="192"/>
    </row>
    <row r="53" spans="1:15" s="191" customFormat="1" ht="15">
      <c r="A53" s="196" t="s">
        <v>169</v>
      </c>
      <c r="B53"/>
      <c r="C53"/>
      <c r="D53"/>
      <c r="E53"/>
      <c r="F53" s="197" t="s">
        <v>170</v>
      </c>
      <c r="G53"/>
      <c r="K53" s="192"/>
      <c r="L53" s="192"/>
      <c r="M53" s="192"/>
      <c r="N53" s="192"/>
      <c r="O53" s="192"/>
    </row>
    <row r="54" spans="1:15" s="191" customFormat="1" ht="15">
      <c r="A54" s="196" t="s">
        <v>171</v>
      </c>
      <c r="B54"/>
      <c r="C54"/>
      <c r="D54"/>
      <c r="E54"/>
      <c r="F54" s="197" t="s">
        <v>172</v>
      </c>
      <c r="G54"/>
      <c r="K54" s="192"/>
      <c r="L54" s="192"/>
      <c r="M54" s="192"/>
      <c r="N54" s="192"/>
      <c r="O54" s="192"/>
    </row>
    <row r="55" spans="1:15" s="191" customFormat="1" ht="15.75" thickBot="1">
      <c r="B55"/>
      <c r="C55"/>
      <c r="D55"/>
      <c r="E55"/>
      <c r="F55"/>
      <c r="G55"/>
      <c r="H55"/>
      <c r="K55" s="192"/>
      <c r="L55" s="192"/>
      <c r="M55" s="192"/>
      <c r="N55" s="192"/>
      <c r="O55" s="192"/>
    </row>
    <row r="56" spans="1:15" s="191" customFormat="1" ht="15">
      <c r="A56" s="198" t="s">
        <v>173</v>
      </c>
      <c r="B56" s="199"/>
      <c r="C56" s="200" t="s">
        <v>174</v>
      </c>
      <c r="D56" s="199"/>
      <c r="E56" s="199"/>
      <c r="F56" s="199"/>
      <c r="G56" s="199"/>
      <c r="H56" s="201"/>
      <c r="K56" s="192"/>
      <c r="L56" s="192"/>
      <c r="M56" s="192"/>
      <c r="N56" s="192"/>
      <c r="O56" s="192"/>
    </row>
    <row r="57" spans="1:15" s="191" customFormat="1" ht="15">
      <c r="A57" s="202"/>
      <c r="B57" s="203" t="s">
        <v>175</v>
      </c>
      <c r="C57" s="204" t="s">
        <v>176</v>
      </c>
      <c r="D57" s="203"/>
      <c r="E57" s="203"/>
      <c r="F57" s="203"/>
      <c r="G57" s="203"/>
      <c r="H57" s="205"/>
      <c r="K57" s="192"/>
      <c r="L57" s="192"/>
      <c r="M57" s="192"/>
      <c r="N57" s="192"/>
      <c r="O57" s="192"/>
    </row>
    <row r="58" spans="1:15" s="191" customFormat="1">
      <c r="K58" s="192"/>
      <c r="L58" s="192"/>
      <c r="M58" s="192"/>
      <c r="N58" s="192"/>
      <c r="O58" s="192"/>
    </row>
    <row r="59" spans="1:15" s="191" customFormat="1">
      <c r="K59" s="192"/>
      <c r="L59" s="192"/>
      <c r="M59" s="192"/>
      <c r="N59" s="192"/>
      <c r="O59" s="192"/>
    </row>
    <row r="60" spans="1:15" s="191" customFormat="1">
      <c r="K60" s="192"/>
      <c r="L60" s="192"/>
      <c r="M60" s="192"/>
      <c r="N60" s="192"/>
      <c r="O60" s="192"/>
    </row>
    <row r="61" spans="1:15" s="191" customFormat="1">
      <c r="K61" s="192"/>
      <c r="L61" s="192"/>
      <c r="M61" s="192"/>
      <c r="N61" s="192"/>
      <c r="O61" s="192"/>
    </row>
    <row r="62" spans="1:15" s="191" customFormat="1">
      <c r="K62" s="192"/>
      <c r="L62" s="192"/>
      <c r="M62" s="192"/>
      <c r="N62" s="192"/>
      <c r="O62" s="192"/>
    </row>
    <row r="63" spans="1:15" s="191" customFormat="1">
      <c r="K63" s="192"/>
      <c r="L63" s="192"/>
      <c r="M63" s="192"/>
      <c r="N63" s="192"/>
      <c r="O63" s="192"/>
    </row>
  </sheetData>
  <mergeCells count="17">
    <mergeCell ref="I13:I14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  <mergeCell ref="F9:H9"/>
    <mergeCell ref="A2:I2"/>
    <mergeCell ref="A3:I3"/>
    <mergeCell ref="A4:I4"/>
    <mergeCell ref="A6:I6"/>
    <mergeCell ref="F8:H8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5842" r:id="rId4">
          <objectPr defaultSize="0" autoPict="0" r:id="rId5">
            <anchor moveWithCells="1">
              <from>
                <xdr:col>0</xdr:col>
                <xdr:colOff>76200</xdr:colOff>
                <xdr:row>0</xdr:row>
                <xdr:rowOff>57150</xdr:rowOff>
              </from>
              <to>
                <xdr:col>1</xdr:col>
                <xdr:colOff>495300</xdr:colOff>
                <xdr:row>6</xdr:row>
                <xdr:rowOff>114300</xdr:rowOff>
              </to>
            </anchor>
          </objectPr>
        </oleObject>
      </mc:Choice>
      <mc:Fallback>
        <oleObject progId="Word.Document.8" shapeId="35842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8554687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3" t="s">
        <v>127</v>
      </c>
      <c r="X1" s="253" t="s">
        <v>128</v>
      </c>
      <c r="Y1" s="256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4"/>
      <c r="X2" s="254"/>
      <c r="Y2" s="257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4"/>
      <c r="X3" s="254"/>
      <c r="Y3" s="257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4"/>
      <c r="X4" s="254"/>
      <c r="Y4" s="257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5"/>
      <c r="X5" s="255"/>
      <c r="Y5" s="258"/>
    </row>
    <row r="6" spans="1:25">
      <c r="A6" s="16">
        <v>32</v>
      </c>
      <c r="B6" t="s">
        <v>285</v>
      </c>
      <c r="C6" t="s">
        <v>13</v>
      </c>
      <c r="D6">
        <v>6243</v>
      </c>
      <c r="E6">
        <v>114024</v>
      </c>
      <c r="F6">
        <v>1.933014</v>
      </c>
      <c r="G6">
        <v>0</v>
      </c>
      <c r="H6">
        <v>14.406000000000001</v>
      </c>
      <c r="I6">
        <v>14.1</v>
      </c>
      <c r="J6">
        <v>0</v>
      </c>
      <c r="K6">
        <v>0</v>
      </c>
      <c r="L6" s="11"/>
      <c r="M6" s="11"/>
      <c r="N6" s="11"/>
      <c r="O6" s="11"/>
      <c r="P6" s="11"/>
      <c r="Q6" s="11"/>
      <c r="R6" s="11"/>
      <c r="S6" s="11"/>
      <c r="T6" s="19">
        <v>31</v>
      </c>
      <c r="U6" s="23">
        <f>D6-D7</f>
        <v>0</v>
      </c>
      <c r="V6" s="4"/>
      <c r="W6" s="241"/>
      <c r="X6" s="241"/>
      <c r="Y6" s="242"/>
    </row>
    <row r="7" spans="1:25">
      <c r="A7" s="21">
        <v>31</v>
      </c>
      <c r="B7" t="s">
        <v>286</v>
      </c>
      <c r="C7" t="s">
        <v>13</v>
      </c>
      <c r="D7">
        <v>6243</v>
      </c>
      <c r="E7">
        <v>114024</v>
      </c>
      <c r="F7">
        <v>1.9297599999999999</v>
      </c>
      <c r="G7">
        <v>0</v>
      </c>
      <c r="H7">
        <v>14.381</v>
      </c>
      <c r="I7">
        <v>16.100000000000001</v>
      </c>
      <c r="J7">
        <v>0</v>
      </c>
      <c r="K7">
        <v>0.2</v>
      </c>
      <c r="T7" s="22">
        <v>30</v>
      </c>
      <c r="U7" s="23">
        <f>D7-D8</f>
        <v>1</v>
      </c>
      <c r="V7" s="24">
        <v>1</v>
      </c>
      <c r="W7" s="100"/>
      <c r="X7" s="100"/>
      <c r="Y7" s="103">
        <f t="shared" ref="Y7:Y34" si="0">((X7*100)/D7)-100</f>
        <v>-100</v>
      </c>
    </row>
    <row r="8" spans="1:25">
      <c r="A8" s="16">
        <v>30</v>
      </c>
      <c r="B8" t="s">
        <v>268</v>
      </c>
      <c r="C8" t="s">
        <v>13</v>
      </c>
      <c r="D8">
        <v>6242</v>
      </c>
      <c r="E8">
        <v>114023</v>
      </c>
      <c r="F8">
        <v>1.93834</v>
      </c>
      <c r="G8">
        <v>0</v>
      </c>
      <c r="H8">
        <v>14.414999999999999</v>
      </c>
      <c r="I8">
        <v>14.7</v>
      </c>
      <c r="J8">
        <v>0</v>
      </c>
      <c r="K8">
        <v>0.2</v>
      </c>
      <c r="T8" s="16">
        <v>29</v>
      </c>
      <c r="U8" s="23">
        <f>D8-D9</f>
        <v>2</v>
      </c>
      <c r="V8" s="4"/>
      <c r="W8" s="100"/>
      <c r="X8" s="100"/>
      <c r="Y8" s="103">
        <f t="shared" si="0"/>
        <v>-100</v>
      </c>
    </row>
    <row r="9" spans="1:25" s="25" customFormat="1">
      <c r="A9" s="21">
        <v>29</v>
      </c>
      <c r="B9" t="s">
        <v>255</v>
      </c>
      <c r="C9" t="s">
        <v>13</v>
      </c>
      <c r="D9">
        <v>6240</v>
      </c>
      <c r="E9">
        <v>114022</v>
      </c>
      <c r="F9">
        <v>1.9350160000000001</v>
      </c>
      <c r="G9">
        <v>0</v>
      </c>
      <c r="H9">
        <v>14.42</v>
      </c>
      <c r="I9">
        <v>13.3</v>
      </c>
      <c r="J9">
        <v>0</v>
      </c>
      <c r="K9">
        <v>0</v>
      </c>
      <c r="L9"/>
      <c r="M9"/>
      <c r="N9"/>
      <c r="O9"/>
      <c r="P9"/>
      <c r="Q9"/>
      <c r="R9"/>
      <c r="S9"/>
      <c r="T9" s="22">
        <v>28</v>
      </c>
      <c r="U9" s="23">
        <f t="shared" ref="U9:U36" si="1">D9-D10</f>
        <v>0</v>
      </c>
      <c r="V9" s="24">
        <v>29</v>
      </c>
      <c r="W9" s="100"/>
      <c r="X9" s="100"/>
      <c r="Y9" s="103">
        <f t="shared" si="0"/>
        <v>-100</v>
      </c>
    </row>
    <row r="10" spans="1:25">
      <c r="A10" s="16">
        <v>28</v>
      </c>
      <c r="B10" t="s">
        <v>256</v>
      </c>
      <c r="C10" t="s">
        <v>13</v>
      </c>
      <c r="D10">
        <v>6240</v>
      </c>
      <c r="E10">
        <v>114022</v>
      </c>
      <c r="F10">
        <v>1.929513</v>
      </c>
      <c r="G10">
        <v>0</v>
      </c>
      <c r="H10">
        <v>14.39</v>
      </c>
      <c r="I10">
        <v>15.3</v>
      </c>
      <c r="J10">
        <v>0</v>
      </c>
      <c r="K10">
        <v>0.2</v>
      </c>
      <c r="T10" s="16">
        <v>27</v>
      </c>
      <c r="U10" s="23">
        <f t="shared" si="1"/>
        <v>1</v>
      </c>
      <c r="V10" s="16"/>
      <c r="W10" s="100"/>
      <c r="X10" s="100"/>
      <c r="Y10" s="103">
        <f t="shared" si="0"/>
        <v>-100</v>
      </c>
    </row>
    <row r="11" spans="1:25">
      <c r="A11" s="16">
        <v>27</v>
      </c>
      <c r="B11" t="s">
        <v>257</v>
      </c>
      <c r="C11" t="s">
        <v>13</v>
      </c>
      <c r="D11">
        <v>6239</v>
      </c>
      <c r="E11">
        <v>114022</v>
      </c>
      <c r="F11">
        <v>1.933095</v>
      </c>
      <c r="G11">
        <v>0</v>
      </c>
      <c r="H11">
        <v>14.414</v>
      </c>
      <c r="I11">
        <v>13</v>
      </c>
      <c r="J11">
        <v>0</v>
      </c>
      <c r="K11">
        <v>0</v>
      </c>
      <c r="T11" s="16">
        <v>26</v>
      </c>
      <c r="U11" s="23">
        <f t="shared" si="1"/>
        <v>0</v>
      </c>
      <c r="V11" s="16"/>
      <c r="W11" s="100"/>
      <c r="X11" s="100"/>
      <c r="Y11" s="103">
        <f t="shared" si="0"/>
        <v>-100</v>
      </c>
    </row>
    <row r="12" spans="1:25">
      <c r="A12" s="16">
        <v>26</v>
      </c>
      <c r="B12" t="s">
        <v>258</v>
      </c>
      <c r="C12" t="s">
        <v>13</v>
      </c>
      <c r="D12">
        <v>6239</v>
      </c>
      <c r="E12">
        <v>114022</v>
      </c>
      <c r="F12">
        <v>1.932736</v>
      </c>
      <c r="G12">
        <v>0</v>
      </c>
      <c r="H12">
        <v>14.412000000000001</v>
      </c>
      <c r="I12">
        <v>13.4</v>
      </c>
      <c r="J12">
        <v>0</v>
      </c>
      <c r="K12">
        <v>0.2</v>
      </c>
      <c r="T12" s="16">
        <v>25</v>
      </c>
      <c r="U12" s="23">
        <f t="shared" si="1"/>
        <v>1</v>
      </c>
      <c r="V12" s="16"/>
      <c r="W12" s="100"/>
      <c r="X12" s="100"/>
      <c r="Y12" s="103">
        <f t="shared" si="0"/>
        <v>-100</v>
      </c>
    </row>
    <row r="13" spans="1:25">
      <c r="A13" s="16">
        <v>25</v>
      </c>
      <c r="B13" t="s">
        <v>259</v>
      </c>
      <c r="C13" t="s">
        <v>13</v>
      </c>
      <c r="D13">
        <v>6238</v>
      </c>
      <c r="E13">
        <v>114021</v>
      </c>
      <c r="F13">
        <v>1.9279520000000001</v>
      </c>
      <c r="G13">
        <v>0</v>
      </c>
      <c r="H13">
        <v>14.407</v>
      </c>
      <c r="I13">
        <v>11.9</v>
      </c>
      <c r="J13">
        <v>0</v>
      </c>
      <c r="K13">
        <v>0.6</v>
      </c>
      <c r="T13" s="16">
        <v>24</v>
      </c>
      <c r="U13" s="23">
        <f t="shared" si="1"/>
        <v>2</v>
      </c>
      <c r="V13" s="16"/>
      <c r="W13" s="100"/>
      <c r="X13" s="100"/>
      <c r="Y13" s="103">
        <f t="shared" si="0"/>
        <v>-100</v>
      </c>
    </row>
    <row r="14" spans="1:25">
      <c r="A14" s="16">
        <v>24</v>
      </c>
      <c r="B14" t="s">
        <v>260</v>
      </c>
      <c r="C14" t="s">
        <v>13</v>
      </c>
      <c r="D14">
        <v>6236</v>
      </c>
      <c r="E14">
        <v>114020</v>
      </c>
      <c r="F14">
        <v>1.923465</v>
      </c>
      <c r="G14">
        <v>0</v>
      </c>
      <c r="H14">
        <v>14.4</v>
      </c>
      <c r="I14">
        <v>13.4</v>
      </c>
      <c r="J14">
        <v>0</v>
      </c>
      <c r="K14">
        <v>0</v>
      </c>
      <c r="T14" s="16">
        <v>23</v>
      </c>
      <c r="U14" s="23">
        <f t="shared" si="1"/>
        <v>1</v>
      </c>
      <c r="V14" s="16"/>
      <c r="W14" s="100"/>
      <c r="X14" s="100"/>
      <c r="Y14" s="103">
        <f t="shared" si="0"/>
        <v>-100</v>
      </c>
    </row>
    <row r="15" spans="1:25">
      <c r="A15" s="16">
        <v>23</v>
      </c>
      <c r="B15" t="s">
        <v>261</v>
      </c>
      <c r="C15" t="s">
        <v>13</v>
      </c>
      <c r="D15">
        <v>6235</v>
      </c>
      <c r="E15">
        <v>114019</v>
      </c>
      <c r="F15">
        <v>1.9116010000000001</v>
      </c>
      <c r="G15">
        <v>0</v>
      </c>
      <c r="H15">
        <v>14.394</v>
      </c>
      <c r="I15">
        <v>15.3</v>
      </c>
      <c r="J15">
        <v>0</v>
      </c>
      <c r="K15">
        <v>0.2</v>
      </c>
      <c r="T15" s="16">
        <v>22</v>
      </c>
      <c r="U15" s="23">
        <f t="shared" si="1"/>
        <v>2</v>
      </c>
      <c r="V15" s="16"/>
      <c r="W15" s="100"/>
      <c r="X15" s="100"/>
      <c r="Y15" s="103">
        <f t="shared" si="0"/>
        <v>-100</v>
      </c>
    </row>
    <row r="16" spans="1:25" s="25" customFormat="1">
      <c r="A16" s="21">
        <v>22</v>
      </c>
      <c r="B16" t="s">
        <v>262</v>
      </c>
      <c r="C16" t="s">
        <v>13</v>
      </c>
      <c r="D16">
        <v>6233</v>
      </c>
      <c r="E16">
        <v>114018</v>
      </c>
      <c r="F16">
        <v>1.9284939999999999</v>
      </c>
      <c r="G16">
        <v>0</v>
      </c>
      <c r="H16">
        <v>14.433</v>
      </c>
      <c r="I16">
        <v>13.8</v>
      </c>
      <c r="J16">
        <v>0</v>
      </c>
      <c r="K16">
        <v>0.2</v>
      </c>
      <c r="L16"/>
      <c r="M16"/>
      <c r="N16"/>
      <c r="O16"/>
      <c r="P16"/>
      <c r="Q16"/>
      <c r="R16"/>
      <c r="S16"/>
      <c r="T16" s="22">
        <v>21</v>
      </c>
      <c r="U16" s="23">
        <f t="shared" si="1"/>
        <v>3</v>
      </c>
      <c r="V16" s="24">
        <v>22</v>
      </c>
      <c r="W16" s="100"/>
      <c r="X16" s="100"/>
      <c r="Y16" s="103">
        <f t="shared" si="0"/>
        <v>-100</v>
      </c>
    </row>
    <row r="17" spans="1:25">
      <c r="A17" s="16">
        <v>21</v>
      </c>
      <c r="B17" t="s">
        <v>263</v>
      </c>
      <c r="C17" t="s">
        <v>13</v>
      </c>
      <c r="D17">
        <v>6230</v>
      </c>
      <c r="E17">
        <v>114017</v>
      </c>
      <c r="F17">
        <v>1.9151100000000001</v>
      </c>
      <c r="G17">
        <v>0</v>
      </c>
      <c r="H17">
        <v>14.372</v>
      </c>
      <c r="I17">
        <v>17.5</v>
      </c>
      <c r="J17">
        <v>0.4</v>
      </c>
      <c r="K17">
        <v>4.4000000000000004</v>
      </c>
      <c r="T17" s="16">
        <v>20</v>
      </c>
      <c r="U17" s="23">
        <f t="shared" si="1"/>
        <v>10</v>
      </c>
      <c r="V17" s="16"/>
      <c r="W17" s="100"/>
      <c r="X17" s="100"/>
      <c r="Y17" s="103">
        <f t="shared" si="0"/>
        <v>-100</v>
      </c>
    </row>
    <row r="18" spans="1:25">
      <c r="A18" s="16">
        <v>20</v>
      </c>
      <c r="B18" t="s">
        <v>264</v>
      </c>
      <c r="C18" t="s">
        <v>13</v>
      </c>
      <c r="D18">
        <v>6220</v>
      </c>
      <c r="E18">
        <v>114011</v>
      </c>
      <c r="F18">
        <v>1.9053340000000001</v>
      </c>
      <c r="G18">
        <v>0</v>
      </c>
      <c r="H18">
        <v>14.209</v>
      </c>
      <c r="I18">
        <v>15.3</v>
      </c>
      <c r="J18">
        <v>2.6</v>
      </c>
      <c r="K18">
        <v>5.8</v>
      </c>
      <c r="T18" s="16">
        <v>19</v>
      </c>
      <c r="U18" s="23">
        <f t="shared" si="1"/>
        <v>62</v>
      </c>
      <c r="V18" s="16"/>
      <c r="W18" s="100"/>
      <c r="X18" s="100"/>
      <c r="Y18" s="103">
        <f t="shared" si="0"/>
        <v>-100</v>
      </c>
    </row>
    <row r="19" spans="1:25">
      <c r="A19" s="16">
        <v>19</v>
      </c>
      <c r="B19" t="s">
        <v>265</v>
      </c>
      <c r="C19" t="s">
        <v>13</v>
      </c>
      <c r="D19">
        <v>6158</v>
      </c>
      <c r="E19">
        <v>113978</v>
      </c>
      <c r="F19">
        <v>1.8850210000000001</v>
      </c>
      <c r="G19">
        <v>0</v>
      </c>
      <c r="H19">
        <v>14.14</v>
      </c>
      <c r="I19">
        <v>15.4</v>
      </c>
      <c r="J19">
        <v>3.6</v>
      </c>
      <c r="K19">
        <v>6.3</v>
      </c>
      <c r="T19" s="16">
        <v>18</v>
      </c>
      <c r="U19" s="23">
        <f t="shared" si="1"/>
        <v>85</v>
      </c>
      <c r="V19" s="16"/>
      <c r="W19" s="100"/>
      <c r="X19" s="100"/>
      <c r="Y19" s="103">
        <f t="shared" si="0"/>
        <v>-100</v>
      </c>
    </row>
    <row r="20" spans="1:25">
      <c r="A20" s="16">
        <v>18</v>
      </c>
      <c r="B20" t="s">
        <v>266</v>
      </c>
      <c r="C20" t="s">
        <v>13</v>
      </c>
      <c r="D20">
        <v>6073</v>
      </c>
      <c r="E20">
        <v>113933</v>
      </c>
      <c r="F20">
        <v>1.894544</v>
      </c>
      <c r="G20">
        <v>0</v>
      </c>
      <c r="H20">
        <v>14.17</v>
      </c>
      <c r="I20">
        <v>14.3</v>
      </c>
      <c r="J20">
        <v>3.1</v>
      </c>
      <c r="K20">
        <v>6.4</v>
      </c>
      <c r="T20" s="16">
        <v>17</v>
      </c>
      <c r="U20" s="23">
        <f t="shared" si="1"/>
        <v>73</v>
      </c>
      <c r="V20" s="16"/>
      <c r="W20" s="101"/>
      <c r="X20" s="101"/>
      <c r="Y20" s="103">
        <f t="shared" si="0"/>
        <v>-100</v>
      </c>
    </row>
    <row r="21" spans="1:25">
      <c r="A21" s="16">
        <v>17</v>
      </c>
      <c r="B21" t="s">
        <v>267</v>
      </c>
      <c r="C21" t="s">
        <v>13</v>
      </c>
      <c r="D21">
        <v>6000</v>
      </c>
      <c r="E21">
        <v>113894</v>
      </c>
      <c r="F21">
        <v>1.885875</v>
      </c>
      <c r="G21">
        <v>0</v>
      </c>
      <c r="H21">
        <v>14.170999999999999</v>
      </c>
      <c r="I21">
        <v>15.5</v>
      </c>
      <c r="J21">
        <v>2.5</v>
      </c>
      <c r="K21">
        <v>6.1</v>
      </c>
      <c r="T21" s="16">
        <v>16</v>
      </c>
      <c r="U21" s="23">
        <f t="shared" si="1"/>
        <v>58</v>
      </c>
      <c r="V21" s="16"/>
      <c r="W21" s="101"/>
      <c r="X21" s="101"/>
      <c r="Y21" s="103">
        <f t="shared" si="0"/>
        <v>-100</v>
      </c>
    </row>
    <row r="22" spans="1:25">
      <c r="A22" s="16">
        <v>16</v>
      </c>
      <c r="B22" t="s">
        <v>234</v>
      </c>
      <c r="C22" t="s">
        <v>13</v>
      </c>
      <c r="D22">
        <v>5942</v>
      </c>
      <c r="E22">
        <v>113863</v>
      </c>
      <c r="F22">
        <v>1.8957729999999999</v>
      </c>
      <c r="G22">
        <v>0</v>
      </c>
      <c r="H22">
        <v>14.212999999999999</v>
      </c>
      <c r="I22">
        <v>16.399999999999999</v>
      </c>
      <c r="J22">
        <v>1.7</v>
      </c>
      <c r="K22">
        <v>6.1</v>
      </c>
      <c r="T22" s="16">
        <v>15</v>
      </c>
      <c r="U22" s="23">
        <f t="shared" si="1"/>
        <v>42</v>
      </c>
      <c r="V22" s="16"/>
      <c r="W22" s="101"/>
      <c r="X22" s="101"/>
      <c r="Y22" s="103">
        <f t="shared" si="0"/>
        <v>-100</v>
      </c>
    </row>
    <row r="23" spans="1:25" s="25" customFormat="1">
      <c r="A23" s="21">
        <v>15</v>
      </c>
      <c r="B23" t="s">
        <v>227</v>
      </c>
      <c r="C23" t="s">
        <v>13</v>
      </c>
      <c r="D23">
        <v>5900</v>
      </c>
      <c r="E23">
        <v>113841</v>
      </c>
      <c r="F23">
        <v>1.9234549999999999</v>
      </c>
      <c r="G23">
        <v>0</v>
      </c>
      <c r="H23">
        <v>14.413</v>
      </c>
      <c r="I23">
        <v>14.2</v>
      </c>
      <c r="J23">
        <v>0.2</v>
      </c>
      <c r="K23">
        <v>1.8</v>
      </c>
      <c r="L23"/>
      <c r="M23"/>
      <c r="N23"/>
      <c r="O23"/>
      <c r="P23"/>
      <c r="Q23"/>
      <c r="R23"/>
      <c r="S23"/>
      <c r="T23" s="22">
        <v>14</v>
      </c>
      <c r="U23" s="23">
        <f t="shared" si="1"/>
        <v>5</v>
      </c>
      <c r="V23" s="24">
        <v>15</v>
      </c>
      <c r="W23" s="101"/>
      <c r="X23" s="101"/>
      <c r="Y23" s="103">
        <f t="shared" si="0"/>
        <v>-100</v>
      </c>
    </row>
    <row r="24" spans="1:25">
      <c r="A24" s="16">
        <v>14</v>
      </c>
      <c r="B24" t="s">
        <v>228</v>
      </c>
      <c r="C24" t="s">
        <v>13</v>
      </c>
      <c r="D24">
        <v>5895</v>
      </c>
      <c r="E24">
        <v>113838</v>
      </c>
      <c r="F24">
        <v>1.9025939999999999</v>
      </c>
      <c r="G24">
        <v>0</v>
      </c>
      <c r="H24">
        <v>14.352</v>
      </c>
      <c r="I24">
        <v>16.5</v>
      </c>
      <c r="J24">
        <v>0.7</v>
      </c>
      <c r="K24">
        <v>4.7</v>
      </c>
      <c r="T24" s="16">
        <v>13</v>
      </c>
      <c r="U24" s="23">
        <f t="shared" si="1"/>
        <v>15</v>
      </c>
      <c r="V24" s="16"/>
      <c r="W24" s="101"/>
      <c r="X24" s="101"/>
      <c r="Y24" s="103">
        <f t="shared" si="0"/>
        <v>-100</v>
      </c>
    </row>
    <row r="25" spans="1:25">
      <c r="A25" s="16">
        <v>13</v>
      </c>
      <c r="B25" t="s">
        <v>229</v>
      </c>
      <c r="C25" t="s">
        <v>13</v>
      </c>
      <c r="D25">
        <v>5880</v>
      </c>
      <c r="E25">
        <v>113830</v>
      </c>
      <c r="F25">
        <v>1.89045</v>
      </c>
      <c r="G25">
        <v>0</v>
      </c>
      <c r="H25">
        <v>14.382</v>
      </c>
      <c r="I25">
        <v>14.7</v>
      </c>
      <c r="J25">
        <v>0.4</v>
      </c>
      <c r="K25">
        <v>4.0999999999999996</v>
      </c>
      <c r="T25" s="16">
        <v>12</v>
      </c>
      <c r="U25" s="23">
        <f>D25-D26</f>
        <v>9</v>
      </c>
      <c r="V25" s="16"/>
      <c r="W25" s="101"/>
      <c r="X25" s="101"/>
      <c r="Y25" s="103">
        <f t="shared" si="0"/>
        <v>-100</v>
      </c>
    </row>
    <row r="26" spans="1:25">
      <c r="A26" s="16">
        <v>12</v>
      </c>
      <c r="B26" t="s">
        <v>230</v>
      </c>
      <c r="C26" t="s">
        <v>13</v>
      </c>
      <c r="D26">
        <v>5871</v>
      </c>
      <c r="E26">
        <v>113825</v>
      </c>
      <c r="F26">
        <v>1.9136120000000001</v>
      </c>
      <c r="G26">
        <v>0</v>
      </c>
      <c r="H26">
        <v>14.287000000000001</v>
      </c>
      <c r="I26">
        <v>12.4</v>
      </c>
      <c r="J26">
        <v>1.2</v>
      </c>
      <c r="K26">
        <v>5.0999999999999996</v>
      </c>
      <c r="T26" s="16">
        <v>11</v>
      </c>
      <c r="U26" s="23">
        <f t="shared" si="1"/>
        <v>30</v>
      </c>
      <c r="V26" s="16"/>
      <c r="W26" s="102"/>
      <c r="X26" s="101"/>
      <c r="Y26" s="103">
        <f t="shared" si="0"/>
        <v>-100</v>
      </c>
    </row>
    <row r="27" spans="1:25">
      <c r="A27" s="16">
        <v>11</v>
      </c>
      <c r="B27" t="s">
        <v>231</v>
      </c>
      <c r="C27" t="s">
        <v>13</v>
      </c>
      <c r="D27">
        <v>5841</v>
      </c>
      <c r="E27">
        <v>113809</v>
      </c>
      <c r="F27">
        <v>1.909653</v>
      </c>
      <c r="G27">
        <v>0</v>
      </c>
      <c r="H27">
        <v>14.188000000000001</v>
      </c>
      <c r="I27">
        <v>12.3</v>
      </c>
      <c r="J27">
        <v>2.4</v>
      </c>
      <c r="K27">
        <v>6.2</v>
      </c>
      <c r="T27" s="16">
        <v>10</v>
      </c>
      <c r="U27" s="23">
        <f t="shared" si="1"/>
        <v>58</v>
      </c>
      <c r="V27" s="16"/>
      <c r="W27" s="102"/>
      <c r="X27" s="101"/>
      <c r="Y27" s="103">
        <f t="shared" si="0"/>
        <v>-100</v>
      </c>
    </row>
    <row r="28" spans="1:25">
      <c r="A28" s="16">
        <v>10</v>
      </c>
      <c r="B28" t="s">
        <v>232</v>
      </c>
      <c r="C28" t="s">
        <v>13</v>
      </c>
      <c r="D28">
        <v>5783</v>
      </c>
      <c r="E28">
        <v>113779</v>
      </c>
      <c r="F28">
        <v>1.9110929999999999</v>
      </c>
      <c r="G28">
        <v>0</v>
      </c>
      <c r="H28">
        <v>14.164999999999999</v>
      </c>
      <c r="I28">
        <v>12.7</v>
      </c>
      <c r="J28">
        <v>2.8</v>
      </c>
      <c r="K28">
        <v>6.2</v>
      </c>
      <c r="T28" s="16">
        <v>9</v>
      </c>
      <c r="U28" s="23">
        <f t="shared" si="1"/>
        <v>66</v>
      </c>
      <c r="V28" s="16"/>
      <c r="W28" s="102"/>
      <c r="X28" s="101"/>
      <c r="Y28" s="103">
        <f t="shared" si="0"/>
        <v>-100</v>
      </c>
    </row>
    <row r="29" spans="1:25">
      <c r="A29" s="16">
        <v>9</v>
      </c>
      <c r="B29" t="s">
        <v>233</v>
      </c>
      <c r="C29" t="s">
        <v>13</v>
      </c>
      <c r="D29">
        <v>5717</v>
      </c>
      <c r="E29">
        <v>113744</v>
      </c>
      <c r="F29">
        <v>1.900307</v>
      </c>
      <c r="G29">
        <v>0</v>
      </c>
      <c r="H29">
        <v>14.153</v>
      </c>
      <c r="I29">
        <v>12.6</v>
      </c>
      <c r="J29">
        <v>2.6</v>
      </c>
      <c r="K29">
        <v>6.3</v>
      </c>
      <c r="T29" s="16">
        <v>8</v>
      </c>
      <c r="U29" s="23">
        <f t="shared" si="1"/>
        <v>64</v>
      </c>
      <c r="V29" s="16"/>
      <c r="W29" s="102"/>
      <c r="X29" s="101"/>
      <c r="Y29" s="103">
        <f t="shared" si="0"/>
        <v>-100</v>
      </c>
    </row>
    <row r="30" spans="1:25" s="25" customFormat="1">
      <c r="A30" s="21">
        <v>8</v>
      </c>
      <c r="B30" t="s">
        <v>205</v>
      </c>
      <c r="C30" t="s">
        <v>13</v>
      </c>
      <c r="D30">
        <v>5653</v>
      </c>
      <c r="E30">
        <v>113710</v>
      </c>
      <c r="F30">
        <v>1.895637</v>
      </c>
      <c r="G30">
        <v>0</v>
      </c>
      <c r="H30">
        <v>14.353</v>
      </c>
      <c r="I30">
        <v>14.2</v>
      </c>
      <c r="J30">
        <v>0.7</v>
      </c>
      <c r="K30">
        <v>5.2</v>
      </c>
      <c r="L30"/>
      <c r="M30"/>
      <c r="N30"/>
      <c r="O30"/>
      <c r="P30"/>
      <c r="Q30"/>
      <c r="R30"/>
      <c r="S30"/>
      <c r="T30" s="22">
        <v>7</v>
      </c>
      <c r="U30" s="23">
        <f t="shared" si="1"/>
        <v>16</v>
      </c>
      <c r="V30" s="24">
        <v>8</v>
      </c>
      <c r="W30" s="102"/>
      <c r="X30" s="101"/>
      <c r="Y30" s="103">
        <f t="shared" si="0"/>
        <v>-100</v>
      </c>
    </row>
    <row r="31" spans="1:25">
      <c r="A31" s="16">
        <v>7</v>
      </c>
      <c r="B31" t="s">
        <v>206</v>
      </c>
      <c r="C31" t="s">
        <v>13</v>
      </c>
      <c r="D31">
        <v>5637</v>
      </c>
      <c r="E31">
        <v>113702</v>
      </c>
      <c r="F31">
        <v>1.869359</v>
      </c>
      <c r="G31">
        <v>0</v>
      </c>
      <c r="H31">
        <v>14.331</v>
      </c>
      <c r="I31">
        <v>16.3</v>
      </c>
      <c r="J31">
        <v>0.6</v>
      </c>
      <c r="K31">
        <v>5</v>
      </c>
      <c r="T31" s="16">
        <v>6</v>
      </c>
      <c r="U31" s="23">
        <f t="shared" si="1"/>
        <v>13</v>
      </c>
      <c r="V31" s="5"/>
      <c r="W31" s="102"/>
      <c r="X31" s="101"/>
      <c r="Y31" s="103">
        <f t="shared" si="0"/>
        <v>-100</v>
      </c>
    </row>
    <row r="32" spans="1:25">
      <c r="A32" s="16">
        <v>6</v>
      </c>
      <c r="B32" t="s">
        <v>207</v>
      </c>
      <c r="C32" t="s">
        <v>13</v>
      </c>
      <c r="D32">
        <v>5624</v>
      </c>
      <c r="E32">
        <v>113695</v>
      </c>
      <c r="F32">
        <v>1.906847</v>
      </c>
      <c r="G32">
        <v>0</v>
      </c>
      <c r="H32">
        <v>14.179</v>
      </c>
      <c r="I32">
        <v>15.3</v>
      </c>
      <c r="J32">
        <v>2.2000000000000002</v>
      </c>
      <c r="K32">
        <v>6.2</v>
      </c>
      <c r="T32" s="16">
        <v>5</v>
      </c>
      <c r="U32" s="23">
        <f t="shared" si="1"/>
        <v>51</v>
      </c>
      <c r="V32" s="5"/>
      <c r="W32" s="102"/>
      <c r="X32" s="101"/>
      <c r="Y32" s="103">
        <f t="shared" si="0"/>
        <v>-100</v>
      </c>
    </row>
    <row r="33" spans="1:25">
      <c r="A33" s="16">
        <v>5</v>
      </c>
      <c r="B33" t="s">
        <v>208</v>
      </c>
      <c r="C33" t="s">
        <v>13</v>
      </c>
      <c r="D33">
        <v>5573</v>
      </c>
      <c r="E33">
        <v>113668</v>
      </c>
      <c r="F33">
        <v>1.92564</v>
      </c>
      <c r="G33">
        <v>0</v>
      </c>
      <c r="H33">
        <v>14.169</v>
      </c>
      <c r="I33">
        <v>14.2</v>
      </c>
      <c r="J33">
        <v>2.4</v>
      </c>
      <c r="K33">
        <v>6.3</v>
      </c>
      <c r="T33" s="16">
        <v>4</v>
      </c>
      <c r="U33" s="23">
        <f t="shared" si="1"/>
        <v>58</v>
      </c>
      <c r="V33" s="5"/>
      <c r="W33" s="102"/>
      <c r="X33" s="101"/>
      <c r="Y33" s="103">
        <f t="shared" si="0"/>
        <v>-100</v>
      </c>
    </row>
    <row r="34" spans="1:25">
      <c r="A34" s="16">
        <v>4</v>
      </c>
      <c r="B34" t="s">
        <v>209</v>
      </c>
      <c r="C34" t="s">
        <v>13</v>
      </c>
      <c r="D34">
        <v>5515</v>
      </c>
      <c r="E34">
        <v>113637</v>
      </c>
      <c r="F34">
        <v>1.9033789999999999</v>
      </c>
      <c r="G34">
        <v>0</v>
      </c>
      <c r="H34">
        <v>14.128</v>
      </c>
      <c r="I34">
        <v>13.7</v>
      </c>
      <c r="J34">
        <v>2.8</v>
      </c>
      <c r="K34">
        <v>6.6</v>
      </c>
      <c r="T34" s="16">
        <v>3</v>
      </c>
      <c r="U34" s="23">
        <f t="shared" si="1"/>
        <v>67</v>
      </c>
      <c r="V34" s="5"/>
      <c r="W34" s="102"/>
      <c r="X34" s="101"/>
      <c r="Y34" s="103">
        <f t="shared" si="0"/>
        <v>-100</v>
      </c>
    </row>
    <row r="35" spans="1:25">
      <c r="A35" s="16">
        <v>3</v>
      </c>
      <c r="B35" t="s">
        <v>210</v>
      </c>
      <c r="C35" t="s">
        <v>13</v>
      </c>
      <c r="D35">
        <v>5448</v>
      </c>
      <c r="E35">
        <v>113602</v>
      </c>
      <c r="F35">
        <v>1.9087780000000001</v>
      </c>
      <c r="G35">
        <v>0</v>
      </c>
      <c r="H35">
        <v>14.131</v>
      </c>
      <c r="I35">
        <v>12.7</v>
      </c>
      <c r="J35">
        <v>2.7</v>
      </c>
      <c r="K35">
        <v>6</v>
      </c>
      <c r="T35" s="16">
        <v>2</v>
      </c>
      <c r="U35" s="23">
        <f t="shared" si="1"/>
        <v>64</v>
      </c>
      <c r="V35" s="5"/>
      <c r="W35" s="102"/>
      <c r="X35" s="101"/>
      <c r="Y35" s="103">
        <f>((X35*100)/D35)-100</f>
        <v>-100</v>
      </c>
    </row>
    <row r="36" spans="1:25">
      <c r="A36" s="16">
        <v>2</v>
      </c>
      <c r="B36" t="s">
        <v>211</v>
      </c>
      <c r="C36" t="s">
        <v>13</v>
      </c>
      <c r="D36">
        <v>5384</v>
      </c>
      <c r="E36">
        <v>113568</v>
      </c>
      <c r="F36">
        <v>1.892835</v>
      </c>
      <c r="G36">
        <v>0</v>
      </c>
      <c r="H36">
        <v>14.157999999999999</v>
      </c>
      <c r="I36">
        <v>14.5</v>
      </c>
      <c r="J36">
        <v>2.4</v>
      </c>
      <c r="K36">
        <v>6.3</v>
      </c>
      <c r="T36" s="16">
        <v>1</v>
      </c>
      <c r="U36" s="23">
        <f t="shared" si="1"/>
        <v>58</v>
      </c>
      <c r="V36" s="5"/>
      <c r="W36" s="102"/>
      <c r="X36" s="101"/>
      <c r="Y36" s="103">
        <f t="shared" ref="Y36:Y37" si="2">((X36*100)/D36)-100</f>
        <v>-100</v>
      </c>
    </row>
    <row r="37" spans="1:25">
      <c r="A37" s="16">
        <v>1</v>
      </c>
      <c r="B37" t="s">
        <v>197</v>
      </c>
      <c r="C37" t="s">
        <v>13</v>
      </c>
      <c r="D37">
        <v>5326</v>
      </c>
      <c r="E37">
        <v>113537</v>
      </c>
      <c r="F37">
        <v>1.895095</v>
      </c>
      <c r="G37">
        <v>0</v>
      </c>
      <c r="H37">
        <v>14.398</v>
      </c>
      <c r="I37">
        <v>15.2</v>
      </c>
      <c r="J37">
        <v>0.4</v>
      </c>
      <c r="K37">
        <v>6.5</v>
      </c>
      <c r="T37" s="1"/>
      <c r="U37" s="26"/>
      <c r="V37" s="5"/>
      <c r="W37" s="102"/>
      <c r="X37" s="101"/>
      <c r="Y37" s="103">
        <f t="shared" si="2"/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89"/>
      <c r="X38" s="290"/>
      <c r="Y38" s="29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2"/>
      <c r="X39" s="293"/>
      <c r="Y39" s="29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2"/>
      <c r="X40" s="293"/>
      <c r="Y40" s="29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5"/>
      <c r="X41" s="296"/>
      <c r="Y41" s="297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8" t="s">
        <v>127</v>
      </c>
      <c r="X1" s="298" t="s">
        <v>128</v>
      </c>
      <c r="Y1" s="299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8"/>
      <c r="X2" s="298"/>
      <c r="Y2" s="299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8"/>
      <c r="X3" s="298"/>
      <c r="Y3" s="299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8"/>
      <c r="X4" s="298"/>
      <c r="Y4" s="29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8"/>
      <c r="X5" s="298"/>
      <c r="Y5" s="299"/>
    </row>
    <row r="6" spans="1:25">
      <c r="A6" s="16">
        <v>32</v>
      </c>
      <c r="B6" t="s">
        <v>285</v>
      </c>
      <c r="C6" t="s">
        <v>13</v>
      </c>
      <c r="D6">
        <v>117864</v>
      </c>
      <c r="E6">
        <v>433807</v>
      </c>
      <c r="F6">
        <v>7.2706879999999998</v>
      </c>
      <c r="G6">
        <v>7</v>
      </c>
      <c r="H6">
        <v>87.873999999999995</v>
      </c>
      <c r="I6">
        <v>15.9</v>
      </c>
      <c r="J6">
        <v>12.6</v>
      </c>
      <c r="K6">
        <v>53.6</v>
      </c>
      <c r="L6">
        <v>1.0143</v>
      </c>
      <c r="M6">
        <v>86.174000000000007</v>
      </c>
      <c r="N6">
        <v>88.894000000000005</v>
      </c>
      <c r="O6">
        <v>87.816000000000003</v>
      </c>
      <c r="P6">
        <v>12.3</v>
      </c>
      <c r="Q6">
        <v>19</v>
      </c>
      <c r="R6">
        <v>13.5</v>
      </c>
      <c r="S6">
        <v>5.29</v>
      </c>
      <c r="T6" s="19">
        <v>31</v>
      </c>
      <c r="U6" s="23">
        <f>D6-D7</f>
        <v>274</v>
      </c>
      <c r="V6" s="4"/>
      <c r="W6" s="243"/>
      <c r="X6" s="243"/>
      <c r="Y6" s="244"/>
    </row>
    <row r="7" spans="1:25">
      <c r="A7" s="21">
        <v>31</v>
      </c>
      <c r="B7" t="s">
        <v>286</v>
      </c>
      <c r="C7" t="s">
        <v>13</v>
      </c>
      <c r="D7">
        <v>117590</v>
      </c>
      <c r="E7">
        <v>433769</v>
      </c>
      <c r="F7">
        <v>7.1409419999999999</v>
      </c>
      <c r="G7">
        <v>7</v>
      </c>
      <c r="H7">
        <v>87.364999999999995</v>
      </c>
      <c r="I7">
        <v>17.100000000000001</v>
      </c>
      <c r="J7">
        <v>22.1</v>
      </c>
      <c r="K7">
        <v>58.7</v>
      </c>
      <c r="L7">
        <v>1.0135000000000001</v>
      </c>
      <c r="M7">
        <v>86.106999999999999</v>
      </c>
      <c r="N7">
        <v>88.445999999999998</v>
      </c>
      <c r="O7">
        <v>87.382999999999996</v>
      </c>
      <c r="P7">
        <v>14.5</v>
      </c>
      <c r="Q7">
        <v>19.899999999999999</v>
      </c>
      <c r="R7">
        <v>17.2</v>
      </c>
      <c r="S7">
        <v>5.29</v>
      </c>
      <c r="T7" s="22">
        <v>30</v>
      </c>
      <c r="U7" s="23">
        <f>D7-D8</f>
        <v>514</v>
      </c>
      <c r="V7" s="24">
        <v>1</v>
      </c>
      <c r="W7" s="98"/>
      <c r="X7" s="98"/>
      <c r="Y7" s="103"/>
    </row>
    <row r="8" spans="1:25">
      <c r="A8" s="16">
        <v>30</v>
      </c>
      <c r="B8" t="s">
        <v>268</v>
      </c>
      <c r="C8" t="s">
        <v>13</v>
      </c>
      <c r="D8">
        <v>117076</v>
      </c>
      <c r="E8">
        <v>433697</v>
      </c>
      <c r="F8">
        <v>7.1653589999999996</v>
      </c>
      <c r="G8">
        <v>7</v>
      </c>
      <c r="H8">
        <v>87.454999999999998</v>
      </c>
      <c r="I8">
        <v>17.3</v>
      </c>
      <c r="J8">
        <v>26.1</v>
      </c>
      <c r="K8">
        <v>62</v>
      </c>
      <c r="L8">
        <v>1.0138</v>
      </c>
      <c r="M8">
        <v>86.278999999999996</v>
      </c>
      <c r="N8">
        <v>88.385000000000005</v>
      </c>
      <c r="O8">
        <v>87.081999999999994</v>
      </c>
      <c r="P8">
        <v>14.4</v>
      </c>
      <c r="Q8">
        <v>19.5</v>
      </c>
      <c r="R8">
        <v>15.4</v>
      </c>
      <c r="S8">
        <v>5.29</v>
      </c>
      <c r="T8" s="16">
        <v>29</v>
      </c>
      <c r="U8" s="23">
        <f>D8-D9</f>
        <v>604</v>
      </c>
      <c r="V8" s="4"/>
      <c r="W8" s="98"/>
      <c r="X8" s="98"/>
      <c r="Y8" s="103"/>
    </row>
    <row r="9" spans="1:25" s="25" customFormat="1">
      <c r="A9" s="21">
        <v>29</v>
      </c>
      <c r="B9" t="s">
        <v>255</v>
      </c>
      <c r="C9" t="s">
        <v>13</v>
      </c>
      <c r="D9">
        <v>116472</v>
      </c>
      <c r="E9">
        <v>433612</v>
      </c>
      <c r="F9">
        <v>7.1247790000000002</v>
      </c>
      <c r="G9">
        <v>7</v>
      </c>
      <c r="H9">
        <v>86.778999999999996</v>
      </c>
      <c r="I9">
        <v>16.8</v>
      </c>
      <c r="J9">
        <v>13.6</v>
      </c>
      <c r="K9">
        <v>55.1</v>
      </c>
      <c r="L9">
        <v>1.0137</v>
      </c>
      <c r="M9">
        <v>85.709000000000003</v>
      </c>
      <c r="N9">
        <v>88.376000000000005</v>
      </c>
      <c r="O9">
        <v>86.423000000000002</v>
      </c>
      <c r="P9">
        <v>13.6</v>
      </c>
      <c r="Q9">
        <v>19.600000000000001</v>
      </c>
      <c r="R9">
        <v>15.1</v>
      </c>
      <c r="S9">
        <v>5.29</v>
      </c>
      <c r="T9" s="22">
        <v>28</v>
      </c>
      <c r="U9" s="23">
        <f t="shared" ref="U9:U36" si="0">D9-D10</f>
        <v>294</v>
      </c>
      <c r="V9" s="24">
        <v>29</v>
      </c>
      <c r="W9" s="99"/>
      <c r="X9" s="99"/>
      <c r="Y9" s="103"/>
    </row>
    <row r="10" spans="1:25">
      <c r="A10" s="16">
        <v>28</v>
      </c>
      <c r="B10" t="s">
        <v>256</v>
      </c>
      <c r="C10" t="s">
        <v>13</v>
      </c>
      <c r="D10">
        <v>116178</v>
      </c>
      <c r="E10">
        <v>433570</v>
      </c>
      <c r="F10">
        <v>7.1075189999999999</v>
      </c>
      <c r="G10">
        <v>7</v>
      </c>
      <c r="H10">
        <v>87.007000000000005</v>
      </c>
      <c r="I10">
        <v>17.399999999999999</v>
      </c>
      <c r="J10">
        <v>18</v>
      </c>
      <c r="K10">
        <v>62.9</v>
      </c>
      <c r="L10">
        <v>1.0136000000000001</v>
      </c>
      <c r="M10">
        <v>85.781000000000006</v>
      </c>
      <c r="N10">
        <v>88.49</v>
      </c>
      <c r="O10">
        <v>86.257999999999996</v>
      </c>
      <c r="P10">
        <v>14.5</v>
      </c>
      <c r="Q10">
        <v>20</v>
      </c>
      <c r="R10">
        <v>15.3</v>
      </c>
      <c r="S10">
        <v>5.29</v>
      </c>
      <c r="T10" s="16">
        <v>27</v>
      </c>
      <c r="U10" s="23">
        <f t="shared" si="0"/>
        <v>403</v>
      </c>
      <c r="V10" s="16"/>
      <c r="W10" s="98"/>
      <c r="X10" s="98"/>
      <c r="Y10" s="103"/>
    </row>
    <row r="11" spans="1:25">
      <c r="A11" s="16">
        <v>27</v>
      </c>
      <c r="B11" t="s">
        <v>257</v>
      </c>
      <c r="C11" t="s">
        <v>13</v>
      </c>
      <c r="D11">
        <v>115775</v>
      </c>
      <c r="E11">
        <v>433513</v>
      </c>
      <c r="F11">
        <v>7.0748490000000004</v>
      </c>
      <c r="G11">
        <v>7</v>
      </c>
      <c r="H11">
        <v>87.016000000000005</v>
      </c>
      <c r="I11">
        <v>17.3</v>
      </c>
      <c r="J11">
        <v>23.8</v>
      </c>
      <c r="K11">
        <v>65.400000000000006</v>
      </c>
      <c r="L11">
        <v>1.0132000000000001</v>
      </c>
      <c r="M11">
        <v>85.757999999999996</v>
      </c>
      <c r="N11">
        <v>88.125</v>
      </c>
      <c r="O11">
        <v>86.707999999999998</v>
      </c>
      <c r="P11">
        <v>14.1</v>
      </c>
      <c r="Q11">
        <v>19.2</v>
      </c>
      <c r="R11">
        <v>17.8</v>
      </c>
      <c r="S11">
        <v>5.29</v>
      </c>
      <c r="T11" s="16">
        <v>26</v>
      </c>
      <c r="U11" s="23">
        <f t="shared" si="0"/>
        <v>551</v>
      </c>
      <c r="V11" s="16"/>
      <c r="W11" s="98"/>
      <c r="X11" s="98"/>
      <c r="Y11" s="103"/>
    </row>
    <row r="12" spans="1:25">
      <c r="A12" s="16">
        <v>26</v>
      </c>
      <c r="B12" t="s">
        <v>258</v>
      </c>
      <c r="C12" t="s">
        <v>13</v>
      </c>
      <c r="D12">
        <v>115224</v>
      </c>
      <c r="E12">
        <v>433436</v>
      </c>
      <c r="F12">
        <v>7.1130779999999998</v>
      </c>
      <c r="G12">
        <v>7</v>
      </c>
      <c r="H12">
        <v>87.891999999999996</v>
      </c>
      <c r="I12">
        <v>17</v>
      </c>
      <c r="J12">
        <v>19.899999999999999</v>
      </c>
      <c r="K12">
        <v>56.1</v>
      </c>
      <c r="L12">
        <v>1.0134000000000001</v>
      </c>
      <c r="M12">
        <v>86.197000000000003</v>
      </c>
      <c r="N12">
        <v>89.295000000000002</v>
      </c>
      <c r="O12">
        <v>86.947999999999993</v>
      </c>
      <c r="P12">
        <v>15.1</v>
      </c>
      <c r="Q12">
        <v>19.2</v>
      </c>
      <c r="R12">
        <v>17</v>
      </c>
      <c r="S12">
        <v>5.29</v>
      </c>
      <c r="T12" s="16">
        <v>25</v>
      </c>
      <c r="U12" s="23">
        <f t="shared" si="0"/>
        <v>461</v>
      </c>
      <c r="V12" s="16"/>
      <c r="W12" s="107"/>
      <c r="X12" s="107"/>
      <c r="Y12" s="103"/>
    </row>
    <row r="13" spans="1:25">
      <c r="A13" s="16">
        <v>25</v>
      </c>
      <c r="B13" t="s">
        <v>259</v>
      </c>
      <c r="C13" t="s">
        <v>13</v>
      </c>
      <c r="D13">
        <v>114763</v>
      </c>
      <c r="E13">
        <v>433372</v>
      </c>
      <c r="F13">
        <v>7.1037679999999996</v>
      </c>
      <c r="G13">
        <v>7</v>
      </c>
      <c r="H13">
        <v>86.66</v>
      </c>
      <c r="I13">
        <v>16.399999999999999</v>
      </c>
      <c r="J13">
        <v>18.100000000000001</v>
      </c>
      <c r="K13">
        <v>34</v>
      </c>
      <c r="L13">
        <v>1.0136000000000001</v>
      </c>
      <c r="M13">
        <v>84.718999999999994</v>
      </c>
      <c r="N13">
        <v>89.373000000000005</v>
      </c>
      <c r="O13">
        <v>86.299000000000007</v>
      </c>
      <c r="P13">
        <v>14.7</v>
      </c>
      <c r="Q13">
        <v>18.600000000000001</v>
      </c>
      <c r="R13">
        <v>15.6</v>
      </c>
      <c r="S13">
        <v>5.29</v>
      </c>
      <c r="T13" s="16">
        <v>24</v>
      </c>
      <c r="U13" s="23">
        <f t="shared" si="0"/>
        <v>415</v>
      </c>
      <c r="V13" s="16"/>
      <c r="W13" s="101"/>
      <c r="X13" s="101"/>
      <c r="Y13" s="106"/>
    </row>
    <row r="14" spans="1:25">
      <c r="A14" s="16">
        <v>24</v>
      </c>
      <c r="B14" t="s">
        <v>260</v>
      </c>
      <c r="C14" t="s">
        <v>13</v>
      </c>
      <c r="D14">
        <v>114348</v>
      </c>
      <c r="E14">
        <v>433313</v>
      </c>
      <c r="F14">
        <v>7.1273070000000001</v>
      </c>
      <c r="G14">
        <v>7</v>
      </c>
      <c r="H14">
        <v>85.956000000000003</v>
      </c>
      <c r="I14">
        <v>17.600000000000001</v>
      </c>
      <c r="J14">
        <v>23.9</v>
      </c>
      <c r="K14">
        <v>62.6</v>
      </c>
      <c r="L14">
        <v>1.0136000000000001</v>
      </c>
      <c r="M14">
        <v>83.266999999999996</v>
      </c>
      <c r="N14">
        <v>89.049000000000007</v>
      </c>
      <c r="O14">
        <v>86.742000000000004</v>
      </c>
      <c r="P14">
        <v>15.5</v>
      </c>
      <c r="Q14">
        <v>19.399999999999999</v>
      </c>
      <c r="R14">
        <v>15.9</v>
      </c>
      <c r="S14">
        <v>5.29</v>
      </c>
      <c r="T14" s="16">
        <v>23</v>
      </c>
      <c r="U14" s="23">
        <f t="shared" si="0"/>
        <v>558</v>
      </c>
      <c r="V14" s="16"/>
      <c r="W14" s="101"/>
      <c r="X14" s="101"/>
      <c r="Y14" s="106"/>
    </row>
    <row r="15" spans="1:25">
      <c r="A15" s="16">
        <v>23</v>
      </c>
      <c r="B15" t="s">
        <v>261</v>
      </c>
      <c r="C15" t="s">
        <v>13</v>
      </c>
      <c r="D15">
        <v>113790</v>
      </c>
      <c r="E15">
        <v>433234</v>
      </c>
      <c r="F15">
        <v>7.2523229999999996</v>
      </c>
      <c r="G15">
        <v>7</v>
      </c>
      <c r="H15">
        <v>89.093000000000004</v>
      </c>
      <c r="I15">
        <v>17.399999999999999</v>
      </c>
      <c r="J15">
        <v>20</v>
      </c>
      <c r="K15">
        <v>53.3</v>
      </c>
      <c r="L15">
        <v>1.0137</v>
      </c>
      <c r="M15">
        <v>87.322000000000003</v>
      </c>
      <c r="N15">
        <v>90.34</v>
      </c>
      <c r="O15">
        <v>88.820999999999998</v>
      </c>
      <c r="P15">
        <v>15.7</v>
      </c>
      <c r="Q15">
        <v>19.2</v>
      </c>
      <c r="R15">
        <v>16.899999999999999</v>
      </c>
      <c r="S15">
        <v>5.29</v>
      </c>
      <c r="T15" s="16">
        <v>22</v>
      </c>
      <c r="U15" s="23">
        <f t="shared" si="0"/>
        <v>452</v>
      </c>
      <c r="V15" s="16"/>
      <c r="W15" s="101"/>
      <c r="X15" s="101"/>
      <c r="Y15" s="106"/>
    </row>
    <row r="16" spans="1:25" s="25" customFormat="1">
      <c r="A16" s="21">
        <v>22</v>
      </c>
      <c r="B16" t="s">
        <v>262</v>
      </c>
      <c r="C16" t="s">
        <v>13</v>
      </c>
      <c r="D16">
        <v>113338</v>
      </c>
      <c r="E16">
        <v>433171</v>
      </c>
      <c r="F16">
        <v>7.1672390000000004</v>
      </c>
      <c r="G16">
        <v>7</v>
      </c>
      <c r="H16">
        <v>89.489000000000004</v>
      </c>
      <c r="I16">
        <v>17</v>
      </c>
      <c r="J16">
        <v>8.9</v>
      </c>
      <c r="K16">
        <v>51</v>
      </c>
      <c r="L16">
        <v>1.0135000000000001</v>
      </c>
      <c r="M16">
        <v>87.067999999999998</v>
      </c>
      <c r="N16">
        <v>91.210999999999999</v>
      </c>
      <c r="O16">
        <v>87.751000000000005</v>
      </c>
      <c r="P16">
        <v>14.7</v>
      </c>
      <c r="Q16">
        <v>19.100000000000001</v>
      </c>
      <c r="R16">
        <v>17.2</v>
      </c>
      <c r="S16">
        <v>5.29</v>
      </c>
      <c r="T16" s="22">
        <v>21</v>
      </c>
      <c r="U16" s="23">
        <f t="shared" si="0"/>
        <v>203</v>
      </c>
      <c r="V16" s="24">
        <v>22</v>
      </c>
      <c r="W16" s="101"/>
      <c r="X16" s="101"/>
      <c r="Y16" s="106"/>
    </row>
    <row r="17" spans="1:25">
      <c r="A17" s="16">
        <v>21</v>
      </c>
      <c r="B17" t="s">
        <v>263</v>
      </c>
      <c r="C17" t="s">
        <v>13</v>
      </c>
      <c r="D17">
        <v>113135</v>
      </c>
      <c r="E17">
        <v>433144</v>
      </c>
      <c r="F17">
        <v>7.419467</v>
      </c>
      <c r="G17">
        <v>7</v>
      </c>
      <c r="H17">
        <v>89.418999999999997</v>
      </c>
      <c r="I17">
        <v>17.5</v>
      </c>
      <c r="J17">
        <v>14.3</v>
      </c>
      <c r="K17">
        <v>60.4</v>
      </c>
      <c r="L17">
        <v>1.0143</v>
      </c>
      <c r="M17">
        <v>86.685000000000002</v>
      </c>
      <c r="N17">
        <v>91.474000000000004</v>
      </c>
      <c r="O17">
        <v>90.686999999999998</v>
      </c>
      <c r="P17">
        <v>14.9</v>
      </c>
      <c r="Q17">
        <v>19.7</v>
      </c>
      <c r="R17">
        <v>15.8</v>
      </c>
      <c r="S17">
        <v>5.29</v>
      </c>
      <c r="T17" s="16">
        <v>20</v>
      </c>
      <c r="U17" s="23">
        <f t="shared" si="0"/>
        <v>336</v>
      </c>
      <c r="V17" s="16"/>
      <c r="W17" s="101"/>
      <c r="X17" s="101"/>
      <c r="Y17" s="106"/>
    </row>
    <row r="18" spans="1:25">
      <c r="A18" s="16">
        <v>20</v>
      </c>
      <c r="B18" t="s">
        <v>264</v>
      </c>
      <c r="C18" t="s">
        <v>13</v>
      </c>
      <c r="D18">
        <v>112799</v>
      </c>
      <c r="E18">
        <v>433097</v>
      </c>
      <c r="F18">
        <v>7.1857240000000004</v>
      </c>
      <c r="G18">
        <v>7</v>
      </c>
      <c r="H18">
        <v>88.206999999999994</v>
      </c>
      <c r="I18">
        <v>17.8</v>
      </c>
      <c r="J18">
        <v>28.3</v>
      </c>
      <c r="K18">
        <v>61.1</v>
      </c>
      <c r="L18">
        <v>1.0136000000000001</v>
      </c>
      <c r="M18">
        <v>60.987000000000002</v>
      </c>
      <c r="N18">
        <v>94.022000000000006</v>
      </c>
      <c r="O18">
        <v>87.747</v>
      </c>
      <c r="P18">
        <v>14</v>
      </c>
      <c r="Q18">
        <v>19.899999999999999</v>
      </c>
      <c r="R18">
        <v>16.5</v>
      </c>
      <c r="S18">
        <v>5.29</v>
      </c>
      <c r="T18" s="16">
        <v>19</v>
      </c>
      <c r="U18" s="23">
        <f t="shared" si="0"/>
        <v>662</v>
      </c>
      <c r="V18" s="16"/>
      <c r="W18" s="101"/>
      <c r="X18" s="101"/>
      <c r="Y18" s="106"/>
    </row>
    <row r="19" spans="1:25">
      <c r="A19" s="16">
        <v>19</v>
      </c>
      <c r="B19" t="s">
        <v>265</v>
      </c>
      <c r="C19" t="s">
        <v>13</v>
      </c>
      <c r="D19">
        <v>112137</v>
      </c>
      <c r="E19">
        <v>433005</v>
      </c>
      <c r="F19">
        <v>7.3644210000000001</v>
      </c>
      <c r="G19">
        <v>7</v>
      </c>
      <c r="H19">
        <v>89.668000000000006</v>
      </c>
      <c r="I19">
        <v>17.7</v>
      </c>
      <c r="J19">
        <v>27</v>
      </c>
      <c r="K19">
        <v>64.5</v>
      </c>
      <c r="L19">
        <v>1.014</v>
      </c>
      <c r="M19">
        <v>86.724999999999994</v>
      </c>
      <c r="N19">
        <v>92.608999999999995</v>
      </c>
      <c r="O19">
        <v>90.281000000000006</v>
      </c>
      <c r="P19">
        <v>15.1</v>
      </c>
      <c r="Q19">
        <v>19.8</v>
      </c>
      <c r="R19">
        <v>16.7</v>
      </c>
      <c r="S19">
        <v>5.29</v>
      </c>
      <c r="T19" s="16">
        <v>18</v>
      </c>
      <c r="U19" s="23">
        <f t="shared" si="0"/>
        <v>631</v>
      </c>
      <c r="V19" s="16"/>
      <c r="W19" s="101"/>
      <c r="X19" s="101"/>
      <c r="Y19" s="106"/>
    </row>
    <row r="20" spans="1:25">
      <c r="A20" s="16">
        <v>18</v>
      </c>
      <c r="B20" t="s">
        <v>266</v>
      </c>
      <c r="C20" t="s">
        <v>13</v>
      </c>
      <c r="D20">
        <v>111506</v>
      </c>
      <c r="E20">
        <v>432918</v>
      </c>
      <c r="F20">
        <v>7.3161690000000004</v>
      </c>
      <c r="G20">
        <v>7</v>
      </c>
      <c r="H20">
        <v>89.472999999999999</v>
      </c>
      <c r="I20">
        <v>18</v>
      </c>
      <c r="J20">
        <v>29.7</v>
      </c>
      <c r="K20">
        <v>63</v>
      </c>
      <c r="L20">
        <v>1.0141</v>
      </c>
      <c r="M20">
        <v>85.885000000000005</v>
      </c>
      <c r="N20">
        <v>91.747</v>
      </c>
      <c r="O20">
        <v>89.179000000000002</v>
      </c>
      <c r="P20">
        <v>14.8</v>
      </c>
      <c r="Q20">
        <v>19.899999999999999</v>
      </c>
      <c r="R20">
        <v>15.5</v>
      </c>
      <c r="S20">
        <v>5.29</v>
      </c>
      <c r="T20" s="16">
        <v>17</v>
      </c>
      <c r="U20" s="23">
        <f t="shared" si="0"/>
        <v>692</v>
      </c>
      <c r="V20" s="16"/>
      <c r="W20" s="105"/>
      <c r="X20" s="105"/>
      <c r="Y20" s="103"/>
    </row>
    <row r="21" spans="1:25">
      <c r="A21" s="16">
        <v>17</v>
      </c>
      <c r="B21" t="s">
        <v>267</v>
      </c>
      <c r="C21" t="s">
        <v>13</v>
      </c>
      <c r="D21">
        <v>110814</v>
      </c>
      <c r="E21">
        <v>432823</v>
      </c>
      <c r="F21">
        <v>7.1568899999999998</v>
      </c>
      <c r="G21">
        <v>7</v>
      </c>
      <c r="H21">
        <v>88.198999999999998</v>
      </c>
      <c r="I21">
        <v>18</v>
      </c>
      <c r="J21">
        <v>32.9</v>
      </c>
      <c r="K21">
        <v>64.3</v>
      </c>
      <c r="L21">
        <v>1.0135000000000001</v>
      </c>
      <c r="M21">
        <v>85.632999999999996</v>
      </c>
      <c r="N21">
        <v>90.081000000000003</v>
      </c>
      <c r="O21">
        <v>87.656000000000006</v>
      </c>
      <c r="P21">
        <v>15.4</v>
      </c>
      <c r="Q21">
        <v>19.600000000000001</v>
      </c>
      <c r="R21">
        <v>17.3</v>
      </c>
      <c r="S21">
        <v>5.29</v>
      </c>
      <c r="T21" s="16">
        <v>16</v>
      </c>
      <c r="U21" s="23">
        <f t="shared" si="0"/>
        <v>775</v>
      </c>
      <c r="V21" s="16"/>
      <c r="W21" s="100"/>
      <c r="X21" s="100"/>
      <c r="Y21" s="103"/>
    </row>
    <row r="22" spans="1:25">
      <c r="A22" s="16">
        <v>16</v>
      </c>
      <c r="B22" t="s">
        <v>234</v>
      </c>
      <c r="C22" t="s">
        <v>13</v>
      </c>
      <c r="D22">
        <v>110039</v>
      </c>
      <c r="E22">
        <v>432715</v>
      </c>
      <c r="F22">
        <v>7.1865959999999998</v>
      </c>
      <c r="G22">
        <v>7</v>
      </c>
      <c r="H22">
        <v>88.575000000000003</v>
      </c>
      <c r="I22">
        <v>17.899999999999999</v>
      </c>
      <c r="J22">
        <v>30.3</v>
      </c>
      <c r="K22">
        <v>66.599999999999994</v>
      </c>
      <c r="L22">
        <v>1.0135000000000001</v>
      </c>
      <c r="M22">
        <v>85.7</v>
      </c>
      <c r="N22">
        <v>91.52</v>
      </c>
      <c r="O22">
        <v>88.022999999999996</v>
      </c>
      <c r="P22">
        <v>15.4</v>
      </c>
      <c r="Q22">
        <v>19.8</v>
      </c>
      <c r="R22">
        <v>17.2</v>
      </c>
      <c r="S22">
        <v>5.29</v>
      </c>
      <c r="T22" s="16">
        <v>15</v>
      </c>
      <c r="U22" s="23">
        <f t="shared" si="0"/>
        <v>708</v>
      </c>
      <c r="V22" s="16"/>
      <c r="W22" s="100"/>
      <c r="X22" s="100"/>
      <c r="Y22" s="103"/>
    </row>
    <row r="23" spans="1:25" s="25" customFormat="1">
      <c r="A23" s="21">
        <v>15</v>
      </c>
      <c r="B23" t="s">
        <v>227</v>
      </c>
      <c r="C23" t="s">
        <v>13</v>
      </c>
      <c r="D23">
        <v>109331</v>
      </c>
      <c r="E23">
        <v>432617</v>
      </c>
      <c r="F23">
        <v>7.3284019999999996</v>
      </c>
      <c r="G23">
        <v>7</v>
      </c>
      <c r="H23">
        <v>91.679000000000002</v>
      </c>
      <c r="I23">
        <v>16.5</v>
      </c>
      <c r="J23">
        <v>11.9</v>
      </c>
      <c r="K23">
        <v>54.4</v>
      </c>
      <c r="L23">
        <v>1.0141</v>
      </c>
      <c r="M23">
        <v>89.091999999999999</v>
      </c>
      <c r="N23">
        <v>93.350999999999999</v>
      </c>
      <c r="O23">
        <v>89.266000000000005</v>
      </c>
      <c r="P23">
        <v>13.6</v>
      </c>
      <c r="Q23">
        <v>19.100000000000001</v>
      </c>
      <c r="R23">
        <v>15.3</v>
      </c>
      <c r="S23">
        <v>5.29</v>
      </c>
      <c r="T23" s="22">
        <v>14</v>
      </c>
      <c r="U23" s="23">
        <f t="shared" si="0"/>
        <v>252</v>
      </c>
      <c r="V23" s="24">
        <v>15</v>
      </c>
      <c r="W23" s="100"/>
      <c r="X23" s="100"/>
      <c r="Y23" s="103"/>
    </row>
    <row r="24" spans="1:25">
      <c r="A24" s="16">
        <v>14</v>
      </c>
      <c r="B24" t="s">
        <v>228</v>
      </c>
      <c r="C24" t="s">
        <v>13</v>
      </c>
      <c r="D24">
        <v>109079</v>
      </c>
      <c r="E24">
        <v>432583</v>
      </c>
      <c r="F24">
        <v>7.4934289999999999</v>
      </c>
      <c r="G24">
        <v>7</v>
      </c>
      <c r="H24">
        <v>91.956000000000003</v>
      </c>
      <c r="I24">
        <v>17</v>
      </c>
      <c r="J24">
        <v>14.1</v>
      </c>
      <c r="K24">
        <v>52.8</v>
      </c>
      <c r="L24">
        <v>1.0144</v>
      </c>
      <c r="M24">
        <v>90.563999999999993</v>
      </c>
      <c r="N24">
        <v>93.95</v>
      </c>
      <c r="O24">
        <v>91.822000000000003</v>
      </c>
      <c r="P24">
        <v>14.4</v>
      </c>
      <c r="Q24">
        <v>19.600000000000001</v>
      </c>
      <c r="R24">
        <v>16.2</v>
      </c>
      <c r="S24">
        <v>5.29</v>
      </c>
      <c r="T24" s="16">
        <v>13</v>
      </c>
      <c r="U24" s="23">
        <f>D24-D25</f>
        <v>311</v>
      </c>
      <c r="V24" s="16"/>
      <c r="W24" s="100"/>
      <c r="X24" s="100"/>
      <c r="Y24" s="103"/>
    </row>
    <row r="25" spans="1:25">
      <c r="A25" s="16">
        <v>13</v>
      </c>
      <c r="B25" t="s">
        <v>229</v>
      </c>
      <c r="C25" t="s">
        <v>13</v>
      </c>
      <c r="D25">
        <v>108768</v>
      </c>
      <c r="E25">
        <v>432541</v>
      </c>
      <c r="F25">
        <v>7.4909020000000002</v>
      </c>
      <c r="G25">
        <v>7</v>
      </c>
      <c r="H25">
        <v>91.555999999999997</v>
      </c>
      <c r="I25">
        <v>16.399999999999999</v>
      </c>
      <c r="J25">
        <v>10.4</v>
      </c>
      <c r="K25">
        <v>50.7</v>
      </c>
      <c r="L25">
        <v>1.0143</v>
      </c>
      <c r="M25">
        <v>89.527000000000001</v>
      </c>
      <c r="N25">
        <v>94.19</v>
      </c>
      <c r="O25">
        <v>91.998999999999995</v>
      </c>
      <c r="P25">
        <v>14.1</v>
      </c>
      <c r="Q25">
        <v>18.899999999999999</v>
      </c>
      <c r="R25">
        <v>16.7</v>
      </c>
      <c r="S25">
        <v>5.29</v>
      </c>
      <c r="T25" s="16">
        <v>12</v>
      </c>
      <c r="U25" s="23">
        <f>D25-D26</f>
        <v>220</v>
      </c>
      <c r="V25" s="16"/>
      <c r="W25" s="100"/>
      <c r="X25" s="100"/>
      <c r="Y25" s="103"/>
    </row>
    <row r="26" spans="1:25">
      <c r="A26" s="16">
        <v>12</v>
      </c>
      <c r="B26" t="s">
        <v>230</v>
      </c>
      <c r="C26" t="s">
        <v>13</v>
      </c>
      <c r="D26">
        <v>108548</v>
      </c>
      <c r="E26">
        <v>432512</v>
      </c>
      <c r="F26">
        <v>7.375648</v>
      </c>
      <c r="G26">
        <v>7</v>
      </c>
      <c r="H26">
        <v>89.349000000000004</v>
      </c>
      <c r="I26">
        <v>17.399999999999999</v>
      </c>
      <c r="J26">
        <v>26.8</v>
      </c>
      <c r="K26">
        <v>64.099999999999994</v>
      </c>
      <c r="L26">
        <v>1.0143</v>
      </c>
      <c r="M26">
        <v>86.323999999999998</v>
      </c>
      <c r="N26">
        <v>92.376000000000005</v>
      </c>
      <c r="O26">
        <v>89.629000000000005</v>
      </c>
      <c r="P26">
        <v>14</v>
      </c>
      <c r="Q26">
        <v>19.399999999999999</v>
      </c>
      <c r="R26">
        <v>14.6</v>
      </c>
      <c r="S26">
        <v>5.29</v>
      </c>
      <c r="T26" s="16">
        <v>11</v>
      </c>
      <c r="U26" s="23">
        <f t="shared" si="0"/>
        <v>625</v>
      </c>
      <c r="V26" s="16"/>
      <c r="W26" s="104"/>
      <c r="X26" s="100"/>
      <c r="Y26" s="103"/>
    </row>
    <row r="27" spans="1:25">
      <c r="A27" s="16">
        <v>11</v>
      </c>
      <c r="B27" t="s">
        <v>231</v>
      </c>
      <c r="C27" t="s">
        <v>13</v>
      </c>
      <c r="D27">
        <v>107923</v>
      </c>
      <c r="E27">
        <v>432426</v>
      </c>
      <c r="F27">
        <v>7.1055950000000001</v>
      </c>
      <c r="G27">
        <v>7</v>
      </c>
      <c r="H27">
        <v>89.963999999999999</v>
      </c>
      <c r="I27">
        <v>17.600000000000001</v>
      </c>
      <c r="J27">
        <v>30</v>
      </c>
      <c r="K27">
        <v>64.400000000000006</v>
      </c>
      <c r="L27">
        <v>1.0135000000000001</v>
      </c>
      <c r="M27">
        <v>86.45</v>
      </c>
      <c r="N27">
        <v>92.46</v>
      </c>
      <c r="O27">
        <v>86.677000000000007</v>
      </c>
      <c r="P27">
        <v>14.7</v>
      </c>
      <c r="Q27">
        <v>19.399999999999999</v>
      </c>
      <c r="R27">
        <v>16.5</v>
      </c>
      <c r="S27">
        <v>5.29</v>
      </c>
      <c r="T27" s="16">
        <v>10</v>
      </c>
      <c r="U27" s="23">
        <f t="shared" si="0"/>
        <v>704</v>
      </c>
      <c r="V27" s="16"/>
      <c r="W27" s="104"/>
      <c r="X27" s="100"/>
      <c r="Y27" s="103"/>
    </row>
    <row r="28" spans="1:25">
      <c r="A28" s="16">
        <v>10</v>
      </c>
      <c r="B28" t="s">
        <v>232</v>
      </c>
      <c r="C28" t="s">
        <v>13</v>
      </c>
      <c r="D28">
        <v>107219</v>
      </c>
      <c r="E28">
        <v>432329</v>
      </c>
      <c r="F28">
        <v>7.2759980000000004</v>
      </c>
      <c r="G28">
        <v>7</v>
      </c>
      <c r="H28">
        <v>89.177999999999997</v>
      </c>
      <c r="I28">
        <v>17.5</v>
      </c>
      <c r="J28">
        <v>29</v>
      </c>
      <c r="K28">
        <v>60.9</v>
      </c>
      <c r="L28">
        <v>1.0138</v>
      </c>
      <c r="M28">
        <v>86.111000000000004</v>
      </c>
      <c r="N28">
        <v>92.424999999999997</v>
      </c>
      <c r="O28">
        <v>89.16</v>
      </c>
      <c r="P28">
        <v>14.7</v>
      </c>
      <c r="Q28">
        <v>19.3</v>
      </c>
      <c r="R28">
        <v>17</v>
      </c>
      <c r="S28">
        <v>5.29</v>
      </c>
      <c r="T28" s="16">
        <v>9</v>
      </c>
      <c r="U28" s="23">
        <f t="shared" si="0"/>
        <v>676</v>
      </c>
      <c r="V28" s="16"/>
      <c r="W28" s="104"/>
      <c r="X28" s="100"/>
      <c r="Y28" s="103"/>
    </row>
    <row r="29" spans="1:25">
      <c r="A29" s="16">
        <v>9</v>
      </c>
      <c r="B29" t="s">
        <v>233</v>
      </c>
      <c r="C29" t="s">
        <v>13</v>
      </c>
      <c r="D29">
        <v>106543</v>
      </c>
      <c r="E29">
        <v>432236</v>
      </c>
      <c r="F29">
        <v>7.2702929999999997</v>
      </c>
      <c r="G29">
        <v>7</v>
      </c>
      <c r="H29">
        <v>89.016000000000005</v>
      </c>
      <c r="I29">
        <v>17.600000000000001</v>
      </c>
      <c r="J29">
        <v>29.3</v>
      </c>
      <c r="K29">
        <v>66.400000000000006</v>
      </c>
      <c r="L29">
        <v>1.0138</v>
      </c>
      <c r="M29">
        <v>86.203000000000003</v>
      </c>
      <c r="N29">
        <v>91.772999999999996</v>
      </c>
      <c r="O29">
        <v>88.894000000000005</v>
      </c>
      <c r="P29">
        <v>14.8</v>
      </c>
      <c r="Q29">
        <v>19.5</v>
      </c>
      <c r="R29">
        <v>16.5</v>
      </c>
      <c r="S29">
        <v>5.29</v>
      </c>
      <c r="T29" s="16">
        <v>8</v>
      </c>
      <c r="U29" s="23">
        <f t="shared" si="0"/>
        <v>690</v>
      </c>
      <c r="V29" s="16"/>
      <c r="W29" s="108"/>
      <c r="X29" s="108"/>
      <c r="Y29" s="103"/>
    </row>
    <row r="30" spans="1:25" s="25" customFormat="1">
      <c r="A30" s="21">
        <v>8</v>
      </c>
      <c r="B30" t="s">
        <v>205</v>
      </c>
      <c r="C30" t="s">
        <v>13</v>
      </c>
      <c r="D30">
        <v>105853</v>
      </c>
      <c r="E30">
        <v>432141</v>
      </c>
      <c r="F30">
        <v>7.0563650000000004</v>
      </c>
      <c r="G30">
        <v>7</v>
      </c>
      <c r="H30">
        <v>91.409000000000006</v>
      </c>
      <c r="I30">
        <v>17</v>
      </c>
      <c r="J30">
        <v>18.100000000000001</v>
      </c>
      <c r="K30">
        <v>63.1</v>
      </c>
      <c r="L30">
        <v>1.0130999999999999</v>
      </c>
      <c r="M30">
        <v>86.358000000000004</v>
      </c>
      <c r="N30">
        <v>93.039000000000001</v>
      </c>
      <c r="O30">
        <v>86.522999999999996</v>
      </c>
      <c r="P30">
        <v>13.3</v>
      </c>
      <c r="Q30">
        <v>19.899999999999999</v>
      </c>
      <c r="R30">
        <v>18</v>
      </c>
      <c r="S30">
        <v>5.29</v>
      </c>
      <c r="T30" s="22">
        <v>7</v>
      </c>
      <c r="U30" s="23">
        <f t="shared" si="0"/>
        <v>413</v>
      </c>
      <c r="V30" s="24">
        <v>8</v>
      </c>
      <c r="W30" s="108"/>
      <c r="X30" s="108"/>
      <c r="Y30" s="103"/>
    </row>
    <row r="31" spans="1:25">
      <c r="A31" s="16">
        <v>7</v>
      </c>
      <c r="B31" t="s">
        <v>206</v>
      </c>
      <c r="C31" t="s">
        <v>13</v>
      </c>
      <c r="D31">
        <v>105440</v>
      </c>
      <c r="E31">
        <v>432085</v>
      </c>
      <c r="F31">
        <v>7.4915409999999998</v>
      </c>
      <c r="G31">
        <v>7</v>
      </c>
      <c r="H31">
        <v>91.388999999999996</v>
      </c>
      <c r="I31">
        <v>17.399999999999999</v>
      </c>
      <c r="J31">
        <v>18.2</v>
      </c>
      <c r="K31">
        <v>55.1</v>
      </c>
      <c r="L31">
        <v>1.0143</v>
      </c>
      <c r="M31">
        <v>87.95</v>
      </c>
      <c r="N31">
        <v>93.64</v>
      </c>
      <c r="O31">
        <v>92.024000000000001</v>
      </c>
      <c r="P31">
        <v>15.3</v>
      </c>
      <c r="Q31">
        <v>19.3</v>
      </c>
      <c r="R31">
        <v>16.8</v>
      </c>
      <c r="S31">
        <v>5.29</v>
      </c>
      <c r="T31" s="16">
        <v>6</v>
      </c>
      <c r="U31" s="23">
        <f t="shared" si="0"/>
        <v>427</v>
      </c>
      <c r="V31" s="5"/>
      <c r="W31" s="108"/>
      <c r="X31" s="108"/>
      <c r="Y31" s="103"/>
    </row>
    <row r="32" spans="1:25">
      <c r="A32" s="16">
        <v>6</v>
      </c>
      <c r="B32" t="s">
        <v>207</v>
      </c>
      <c r="C32" t="s">
        <v>13</v>
      </c>
      <c r="D32">
        <v>105013</v>
      </c>
      <c r="E32">
        <v>432028</v>
      </c>
      <c r="F32">
        <v>7.3634779999999997</v>
      </c>
      <c r="G32">
        <v>7</v>
      </c>
      <c r="H32">
        <v>90.418000000000006</v>
      </c>
      <c r="I32">
        <v>17.2</v>
      </c>
      <c r="J32">
        <v>19.2</v>
      </c>
      <c r="K32">
        <v>37</v>
      </c>
      <c r="L32">
        <v>1.0141</v>
      </c>
      <c r="M32">
        <v>86.998000000000005</v>
      </c>
      <c r="N32">
        <v>92.468999999999994</v>
      </c>
      <c r="O32">
        <v>89.956999999999994</v>
      </c>
      <c r="P32">
        <v>14.1</v>
      </c>
      <c r="Q32">
        <v>20.3</v>
      </c>
      <c r="R32">
        <v>15.9</v>
      </c>
      <c r="S32">
        <v>5.29</v>
      </c>
      <c r="T32" s="16">
        <v>5</v>
      </c>
      <c r="U32" s="23">
        <f t="shared" si="0"/>
        <v>455</v>
      </c>
      <c r="V32" s="5"/>
      <c r="W32" s="108"/>
      <c r="X32" s="108"/>
      <c r="Y32" s="103"/>
    </row>
    <row r="33" spans="1:25">
      <c r="A33" s="16">
        <v>5</v>
      </c>
      <c r="B33" t="s">
        <v>208</v>
      </c>
      <c r="C33" t="s">
        <v>13</v>
      </c>
      <c r="D33">
        <v>104558</v>
      </c>
      <c r="E33">
        <v>431966</v>
      </c>
      <c r="F33">
        <v>7.1908830000000004</v>
      </c>
      <c r="G33">
        <v>7</v>
      </c>
      <c r="H33">
        <v>88.498999999999995</v>
      </c>
      <c r="I33">
        <v>16.899999999999999</v>
      </c>
      <c r="J33">
        <v>18.7</v>
      </c>
      <c r="K33">
        <v>52.2</v>
      </c>
      <c r="L33">
        <v>1.0137</v>
      </c>
      <c r="M33">
        <v>86.263000000000005</v>
      </c>
      <c r="N33">
        <v>91.8</v>
      </c>
      <c r="O33">
        <v>87.677999999999997</v>
      </c>
      <c r="P33">
        <v>14.2</v>
      </c>
      <c r="Q33">
        <v>19.600000000000001</v>
      </c>
      <c r="R33">
        <v>16.100000000000001</v>
      </c>
      <c r="S33">
        <v>5.29</v>
      </c>
      <c r="T33" s="16">
        <v>4</v>
      </c>
      <c r="U33" s="23">
        <f t="shared" si="0"/>
        <v>444</v>
      </c>
      <c r="V33" s="5"/>
      <c r="W33" s="108"/>
      <c r="X33" s="108"/>
      <c r="Y33" s="103"/>
    </row>
    <row r="34" spans="1:25">
      <c r="A34" s="16">
        <v>4</v>
      </c>
      <c r="B34" t="s">
        <v>209</v>
      </c>
      <c r="C34" t="s">
        <v>13</v>
      </c>
      <c r="D34">
        <v>104114</v>
      </c>
      <c r="E34">
        <v>431904</v>
      </c>
      <c r="F34">
        <v>7.1374839999999997</v>
      </c>
      <c r="G34">
        <v>7</v>
      </c>
      <c r="H34">
        <v>87.728999999999999</v>
      </c>
      <c r="I34">
        <v>17.100000000000001</v>
      </c>
      <c r="J34">
        <v>26.7</v>
      </c>
      <c r="K34">
        <v>66.2</v>
      </c>
      <c r="L34">
        <v>1.0136000000000001</v>
      </c>
      <c r="M34">
        <v>85.292000000000002</v>
      </c>
      <c r="N34">
        <v>90.022000000000006</v>
      </c>
      <c r="O34">
        <v>86.864999999999995</v>
      </c>
      <c r="P34">
        <v>13</v>
      </c>
      <c r="Q34">
        <v>19.8</v>
      </c>
      <c r="R34">
        <v>15.9</v>
      </c>
      <c r="S34">
        <v>5.29</v>
      </c>
      <c r="T34" s="16">
        <v>3</v>
      </c>
      <c r="U34" s="23">
        <f t="shared" si="0"/>
        <v>630</v>
      </c>
      <c r="V34" s="5"/>
      <c r="W34" s="104"/>
      <c r="X34" s="100"/>
      <c r="Y34" s="103"/>
    </row>
    <row r="35" spans="1:25">
      <c r="A35" s="16">
        <v>3</v>
      </c>
      <c r="B35" t="s">
        <v>210</v>
      </c>
      <c r="C35" t="s">
        <v>13</v>
      </c>
      <c r="D35">
        <v>103484</v>
      </c>
      <c r="E35">
        <v>431816</v>
      </c>
      <c r="F35">
        <v>7.1076370000000004</v>
      </c>
      <c r="G35">
        <v>7</v>
      </c>
      <c r="H35">
        <v>87.956000000000003</v>
      </c>
      <c r="I35">
        <v>17.899999999999999</v>
      </c>
      <c r="J35">
        <v>35</v>
      </c>
      <c r="K35">
        <v>62.5</v>
      </c>
      <c r="L35">
        <v>1.0134000000000001</v>
      </c>
      <c r="M35">
        <v>85.822000000000003</v>
      </c>
      <c r="N35">
        <v>89.921999999999997</v>
      </c>
      <c r="O35">
        <v>86.95</v>
      </c>
      <c r="P35">
        <v>15</v>
      </c>
      <c r="Q35">
        <v>19.899999999999999</v>
      </c>
      <c r="R35">
        <v>17.2</v>
      </c>
      <c r="S35">
        <v>5.29</v>
      </c>
      <c r="T35" s="16">
        <v>2</v>
      </c>
      <c r="U35" s="23">
        <f t="shared" si="0"/>
        <v>827</v>
      </c>
      <c r="V35" s="5"/>
      <c r="W35" s="104"/>
      <c r="X35" s="100"/>
      <c r="Y35" s="103"/>
    </row>
    <row r="36" spans="1:25">
      <c r="A36" s="16">
        <v>2</v>
      </c>
      <c r="B36" t="s">
        <v>211</v>
      </c>
      <c r="C36" t="s">
        <v>13</v>
      </c>
      <c r="D36">
        <v>102657</v>
      </c>
      <c r="E36">
        <v>431701</v>
      </c>
      <c r="F36">
        <v>7.1542279999999998</v>
      </c>
      <c r="G36">
        <v>7</v>
      </c>
      <c r="H36">
        <v>89.477000000000004</v>
      </c>
      <c r="I36">
        <v>18.3</v>
      </c>
      <c r="J36">
        <v>34.1</v>
      </c>
      <c r="K36">
        <v>70.7</v>
      </c>
      <c r="L36">
        <v>1.0134000000000001</v>
      </c>
      <c r="M36">
        <v>86.700999999999993</v>
      </c>
      <c r="N36">
        <v>92.655000000000001</v>
      </c>
      <c r="O36">
        <v>87.789000000000001</v>
      </c>
      <c r="P36">
        <v>15.8</v>
      </c>
      <c r="Q36">
        <v>20.399999999999999</v>
      </c>
      <c r="R36">
        <v>17.8</v>
      </c>
      <c r="S36">
        <v>5.29</v>
      </c>
      <c r="T36" s="16">
        <v>1</v>
      </c>
      <c r="U36" s="23">
        <f t="shared" si="0"/>
        <v>809</v>
      </c>
      <c r="V36" s="5"/>
      <c r="W36" s="104"/>
      <c r="X36" s="100"/>
      <c r="Y36" s="103"/>
    </row>
    <row r="37" spans="1:25">
      <c r="A37" s="16">
        <v>1</v>
      </c>
      <c r="B37" t="s">
        <v>197</v>
      </c>
      <c r="C37" t="s">
        <v>13</v>
      </c>
      <c r="D37">
        <v>101848</v>
      </c>
      <c r="E37">
        <v>431589</v>
      </c>
      <c r="F37">
        <v>7.2013670000000003</v>
      </c>
      <c r="G37">
        <v>7</v>
      </c>
      <c r="H37">
        <v>91.510999999999996</v>
      </c>
      <c r="I37">
        <v>17.399999999999999</v>
      </c>
      <c r="J37">
        <v>19.8</v>
      </c>
      <c r="K37">
        <v>70.3</v>
      </c>
      <c r="L37">
        <v>1.0133000000000001</v>
      </c>
      <c r="M37">
        <v>87.405000000000001</v>
      </c>
      <c r="N37">
        <v>93.349000000000004</v>
      </c>
      <c r="O37">
        <v>88.795000000000002</v>
      </c>
      <c r="P37">
        <v>14.6</v>
      </c>
      <c r="Q37">
        <v>19.3</v>
      </c>
      <c r="R37">
        <v>18.8</v>
      </c>
      <c r="S37">
        <v>5.29</v>
      </c>
      <c r="T37" s="1"/>
      <c r="U37" s="26"/>
      <c r="V37" s="5"/>
      <c r="W37" s="104"/>
      <c r="X37" s="100"/>
      <c r="Y37" s="103"/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0"/>
      <c r="X38" s="300"/>
      <c r="Y38" s="300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1"/>
      <c r="Y39" s="30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1"/>
      <c r="X40" s="301"/>
      <c r="Y40" s="30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1"/>
      <c r="X41" s="301"/>
      <c r="Y41" s="301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40</vt:i4>
      </vt:variant>
      <vt:variant>
        <vt:lpstr>Rangos con nombre</vt:lpstr>
      </vt:variant>
      <vt:variant>
        <vt:i4>8</vt:i4>
      </vt:variant>
    </vt:vector>
  </HeadingPairs>
  <TitlesOfParts>
    <vt:vector size="48" baseType="lpstr">
      <vt:lpstr>Balance Volumetrico</vt:lpstr>
      <vt:lpstr>Presión</vt:lpstr>
      <vt:lpstr>Temperatura</vt:lpstr>
      <vt:lpstr>PIQ</vt:lpstr>
      <vt:lpstr>Enerpiq</vt:lpstr>
      <vt:lpstr>Plenco</vt:lpstr>
      <vt:lpstr>Metecno</vt:lpstr>
      <vt:lpstr>Beach</vt:lpstr>
      <vt:lpstr>Norgren</vt:lpstr>
      <vt:lpstr>AERnn C</vt:lpstr>
      <vt:lpstr>AER S</vt:lpstr>
      <vt:lpstr>Avery</vt:lpstr>
      <vt:lpstr>Bravo</vt:lpstr>
      <vt:lpstr>Eaton</vt:lpstr>
      <vt:lpstr>Comex</vt:lpstr>
      <vt:lpstr>Copper</vt:lpstr>
      <vt:lpstr>Crown</vt:lpstr>
      <vt:lpstr>DREnc</vt:lpstr>
      <vt:lpstr>Elicamex</vt:lpstr>
      <vt:lpstr>Euro</vt:lpstr>
      <vt:lpstr>Foam</vt:lpstr>
      <vt:lpstr>Fracsa</vt:lpstr>
      <vt:lpstr>Frenos Trw</vt:lpstr>
      <vt:lpstr>Hitachi</vt:lpstr>
      <vt:lpstr>Ipc</vt:lpstr>
      <vt:lpstr>KH Méx</vt:lpstr>
      <vt:lpstr>Jafra</vt:lpstr>
      <vt:lpstr>Kluber</vt:lpstr>
      <vt:lpstr>Messier</vt:lpstr>
      <vt:lpstr>Metokote</vt:lpstr>
      <vt:lpstr>Mpi</vt:lpstr>
      <vt:lpstr>Narmx</vt:lpstr>
      <vt:lpstr>Rohm</vt:lpstr>
      <vt:lpstr>Ronal</vt:lpstr>
      <vt:lpstr>Samsung</vt:lpstr>
      <vt:lpstr>Securency</vt:lpstr>
      <vt:lpstr>Tafime</vt:lpstr>
      <vt:lpstr>Valeo</vt:lpstr>
      <vt:lpstr>Vrk</vt:lpstr>
      <vt:lpstr>Ultramanufacturing</vt:lpstr>
      <vt:lpstr>'AERnn C'!Área_de_impresión</vt:lpstr>
      <vt:lpstr>'Balance Volumetrico'!Área_de_impresión</vt:lpstr>
      <vt:lpstr>Enerpiq!Área_de_impresión</vt:lpstr>
      <vt:lpstr>Metecno!Área_de_impresión</vt:lpstr>
      <vt:lpstr>PIQ!Área_de_impresión</vt:lpstr>
      <vt:lpstr>Plenco!Área_de_impresión</vt:lpstr>
      <vt:lpstr>Temperatura!Área_de_impresión</vt:lpstr>
      <vt:lpstr>Valeo!Área_de_impresión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ccarranza</dc:creator>
  <cp:lastModifiedBy>Emmanuel</cp:lastModifiedBy>
  <dcterms:created xsi:type="dcterms:W3CDTF">2014-06-25T19:47:02Z</dcterms:created>
  <dcterms:modified xsi:type="dcterms:W3CDTF">2015-07-08T17:28:14Z</dcterms:modified>
</cp:coreProperties>
</file>