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05" tabRatio="700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Avery" sheetId="5" r:id="rId12"/>
    <sheet name="Bravo" sheetId="7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Hitachi" sheetId="17" r:id="rId24"/>
    <sheet name="Ipc" sheetId="18" r:id="rId25"/>
    <sheet name="Jafra" sheetId="19" r:id="rId26"/>
    <sheet name="KH Méx" sheetId="20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Ronal" sheetId="28" r:id="rId34"/>
    <sheet name="Samsung" sheetId="29" r:id="rId35"/>
    <sheet name="Securency" sheetId="30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C'!$A$1:$Y$41</definedName>
    <definedName name="_xlnm.Print_Area" localSheetId="0">'Balance Volumetrico'!$A$1:$AR$35</definedName>
    <definedName name="_xlnm.Print_Area" localSheetId="4">Enerpiq!$A$1:$J$55</definedName>
    <definedName name="_xlnm.Print_Area" localSheetId="6">Metecno!$A$1:$J$57</definedName>
    <definedName name="_xlnm.Print_Area" localSheetId="3">PIQ!$A$1:$Q$48</definedName>
    <definedName name="_xlnm.Print_Area" localSheetId="5">Plenco!$A$1:$J$55</definedName>
    <definedName name="_xlnm.Print_Area" localSheetId="2">Temperatura!$A$1:$AP$35</definedName>
    <definedName name="_xlnm.Print_Area" localSheetId="37">Valeo!$A$1:$Y$41</definedName>
  </definedNames>
  <calcPr calcId="152511"/>
</workbook>
</file>

<file path=xl/calcChain.xml><?xml version="1.0" encoding="utf-8"?>
<calcChain xmlns="http://schemas.openxmlformats.org/spreadsheetml/2006/main">
  <c r="AQ2" i="36" l="1"/>
  <c r="Q4" i="36" l="1"/>
  <c r="T4" i="36"/>
  <c r="E45" i="40"/>
  <c r="E44" i="40"/>
  <c r="E43" i="40"/>
  <c r="E41" i="40"/>
  <c r="E42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45" i="42"/>
  <c r="E44" i="42"/>
  <c r="E40" i="42"/>
  <c r="E43" i="42"/>
  <c r="E41" i="42"/>
  <c r="E42" i="42"/>
  <c r="E30" i="42"/>
  <c r="E31" i="42"/>
  <c r="E32" i="42"/>
  <c r="E33" i="42"/>
  <c r="E34" i="42"/>
  <c r="E35" i="42"/>
  <c r="E36" i="42"/>
  <c r="E37" i="42"/>
  <c r="E38" i="42"/>
  <c r="E39" i="42"/>
  <c r="E29" i="42"/>
  <c r="E45" i="41"/>
  <c r="D4" i="36" s="1"/>
  <c r="E44" i="41"/>
  <c r="D5" i="36" s="1"/>
  <c r="E43" i="41"/>
  <c r="E42" i="41"/>
  <c r="E41" i="41"/>
  <c r="E40" i="41"/>
  <c r="E30" i="41"/>
  <c r="E31" i="41"/>
  <c r="E32" i="41"/>
  <c r="E33" i="41"/>
  <c r="E34" i="41"/>
  <c r="E35" i="41"/>
  <c r="E36" i="41"/>
  <c r="E37" i="41"/>
  <c r="E38" i="41"/>
  <c r="E39" i="41"/>
  <c r="E29" i="41"/>
  <c r="E28" i="41"/>
  <c r="E27" i="41"/>
  <c r="E26" i="41"/>
  <c r="E25" i="41"/>
  <c r="E24" i="41"/>
  <c r="E23" i="41"/>
  <c r="E22" i="41"/>
  <c r="I25" i="36" l="1"/>
  <c r="C4" i="44" l="1"/>
  <c r="C5" i="44"/>
  <c r="E4" i="44"/>
  <c r="F4" i="44"/>
  <c r="G4" i="44"/>
  <c r="H4" i="44"/>
  <c r="I4" i="44"/>
  <c r="J4" i="44"/>
  <c r="K4" i="44"/>
  <c r="L4" i="44"/>
  <c r="M4" i="44"/>
  <c r="N4" i="44"/>
  <c r="O4" i="44"/>
  <c r="P4" i="44"/>
  <c r="R4" i="44"/>
  <c r="S4" i="44"/>
  <c r="R5" i="44"/>
  <c r="S5" i="44"/>
  <c r="U4" i="44"/>
  <c r="V4" i="44"/>
  <c r="W4" i="44"/>
  <c r="X4" i="44"/>
  <c r="Y4" i="44"/>
  <c r="Z4" i="44"/>
  <c r="AA4" i="44"/>
  <c r="AB4" i="44"/>
  <c r="AC4" i="44"/>
  <c r="AD4" i="44"/>
  <c r="AE4" i="44"/>
  <c r="AF4" i="44"/>
  <c r="AG4" i="44"/>
  <c r="AH4" i="44"/>
  <c r="AI4" i="44"/>
  <c r="AJ4" i="44"/>
  <c r="AK4" i="44"/>
  <c r="AL4" i="44"/>
  <c r="AM4" i="44"/>
  <c r="AN2" i="44"/>
  <c r="AO2" i="44" s="1"/>
  <c r="I35" i="45"/>
  <c r="M35" i="45"/>
  <c r="AB35" i="45"/>
  <c r="AN35" i="45"/>
  <c r="AO35" i="45"/>
  <c r="D7" i="45"/>
  <c r="E7" i="45"/>
  <c r="F7" i="45"/>
  <c r="G7" i="45"/>
  <c r="H7" i="45"/>
  <c r="I7" i="45"/>
  <c r="J7" i="45"/>
  <c r="K7" i="45"/>
  <c r="L7" i="45"/>
  <c r="M7" i="45"/>
  <c r="N7" i="45"/>
  <c r="O7" i="45"/>
  <c r="P7" i="45"/>
  <c r="Q7" i="45"/>
  <c r="R7" i="45"/>
  <c r="S7" i="45"/>
  <c r="T7" i="45"/>
  <c r="U7" i="45"/>
  <c r="V7" i="45"/>
  <c r="W7" i="45"/>
  <c r="X7" i="45"/>
  <c r="Y7" i="45"/>
  <c r="Z7" i="45"/>
  <c r="AA7" i="45"/>
  <c r="AB7" i="45"/>
  <c r="AC7" i="45"/>
  <c r="AD7" i="45"/>
  <c r="AE7" i="45"/>
  <c r="AF7" i="45"/>
  <c r="AG7" i="45"/>
  <c r="AH7" i="45"/>
  <c r="AI7" i="45"/>
  <c r="AJ7" i="45"/>
  <c r="AK7" i="45"/>
  <c r="AL7" i="45"/>
  <c r="AM7" i="45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Q8" i="45"/>
  <c r="R8" i="45"/>
  <c r="S8" i="45"/>
  <c r="T8" i="45"/>
  <c r="U8" i="45"/>
  <c r="V8" i="45"/>
  <c r="W8" i="45"/>
  <c r="X8" i="45"/>
  <c r="Y8" i="45"/>
  <c r="Z8" i="45"/>
  <c r="AA8" i="45"/>
  <c r="AB8" i="45"/>
  <c r="AC8" i="45"/>
  <c r="AD8" i="45"/>
  <c r="AE8" i="45"/>
  <c r="AF8" i="45"/>
  <c r="AG8" i="45"/>
  <c r="AH8" i="45"/>
  <c r="AI8" i="45"/>
  <c r="AJ8" i="45"/>
  <c r="AK8" i="45"/>
  <c r="AL8" i="45"/>
  <c r="AM8" i="45"/>
  <c r="D9" i="45"/>
  <c r="E9" i="45"/>
  <c r="F9" i="45"/>
  <c r="G9" i="45"/>
  <c r="H9" i="45"/>
  <c r="I9" i="45"/>
  <c r="J9" i="45"/>
  <c r="K9" i="45"/>
  <c r="L9" i="45"/>
  <c r="M9" i="45"/>
  <c r="N9" i="45"/>
  <c r="O9" i="45"/>
  <c r="P9" i="45"/>
  <c r="Q9" i="45"/>
  <c r="R9" i="45"/>
  <c r="S9" i="45"/>
  <c r="T9" i="45"/>
  <c r="U9" i="45"/>
  <c r="V9" i="45"/>
  <c r="W9" i="45"/>
  <c r="X9" i="45"/>
  <c r="Y9" i="45"/>
  <c r="Z9" i="45"/>
  <c r="AA9" i="45"/>
  <c r="AB9" i="45"/>
  <c r="AC9" i="45"/>
  <c r="AD9" i="45"/>
  <c r="AE9" i="45"/>
  <c r="AF9" i="45"/>
  <c r="AG9" i="45"/>
  <c r="AH9" i="45"/>
  <c r="AI9" i="45"/>
  <c r="AJ9" i="45"/>
  <c r="AK9" i="45"/>
  <c r="AL9" i="45"/>
  <c r="AM9" i="45"/>
  <c r="D10" i="45"/>
  <c r="E10" i="45"/>
  <c r="F10" i="45"/>
  <c r="G10" i="45"/>
  <c r="H10" i="45"/>
  <c r="I10" i="45"/>
  <c r="J10" i="45"/>
  <c r="K10" i="45"/>
  <c r="L10" i="45"/>
  <c r="M10" i="45"/>
  <c r="N10" i="45"/>
  <c r="O10" i="45"/>
  <c r="P10" i="45"/>
  <c r="Q10" i="45"/>
  <c r="R10" i="45"/>
  <c r="S10" i="45"/>
  <c r="T10" i="45"/>
  <c r="U10" i="45"/>
  <c r="V10" i="45"/>
  <c r="W10" i="45"/>
  <c r="X10" i="45"/>
  <c r="Y10" i="45"/>
  <c r="Z10" i="45"/>
  <c r="AA10" i="45"/>
  <c r="AB10" i="45"/>
  <c r="AC10" i="45"/>
  <c r="AD10" i="45"/>
  <c r="AE10" i="45"/>
  <c r="AF10" i="45"/>
  <c r="AG10" i="45"/>
  <c r="AH10" i="45"/>
  <c r="AI10" i="45"/>
  <c r="AJ10" i="45"/>
  <c r="AK10" i="45"/>
  <c r="AL10" i="45"/>
  <c r="AM10" i="45"/>
  <c r="D11" i="45"/>
  <c r="E11" i="45"/>
  <c r="F11" i="45"/>
  <c r="G11" i="45"/>
  <c r="H11" i="45"/>
  <c r="I11" i="45"/>
  <c r="J11" i="45"/>
  <c r="K11" i="45"/>
  <c r="L11" i="45"/>
  <c r="M11" i="45"/>
  <c r="N11" i="45"/>
  <c r="O11" i="45"/>
  <c r="P11" i="45"/>
  <c r="Q11" i="45"/>
  <c r="R11" i="45"/>
  <c r="S11" i="45"/>
  <c r="T11" i="45"/>
  <c r="U11" i="45"/>
  <c r="V11" i="45"/>
  <c r="W11" i="45"/>
  <c r="X11" i="45"/>
  <c r="Y11" i="45"/>
  <c r="Z11" i="45"/>
  <c r="AA11" i="45"/>
  <c r="AB11" i="45"/>
  <c r="AC11" i="45"/>
  <c r="AD11" i="45"/>
  <c r="AE11" i="45"/>
  <c r="AF11" i="45"/>
  <c r="AG11" i="45"/>
  <c r="AH11" i="45"/>
  <c r="AH35" i="45" s="1"/>
  <c r="AI11" i="45"/>
  <c r="AJ11" i="45"/>
  <c r="AK11" i="45"/>
  <c r="AL11" i="45"/>
  <c r="AM11" i="45"/>
  <c r="D12" i="45"/>
  <c r="E12" i="45"/>
  <c r="F12" i="45"/>
  <c r="G12" i="45"/>
  <c r="H12" i="45"/>
  <c r="I12" i="45"/>
  <c r="J12" i="45"/>
  <c r="K12" i="45"/>
  <c r="L12" i="45"/>
  <c r="M12" i="45"/>
  <c r="N12" i="45"/>
  <c r="O12" i="45"/>
  <c r="P12" i="45"/>
  <c r="Q12" i="45"/>
  <c r="R12" i="45"/>
  <c r="S12" i="45"/>
  <c r="T12" i="45"/>
  <c r="U12" i="45"/>
  <c r="V12" i="45"/>
  <c r="W12" i="45"/>
  <c r="X12" i="45"/>
  <c r="Y12" i="45"/>
  <c r="Z12" i="45"/>
  <c r="AA12" i="45"/>
  <c r="AB12" i="45"/>
  <c r="AC12" i="45"/>
  <c r="AD12" i="45"/>
  <c r="AE12" i="45"/>
  <c r="AF12" i="45"/>
  <c r="AG12" i="45"/>
  <c r="AH12" i="45"/>
  <c r="AI12" i="45"/>
  <c r="AJ12" i="45"/>
  <c r="AK12" i="45"/>
  <c r="AL12" i="45"/>
  <c r="AM12" i="45"/>
  <c r="D13" i="45"/>
  <c r="E13" i="45"/>
  <c r="F13" i="45"/>
  <c r="G13" i="45"/>
  <c r="H13" i="45"/>
  <c r="I13" i="45"/>
  <c r="J13" i="45"/>
  <c r="K13" i="45"/>
  <c r="L13" i="45"/>
  <c r="M13" i="45"/>
  <c r="N13" i="45"/>
  <c r="O13" i="45"/>
  <c r="P13" i="45"/>
  <c r="Q13" i="45"/>
  <c r="R13" i="45"/>
  <c r="S13" i="45"/>
  <c r="T13" i="45"/>
  <c r="U13" i="45"/>
  <c r="V13" i="45"/>
  <c r="W13" i="45"/>
  <c r="X13" i="45"/>
  <c r="Y13" i="45"/>
  <c r="Z13" i="45"/>
  <c r="AA13" i="45"/>
  <c r="AB13" i="45"/>
  <c r="AC13" i="45"/>
  <c r="AD13" i="45"/>
  <c r="AE13" i="45"/>
  <c r="AF13" i="45"/>
  <c r="AG13" i="45"/>
  <c r="AH13" i="45"/>
  <c r="AI13" i="45"/>
  <c r="AJ13" i="45"/>
  <c r="AK13" i="45"/>
  <c r="AL13" i="45"/>
  <c r="AM13" i="45"/>
  <c r="AO2" i="45"/>
  <c r="E6" i="45"/>
  <c r="F6" i="45"/>
  <c r="F35" i="45" s="1"/>
  <c r="G6" i="45"/>
  <c r="H6" i="45"/>
  <c r="I6" i="45"/>
  <c r="J6" i="45"/>
  <c r="J35" i="45" s="1"/>
  <c r="K6" i="45"/>
  <c r="L6" i="45"/>
  <c r="L35" i="45" s="1"/>
  <c r="M6" i="45"/>
  <c r="N6" i="45"/>
  <c r="N35" i="45" s="1"/>
  <c r="O6" i="45"/>
  <c r="P6" i="45"/>
  <c r="E14" i="45"/>
  <c r="F14" i="45"/>
  <c r="G14" i="45"/>
  <c r="H14" i="45"/>
  <c r="I14" i="45"/>
  <c r="J14" i="45"/>
  <c r="K14" i="45"/>
  <c r="L14" i="45"/>
  <c r="M14" i="45"/>
  <c r="N14" i="45"/>
  <c r="O14" i="45"/>
  <c r="P14" i="45"/>
  <c r="E15" i="45"/>
  <c r="F15" i="45"/>
  <c r="G15" i="45"/>
  <c r="H15" i="45"/>
  <c r="I15" i="45"/>
  <c r="J15" i="45"/>
  <c r="K15" i="45"/>
  <c r="L15" i="45"/>
  <c r="M15" i="45"/>
  <c r="N15" i="45"/>
  <c r="O15" i="45"/>
  <c r="P15" i="45"/>
  <c r="E16" i="45"/>
  <c r="F16" i="45"/>
  <c r="G16" i="45"/>
  <c r="H16" i="45"/>
  <c r="I16" i="45"/>
  <c r="J16" i="45"/>
  <c r="K16" i="45"/>
  <c r="L16" i="45"/>
  <c r="M16" i="45"/>
  <c r="N16" i="45"/>
  <c r="O16" i="45"/>
  <c r="P16" i="45"/>
  <c r="E17" i="45"/>
  <c r="F17" i="45"/>
  <c r="G17" i="45"/>
  <c r="H17" i="45"/>
  <c r="I17" i="45"/>
  <c r="J17" i="45"/>
  <c r="K17" i="45"/>
  <c r="L17" i="45"/>
  <c r="M17" i="45"/>
  <c r="N17" i="45"/>
  <c r="O17" i="45"/>
  <c r="P17" i="45"/>
  <c r="E18" i="45"/>
  <c r="F18" i="45"/>
  <c r="G18" i="45"/>
  <c r="H18" i="45"/>
  <c r="I18" i="45"/>
  <c r="J18" i="45"/>
  <c r="K18" i="45"/>
  <c r="L18" i="45"/>
  <c r="M18" i="45"/>
  <c r="N18" i="45"/>
  <c r="O18" i="45"/>
  <c r="P18" i="45"/>
  <c r="E19" i="45"/>
  <c r="F19" i="45"/>
  <c r="G19" i="45"/>
  <c r="H19" i="45"/>
  <c r="I19" i="45"/>
  <c r="J19" i="45"/>
  <c r="K19" i="45"/>
  <c r="L19" i="45"/>
  <c r="M19" i="45"/>
  <c r="N19" i="45"/>
  <c r="O19" i="45"/>
  <c r="P19" i="45"/>
  <c r="E20" i="45"/>
  <c r="F20" i="45"/>
  <c r="G20" i="45"/>
  <c r="H20" i="45"/>
  <c r="I20" i="45"/>
  <c r="J20" i="45"/>
  <c r="K20" i="45"/>
  <c r="L20" i="45"/>
  <c r="M20" i="45"/>
  <c r="N20" i="45"/>
  <c r="O20" i="45"/>
  <c r="P20" i="45"/>
  <c r="E21" i="45"/>
  <c r="F21" i="45"/>
  <c r="G21" i="45"/>
  <c r="H21" i="45"/>
  <c r="I21" i="45"/>
  <c r="J21" i="45"/>
  <c r="K21" i="45"/>
  <c r="L21" i="45"/>
  <c r="M21" i="45"/>
  <c r="N21" i="45"/>
  <c r="O21" i="45"/>
  <c r="P21" i="45"/>
  <c r="E22" i="45"/>
  <c r="F22" i="45"/>
  <c r="G22" i="45"/>
  <c r="H22" i="45"/>
  <c r="I22" i="45"/>
  <c r="J22" i="45"/>
  <c r="K22" i="45"/>
  <c r="L22" i="45"/>
  <c r="M22" i="45"/>
  <c r="N22" i="45"/>
  <c r="O22" i="45"/>
  <c r="P22" i="45"/>
  <c r="E23" i="45"/>
  <c r="F23" i="45"/>
  <c r="G23" i="45"/>
  <c r="H23" i="45"/>
  <c r="I23" i="45"/>
  <c r="J23" i="45"/>
  <c r="K23" i="45"/>
  <c r="L23" i="45"/>
  <c r="M23" i="45"/>
  <c r="N23" i="45"/>
  <c r="O23" i="45"/>
  <c r="P23" i="45"/>
  <c r="E24" i="45"/>
  <c r="F24" i="45"/>
  <c r="G24" i="45"/>
  <c r="H24" i="45"/>
  <c r="I24" i="45"/>
  <c r="J24" i="45"/>
  <c r="K24" i="45"/>
  <c r="L24" i="45"/>
  <c r="M24" i="45"/>
  <c r="N24" i="45"/>
  <c r="O24" i="45"/>
  <c r="P24" i="45"/>
  <c r="E25" i="45"/>
  <c r="F25" i="45"/>
  <c r="G25" i="45"/>
  <c r="H25" i="45"/>
  <c r="I25" i="45"/>
  <c r="J25" i="45"/>
  <c r="K25" i="45"/>
  <c r="L25" i="45"/>
  <c r="M25" i="45"/>
  <c r="N25" i="45"/>
  <c r="O25" i="45"/>
  <c r="P25" i="45"/>
  <c r="E26" i="45"/>
  <c r="F26" i="45"/>
  <c r="G26" i="45"/>
  <c r="H26" i="45"/>
  <c r="I26" i="45"/>
  <c r="J26" i="45"/>
  <c r="K26" i="45"/>
  <c r="L26" i="45"/>
  <c r="M26" i="45"/>
  <c r="N26" i="45"/>
  <c r="O26" i="45"/>
  <c r="P26" i="45"/>
  <c r="E27" i="45"/>
  <c r="F27" i="45"/>
  <c r="G27" i="45"/>
  <c r="H27" i="45"/>
  <c r="I27" i="45"/>
  <c r="J27" i="45"/>
  <c r="K27" i="45"/>
  <c r="L27" i="45"/>
  <c r="M27" i="45"/>
  <c r="N27" i="45"/>
  <c r="O27" i="45"/>
  <c r="P27" i="45"/>
  <c r="E28" i="45"/>
  <c r="F28" i="45"/>
  <c r="G28" i="45"/>
  <c r="H28" i="45"/>
  <c r="I28" i="45"/>
  <c r="J28" i="45"/>
  <c r="K28" i="45"/>
  <c r="L28" i="45"/>
  <c r="M28" i="45"/>
  <c r="N28" i="45"/>
  <c r="O28" i="45"/>
  <c r="P28" i="45"/>
  <c r="E29" i="45"/>
  <c r="F29" i="45"/>
  <c r="G29" i="45"/>
  <c r="H29" i="45"/>
  <c r="I29" i="45"/>
  <c r="J29" i="45"/>
  <c r="K29" i="45"/>
  <c r="L29" i="45"/>
  <c r="M29" i="45"/>
  <c r="N29" i="45"/>
  <c r="O29" i="45"/>
  <c r="P29" i="45"/>
  <c r="E30" i="45"/>
  <c r="F30" i="45"/>
  <c r="G30" i="45"/>
  <c r="H30" i="45"/>
  <c r="I30" i="45"/>
  <c r="J30" i="45"/>
  <c r="K30" i="45"/>
  <c r="L30" i="45"/>
  <c r="M30" i="45"/>
  <c r="N30" i="45"/>
  <c r="O30" i="45"/>
  <c r="P30" i="45"/>
  <c r="E31" i="45"/>
  <c r="F31" i="45"/>
  <c r="G31" i="45"/>
  <c r="H31" i="45"/>
  <c r="I31" i="45"/>
  <c r="J31" i="45"/>
  <c r="K31" i="45"/>
  <c r="L31" i="45"/>
  <c r="M31" i="45"/>
  <c r="N31" i="45"/>
  <c r="O31" i="45"/>
  <c r="P31" i="45"/>
  <c r="E32" i="45"/>
  <c r="F32" i="45"/>
  <c r="G32" i="45"/>
  <c r="H32" i="45"/>
  <c r="I32" i="45"/>
  <c r="J32" i="45"/>
  <c r="K32" i="45"/>
  <c r="L32" i="45"/>
  <c r="M32" i="45"/>
  <c r="N32" i="45"/>
  <c r="O32" i="45"/>
  <c r="P32" i="45"/>
  <c r="E33" i="45"/>
  <c r="F33" i="45"/>
  <c r="G33" i="45"/>
  <c r="H33" i="45"/>
  <c r="I33" i="45"/>
  <c r="J33" i="45"/>
  <c r="K33" i="45"/>
  <c r="L33" i="45"/>
  <c r="M33" i="45"/>
  <c r="N33" i="45"/>
  <c r="O33" i="45"/>
  <c r="P33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E5" i="45"/>
  <c r="F5" i="45"/>
  <c r="G5" i="45"/>
  <c r="H5" i="45"/>
  <c r="I5" i="45"/>
  <c r="J5" i="45"/>
  <c r="K5" i="45"/>
  <c r="L5" i="45"/>
  <c r="M5" i="45"/>
  <c r="N5" i="45"/>
  <c r="O5" i="45"/>
  <c r="P5" i="45"/>
  <c r="R6" i="45"/>
  <c r="R35" i="45" s="1"/>
  <c r="S6" i="45"/>
  <c r="R14" i="45"/>
  <c r="S14" i="45"/>
  <c r="R15" i="45"/>
  <c r="S15" i="45"/>
  <c r="R16" i="45"/>
  <c r="S16" i="45"/>
  <c r="R17" i="45"/>
  <c r="S17" i="45"/>
  <c r="R18" i="45"/>
  <c r="S18" i="45"/>
  <c r="R19" i="45"/>
  <c r="S19" i="45"/>
  <c r="R20" i="45"/>
  <c r="S20" i="45"/>
  <c r="R21" i="45"/>
  <c r="S21" i="45"/>
  <c r="R22" i="45"/>
  <c r="S22" i="45"/>
  <c r="R23" i="45"/>
  <c r="S23" i="45"/>
  <c r="R24" i="45"/>
  <c r="S24" i="45"/>
  <c r="R25" i="45"/>
  <c r="S25" i="45"/>
  <c r="R26" i="45"/>
  <c r="S26" i="45"/>
  <c r="R27" i="45"/>
  <c r="S27" i="45"/>
  <c r="R28" i="45"/>
  <c r="S28" i="45"/>
  <c r="R29" i="45"/>
  <c r="S29" i="45"/>
  <c r="R30" i="45"/>
  <c r="S30" i="45"/>
  <c r="R31" i="45"/>
  <c r="S31" i="45"/>
  <c r="R32" i="45"/>
  <c r="S32" i="45"/>
  <c r="R33" i="45"/>
  <c r="S33" i="45"/>
  <c r="R34" i="45"/>
  <c r="S34" i="45"/>
  <c r="R5" i="45"/>
  <c r="S5" i="45"/>
  <c r="U6" i="45"/>
  <c r="U35" i="45" s="1"/>
  <c r="V6" i="45"/>
  <c r="V35" i="45" s="1"/>
  <c r="W6" i="45"/>
  <c r="X6" i="45"/>
  <c r="X35" i="45" s="1"/>
  <c r="Y6" i="45"/>
  <c r="Z6" i="45"/>
  <c r="Z35" i="45" s="1"/>
  <c r="AA6" i="45"/>
  <c r="AA35" i="45" s="1"/>
  <c r="AB6" i="45"/>
  <c r="AC6" i="45"/>
  <c r="AC35" i="45" s="1"/>
  <c r="AD6" i="45"/>
  <c r="AD35" i="45" s="1"/>
  <c r="AE6" i="45"/>
  <c r="AF6" i="45"/>
  <c r="AG6" i="45"/>
  <c r="AH6" i="45"/>
  <c r="AI6" i="45"/>
  <c r="AI35" i="45" s="1"/>
  <c r="AJ6" i="45"/>
  <c r="AK6" i="45"/>
  <c r="AK35" i="45" s="1"/>
  <c r="AL6" i="45"/>
  <c r="AL35" i="45" s="1"/>
  <c r="AM6" i="45"/>
  <c r="AM35" i="45" s="1"/>
  <c r="U14" i="45"/>
  <c r="V14" i="45"/>
  <c r="W14" i="45"/>
  <c r="X14" i="45"/>
  <c r="Y14" i="45"/>
  <c r="Z14" i="45"/>
  <c r="AA14" i="45"/>
  <c r="AB14" i="45"/>
  <c r="AC14" i="45"/>
  <c r="AD14" i="45"/>
  <c r="AE14" i="45"/>
  <c r="AE35" i="45" s="1"/>
  <c r="AF14" i="45"/>
  <c r="AG14" i="45"/>
  <c r="AH14" i="45"/>
  <c r="AI14" i="45"/>
  <c r="AJ14" i="45"/>
  <c r="AK14" i="45"/>
  <c r="AL14" i="45"/>
  <c r="AM14" i="45"/>
  <c r="U15" i="45"/>
  <c r="V15" i="45"/>
  <c r="W15" i="45"/>
  <c r="X15" i="45"/>
  <c r="Y15" i="45"/>
  <c r="Z15" i="45"/>
  <c r="AA15" i="45"/>
  <c r="AB15" i="45"/>
  <c r="AC15" i="45"/>
  <c r="AD15" i="45"/>
  <c r="AE15" i="45"/>
  <c r="AF15" i="45"/>
  <c r="AG15" i="45"/>
  <c r="AH15" i="45"/>
  <c r="AI15" i="45"/>
  <c r="AJ15" i="45"/>
  <c r="AK15" i="45"/>
  <c r="AL15" i="45"/>
  <c r="AM15" i="45"/>
  <c r="U16" i="45"/>
  <c r="V16" i="45"/>
  <c r="W16" i="45"/>
  <c r="X16" i="45"/>
  <c r="Y16" i="45"/>
  <c r="Z16" i="45"/>
  <c r="AA16" i="45"/>
  <c r="AB16" i="45"/>
  <c r="AC16" i="45"/>
  <c r="AD16" i="45"/>
  <c r="AE16" i="45"/>
  <c r="AF16" i="45"/>
  <c r="AG16" i="45"/>
  <c r="AH16" i="45"/>
  <c r="AI16" i="45"/>
  <c r="AJ16" i="45"/>
  <c r="AK16" i="45"/>
  <c r="AL16" i="45"/>
  <c r="AM16" i="45"/>
  <c r="U17" i="45"/>
  <c r="V17" i="45"/>
  <c r="W17" i="45"/>
  <c r="X17" i="45"/>
  <c r="Y17" i="45"/>
  <c r="Z17" i="45"/>
  <c r="AA17" i="45"/>
  <c r="AB17" i="45"/>
  <c r="AC17" i="45"/>
  <c r="AD17" i="45"/>
  <c r="AE17" i="45"/>
  <c r="AF17" i="45"/>
  <c r="AG17" i="45"/>
  <c r="AH17" i="45"/>
  <c r="AI17" i="45"/>
  <c r="AJ17" i="45"/>
  <c r="AK17" i="45"/>
  <c r="AL17" i="45"/>
  <c r="AM17" i="45"/>
  <c r="U18" i="45"/>
  <c r="V18" i="45"/>
  <c r="W18" i="45"/>
  <c r="X18" i="45"/>
  <c r="Y18" i="45"/>
  <c r="Z18" i="45"/>
  <c r="AA18" i="45"/>
  <c r="AB18" i="45"/>
  <c r="AC18" i="45"/>
  <c r="AD18" i="45"/>
  <c r="AE18" i="45"/>
  <c r="AF18" i="45"/>
  <c r="AG18" i="45"/>
  <c r="AH18" i="45"/>
  <c r="AI18" i="45"/>
  <c r="AJ18" i="45"/>
  <c r="AK18" i="45"/>
  <c r="AL18" i="45"/>
  <c r="AM18" i="45"/>
  <c r="U19" i="45"/>
  <c r="V19" i="45"/>
  <c r="W19" i="45"/>
  <c r="X19" i="45"/>
  <c r="Y19" i="45"/>
  <c r="Z19" i="45"/>
  <c r="AA19" i="45"/>
  <c r="AB19" i="45"/>
  <c r="AC19" i="45"/>
  <c r="AD19" i="45"/>
  <c r="AE19" i="45"/>
  <c r="AF19" i="45"/>
  <c r="AG19" i="45"/>
  <c r="AH19" i="45"/>
  <c r="AI19" i="45"/>
  <c r="AJ19" i="45"/>
  <c r="AK19" i="45"/>
  <c r="AL19" i="45"/>
  <c r="AM19" i="45"/>
  <c r="U20" i="45"/>
  <c r="V20" i="45"/>
  <c r="W20" i="45"/>
  <c r="X20" i="45"/>
  <c r="Y20" i="45"/>
  <c r="Z20" i="45"/>
  <c r="AA20" i="45"/>
  <c r="AB20" i="45"/>
  <c r="AC20" i="45"/>
  <c r="AD20" i="45"/>
  <c r="AE20" i="45"/>
  <c r="AF20" i="45"/>
  <c r="AG20" i="45"/>
  <c r="AH20" i="45"/>
  <c r="AI20" i="45"/>
  <c r="AJ20" i="45"/>
  <c r="AK20" i="45"/>
  <c r="AL20" i="45"/>
  <c r="AM20" i="45"/>
  <c r="U21" i="45"/>
  <c r="V21" i="45"/>
  <c r="W21" i="45"/>
  <c r="X21" i="45"/>
  <c r="Y21" i="45"/>
  <c r="Z21" i="45"/>
  <c r="AA21" i="45"/>
  <c r="AB21" i="45"/>
  <c r="AC21" i="45"/>
  <c r="AD21" i="45"/>
  <c r="AE21" i="45"/>
  <c r="AF21" i="45"/>
  <c r="AG21" i="45"/>
  <c r="AH21" i="45"/>
  <c r="AI21" i="45"/>
  <c r="AJ21" i="45"/>
  <c r="AK21" i="45"/>
  <c r="AL21" i="45"/>
  <c r="AM21" i="45"/>
  <c r="U22" i="45"/>
  <c r="V22" i="45"/>
  <c r="W22" i="45"/>
  <c r="X22" i="45"/>
  <c r="Y22" i="45"/>
  <c r="Z22" i="45"/>
  <c r="AA22" i="45"/>
  <c r="AB22" i="45"/>
  <c r="AC22" i="45"/>
  <c r="AD22" i="45"/>
  <c r="AE22" i="45"/>
  <c r="AF22" i="45"/>
  <c r="AG22" i="45"/>
  <c r="AH22" i="45"/>
  <c r="AI22" i="45"/>
  <c r="AJ22" i="45"/>
  <c r="AK22" i="45"/>
  <c r="AL22" i="45"/>
  <c r="AM22" i="45"/>
  <c r="U23" i="45"/>
  <c r="V23" i="45"/>
  <c r="W23" i="45"/>
  <c r="X23" i="45"/>
  <c r="Y23" i="45"/>
  <c r="Z23" i="45"/>
  <c r="AA23" i="45"/>
  <c r="AB23" i="45"/>
  <c r="AC23" i="45"/>
  <c r="AD23" i="45"/>
  <c r="AE23" i="45"/>
  <c r="AF23" i="45"/>
  <c r="AG23" i="45"/>
  <c r="AH23" i="45"/>
  <c r="AI23" i="45"/>
  <c r="AJ23" i="45"/>
  <c r="AK23" i="45"/>
  <c r="AL23" i="45"/>
  <c r="AM23" i="45"/>
  <c r="U24" i="45"/>
  <c r="V24" i="45"/>
  <c r="W24" i="45"/>
  <c r="X24" i="45"/>
  <c r="Y24" i="45"/>
  <c r="Z24" i="45"/>
  <c r="AA24" i="45"/>
  <c r="AB24" i="45"/>
  <c r="AC24" i="45"/>
  <c r="AD24" i="45"/>
  <c r="AE24" i="45"/>
  <c r="AF24" i="45"/>
  <c r="AG24" i="45"/>
  <c r="AH24" i="45"/>
  <c r="AI24" i="45"/>
  <c r="AJ24" i="45"/>
  <c r="AK24" i="45"/>
  <c r="AL24" i="45"/>
  <c r="AM24" i="45"/>
  <c r="U25" i="45"/>
  <c r="V25" i="45"/>
  <c r="W25" i="45"/>
  <c r="X25" i="45"/>
  <c r="Y25" i="45"/>
  <c r="Z25" i="45"/>
  <c r="AA25" i="45"/>
  <c r="AB25" i="45"/>
  <c r="AC25" i="45"/>
  <c r="AD25" i="45"/>
  <c r="AE25" i="45"/>
  <c r="AF25" i="45"/>
  <c r="AG25" i="45"/>
  <c r="AH25" i="45"/>
  <c r="AI25" i="45"/>
  <c r="AJ25" i="45"/>
  <c r="AK25" i="45"/>
  <c r="AL25" i="45"/>
  <c r="AM25" i="45"/>
  <c r="U26" i="45"/>
  <c r="V26" i="45"/>
  <c r="W26" i="45"/>
  <c r="X26" i="45"/>
  <c r="Y26" i="45"/>
  <c r="Z26" i="45"/>
  <c r="AA26" i="45"/>
  <c r="AB26" i="45"/>
  <c r="AC26" i="45"/>
  <c r="AD26" i="45"/>
  <c r="AE26" i="45"/>
  <c r="AF26" i="45"/>
  <c r="AG26" i="45"/>
  <c r="AH26" i="45"/>
  <c r="AI26" i="45"/>
  <c r="AJ26" i="45"/>
  <c r="AK26" i="45"/>
  <c r="AL26" i="45"/>
  <c r="AM26" i="45"/>
  <c r="U27" i="45"/>
  <c r="V27" i="45"/>
  <c r="W27" i="45"/>
  <c r="X27" i="45"/>
  <c r="Y27" i="45"/>
  <c r="Z27" i="45"/>
  <c r="AA27" i="45"/>
  <c r="AB27" i="45"/>
  <c r="AC27" i="45"/>
  <c r="AD27" i="45"/>
  <c r="AE27" i="45"/>
  <c r="AF27" i="45"/>
  <c r="AG27" i="45"/>
  <c r="AH27" i="45"/>
  <c r="AI27" i="45"/>
  <c r="AJ27" i="45"/>
  <c r="AK27" i="45"/>
  <c r="AL27" i="45"/>
  <c r="AM27" i="45"/>
  <c r="U28" i="45"/>
  <c r="V28" i="45"/>
  <c r="W28" i="45"/>
  <c r="X28" i="45"/>
  <c r="Y28" i="45"/>
  <c r="Z28" i="45"/>
  <c r="AA28" i="45"/>
  <c r="AB28" i="45"/>
  <c r="AC28" i="45"/>
  <c r="AD28" i="45"/>
  <c r="AE28" i="45"/>
  <c r="AF28" i="45"/>
  <c r="AG28" i="45"/>
  <c r="AH28" i="45"/>
  <c r="AI28" i="45"/>
  <c r="AJ28" i="45"/>
  <c r="AK28" i="45"/>
  <c r="AL28" i="45"/>
  <c r="AM28" i="45"/>
  <c r="U29" i="45"/>
  <c r="V29" i="45"/>
  <c r="W29" i="45"/>
  <c r="X29" i="45"/>
  <c r="Y29" i="45"/>
  <c r="Z29" i="45"/>
  <c r="AA29" i="45"/>
  <c r="AB29" i="45"/>
  <c r="AC29" i="45"/>
  <c r="AD29" i="45"/>
  <c r="AE29" i="45"/>
  <c r="AF29" i="45"/>
  <c r="AG29" i="45"/>
  <c r="AH29" i="45"/>
  <c r="AI29" i="45"/>
  <c r="AJ29" i="45"/>
  <c r="AK29" i="45"/>
  <c r="AL29" i="45"/>
  <c r="AM29" i="45"/>
  <c r="U30" i="45"/>
  <c r="V30" i="45"/>
  <c r="W30" i="45"/>
  <c r="X30" i="45"/>
  <c r="Y30" i="45"/>
  <c r="Z30" i="45"/>
  <c r="AA30" i="45"/>
  <c r="AB30" i="45"/>
  <c r="AC30" i="45"/>
  <c r="AD30" i="45"/>
  <c r="AE30" i="45"/>
  <c r="AF30" i="45"/>
  <c r="AG30" i="45"/>
  <c r="AH30" i="45"/>
  <c r="AI30" i="45"/>
  <c r="AJ30" i="45"/>
  <c r="AK30" i="45"/>
  <c r="AL30" i="45"/>
  <c r="AM30" i="45"/>
  <c r="U31" i="45"/>
  <c r="V31" i="45"/>
  <c r="W31" i="45"/>
  <c r="X31" i="45"/>
  <c r="Y31" i="45"/>
  <c r="Z31" i="45"/>
  <c r="AA31" i="45"/>
  <c r="AB31" i="45"/>
  <c r="AC31" i="45"/>
  <c r="AD31" i="45"/>
  <c r="AE31" i="45"/>
  <c r="AF31" i="45"/>
  <c r="AG31" i="45"/>
  <c r="AH31" i="45"/>
  <c r="AI31" i="45"/>
  <c r="AJ31" i="45"/>
  <c r="AK31" i="45"/>
  <c r="AL31" i="45"/>
  <c r="AM31" i="45"/>
  <c r="U32" i="45"/>
  <c r="V32" i="45"/>
  <c r="W32" i="45"/>
  <c r="X32" i="45"/>
  <c r="Y32" i="45"/>
  <c r="Z32" i="45"/>
  <c r="AA32" i="45"/>
  <c r="AB32" i="45"/>
  <c r="AC32" i="45"/>
  <c r="AD32" i="45"/>
  <c r="AE32" i="45"/>
  <c r="AF32" i="45"/>
  <c r="AG32" i="45"/>
  <c r="AH32" i="45"/>
  <c r="AI32" i="45"/>
  <c r="AJ32" i="45"/>
  <c r="AK32" i="45"/>
  <c r="AL32" i="45"/>
  <c r="AM32" i="45"/>
  <c r="U33" i="45"/>
  <c r="V33" i="45"/>
  <c r="W33" i="45"/>
  <c r="X33" i="45"/>
  <c r="Y33" i="45"/>
  <c r="Z33" i="45"/>
  <c r="AA33" i="45"/>
  <c r="AB33" i="45"/>
  <c r="AC33" i="45"/>
  <c r="AD33" i="45"/>
  <c r="AE33" i="45"/>
  <c r="AF33" i="45"/>
  <c r="AG33" i="45"/>
  <c r="AH33" i="45"/>
  <c r="AI33" i="45"/>
  <c r="AJ33" i="45"/>
  <c r="AK33" i="45"/>
  <c r="AL33" i="45"/>
  <c r="AM33" i="45"/>
  <c r="U34" i="45"/>
  <c r="V34" i="45"/>
  <c r="W34" i="45"/>
  <c r="X34" i="45"/>
  <c r="Y34" i="45"/>
  <c r="Z34" i="45"/>
  <c r="AA34" i="45"/>
  <c r="AB34" i="45"/>
  <c r="AC34" i="45"/>
  <c r="AD34" i="45"/>
  <c r="AE34" i="45"/>
  <c r="AF34" i="45"/>
  <c r="AG34" i="45"/>
  <c r="AH34" i="45"/>
  <c r="AI34" i="45"/>
  <c r="AJ34" i="45"/>
  <c r="AK34" i="45"/>
  <c r="AL34" i="45"/>
  <c r="AM34" i="45"/>
  <c r="U5" i="45"/>
  <c r="V5" i="45"/>
  <c r="W5" i="45"/>
  <c r="X5" i="45"/>
  <c r="Y5" i="45"/>
  <c r="Z5" i="45"/>
  <c r="AA5" i="45"/>
  <c r="AB5" i="45"/>
  <c r="AC5" i="45"/>
  <c r="AD5" i="45"/>
  <c r="AE5" i="45"/>
  <c r="AF5" i="45"/>
  <c r="AG5" i="45"/>
  <c r="AH5" i="45"/>
  <c r="AI5" i="45"/>
  <c r="AJ5" i="45"/>
  <c r="AK5" i="45"/>
  <c r="AL5" i="45"/>
  <c r="AM5" i="45"/>
  <c r="AM4" i="45"/>
  <c r="AL4" i="45"/>
  <c r="AK4" i="45"/>
  <c r="AJ4" i="45"/>
  <c r="AI4" i="45"/>
  <c r="AH4" i="45"/>
  <c r="AG4" i="45"/>
  <c r="AF4" i="45"/>
  <c r="AE4" i="45"/>
  <c r="AD4" i="45"/>
  <c r="AC4" i="45"/>
  <c r="AB4" i="45"/>
  <c r="AA4" i="45"/>
  <c r="Z4" i="45"/>
  <c r="Y4" i="45"/>
  <c r="X4" i="45"/>
  <c r="W4" i="45"/>
  <c r="V4" i="45"/>
  <c r="U4" i="45"/>
  <c r="S4" i="45"/>
  <c r="R4" i="45"/>
  <c r="P4" i="45"/>
  <c r="O4" i="45"/>
  <c r="N4" i="45"/>
  <c r="M4" i="45"/>
  <c r="L4" i="45"/>
  <c r="K4" i="45"/>
  <c r="J4" i="45"/>
  <c r="I4" i="45"/>
  <c r="H4" i="45"/>
  <c r="G4" i="45"/>
  <c r="F4" i="45"/>
  <c r="E4" i="45"/>
  <c r="A45" i="42"/>
  <c r="T34" i="45"/>
  <c r="T5" i="45"/>
  <c r="T6" i="45"/>
  <c r="T14" i="45"/>
  <c r="T15" i="45"/>
  <c r="T16" i="45"/>
  <c r="T17" i="45"/>
  <c r="T18" i="45"/>
  <c r="T19" i="45"/>
  <c r="T20" i="45"/>
  <c r="T21" i="45"/>
  <c r="T22" i="45"/>
  <c r="T23" i="45"/>
  <c r="T24" i="45"/>
  <c r="T25" i="45"/>
  <c r="T26" i="45"/>
  <c r="T27" i="45"/>
  <c r="T28" i="45"/>
  <c r="T29" i="45"/>
  <c r="T30" i="45"/>
  <c r="T31" i="45"/>
  <c r="T32" i="45"/>
  <c r="T33" i="45"/>
  <c r="T4" i="45"/>
  <c r="Q6" i="45"/>
  <c r="Q14" i="45"/>
  <c r="Q15" i="45"/>
  <c r="Q16" i="45"/>
  <c r="Q17" i="45"/>
  <c r="Q18" i="45"/>
  <c r="Q19" i="45"/>
  <c r="Q20" i="45"/>
  <c r="Q21" i="45"/>
  <c r="Q22" i="45"/>
  <c r="Q23" i="45"/>
  <c r="Q24" i="45"/>
  <c r="Q25" i="45"/>
  <c r="Q26" i="45"/>
  <c r="Q27" i="45"/>
  <c r="Q28" i="45"/>
  <c r="Q29" i="45"/>
  <c r="Q30" i="45"/>
  <c r="Q31" i="45"/>
  <c r="Q32" i="45"/>
  <c r="Q33" i="45"/>
  <c r="Q34" i="45"/>
  <c r="Q5" i="45"/>
  <c r="Q4" i="45"/>
  <c r="Q35" i="45" s="1"/>
  <c r="A45" i="40"/>
  <c r="D6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5" i="45"/>
  <c r="D4" i="45"/>
  <c r="D35" i="45" s="1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AN2" i="45"/>
  <c r="P9" i="1"/>
  <c r="C5" i="45" s="1"/>
  <c r="P10" i="1"/>
  <c r="C6" i="45" s="1"/>
  <c r="P11" i="1"/>
  <c r="C7" i="45" s="1"/>
  <c r="P12" i="1"/>
  <c r="C8" i="45" s="1"/>
  <c r="P13" i="1"/>
  <c r="C9" i="45" s="1"/>
  <c r="P14" i="1"/>
  <c r="C10" i="45" s="1"/>
  <c r="P15" i="1"/>
  <c r="C11" i="45" s="1"/>
  <c r="P16" i="1"/>
  <c r="C12" i="45" s="1"/>
  <c r="P17" i="1"/>
  <c r="C13" i="45" s="1"/>
  <c r="P18" i="1"/>
  <c r="C14" i="45" s="1"/>
  <c r="P19" i="1"/>
  <c r="C15" i="45" s="1"/>
  <c r="P20" i="1"/>
  <c r="C16" i="45" s="1"/>
  <c r="P21" i="1"/>
  <c r="C17" i="45" s="1"/>
  <c r="P22" i="1"/>
  <c r="C18" i="45" s="1"/>
  <c r="P23" i="1"/>
  <c r="C19" i="45" s="1"/>
  <c r="P24" i="1"/>
  <c r="C20" i="45" s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8" i="1"/>
  <c r="C4" i="45" s="1"/>
  <c r="B34" i="45"/>
  <c r="B33" i="45" s="1"/>
  <c r="B32" i="45" s="1"/>
  <c r="B31" i="45" s="1"/>
  <c r="B30" i="45" s="1"/>
  <c r="B29" i="45" s="1"/>
  <c r="B28" i="45" s="1"/>
  <c r="B27" i="45" s="1"/>
  <c r="B26" i="45" s="1"/>
  <c r="B25" i="45" s="1"/>
  <c r="B24" i="45" s="1"/>
  <c r="B23" i="45" s="1"/>
  <c r="B22" i="45" s="1"/>
  <c r="B21" i="45" s="1"/>
  <c r="B20" i="45" s="1"/>
  <c r="B19" i="45" s="1"/>
  <c r="B18" i="45" s="1"/>
  <c r="B17" i="45" s="1"/>
  <c r="B16" i="45" s="1"/>
  <c r="B15" i="45" s="1"/>
  <c r="B14" i="45" s="1"/>
  <c r="B13" i="45" s="1"/>
  <c r="B12" i="45" s="1"/>
  <c r="B11" i="45" s="1"/>
  <c r="B10" i="45" s="1"/>
  <c r="B9" i="45" s="1"/>
  <c r="B8" i="45" s="1"/>
  <c r="B7" i="45" s="1"/>
  <c r="B6" i="45" s="1"/>
  <c r="B5" i="45" s="1"/>
  <c r="B4" i="45" s="1"/>
  <c r="D2" i="45"/>
  <c r="E2" i="45" s="1"/>
  <c r="F2" i="45" s="1"/>
  <c r="G2" i="45" s="1"/>
  <c r="H2" i="45" s="1"/>
  <c r="I2" i="45" s="1"/>
  <c r="J2" i="45" s="1"/>
  <c r="K2" i="45" s="1"/>
  <c r="L2" i="45" s="1"/>
  <c r="M2" i="45" s="1"/>
  <c r="N2" i="45" s="1"/>
  <c r="O2" i="45" s="1"/>
  <c r="P2" i="45" s="1"/>
  <c r="Q2" i="45" s="1"/>
  <c r="R2" i="45" s="1"/>
  <c r="S2" i="45" s="1"/>
  <c r="T2" i="45" s="1"/>
  <c r="U2" i="45" s="1"/>
  <c r="V2" i="45" s="1"/>
  <c r="W2" i="45" s="1"/>
  <c r="X2" i="45" s="1"/>
  <c r="Y2" i="45" s="1"/>
  <c r="Z2" i="45" s="1"/>
  <c r="AA2" i="45" s="1"/>
  <c r="AB2" i="45" s="1"/>
  <c r="AC2" i="45" s="1"/>
  <c r="AD2" i="45" s="1"/>
  <c r="AE2" i="45" s="1"/>
  <c r="AF2" i="45" s="1"/>
  <c r="AG2" i="45" s="1"/>
  <c r="AH2" i="45" s="1"/>
  <c r="AI2" i="45" s="1"/>
  <c r="AJ2" i="45" s="1"/>
  <c r="AK2" i="45" s="1"/>
  <c r="AL2" i="45" s="1"/>
  <c r="AM2" i="45" s="1"/>
  <c r="K35" i="45" l="1"/>
  <c r="G35" i="45"/>
  <c r="H35" i="45"/>
  <c r="T35" i="45"/>
  <c r="E35" i="45"/>
  <c r="O35" i="45"/>
  <c r="AJ35" i="45"/>
  <c r="W35" i="45"/>
  <c r="P35" i="45"/>
  <c r="Y35" i="45"/>
  <c r="AF35" i="45"/>
  <c r="AG35" i="45"/>
  <c r="S35" i="45"/>
  <c r="C35" i="45"/>
  <c r="AD4" i="36"/>
  <c r="U6" i="24"/>
  <c r="AB4" i="36" s="1"/>
  <c r="U6" i="43"/>
  <c r="AM4" i="36" s="1"/>
  <c r="U6" i="34"/>
  <c r="N4" i="36" s="1"/>
  <c r="U6" i="33"/>
  <c r="E4" i="36" s="1"/>
  <c r="U6" i="31"/>
  <c r="O4" i="36" s="1"/>
  <c r="U6" i="30"/>
  <c r="U6" i="29"/>
  <c r="U4" i="36" s="1"/>
  <c r="U6" i="28"/>
  <c r="H4" i="36" s="1"/>
  <c r="U6" i="27"/>
  <c r="Z4" i="36" s="1"/>
  <c r="U6" i="25"/>
  <c r="I4" i="36" s="1"/>
  <c r="U6" i="23"/>
  <c r="AJ4" i="36" s="1"/>
  <c r="U6" i="22"/>
  <c r="X4" i="36" s="1"/>
  <c r="U6" i="21"/>
  <c r="R4" i="36" s="1"/>
  <c r="U6" i="20"/>
  <c r="AK4" i="36" s="1"/>
  <c r="U6" i="19"/>
  <c r="AH4" i="36" s="1"/>
  <c r="U6" i="18"/>
  <c r="M4" i="36" s="1"/>
  <c r="U6" i="17"/>
  <c r="AL4" i="36" s="1"/>
  <c r="U6" i="32"/>
  <c r="G4" i="36" s="1"/>
  <c r="U6" i="16"/>
  <c r="AE4" i="36" s="1"/>
  <c r="U6" i="15"/>
  <c r="L4" i="36" s="1"/>
  <c r="U6" i="14"/>
  <c r="W4" i="36" s="1"/>
  <c r="U6" i="13"/>
  <c r="AA4" i="36" s="1"/>
  <c r="U6" i="11"/>
  <c r="AI4" i="36" s="1"/>
  <c r="U6" i="10"/>
  <c r="AC4" i="36" s="1"/>
  <c r="U6" i="9"/>
  <c r="P4" i="36" s="1"/>
  <c r="U6" i="8"/>
  <c r="V4" i="36" s="1"/>
  <c r="U6" i="12"/>
  <c r="F4" i="36" s="1"/>
  <c r="U6" i="7"/>
  <c r="Y4" i="36" s="1"/>
  <c r="U6" i="5"/>
  <c r="J4" i="36" s="1"/>
  <c r="U6" i="4"/>
  <c r="AF4" i="36" s="1"/>
  <c r="U6" i="3"/>
  <c r="AG4" i="36" s="1"/>
  <c r="U6" i="26"/>
  <c r="S4" i="36" s="1"/>
  <c r="U6" i="6"/>
  <c r="K4" i="36" s="1"/>
  <c r="N8" i="1"/>
  <c r="C4" i="36" s="1"/>
  <c r="N10" i="1" l="1"/>
  <c r="U7" i="3" l="1"/>
  <c r="U8" i="3"/>
  <c r="U9" i="3"/>
  <c r="U10" i="3"/>
  <c r="U11" i="3"/>
  <c r="U12" i="3"/>
  <c r="U13" i="3"/>
  <c r="U14" i="3"/>
  <c r="U15" i="3"/>
  <c r="Y7" i="34" l="1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7" i="33"/>
  <c r="Y8" i="33"/>
  <c r="Y9" i="33"/>
  <c r="Y10" i="33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8" i="43"/>
  <c r="Y9" i="43"/>
  <c r="Y10" i="43"/>
  <c r="Y11" i="43"/>
  <c r="Y12" i="43"/>
  <c r="Y13" i="43"/>
  <c r="Y14" i="43"/>
  <c r="Y15" i="43"/>
  <c r="Y16" i="43"/>
  <c r="Y17" i="43"/>
  <c r="Y18" i="43"/>
  <c r="Y19" i="43"/>
  <c r="Y20" i="43"/>
  <c r="Y21" i="43"/>
  <c r="Y22" i="43"/>
  <c r="Y23" i="43"/>
  <c r="Y24" i="43"/>
  <c r="Y25" i="43"/>
  <c r="Y26" i="43"/>
  <c r="Y27" i="43"/>
  <c r="Y28" i="43"/>
  <c r="Y29" i="43"/>
  <c r="Y30" i="43"/>
  <c r="Y31" i="43"/>
  <c r="Y32" i="43"/>
  <c r="Y33" i="43"/>
  <c r="Y34" i="43"/>
  <c r="Y35" i="43"/>
  <c r="Y36" i="43"/>
  <c r="Y7" i="31"/>
  <c r="Y8" i="31"/>
  <c r="Y9" i="31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5" i="31"/>
  <c r="Y26" i="31"/>
  <c r="Y27" i="31"/>
  <c r="Y28" i="31"/>
  <c r="Y29" i="31"/>
  <c r="Y30" i="31"/>
  <c r="Y31" i="31"/>
  <c r="Y32" i="31"/>
  <c r="Y33" i="31"/>
  <c r="Y34" i="31"/>
  <c r="Y35" i="31"/>
  <c r="Y36" i="31"/>
  <c r="Y7" i="30"/>
  <c r="Y8" i="30"/>
  <c r="Y9" i="30"/>
  <c r="Y10" i="30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30" i="30"/>
  <c r="Y31" i="30"/>
  <c r="Y32" i="30"/>
  <c r="Y33" i="30"/>
  <c r="Y34" i="30"/>
  <c r="Y35" i="30"/>
  <c r="Y36" i="30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36" i="29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7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21" i="23"/>
  <c r="Y22" i="23"/>
  <c r="Y23" i="23"/>
  <c r="Y24" i="23"/>
  <c r="Y25" i="23"/>
  <c r="Y26" i="23"/>
  <c r="Y27" i="23"/>
  <c r="Y28" i="23"/>
  <c r="Y29" i="23"/>
  <c r="Y30" i="23"/>
  <c r="Y31" i="23"/>
  <c r="Y32" i="23"/>
  <c r="Y33" i="23"/>
  <c r="Y34" i="23"/>
  <c r="Y35" i="23"/>
  <c r="Y36" i="23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7" i="18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7" i="32"/>
  <c r="Y8" i="32"/>
  <c r="Y9" i="32"/>
  <c r="Y10" i="32"/>
  <c r="Y11" i="32"/>
  <c r="Y12" i="32"/>
  <c r="Y13" i="32"/>
  <c r="Y14" i="32"/>
  <c r="Y15" i="32"/>
  <c r="Y16" i="32"/>
  <c r="Y17" i="32"/>
  <c r="Y18" i="32"/>
  <c r="Y19" i="32"/>
  <c r="Y20" i="32"/>
  <c r="Y21" i="32"/>
  <c r="Y22" i="32"/>
  <c r="Y23" i="32"/>
  <c r="Y24" i="32"/>
  <c r="Y25" i="32"/>
  <c r="Y26" i="32"/>
  <c r="Y27" i="32"/>
  <c r="Y28" i="32"/>
  <c r="Y29" i="32"/>
  <c r="Y30" i="32"/>
  <c r="Y31" i="32"/>
  <c r="Y32" i="32"/>
  <c r="Y33" i="32"/>
  <c r="Y34" i="32"/>
  <c r="Y35" i="32"/>
  <c r="Y36" i="32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B34" i="44" l="1"/>
  <c r="B33" i="44" s="1"/>
  <c r="B32" i="44" s="1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O24" i="44"/>
  <c r="O21" i="44"/>
  <c r="O34" i="44"/>
  <c r="O33" i="44"/>
  <c r="O32" i="44"/>
  <c r="O31" i="44"/>
  <c r="O30" i="44"/>
  <c r="O29" i="44"/>
  <c r="O28" i="44"/>
  <c r="O27" i="44"/>
  <c r="O26" i="44"/>
  <c r="O25" i="44"/>
  <c r="O23" i="44"/>
  <c r="O6" i="44"/>
  <c r="O7" i="44"/>
  <c r="O8" i="44"/>
  <c r="O9" i="44"/>
  <c r="O10" i="44"/>
  <c r="O11" i="44"/>
  <c r="O12" i="44"/>
  <c r="O13" i="44"/>
  <c r="O14" i="44"/>
  <c r="O15" i="44"/>
  <c r="O16" i="44"/>
  <c r="O17" i="44"/>
  <c r="O18" i="44"/>
  <c r="O19" i="44"/>
  <c r="O20" i="44"/>
  <c r="O22" i="44"/>
  <c r="O5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U7" i="44"/>
  <c r="V7" i="44"/>
  <c r="W7" i="44"/>
  <c r="X7" i="44"/>
  <c r="Y7" i="44"/>
  <c r="Z7" i="44"/>
  <c r="AA7" i="44"/>
  <c r="AB7" i="44"/>
  <c r="AC7" i="44"/>
  <c r="AD7" i="44"/>
  <c r="AE7" i="44"/>
  <c r="AF7" i="44"/>
  <c r="AG7" i="44"/>
  <c r="AH7" i="44"/>
  <c r="AI7" i="44"/>
  <c r="AJ7" i="44"/>
  <c r="AK7" i="44"/>
  <c r="AL7" i="44"/>
  <c r="AM7" i="44"/>
  <c r="U8" i="44"/>
  <c r="V8" i="44"/>
  <c r="W8" i="44"/>
  <c r="X8" i="44"/>
  <c r="Y8" i="44"/>
  <c r="Z8" i="44"/>
  <c r="AA8" i="44"/>
  <c r="AB8" i="44"/>
  <c r="AC8" i="44"/>
  <c r="AD8" i="44"/>
  <c r="AE8" i="44"/>
  <c r="AF8" i="44"/>
  <c r="AG8" i="44"/>
  <c r="AH8" i="44"/>
  <c r="AI8" i="44"/>
  <c r="AJ8" i="44"/>
  <c r="AK8" i="44"/>
  <c r="AL8" i="44"/>
  <c r="AM8" i="44"/>
  <c r="U9" i="44"/>
  <c r="V9" i="44"/>
  <c r="W9" i="44"/>
  <c r="X9" i="44"/>
  <c r="Y9" i="44"/>
  <c r="Z9" i="44"/>
  <c r="AA9" i="44"/>
  <c r="AB9" i="44"/>
  <c r="AC9" i="44"/>
  <c r="AD9" i="44"/>
  <c r="AE9" i="44"/>
  <c r="AF9" i="44"/>
  <c r="AG9" i="44"/>
  <c r="AH9" i="44"/>
  <c r="AI9" i="44"/>
  <c r="AJ9" i="44"/>
  <c r="AK9" i="44"/>
  <c r="AL9" i="44"/>
  <c r="AM9" i="44"/>
  <c r="U10" i="44"/>
  <c r="V10" i="44"/>
  <c r="W10" i="44"/>
  <c r="X10" i="44"/>
  <c r="Y10" i="44"/>
  <c r="Z10" i="44"/>
  <c r="AA10" i="44"/>
  <c r="AB10" i="44"/>
  <c r="AC10" i="44"/>
  <c r="AD10" i="44"/>
  <c r="AE10" i="44"/>
  <c r="AF10" i="44"/>
  <c r="AG10" i="44"/>
  <c r="AH10" i="44"/>
  <c r="AI10" i="44"/>
  <c r="AJ10" i="44"/>
  <c r="AK10" i="44"/>
  <c r="AL10" i="44"/>
  <c r="AM10" i="44"/>
  <c r="U11" i="44"/>
  <c r="V11" i="44"/>
  <c r="W11" i="44"/>
  <c r="X11" i="44"/>
  <c r="Y11" i="44"/>
  <c r="Z11" i="44"/>
  <c r="AA11" i="44"/>
  <c r="AB11" i="44"/>
  <c r="AC11" i="44"/>
  <c r="AD11" i="44"/>
  <c r="AE11" i="44"/>
  <c r="AF11" i="44"/>
  <c r="AG11" i="44"/>
  <c r="AH11" i="44"/>
  <c r="AI11" i="44"/>
  <c r="AJ11" i="44"/>
  <c r="AK11" i="44"/>
  <c r="AL11" i="44"/>
  <c r="AM11" i="44"/>
  <c r="U12" i="44"/>
  <c r="V12" i="44"/>
  <c r="W12" i="44"/>
  <c r="X12" i="44"/>
  <c r="Y12" i="44"/>
  <c r="Z12" i="44"/>
  <c r="AA12" i="44"/>
  <c r="AB12" i="44"/>
  <c r="AC12" i="44"/>
  <c r="AD12" i="44"/>
  <c r="AE12" i="44"/>
  <c r="AF12" i="44"/>
  <c r="AG12" i="44"/>
  <c r="AH12" i="44"/>
  <c r="AI12" i="44"/>
  <c r="AJ12" i="44"/>
  <c r="AK12" i="44"/>
  <c r="AL12" i="44"/>
  <c r="AM12" i="44"/>
  <c r="U13" i="44"/>
  <c r="V13" i="44"/>
  <c r="W13" i="44"/>
  <c r="X13" i="44"/>
  <c r="Y13" i="44"/>
  <c r="Z13" i="44"/>
  <c r="AA13" i="44"/>
  <c r="AB13" i="44"/>
  <c r="AC13" i="44"/>
  <c r="AD13" i="44"/>
  <c r="AE13" i="44"/>
  <c r="AF13" i="44"/>
  <c r="AG13" i="44"/>
  <c r="AH13" i="44"/>
  <c r="AI13" i="44"/>
  <c r="AJ13" i="44"/>
  <c r="AK13" i="44"/>
  <c r="AL13" i="44"/>
  <c r="AM13" i="44"/>
  <c r="U14" i="44"/>
  <c r="V14" i="44"/>
  <c r="W14" i="44"/>
  <c r="X14" i="44"/>
  <c r="Y14" i="44"/>
  <c r="Z14" i="44"/>
  <c r="AA14" i="44"/>
  <c r="AB14" i="44"/>
  <c r="AC14" i="44"/>
  <c r="AD14" i="44"/>
  <c r="AE14" i="44"/>
  <c r="AF14" i="44"/>
  <c r="AG14" i="44"/>
  <c r="AH14" i="44"/>
  <c r="AI14" i="44"/>
  <c r="AJ14" i="44"/>
  <c r="AK14" i="44"/>
  <c r="AL14" i="44"/>
  <c r="AM14" i="44"/>
  <c r="U15" i="44"/>
  <c r="V15" i="44"/>
  <c r="W15" i="44"/>
  <c r="X15" i="44"/>
  <c r="Y15" i="44"/>
  <c r="Z15" i="44"/>
  <c r="AA15" i="44"/>
  <c r="AB15" i="44"/>
  <c r="AC15" i="44"/>
  <c r="AD15" i="44"/>
  <c r="AE15" i="44"/>
  <c r="AF15" i="44"/>
  <c r="AG15" i="44"/>
  <c r="AH15" i="44"/>
  <c r="AI15" i="44"/>
  <c r="AJ15" i="44"/>
  <c r="AK15" i="44"/>
  <c r="AL15" i="44"/>
  <c r="AM15" i="44"/>
  <c r="U16" i="44"/>
  <c r="V16" i="44"/>
  <c r="W16" i="44"/>
  <c r="X16" i="44"/>
  <c r="Y16" i="44"/>
  <c r="Z16" i="44"/>
  <c r="AA16" i="44"/>
  <c r="AB16" i="44"/>
  <c r="AC16" i="44"/>
  <c r="AD16" i="44"/>
  <c r="AE16" i="44"/>
  <c r="AF16" i="44"/>
  <c r="AG16" i="44"/>
  <c r="AH16" i="44"/>
  <c r="AI16" i="44"/>
  <c r="AJ16" i="44"/>
  <c r="AK16" i="44"/>
  <c r="AL16" i="44"/>
  <c r="AM16" i="44"/>
  <c r="U17" i="44"/>
  <c r="V17" i="44"/>
  <c r="W17" i="44"/>
  <c r="X17" i="44"/>
  <c r="Y17" i="44"/>
  <c r="Z17" i="44"/>
  <c r="AA17" i="44"/>
  <c r="AB17" i="44"/>
  <c r="AC17" i="44"/>
  <c r="AD17" i="44"/>
  <c r="AE17" i="44"/>
  <c r="AF17" i="44"/>
  <c r="AG17" i="44"/>
  <c r="AH17" i="44"/>
  <c r="AI17" i="44"/>
  <c r="AJ17" i="44"/>
  <c r="AK17" i="44"/>
  <c r="AL17" i="44"/>
  <c r="AM17" i="44"/>
  <c r="U18" i="44"/>
  <c r="V18" i="44"/>
  <c r="W18" i="44"/>
  <c r="X18" i="44"/>
  <c r="Y18" i="44"/>
  <c r="Z18" i="44"/>
  <c r="AA18" i="44"/>
  <c r="AB18" i="44"/>
  <c r="AC18" i="44"/>
  <c r="AD18" i="44"/>
  <c r="AE18" i="44"/>
  <c r="AF18" i="44"/>
  <c r="AG18" i="44"/>
  <c r="AH18" i="44"/>
  <c r="AI18" i="44"/>
  <c r="AJ18" i="44"/>
  <c r="AK18" i="44"/>
  <c r="AL18" i="44"/>
  <c r="AM18" i="44"/>
  <c r="U19" i="44"/>
  <c r="V19" i="44"/>
  <c r="W19" i="44"/>
  <c r="X19" i="44"/>
  <c r="Y19" i="44"/>
  <c r="Z19" i="44"/>
  <c r="AA19" i="44"/>
  <c r="AB19" i="44"/>
  <c r="AC19" i="44"/>
  <c r="AD19" i="44"/>
  <c r="AE19" i="44"/>
  <c r="AF19" i="44"/>
  <c r="AG19" i="44"/>
  <c r="AH19" i="44"/>
  <c r="AI19" i="44"/>
  <c r="AJ19" i="44"/>
  <c r="AK19" i="44"/>
  <c r="AL19" i="44"/>
  <c r="AM19" i="44"/>
  <c r="U20" i="44"/>
  <c r="V20" i="44"/>
  <c r="W20" i="44"/>
  <c r="X20" i="44"/>
  <c r="Y20" i="44"/>
  <c r="Z20" i="44"/>
  <c r="AA20" i="44"/>
  <c r="AB20" i="44"/>
  <c r="AC20" i="44"/>
  <c r="AD20" i="44"/>
  <c r="AE20" i="44"/>
  <c r="AF20" i="44"/>
  <c r="AG20" i="44"/>
  <c r="AH20" i="44"/>
  <c r="AI20" i="44"/>
  <c r="AJ20" i="44"/>
  <c r="AK20" i="44"/>
  <c r="AL20" i="44"/>
  <c r="AM20" i="44"/>
  <c r="U21" i="44"/>
  <c r="V21" i="44"/>
  <c r="W21" i="44"/>
  <c r="X21" i="44"/>
  <c r="Y21" i="44"/>
  <c r="Z21" i="44"/>
  <c r="AA21" i="44"/>
  <c r="AB21" i="44"/>
  <c r="AC21" i="44"/>
  <c r="AD21" i="44"/>
  <c r="AE21" i="44"/>
  <c r="AF21" i="44"/>
  <c r="AG21" i="44"/>
  <c r="AH21" i="44"/>
  <c r="AI21" i="44"/>
  <c r="AJ21" i="44"/>
  <c r="AK21" i="44"/>
  <c r="AL21" i="44"/>
  <c r="AM21" i="44"/>
  <c r="U22" i="44"/>
  <c r="V22" i="44"/>
  <c r="W22" i="44"/>
  <c r="X22" i="44"/>
  <c r="Y22" i="44"/>
  <c r="Z22" i="44"/>
  <c r="AA22" i="44"/>
  <c r="AB22" i="44"/>
  <c r="AC22" i="44"/>
  <c r="AD22" i="44"/>
  <c r="AE22" i="44"/>
  <c r="AF22" i="44"/>
  <c r="AG22" i="44"/>
  <c r="AH22" i="44"/>
  <c r="AI22" i="44"/>
  <c r="AJ22" i="44"/>
  <c r="AK22" i="44"/>
  <c r="AL22" i="44"/>
  <c r="AM22" i="44"/>
  <c r="U23" i="44"/>
  <c r="V23" i="44"/>
  <c r="W23" i="44"/>
  <c r="X23" i="44"/>
  <c r="Y23" i="44"/>
  <c r="Z23" i="44"/>
  <c r="AA23" i="44"/>
  <c r="AB23" i="44"/>
  <c r="AC23" i="44"/>
  <c r="AD23" i="44"/>
  <c r="AE23" i="44"/>
  <c r="AF23" i="44"/>
  <c r="AG23" i="44"/>
  <c r="AH23" i="44"/>
  <c r="AI23" i="44"/>
  <c r="AJ23" i="44"/>
  <c r="AK23" i="44"/>
  <c r="AL23" i="44"/>
  <c r="AM23" i="44"/>
  <c r="U24" i="44"/>
  <c r="V24" i="44"/>
  <c r="W24" i="44"/>
  <c r="X24" i="44"/>
  <c r="Y24" i="44"/>
  <c r="Z24" i="44"/>
  <c r="AA24" i="44"/>
  <c r="AB24" i="44"/>
  <c r="AC24" i="44"/>
  <c r="AD24" i="44"/>
  <c r="AE24" i="44"/>
  <c r="AF24" i="44"/>
  <c r="AG24" i="44"/>
  <c r="AH24" i="44"/>
  <c r="AI24" i="44"/>
  <c r="AJ24" i="44"/>
  <c r="AK24" i="44"/>
  <c r="AL24" i="44"/>
  <c r="AM24" i="44"/>
  <c r="U25" i="44"/>
  <c r="V25" i="44"/>
  <c r="W25" i="44"/>
  <c r="X25" i="44"/>
  <c r="Y25" i="44"/>
  <c r="Z25" i="44"/>
  <c r="AA25" i="44"/>
  <c r="AB25" i="44"/>
  <c r="AC25" i="44"/>
  <c r="AD25" i="44"/>
  <c r="AE25" i="44"/>
  <c r="AF25" i="44"/>
  <c r="AG25" i="44"/>
  <c r="AH25" i="44"/>
  <c r="AI25" i="44"/>
  <c r="AJ25" i="44"/>
  <c r="AK25" i="44"/>
  <c r="AL25" i="44"/>
  <c r="AM25" i="44"/>
  <c r="U26" i="44"/>
  <c r="V26" i="44"/>
  <c r="W26" i="44"/>
  <c r="X26" i="44"/>
  <c r="Y26" i="44"/>
  <c r="Z26" i="44"/>
  <c r="AA26" i="44"/>
  <c r="AB26" i="44"/>
  <c r="AC26" i="44"/>
  <c r="AD26" i="44"/>
  <c r="AE26" i="44"/>
  <c r="AF26" i="44"/>
  <c r="AG26" i="44"/>
  <c r="AH26" i="44"/>
  <c r="AI26" i="44"/>
  <c r="AJ26" i="44"/>
  <c r="AK26" i="44"/>
  <c r="AL26" i="44"/>
  <c r="AM26" i="44"/>
  <c r="U27" i="44"/>
  <c r="V27" i="44"/>
  <c r="W27" i="44"/>
  <c r="X27" i="44"/>
  <c r="Y27" i="44"/>
  <c r="Z27" i="44"/>
  <c r="AA27" i="44"/>
  <c r="AB27" i="44"/>
  <c r="AC27" i="44"/>
  <c r="AD27" i="44"/>
  <c r="AE27" i="44"/>
  <c r="AF27" i="44"/>
  <c r="AG27" i="44"/>
  <c r="AH27" i="44"/>
  <c r="AI27" i="44"/>
  <c r="AJ27" i="44"/>
  <c r="AK27" i="44"/>
  <c r="AL27" i="44"/>
  <c r="AM27" i="44"/>
  <c r="U28" i="44"/>
  <c r="V28" i="44"/>
  <c r="W28" i="44"/>
  <c r="X28" i="44"/>
  <c r="Y28" i="44"/>
  <c r="Z28" i="44"/>
  <c r="AA28" i="44"/>
  <c r="AB28" i="44"/>
  <c r="AC28" i="44"/>
  <c r="AD28" i="44"/>
  <c r="AE28" i="44"/>
  <c r="AF28" i="44"/>
  <c r="AG28" i="44"/>
  <c r="AH28" i="44"/>
  <c r="AI28" i="44"/>
  <c r="AJ28" i="44"/>
  <c r="AK28" i="44"/>
  <c r="AL28" i="44"/>
  <c r="AM28" i="44"/>
  <c r="U29" i="44"/>
  <c r="V29" i="44"/>
  <c r="W29" i="44"/>
  <c r="X29" i="44"/>
  <c r="Y29" i="44"/>
  <c r="Z29" i="44"/>
  <c r="AA29" i="44"/>
  <c r="AB29" i="44"/>
  <c r="AC29" i="44"/>
  <c r="AD29" i="44"/>
  <c r="AE29" i="44"/>
  <c r="AF29" i="44"/>
  <c r="AG29" i="44"/>
  <c r="AH29" i="44"/>
  <c r="AI29" i="44"/>
  <c r="AJ29" i="44"/>
  <c r="AK29" i="44"/>
  <c r="AL29" i="44"/>
  <c r="AM29" i="44"/>
  <c r="U30" i="44"/>
  <c r="V30" i="44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AJ30" i="44"/>
  <c r="AK30" i="44"/>
  <c r="AL30" i="44"/>
  <c r="AM30" i="44"/>
  <c r="U31" i="44"/>
  <c r="V31" i="44"/>
  <c r="W31" i="44"/>
  <c r="X31" i="44"/>
  <c r="Y31" i="44"/>
  <c r="Z31" i="44"/>
  <c r="AA31" i="44"/>
  <c r="AB31" i="44"/>
  <c r="AC31" i="44"/>
  <c r="AD31" i="44"/>
  <c r="AE31" i="44"/>
  <c r="AF31" i="44"/>
  <c r="AG31" i="44"/>
  <c r="AH31" i="44"/>
  <c r="AI31" i="44"/>
  <c r="AJ31" i="44"/>
  <c r="AK31" i="44"/>
  <c r="AL31" i="44"/>
  <c r="AM31" i="44"/>
  <c r="U32" i="44"/>
  <c r="V32" i="44"/>
  <c r="W32" i="44"/>
  <c r="X32" i="44"/>
  <c r="Y32" i="44"/>
  <c r="Z32" i="44"/>
  <c r="AA32" i="44"/>
  <c r="AB32" i="44"/>
  <c r="AC32" i="44"/>
  <c r="AD32" i="44"/>
  <c r="AE32" i="44"/>
  <c r="AF32" i="44"/>
  <c r="AG32" i="44"/>
  <c r="AH32" i="44"/>
  <c r="AI32" i="44"/>
  <c r="AJ32" i="44"/>
  <c r="AK32" i="44"/>
  <c r="AL32" i="44"/>
  <c r="AM32" i="44"/>
  <c r="U33" i="44"/>
  <c r="V33" i="44"/>
  <c r="W33" i="44"/>
  <c r="X33" i="44"/>
  <c r="Y33" i="44"/>
  <c r="Z33" i="44"/>
  <c r="AA33" i="44"/>
  <c r="AB33" i="44"/>
  <c r="AC33" i="44"/>
  <c r="AD33" i="44"/>
  <c r="AE33" i="44"/>
  <c r="AF33" i="44"/>
  <c r="AG33" i="44"/>
  <c r="AH33" i="44"/>
  <c r="AI33" i="44"/>
  <c r="AJ33" i="44"/>
  <c r="AK33" i="44"/>
  <c r="AL33" i="44"/>
  <c r="AM33" i="44"/>
  <c r="U34" i="44"/>
  <c r="V34" i="44"/>
  <c r="W34" i="44"/>
  <c r="X34" i="44"/>
  <c r="Y34" i="44"/>
  <c r="Z34" i="44"/>
  <c r="AA34" i="44"/>
  <c r="AB34" i="44"/>
  <c r="AC34" i="44"/>
  <c r="AD34" i="44"/>
  <c r="AE34" i="44"/>
  <c r="AF34" i="44"/>
  <c r="AG34" i="44"/>
  <c r="AH34" i="44"/>
  <c r="AI34" i="44"/>
  <c r="AJ34" i="44"/>
  <c r="AK34" i="44"/>
  <c r="AL34" i="44"/>
  <c r="AM34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E6" i="44"/>
  <c r="F6" i="44"/>
  <c r="G6" i="44"/>
  <c r="H6" i="44"/>
  <c r="I6" i="44"/>
  <c r="J6" i="44"/>
  <c r="K6" i="44"/>
  <c r="L6" i="44"/>
  <c r="M6" i="44"/>
  <c r="N6" i="44"/>
  <c r="P6" i="44"/>
  <c r="R6" i="44"/>
  <c r="S6" i="44"/>
  <c r="E7" i="44"/>
  <c r="F7" i="44"/>
  <c r="G7" i="44"/>
  <c r="H7" i="44"/>
  <c r="I7" i="44"/>
  <c r="J7" i="44"/>
  <c r="K7" i="44"/>
  <c r="L7" i="44"/>
  <c r="M7" i="44"/>
  <c r="N7" i="44"/>
  <c r="P7" i="44"/>
  <c r="R7" i="44"/>
  <c r="S7" i="44"/>
  <c r="E8" i="44"/>
  <c r="F8" i="44"/>
  <c r="G8" i="44"/>
  <c r="H8" i="44"/>
  <c r="I8" i="44"/>
  <c r="J8" i="44"/>
  <c r="K8" i="44"/>
  <c r="L8" i="44"/>
  <c r="M8" i="44"/>
  <c r="N8" i="44"/>
  <c r="P8" i="44"/>
  <c r="R8" i="44"/>
  <c r="S8" i="44"/>
  <c r="E9" i="44"/>
  <c r="F9" i="44"/>
  <c r="G9" i="44"/>
  <c r="H9" i="44"/>
  <c r="I9" i="44"/>
  <c r="J9" i="44"/>
  <c r="K9" i="44"/>
  <c r="L9" i="44"/>
  <c r="M9" i="44"/>
  <c r="N9" i="44"/>
  <c r="P9" i="44"/>
  <c r="R9" i="44"/>
  <c r="S9" i="44"/>
  <c r="E10" i="44"/>
  <c r="F10" i="44"/>
  <c r="G10" i="44"/>
  <c r="H10" i="44"/>
  <c r="I10" i="44"/>
  <c r="J10" i="44"/>
  <c r="K10" i="44"/>
  <c r="L10" i="44"/>
  <c r="M10" i="44"/>
  <c r="N10" i="44"/>
  <c r="P10" i="44"/>
  <c r="R10" i="44"/>
  <c r="S10" i="44"/>
  <c r="E11" i="44"/>
  <c r="F11" i="44"/>
  <c r="G11" i="44"/>
  <c r="H11" i="44"/>
  <c r="I11" i="44"/>
  <c r="J11" i="44"/>
  <c r="K11" i="44"/>
  <c r="L11" i="44"/>
  <c r="M11" i="44"/>
  <c r="N11" i="44"/>
  <c r="P11" i="44"/>
  <c r="R11" i="44"/>
  <c r="S11" i="44"/>
  <c r="E12" i="44"/>
  <c r="F12" i="44"/>
  <c r="G12" i="44"/>
  <c r="H12" i="44"/>
  <c r="I12" i="44"/>
  <c r="J12" i="44"/>
  <c r="K12" i="44"/>
  <c r="L12" i="44"/>
  <c r="M12" i="44"/>
  <c r="N12" i="44"/>
  <c r="P12" i="44"/>
  <c r="R12" i="44"/>
  <c r="S12" i="44"/>
  <c r="E13" i="44"/>
  <c r="F13" i="44"/>
  <c r="G13" i="44"/>
  <c r="H13" i="44"/>
  <c r="I13" i="44"/>
  <c r="J13" i="44"/>
  <c r="K13" i="44"/>
  <c r="L13" i="44"/>
  <c r="M13" i="44"/>
  <c r="N13" i="44"/>
  <c r="P13" i="44"/>
  <c r="R13" i="44"/>
  <c r="S13" i="44"/>
  <c r="E14" i="44"/>
  <c r="F14" i="44"/>
  <c r="G14" i="44"/>
  <c r="H14" i="44"/>
  <c r="I14" i="44"/>
  <c r="J14" i="44"/>
  <c r="K14" i="44"/>
  <c r="L14" i="44"/>
  <c r="M14" i="44"/>
  <c r="N14" i="44"/>
  <c r="P14" i="44"/>
  <c r="R14" i="44"/>
  <c r="S14" i="44"/>
  <c r="E15" i="44"/>
  <c r="F15" i="44"/>
  <c r="G15" i="44"/>
  <c r="H15" i="44"/>
  <c r="I15" i="44"/>
  <c r="J15" i="44"/>
  <c r="K15" i="44"/>
  <c r="L15" i="44"/>
  <c r="M15" i="44"/>
  <c r="N15" i="44"/>
  <c r="P15" i="44"/>
  <c r="R15" i="44"/>
  <c r="S15" i="44"/>
  <c r="E16" i="44"/>
  <c r="F16" i="44"/>
  <c r="G16" i="44"/>
  <c r="H16" i="44"/>
  <c r="I16" i="44"/>
  <c r="J16" i="44"/>
  <c r="K16" i="44"/>
  <c r="L16" i="44"/>
  <c r="M16" i="44"/>
  <c r="N16" i="44"/>
  <c r="P16" i="44"/>
  <c r="R16" i="44"/>
  <c r="S16" i="44"/>
  <c r="E17" i="44"/>
  <c r="F17" i="44"/>
  <c r="G17" i="44"/>
  <c r="H17" i="44"/>
  <c r="I17" i="44"/>
  <c r="J17" i="44"/>
  <c r="K17" i="44"/>
  <c r="L17" i="44"/>
  <c r="M17" i="44"/>
  <c r="N17" i="44"/>
  <c r="P17" i="44"/>
  <c r="R17" i="44"/>
  <c r="S17" i="44"/>
  <c r="E18" i="44"/>
  <c r="F18" i="44"/>
  <c r="G18" i="44"/>
  <c r="H18" i="44"/>
  <c r="I18" i="44"/>
  <c r="J18" i="44"/>
  <c r="K18" i="44"/>
  <c r="L18" i="44"/>
  <c r="M18" i="44"/>
  <c r="N18" i="44"/>
  <c r="P18" i="44"/>
  <c r="R18" i="44"/>
  <c r="S18" i="44"/>
  <c r="E19" i="44"/>
  <c r="F19" i="44"/>
  <c r="G19" i="44"/>
  <c r="H19" i="44"/>
  <c r="I19" i="44"/>
  <c r="J19" i="44"/>
  <c r="K19" i="44"/>
  <c r="L19" i="44"/>
  <c r="M19" i="44"/>
  <c r="N19" i="44"/>
  <c r="P19" i="44"/>
  <c r="R19" i="44"/>
  <c r="S19" i="44"/>
  <c r="E20" i="44"/>
  <c r="F20" i="44"/>
  <c r="G20" i="44"/>
  <c r="H20" i="44"/>
  <c r="I20" i="44"/>
  <c r="J20" i="44"/>
  <c r="K20" i="44"/>
  <c r="L20" i="44"/>
  <c r="M20" i="44"/>
  <c r="N20" i="44"/>
  <c r="P20" i="44"/>
  <c r="R20" i="44"/>
  <c r="S20" i="44"/>
  <c r="E21" i="44"/>
  <c r="F21" i="44"/>
  <c r="G21" i="44"/>
  <c r="H21" i="44"/>
  <c r="I21" i="44"/>
  <c r="J21" i="44"/>
  <c r="K21" i="44"/>
  <c r="L21" i="44"/>
  <c r="M21" i="44"/>
  <c r="N21" i="44"/>
  <c r="P21" i="44"/>
  <c r="R21" i="44"/>
  <c r="S21" i="44"/>
  <c r="E22" i="44"/>
  <c r="F22" i="44"/>
  <c r="G22" i="44"/>
  <c r="H22" i="44"/>
  <c r="I22" i="44"/>
  <c r="J22" i="44"/>
  <c r="K22" i="44"/>
  <c r="L22" i="44"/>
  <c r="M22" i="44"/>
  <c r="N22" i="44"/>
  <c r="P22" i="44"/>
  <c r="R22" i="44"/>
  <c r="S22" i="44"/>
  <c r="E23" i="44"/>
  <c r="F23" i="44"/>
  <c r="G23" i="44"/>
  <c r="H23" i="44"/>
  <c r="I23" i="44"/>
  <c r="J23" i="44"/>
  <c r="K23" i="44"/>
  <c r="L23" i="44"/>
  <c r="M23" i="44"/>
  <c r="N23" i="44"/>
  <c r="P23" i="44"/>
  <c r="R23" i="44"/>
  <c r="S23" i="44"/>
  <c r="E24" i="44"/>
  <c r="F24" i="44"/>
  <c r="G24" i="44"/>
  <c r="H24" i="44"/>
  <c r="I24" i="44"/>
  <c r="J24" i="44"/>
  <c r="K24" i="44"/>
  <c r="L24" i="44"/>
  <c r="M24" i="44"/>
  <c r="N24" i="44"/>
  <c r="P24" i="44"/>
  <c r="R24" i="44"/>
  <c r="S24" i="44"/>
  <c r="E25" i="44"/>
  <c r="F25" i="44"/>
  <c r="G25" i="44"/>
  <c r="H25" i="44"/>
  <c r="I25" i="44"/>
  <c r="J25" i="44"/>
  <c r="K25" i="44"/>
  <c r="L25" i="44"/>
  <c r="M25" i="44"/>
  <c r="N25" i="44"/>
  <c r="P25" i="44"/>
  <c r="R25" i="44"/>
  <c r="S25" i="44"/>
  <c r="E26" i="44"/>
  <c r="F26" i="44"/>
  <c r="G26" i="44"/>
  <c r="H26" i="44"/>
  <c r="I26" i="44"/>
  <c r="J26" i="44"/>
  <c r="K26" i="44"/>
  <c r="L26" i="44"/>
  <c r="M26" i="44"/>
  <c r="N26" i="44"/>
  <c r="P26" i="44"/>
  <c r="R26" i="44"/>
  <c r="S26" i="44"/>
  <c r="E27" i="44"/>
  <c r="F27" i="44"/>
  <c r="G27" i="44"/>
  <c r="H27" i="44"/>
  <c r="I27" i="44"/>
  <c r="J27" i="44"/>
  <c r="K27" i="44"/>
  <c r="L27" i="44"/>
  <c r="M27" i="44"/>
  <c r="N27" i="44"/>
  <c r="P27" i="44"/>
  <c r="R27" i="44"/>
  <c r="S27" i="44"/>
  <c r="E28" i="44"/>
  <c r="F28" i="44"/>
  <c r="G28" i="44"/>
  <c r="H28" i="44"/>
  <c r="I28" i="44"/>
  <c r="J28" i="44"/>
  <c r="K28" i="44"/>
  <c r="L28" i="44"/>
  <c r="M28" i="44"/>
  <c r="N28" i="44"/>
  <c r="P28" i="44"/>
  <c r="R28" i="44"/>
  <c r="S28" i="44"/>
  <c r="E29" i="44"/>
  <c r="F29" i="44"/>
  <c r="G29" i="44"/>
  <c r="H29" i="44"/>
  <c r="I29" i="44"/>
  <c r="J29" i="44"/>
  <c r="K29" i="44"/>
  <c r="L29" i="44"/>
  <c r="M29" i="44"/>
  <c r="N29" i="44"/>
  <c r="P29" i="44"/>
  <c r="R29" i="44"/>
  <c r="S29" i="44"/>
  <c r="E30" i="44"/>
  <c r="F30" i="44"/>
  <c r="G30" i="44"/>
  <c r="H30" i="44"/>
  <c r="I30" i="44"/>
  <c r="J30" i="44"/>
  <c r="K30" i="44"/>
  <c r="L30" i="44"/>
  <c r="M30" i="44"/>
  <c r="N30" i="44"/>
  <c r="P30" i="44"/>
  <c r="R30" i="44"/>
  <c r="S30" i="44"/>
  <c r="E31" i="44"/>
  <c r="F31" i="44"/>
  <c r="G31" i="44"/>
  <c r="H31" i="44"/>
  <c r="I31" i="44"/>
  <c r="J31" i="44"/>
  <c r="K31" i="44"/>
  <c r="L31" i="44"/>
  <c r="M31" i="44"/>
  <c r="N31" i="44"/>
  <c r="P31" i="44"/>
  <c r="R31" i="44"/>
  <c r="S31" i="44"/>
  <c r="E32" i="44"/>
  <c r="F32" i="44"/>
  <c r="G32" i="44"/>
  <c r="H32" i="44"/>
  <c r="I32" i="44"/>
  <c r="J32" i="44"/>
  <c r="K32" i="44"/>
  <c r="L32" i="44"/>
  <c r="M32" i="44"/>
  <c r="N32" i="44"/>
  <c r="P32" i="44"/>
  <c r="R32" i="44"/>
  <c r="S32" i="44"/>
  <c r="E33" i="44"/>
  <c r="F33" i="44"/>
  <c r="G33" i="44"/>
  <c r="H33" i="44"/>
  <c r="I33" i="44"/>
  <c r="J33" i="44"/>
  <c r="K33" i="44"/>
  <c r="L33" i="44"/>
  <c r="M33" i="44"/>
  <c r="N33" i="44"/>
  <c r="P33" i="44"/>
  <c r="R33" i="44"/>
  <c r="S33" i="44"/>
  <c r="E34" i="44"/>
  <c r="F34" i="44"/>
  <c r="G34" i="44"/>
  <c r="H34" i="44"/>
  <c r="I34" i="44"/>
  <c r="J34" i="44"/>
  <c r="K34" i="44"/>
  <c r="L34" i="44"/>
  <c r="M34" i="44"/>
  <c r="N34" i="44"/>
  <c r="P34" i="44"/>
  <c r="R34" i="44"/>
  <c r="S34" i="44"/>
  <c r="P5" i="44"/>
  <c r="N5" i="44"/>
  <c r="M5" i="44"/>
  <c r="L5" i="44"/>
  <c r="K5" i="44"/>
  <c r="J5" i="44"/>
  <c r="I5" i="44"/>
  <c r="H5" i="44"/>
  <c r="G5" i="44"/>
  <c r="F5" i="44"/>
  <c r="E5" i="44"/>
  <c r="D35" i="44"/>
  <c r="Q35" i="44"/>
  <c r="T3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D2" i="44"/>
  <c r="E2" i="44" s="1"/>
  <c r="F2" i="44" s="1"/>
  <c r="G2" i="44" s="1"/>
  <c r="H2" i="44" s="1"/>
  <c r="I2" i="44" s="1"/>
  <c r="J2" i="44" s="1"/>
  <c r="K2" i="44" s="1"/>
  <c r="L2" i="44" s="1"/>
  <c r="M2" i="44" s="1"/>
  <c r="N2" i="44" s="1"/>
  <c r="O2" i="44" s="1"/>
  <c r="P2" i="44" s="1"/>
  <c r="Q2" i="44" s="1"/>
  <c r="R2" i="44" s="1"/>
  <c r="S2" i="44" s="1"/>
  <c r="T2" i="44" s="1"/>
  <c r="U2" i="44" s="1"/>
  <c r="V2" i="44" s="1"/>
  <c r="W2" i="44" s="1"/>
  <c r="X2" i="44" s="1"/>
  <c r="Y2" i="44" s="1"/>
  <c r="Z2" i="44" s="1"/>
  <c r="AA2" i="44" s="1"/>
  <c r="AB2" i="44" s="1"/>
  <c r="AC2" i="44" s="1"/>
  <c r="AD2" i="44" s="1"/>
  <c r="AE2" i="44" s="1"/>
  <c r="AF2" i="44" s="1"/>
  <c r="AG2" i="44" s="1"/>
  <c r="AH2" i="44" s="1"/>
  <c r="AI2" i="44" s="1"/>
  <c r="AJ2" i="44" s="1"/>
  <c r="AK2" i="44" s="1"/>
  <c r="AL2" i="44" s="1"/>
  <c r="AM2" i="44" s="1"/>
  <c r="D2" i="36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U35" i="44" l="1"/>
  <c r="R35" i="44"/>
  <c r="AL35" i="44"/>
  <c r="AA35" i="44"/>
  <c r="C35" i="44"/>
  <c r="AB35" i="44"/>
  <c r="G35" i="44"/>
  <c r="AF35" i="44"/>
  <c r="S35" i="44"/>
  <c r="K35" i="44"/>
  <c r="N35" i="44"/>
  <c r="I35" i="44"/>
  <c r="M35" i="44"/>
  <c r="AE35" i="44"/>
  <c r="AC35" i="44"/>
  <c r="P35" i="44"/>
  <c r="F35" i="44"/>
  <c r="J35" i="44"/>
  <c r="AH35" i="44"/>
  <c r="AK35" i="44"/>
  <c r="AM35" i="44"/>
  <c r="AJ35" i="44"/>
  <c r="AD35" i="44"/>
  <c r="E35" i="44"/>
  <c r="H35" i="44"/>
  <c r="X35" i="44"/>
  <c r="L35" i="44"/>
  <c r="W35" i="44"/>
  <c r="Y35" i="44"/>
  <c r="AI35" i="44"/>
  <c r="AG35" i="44"/>
  <c r="V35" i="44"/>
  <c r="Z35" i="44"/>
  <c r="U7" i="43" l="1"/>
  <c r="U7" i="34"/>
  <c r="U7" i="33"/>
  <c r="E5" i="36" s="1"/>
  <c r="U7" i="31"/>
  <c r="U7" i="30"/>
  <c r="U7" i="29"/>
  <c r="U7" i="28"/>
  <c r="H5" i="36" s="1"/>
  <c r="U7" i="27"/>
  <c r="U7" i="26"/>
  <c r="U7" i="25"/>
  <c r="I5" i="36" s="1"/>
  <c r="U7" i="24"/>
  <c r="U7" i="23"/>
  <c r="U7" i="22"/>
  <c r="U7" i="21"/>
  <c r="U7" i="20"/>
  <c r="U7" i="19"/>
  <c r="U7" i="18"/>
  <c r="U7" i="17"/>
  <c r="U7" i="32"/>
  <c r="G5" i="36" s="1"/>
  <c r="U7" i="16"/>
  <c r="U7" i="15"/>
  <c r="U7" i="14"/>
  <c r="U7" i="13"/>
  <c r="U7" i="11"/>
  <c r="U7" i="10"/>
  <c r="U7" i="9"/>
  <c r="U7" i="8"/>
  <c r="U7" i="12"/>
  <c r="F5" i="36" s="1"/>
  <c r="U7" i="6"/>
  <c r="K5" i="36" s="1"/>
  <c r="U7" i="5"/>
  <c r="J5" i="36" s="1"/>
  <c r="U7" i="4"/>
  <c r="U7" i="7"/>
  <c r="U8" i="7" l="1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Y37" i="43" l="1"/>
  <c r="U36" i="43"/>
  <c r="AM34" i="36" s="1"/>
  <c r="U35" i="43"/>
  <c r="AM33" i="36" s="1"/>
  <c r="U34" i="43"/>
  <c r="AM32" i="36" s="1"/>
  <c r="U33" i="43"/>
  <c r="AM31" i="36" s="1"/>
  <c r="U32" i="43"/>
  <c r="AM30" i="36" s="1"/>
  <c r="U31" i="43"/>
  <c r="AM29" i="36" s="1"/>
  <c r="U30" i="43"/>
  <c r="AM28" i="36" s="1"/>
  <c r="U29" i="43"/>
  <c r="AM27" i="36" s="1"/>
  <c r="U28" i="43"/>
  <c r="AM26" i="36" s="1"/>
  <c r="U27" i="43"/>
  <c r="AM25" i="36" s="1"/>
  <c r="U26" i="43"/>
  <c r="AM24" i="36" s="1"/>
  <c r="U25" i="43"/>
  <c r="AM23" i="36" s="1"/>
  <c r="U24" i="43"/>
  <c r="AM22" i="36" s="1"/>
  <c r="U23" i="43"/>
  <c r="AM21" i="36" s="1"/>
  <c r="U22" i="43"/>
  <c r="AM20" i="36" s="1"/>
  <c r="U21" i="43"/>
  <c r="AM19" i="36" s="1"/>
  <c r="U20" i="43"/>
  <c r="AM18" i="36" s="1"/>
  <c r="U19" i="43"/>
  <c r="AM17" i="36" s="1"/>
  <c r="U18" i="43"/>
  <c r="AM16" i="36" s="1"/>
  <c r="U17" i="43"/>
  <c r="AM15" i="36" s="1"/>
  <c r="U16" i="43"/>
  <c r="AM14" i="36" s="1"/>
  <c r="U15" i="43"/>
  <c r="AM13" i="36" s="1"/>
  <c r="U14" i="43"/>
  <c r="AM12" i="36" s="1"/>
  <c r="U13" i="43"/>
  <c r="AM11" i="36" s="1"/>
  <c r="U12" i="43"/>
  <c r="AM10" i="36" s="1"/>
  <c r="U11" i="43"/>
  <c r="AM9" i="36" s="1"/>
  <c r="U10" i="43"/>
  <c r="AM8" i="36" s="1"/>
  <c r="U9" i="43"/>
  <c r="AM7" i="36" s="1"/>
  <c r="U8" i="43"/>
  <c r="AM6" i="36" s="1"/>
  <c r="Y7" i="43"/>
  <c r="AM5" i="36"/>
  <c r="AM35" i="36" l="1"/>
  <c r="A16" i="4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K15" i="42" l="1"/>
  <c r="M15" i="42" s="1"/>
  <c r="G9" i="42"/>
  <c r="K15" i="41"/>
  <c r="M15" i="41" s="1"/>
  <c r="F9" i="41"/>
  <c r="K15" i="40"/>
  <c r="M15" i="40" s="1"/>
  <c r="F9" i="40"/>
  <c r="Q7" i="36" l="1"/>
  <c r="Q5" i="36"/>
  <c r="E15" i="40"/>
  <c r="Q34" i="36" s="1"/>
  <c r="T5" i="36"/>
  <c r="T13" i="36"/>
  <c r="T7" i="36"/>
  <c r="E19" i="42"/>
  <c r="T30" i="36" s="1"/>
  <c r="E23" i="42"/>
  <c r="T26" i="36" s="1"/>
  <c r="E27" i="42"/>
  <c r="T22" i="36" s="1"/>
  <c r="T18" i="36"/>
  <c r="T14" i="36"/>
  <c r="T10" i="36"/>
  <c r="E16" i="42"/>
  <c r="T33" i="36" s="1"/>
  <c r="E20" i="42"/>
  <c r="T29" i="36" s="1"/>
  <c r="E24" i="42"/>
  <c r="T25" i="36" s="1"/>
  <c r="E28" i="42"/>
  <c r="T21" i="36" s="1"/>
  <c r="T17" i="36"/>
  <c r="T9" i="36"/>
  <c r="E15" i="42"/>
  <c r="T34" i="36" s="1"/>
  <c r="E17" i="42"/>
  <c r="T32" i="36" s="1"/>
  <c r="E21" i="42"/>
  <c r="T28" i="36" s="1"/>
  <c r="E25" i="42"/>
  <c r="T24" i="36" s="1"/>
  <c r="T20" i="36"/>
  <c r="T16" i="36"/>
  <c r="T12" i="36"/>
  <c r="T8" i="36"/>
  <c r="E18" i="42"/>
  <c r="T31" i="36" s="1"/>
  <c r="E22" i="42"/>
  <c r="T27" i="36" s="1"/>
  <c r="E26" i="42"/>
  <c r="T23" i="36" s="1"/>
  <c r="T19" i="36"/>
  <c r="T15" i="36"/>
  <c r="T11" i="36"/>
  <c r="D9" i="36"/>
  <c r="D13" i="36"/>
  <c r="D17" i="36"/>
  <c r="D21" i="36"/>
  <c r="D25" i="36"/>
  <c r="E20" i="41"/>
  <c r="D29" i="36" s="1"/>
  <c r="E16" i="41"/>
  <c r="D33" i="36" s="1"/>
  <c r="D10" i="36"/>
  <c r="D14" i="36"/>
  <c r="D18" i="36"/>
  <c r="D22" i="36"/>
  <c r="D26" i="36"/>
  <c r="E19" i="41"/>
  <c r="D30" i="36" s="1"/>
  <c r="D7" i="36"/>
  <c r="D11" i="36"/>
  <c r="D15" i="36"/>
  <c r="D19" i="36"/>
  <c r="D23" i="36"/>
  <c r="D27" i="36"/>
  <c r="E18" i="41"/>
  <c r="D31" i="36" s="1"/>
  <c r="D8" i="36"/>
  <c r="D12" i="36"/>
  <c r="D16" i="36"/>
  <c r="D20" i="36"/>
  <c r="D24" i="36"/>
  <c r="E21" i="41"/>
  <c r="D28" i="36" s="1"/>
  <c r="E17" i="41"/>
  <c r="D32" i="36" s="1"/>
  <c r="E15" i="41"/>
  <c r="D34" i="36" s="1"/>
  <c r="E19" i="40"/>
  <c r="Q30" i="36" s="1"/>
  <c r="E23" i="40"/>
  <c r="Q26" i="36" s="1"/>
  <c r="E27" i="40"/>
  <c r="Q22" i="36" s="1"/>
  <c r="Q18" i="36"/>
  <c r="Q14" i="36"/>
  <c r="Q10" i="36"/>
  <c r="E16" i="40"/>
  <c r="Q33" i="36" s="1"/>
  <c r="E20" i="40"/>
  <c r="Q29" i="36" s="1"/>
  <c r="E24" i="40"/>
  <c r="Q25" i="36" s="1"/>
  <c r="E28" i="40"/>
  <c r="Q21" i="36" s="1"/>
  <c r="Q17" i="36"/>
  <c r="Q13" i="36"/>
  <c r="Q9" i="36"/>
  <c r="E17" i="40"/>
  <c r="Q32" i="36" s="1"/>
  <c r="E21" i="40"/>
  <c r="Q28" i="36" s="1"/>
  <c r="E25" i="40"/>
  <c r="Q24" i="36" s="1"/>
  <c r="Q20" i="36"/>
  <c r="Q16" i="36"/>
  <c r="Q12" i="36"/>
  <c r="Q8" i="36"/>
  <c r="E18" i="40"/>
  <c r="Q31" i="36" s="1"/>
  <c r="E22" i="40"/>
  <c r="Q27" i="36" s="1"/>
  <c r="E26" i="40"/>
  <c r="Q23" i="36" s="1"/>
  <c r="Q19" i="36"/>
  <c r="Q15" i="36"/>
  <c r="Q11" i="36"/>
  <c r="Y37" i="7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Q6" i="36" l="1"/>
  <c r="Q35" i="36" s="1"/>
  <c r="D6" i="36"/>
  <c r="D35" i="36" s="1"/>
  <c r="T6" i="36"/>
  <c r="T35" i="36" s="1"/>
  <c r="Y37" i="34"/>
  <c r="Y37" i="33"/>
  <c r="Y37" i="31"/>
  <c r="Y37" i="30"/>
  <c r="Y37" i="29"/>
  <c r="Y37" i="27"/>
  <c r="Y37" i="25"/>
  <c r="Y37" i="23"/>
  <c r="Y37" i="22"/>
  <c r="Y37" i="21"/>
  <c r="Y37" i="20"/>
  <c r="Y37" i="19"/>
  <c r="Y37" i="18"/>
  <c r="Y37" i="17"/>
  <c r="Y37" i="32"/>
  <c r="Y37" i="16"/>
  <c r="Y37" i="15"/>
  <c r="Y37" i="14"/>
  <c r="Y37" i="12"/>
  <c r="Y37" i="13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37" i="10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37" i="8"/>
  <c r="Y37" i="5"/>
  <c r="AN4" i="36" l="1"/>
  <c r="AP4" i="36" s="1"/>
  <c r="N24" i="1"/>
  <c r="N25" i="1"/>
  <c r="C21" i="36" s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U25" i="26"/>
  <c r="U24" i="21"/>
  <c r="U25" i="9"/>
  <c r="U25" i="6"/>
  <c r="U24" i="4"/>
  <c r="U28" i="33"/>
  <c r="U27" i="33"/>
  <c r="U26" i="33"/>
  <c r="E42" i="1"/>
  <c r="E44" i="1" s="1"/>
  <c r="E45" i="1"/>
  <c r="U8" i="30"/>
  <c r="U17" i="31"/>
  <c r="U16" i="31"/>
  <c r="U15" i="31"/>
  <c r="U14" i="31"/>
  <c r="U13" i="31"/>
  <c r="U12" i="31"/>
  <c r="U11" i="31"/>
  <c r="U10" i="31"/>
  <c r="U9" i="31"/>
  <c r="AO4" i="36" l="1"/>
  <c r="E46" i="1"/>
  <c r="U8" i="26"/>
  <c r="O14" i="36"/>
  <c r="O15" i="36"/>
  <c r="E24" i="36"/>
  <c r="E25" i="36"/>
  <c r="E26" i="36"/>
  <c r="B33" i="36"/>
  <c r="B32" i="36" s="1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0" i="36" l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B21" i="36"/>
  <c r="U26" i="32"/>
  <c r="G24" i="36" s="1"/>
  <c r="U36" i="34"/>
  <c r="N34" i="36" s="1"/>
  <c r="U35" i="34"/>
  <c r="N33" i="36" s="1"/>
  <c r="U34" i="34"/>
  <c r="N32" i="36" s="1"/>
  <c r="U33" i="34"/>
  <c r="N31" i="36" s="1"/>
  <c r="U32" i="34"/>
  <c r="N30" i="36" s="1"/>
  <c r="U31" i="34"/>
  <c r="N29" i="36" s="1"/>
  <c r="U30" i="34"/>
  <c r="N28" i="36" s="1"/>
  <c r="U29" i="34"/>
  <c r="N27" i="36" s="1"/>
  <c r="U28" i="34"/>
  <c r="N26" i="36" s="1"/>
  <c r="U27" i="34"/>
  <c r="N25" i="36" s="1"/>
  <c r="U26" i="34"/>
  <c r="N24" i="36" s="1"/>
  <c r="U25" i="34"/>
  <c r="N23" i="36" s="1"/>
  <c r="U24" i="34"/>
  <c r="N22" i="36" s="1"/>
  <c r="U23" i="34"/>
  <c r="N21" i="36" s="1"/>
  <c r="U22" i="34"/>
  <c r="N20" i="36" s="1"/>
  <c r="U21" i="34"/>
  <c r="N19" i="36" s="1"/>
  <c r="U20" i="34"/>
  <c r="N18" i="36" s="1"/>
  <c r="U19" i="34"/>
  <c r="N17" i="36" s="1"/>
  <c r="U18" i="34"/>
  <c r="N16" i="36" s="1"/>
  <c r="U17" i="34"/>
  <c r="N15" i="36" s="1"/>
  <c r="U16" i="34"/>
  <c r="N14" i="36" s="1"/>
  <c r="U15" i="34"/>
  <c r="N13" i="36" s="1"/>
  <c r="U14" i="34"/>
  <c r="N12" i="36" s="1"/>
  <c r="U13" i="34"/>
  <c r="N11" i="36" s="1"/>
  <c r="U12" i="34"/>
  <c r="N10" i="36" s="1"/>
  <c r="U11" i="34"/>
  <c r="N9" i="36" s="1"/>
  <c r="U10" i="34"/>
  <c r="N8" i="36" s="1"/>
  <c r="U9" i="34"/>
  <c r="N7" i="36" s="1"/>
  <c r="U8" i="34"/>
  <c r="N6" i="36" s="1"/>
  <c r="N5" i="36"/>
  <c r="U36" i="33"/>
  <c r="E34" i="36" s="1"/>
  <c r="U35" i="33"/>
  <c r="E33" i="36" s="1"/>
  <c r="U34" i="33"/>
  <c r="E32" i="36" s="1"/>
  <c r="U33" i="33"/>
  <c r="E31" i="36" s="1"/>
  <c r="U32" i="33"/>
  <c r="E30" i="36" s="1"/>
  <c r="U31" i="33"/>
  <c r="E29" i="36" s="1"/>
  <c r="U30" i="33"/>
  <c r="E28" i="36" s="1"/>
  <c r="U29" i="33"/>
  <c r="E27" i="36" s="1"/>
  <c r="U25" i="33"/>
  <c r="E23" i="36" s="1"/>
  <c r="U24" i="33"/>
  <c r="E22" i="36" s="1"/>
  <c r="U23" i="33"/>
  <c r="E21" i="36" s="1"/>
  <c r="U22" i="33"/>
  <c r="E20" i="36" s="1"/>
  <c r="U21" i="33"/>
  <c r="E19" i="36" s="1"/>
  <c r="U20" i="33"/>
  <c r="E18" i="36" s="1"/>
  <c r="U19" i="33"/>
  <c r="E17" i="36" s="1"/>
  <c r="U18" i="33"/>
  <c r="E16" i="36" s="1"/>
  <c r="U17" i="33"/>
  <c r="E15" i="36" s="1"/>
  <c r="U16" i="33"/>
  <c r="E14" i="36" s="1"/>
  <c r="U15" i="33"/>
  <c r="E13" i="36" s="1"/>
  <c r="U14" i="33"/>
  <c r="E12" i="36" s="1"/>
  <c r="U13" i="33"/>
  <c r="E11" i="36" s="1"/>
  <c r="U12" i="33"/>
  <c r="E10" i="36" s="1"/>
  <c r="U11" i="33"/>
  <c r="E9" i="36" s="1"/>
  <c r="U10" i="33"/>
  <c r="E8" i="36" s="1"/>
  <c r="U9" i="33"/>
  <c r="E7" i="36" s="1"/>
  <c r="U8" i="33"/>
  <c r="E6" i="36" s="1"/>
  <c r="U36" i="32"/>
  <c r="G34" i="36" s="1"/>
  <c r="U35" i="32"/>
  <c r="G33" i="36" s="1"/>
  <c r="U34" i="32"/>
  <c r="G32" i="36" s="1"/>
  <c r="U33" i="32"/>
  <c r="G31" i="36" s="1"/>
  <c r="U32" i="32"/>
  <c r="G30" i="36" s="1"/>
  <c r="U31" i="32"/>
  <c r="G29" i="36" s="1"/>
  <c r="U30" i="32"/>
  <c r="G28" i="36" s="1"/>
  <c r="U29" i="32"/>
  <c r="G27" i="36" s="1"/>
  <c r="U28" i="32"/>
  <c r="G26" i="36" s="1"/>
  <c r="U27" i="32"/>
  <c r="G25" i="36" s="1"/>
  <c r="U25" i="32"/>
  <c r="G23" i="36" s="1"/>
  <c r="U24" i="32"/>
  <c r="G22" i="36" s="1"/>
  <c r="U23" i="32"/>
  <c r="G21" i="36" s="1"/>
  <c r="U22" i="32"/>
  <c r="G20" i="36" s="1"/>
  <c r="U21" i="32"/>
  <c r="G19" i="36" s="1"/>
  <c r="U20" i="32"/>
  <c r="G18" i="36" s="1"/>
  <c r="U19" i="32"/>
  <c r="G17" i="36" s="1"/>
  <c r="U18" i="32"/>
  <c r="G16" i="36" s="1"/>
  <c r="U17" i="32"/>
  <c r="G15" i="36" s="1"/>
  <c r="U16" i="32"/>
  <c r="G14" i="36" s="1"/>
  <c r="U15" i="32"/>
  <c r="G13" i="36" s="1"/>
  <c r="U14" i="32"/>
  <c r="G12" i="36" s="1"/>
  <c r="U13" i="32"/>
  <c r="G11" i="36" s="1"/>
  <c r="U12" i="32"/>
  <c r="G10" i="36" s="1"/>
  <c r="U11" i="32"/>
  <c r="G9" i="36" s="1"/>
  <c r="U10" i="32"/>
  <c r="G8" i="36" s="1"/>
  <c r="U9" i="32"/>
  <c r="G7" i="36" s="1"/>
  <c r="U8" i="32"/>
  <c r="G6" i="36" s="1"/>
  <c r="U36" i="31"/>
  <c r="O34" i="36" s="1"/>
  <c r="U35" i="31"/>
  <c r="O33" i="36" s="1"/>
  <c r="U34" i="31"/>
  <c r="O32" i="36" s="1"/>
  <c r="U33" i="31"/>
  <c r="O31" i="36" s="1"/>
  <c r="U32" i="31"/>
  <c r="O30" i="36" s="1"/>
  <c r="U31" i="31"/>
  <c r="O29" i="36" s="1"/>
  <c r="U30" i="31"/>
  <c r="O28" i="36" s="1"/>
  <c r="U29" i="31"/>
  <c r="O27" i="36" s="1"/>
  <c r="U28" i="31"/>
  <c r="O26" i="36" s="1"/>
  <c r="U27" i="31"/>
  <c r="O25" i="36" s="1"/>
  <c r="U26" i="31"/>
  <c r="O24" i="36" s="1"/>
  <c r="U25" i="31"/>
  <c r="O23" i="36" s="1"/>
  <c r="U24" i="31"/>
  <c r="O22" i="36" s="1"/>
  <c r="U23" i="31"/>
  <c r="O21" i="36" s="1"/>
  <c r="U22" i="31"/>
  <c r="O20" i="36" s="1"/>
  <c r="U21" i="31"/>
  <c r="O19" i="36" s="1"/>
  <c r="U20" i="31"/>
  <c r="O18" i="36" s="1"/>
  <c r="U19" i="31"/>
  <c r="O17" i="36" s="1"/>
  <c r="U18" i="31"/>
  <c r="O16" i="36" s="1"/>
  <c r="O13" i="36"/>
  <c r="O12" i="36"/>
  <c r="O11" i="36"/>
  <c r="O10" i="36"/>
  <c r="O9" i="36"/>
  <c r="O8" i="36"/>
  <c r="O7" i="36"/>
  <c r="U8" i="31"/>
  <c r="O6" i="36" s="1"/>
  <c r="O5" i="36"/>
  <c r="S23" i="36"/>
  <c r="U24" i="26"/>
  <c r="S22" i="36" s="1"/>
  <c r="R22" i="36"/>
  <c r="U30" i="9"/>
  <c r="P28" i="36" s="1"/>
  <c r="U29" i="9"/>
  <c r="P27" i="36" s="1"/>
  <c r="U27" i="9"/>
  <c r="P25" i="36" s="1"/>
  <c r="U26" i="9"/>
  <c r="P24" i="36" s="1"/>
  <c r="P23" i="36"/>
  <c r="U24" i="9"/>
  <c r="P22" i="36" s="1"/>
  <c r="U36" i="30"/>
  <c r="AD34" i="36" s="1"/>
  <c r="U35" i="30"/>
  <c r="AD33" i="36" s="1"/>
  <c r="U34" i="30"/>
  <c r="AD32" i="36" s="1"/>
  <c r="U33" i="30"/>
  <c r="AD31" i="36" s="1"/>
  <c r="U32" i="30"/>
  <c r="AD30" i="36" s="1"/>
  <c r="U31" i="30"/>
  <c r="AD29" i="36" s="1"/>
  <c r="U30" i="30"/>
  <c r="AD28" i="36" s="1"/>
  <c r="U29" i="30"/>
  <c r="AD27" i="36" s="1"/>
  <c r="U28" i="30"/>
  <c r="AD26" i="36" s="1"/>
  <c r="U27" i="30"/>
  <c r="AD25" i="36" s="1"/>
  <c r="U26" i="30"/>
  <c r="AD24" i="36" s="1"/>
  <c r="U25" i="30"/>
  <c r="AD23" i="36" s="1"/>
  <c r="U24" i="30"/>
  <c r="AD22" i="36" s="1"/>
  <c r="U23" i="30"/>
  <c r="AD21" i="36" s="1"/>
  <c r="U22" i="30"/>
  <c r="AD20" i="36" s="1"/>
  <c r="U21" i="30"/>
  <c r="AD19" i="36" s="1"/>
  <c r="U20" i="30"/>
  <c r="AD18" i="36" s="1"/>
  <c r="U19" i="30"/>
  <c r="AD17" i="36" s="1"/>
  <c r="U18" i="30"/>
  <c r="AD16" i="36" s="1"/>
  <c r="U17" i="30"/>
  <c r="AD15" i="36" s="1"/>
  <c r="U16" i="30"/>
  <c r="AD14" i="36" s="1"/>
  <c r="U15" i="30"/>
  <c r="AD13" i="36" s="1"/>
  <c r="U14" i="30"/>
  <c r="AD12" i="36" s="1"/>
  <c r="U13" i="30"/>
  <c r="AD11" i="36" s="1"/>
  <c r="U12" i="30"/>
  <c r="AD10" i="36" s="1"/>
  <c r="U11" i="30"/>
  <c r="AD9" i="36" s="1"/>
  <c r="U10" i="30"/>
  <c r="AD8" i="36" s="1"/>
  <c r="U9" i="30"/>
  <c r="AD7" i="36" s="1"/>
  <c r="AD6" i="36"/>
  <c r="AD5" i="36"/>
  <c r="U36" i="29"/>
  <c r="U34" i="36" s="1"/>
  <c r="U35" i="29"/>
  <c r="U33" i="36" s="1"/>
  <c r="U34" i="29"/>
  <c r="U32" i="36" s="1"/>
  <c r="U33" i="29"/>
  <c r="U31" i="36" s="1"/>
  <c r="U32" i="29"/>
  <c r="U30" i="36" s="1"/>
  <c r="U31" i="29"/>
  <c r="U29" i="36" s="1"/>
  <c r="U30" i="29"/>
  <c r="U28" i="36" s="1"/>
  <c r="U29" i="29"/>
  <c r="U27" i="36" s="1"/>
  <c r="U28" i="29"/>
  <c r="U26" i="36" s="1"/>
  <c r="U27" i="29"/>
  <c r="U25" i="36" s="1"/>
  <c r="U26" i="29"/>
  <c r="U24" i="36" s="1"/>
  <c r="U25" i="29"/>
  <c r="U23" i="36" s="1"/>
  <c r="U24" i="29"/>
  <c r="U22" i="36" s="1"/>
  <c r="U23" i="29"/>
  <c r="U21" i="36" s="1"/>
  <c r="U22" i="29"/>
  <c r="U20" i="36" s="1"/>
  <c r="U21" i="29"/>
  <c r="U19" i="36" s="1"/>
  <c r="U20" i="29"/>
  <c r="U18" i="36" s="1"/>
  <c r="U19" i="29"/>
  <c r="U17" i="36" s="1"/>
  <c r="U18" i="29"/>
  <c r="U16" i="36" s="1"/>
  <c r="U17" i="29"/>
  <c r="U15" i="36" s="1"/>
  <c r="U16" i="29"/>
  <c r="U14" i="36" s="1"/>
  <c r="U15" i="29"/>
  <c r="U13" i="36" s="1"/>
  <c r="U14" i="29"/>
  <c r="U12" i="36" s="1"/>
  <c r="U11" i="29"/>
  <c r="U9" i="36" s="1"/>
  <c r="U10" i="29"/>
  <c r="U8" i="36" s="1"/>
  <c r="U9" i="29"/>
  <c r="U7" i="36" s="1"/>
  <c r="U8" i="29"/>
  <c r="U6" i="36" s="1"/>
  <c r="U5" i="36"/>
  <c r="U36" i="28"/>
  <c r="H34" i="36" s="1"/>
  <c r="U35" i="28"/>
  <c r="H33" i="36" s="1"/>
  <c r="U34" i="28"/>
  <c r="H32" i="36" s="1"/>
  <c r="U33" i="28"/>
  <c r="H31" i="36" s="1"/>
  <c r="U32" i="28"/>
  <c r="H30" i="36" s="1"/>
  <c r="U31" i="28"/>
  <c r="H29" i="36" s="1"/>
  <c r="U30" i="28"/>
  <c r="H28" i="36" s="1"/>
  <c r="U29" i="28"/>
  <c r="H27" i="36" s="1"/>
  <c r="U28" i="28"/>
  <c r="H26" i="36" s="1"/>
  <c r="U27" i="28"/>
  <c r="H25" i="36" s="1"/>
  <c r="U26" i="28"/>
  <c r="H24" i="36" s="1"/>
  <c r="U25" i="28"/>
  <c r="H23" i="36" s="1"/>
  <c r="U24" i="28"/>
  <c r="H22" i="36" s="1"/>
  <c r="U23" i="28"/>
  <c r="H21" i="36" s="1"/>
  <c r="U22" i="28"/>
  <c r="H20" i="36" s="1"/>
  <c r="U21" i="28"/>
  <c r="H19" i="36" s="1"/>
  <c r="U20" i="28"/>
  <c r="H18" i="36" s="1"/>
  <c r="U19" i="28"/>
  <c r="H17" i="36" s="1"/>
  <c r="U18" i="28"/>
  <c r="H16" i="36" s="1"/>
  <c r="U17" i="28"/>
  <c r="H15" i="36" s="1"/>
  <c r="U16" i="28"/>
  <c r="H14" i="36" s="1"/>
  <c r="U15" i="28"/>
  <c r="H13" i="36" s="1"/>
  <c r="U14" i="28"/>
  <c r="H12" i="36" s="1"/>
  <c r="U13" i="28"/>
  <c r="H11" i="36" s="1"/>
  <c r="U12" i="28"/>
  <c r="H10" i="36" s="1"/>
  <c r="U11" i="28"/>
  <c r="H9" i="36" s="1"/>
  <c r="U10" i="28"/>
  <c r="H8" i="36" s="1"/>
  <c r="U9" i="28"/>
  <c r="H7" i="36" s="1"/>
  <c r="U8" i="28"/>
  <c r="H6" i="36" s="1"/>
  <c r="U36" i="27"/>
  <c r="Z34" i="36" s="1"/>
  <c r="U35" i="27"/>
  <c r="Z33" i="36" s="1"/>
  <c r="U34" i="27"/>
  <c r="Z32" i="36" s="1"/>
  <c r="U33" i="27"/>
  <c r="Z31" i="36" s="1"/>
  <c r="U32" i="27"/>
  <c r="Z30" i="36" s="1"/>
  <c r="U31" i="27"/>
  <c r="Z29" i="36" s="1"/>
  <c r="U30" i="27"/>
  <c r="Z28" i="36" s="1"/>
  <c r="U29" i="27"/>
  <c r="Z27" i="36" s="1"/>
  <c r="U28" i="27"/>
  <c r="Z26" i="36" s="1"/>
  <c r="U27" i="27"/>
  <c r="Z25" i="36" s="1"/>
  <c r="U26" i="27"/>
  <c r="Z24" i="36" s="1"/>
  <c r="U25" i="27"/>
  <c r="Z23" i="36" s="1"/>
  <c r="U24" i="27"/>
  <c r="Z22" i="36" s="1"/>
  <c r="U23" i="27"/>
  <c r="Z21" i="36" s="1"/>
  <c r="U22" i="27"/>
  <c r="Z20" i="36" s="1"/>
  <c r="U21" i="27"/>
  <c r="Z19" i="36" s="1"/>
  <c r="U20" i="27"/>
  <c r="Z18" i="36" s="1"/>
  <c r="U19" i="27"/>
  <c r="Z17" i="36" s="1"/>
  <c r="U18" i="27"/>
  <c r="Z16" i="36" s="1"/>
  <c r="U17" i="27"/>
  <c r="Z15" i="36" s="1"/>
  <c r="U16" i="27"/>
  <c r="Z14" i="36" s="1"/>
  <c r="U15" i="27"/>
  <c r="Z13" i="36" s="1"/>
  <c r="U14" i="27"/>
  <c r="Z12" i="36" s="1"/>
  <c r="U13" i="27"/>
  <c r="Z11" i="36" s="1"/>
  <c r="U12" i="27"/>
  <c r="Z10" i="36" s="1"/>
  <c r="U11" i="27"/>
  <c r="Z9" i="36" s="1"/>
  <c r="U10" i="27"/>
  <c r="Z8" i="36" s="1"/>
  <c r="U9" i="27"/>
  <c r="Z7" i="36" s="1"/>
  <c r="U8" i="27"/>
  <c r="Z6" i="36" s="1"/>
  <c r="Z5" i="36"/>
  <c r="U36" i="26"/>
  <c r="S34" i="36" s="1"/>
  <c r="U35" i="26"/>
  <c r="S33" i="36" s="1"/>
  <c r="U34" i="26"/>
  <c r="S32" i="36" s="1"/>
  <c r="U33" i="26"/>
  <c r="S31" i="36" s="1"/>
  <c r="U32" i="26"/>
  <c r="S30" i="36" s="1"/>
  <c r="U31" i="26"/>
  <c r="S29" i="36" s="1"/>
  <c r="U30" i="26"/>
  <c r="S28" i="36" s="1"/>
  <c r="U29" i="26"/>
  <c r="S27" i="36" s="1"/>
  <c r="U28" i="26"/>
  <c r="S26" i="36" s="1"/>
  <c r="U27" i="26"/>
  <c r="S25" i="36" s="1"/>
  <c r="U26" i="26"/>
  <c r="S24" i="36" s="1"/>
  <c r="U23" i="26"/>
  <c r="S21" i="36" s="1"/>
  <c r="U22" i="26"/>
  <c r="S20" i="36" s="1"/>
  <c r="U21" i="26"/>
  <c r="S19" i="36" s="1"/>
  <c r="U20" i="26"/>
  <c r="S18" i="36" s="1"/>
  <c r="U19" i="26"/>
  <c r="S17" i="36" s="1"/>
  <c r="U18" i="26"/>
  <c r="S16" i="36" s="1"/>
  <c r="U17" i="26"/>
  <c r="S15" i="36" s="1"/>
  <c r="U16" i="26"/>
  <c r="S14" i="36" s="1"/>
  <c r="U15" i="26"/>
  <c r="S13" i="36" s="1"/>
  <c r="U14" i="26"/>
  <c r="S12" i="36" s="1"/>
  <c r="U13" i="26"/>
  <c r="S11" i="36" s="1"/>
  <c r="U12" i="26"/>
  <c r="S10" i="36" s="1"/>
  <c r="U11" i="26"/>
  <c r="S9" i="36" s="1"/>
  <c r="U10" i="26"/>
  <c r="S8" i="36" s="1"/>
  <c r="U9" i="26"/>
  <c r="S7" i="36" s="1"/>
  <c r="S6" i="36"/>
  <c r="S5" i="36"/>
  <c r="U36" i="25"/>
  <c r="I34" i="36" s="1"/>
  <c r="U35" i="25"/>
  <c r="I33" i="36" s="1"/>
  <c r="U34" i="25"/>
  <c r="I32" i="36" s="1"/>
  <c r="U33" i="25"/>
  <c r="I31" i="36" s="1"/>
  <c r="U32" i="25"/>
  <c r="I30" i="36" s="1"/>
  <c r="U31" i="25"/>
  <c r="I29" i="36" s="1"/>
  <c r="U30" i="25"/>
  <c r="I28" i="36" s="1"/>
  <c r="U29" i="25"/>
  <c r="I27" i="36" s="1"/>
  <c r="U28" i="25"/>
  <c r="I26" i="36" s="1"/>
  <c r="U27" i="25"/>
  <c r="U26" i="25"/>
  <c r="I24" i="36" s="1"/>
  <c r="U25" i="25"/>
  <c r="I23" i="36" s="1"/>
  <c r="U24" i="25"/>
  <c r="I22" i="36" s="1"/>
  <c r="U23" i="25"/>
  <c r="I21" i="36" s="1"/>
  <c r="U22" i="25"/>
  <c r="I20" i="36" s="1"/>
  <c r="U21" i="25"/>
  <c r="I19" i="36" s="1"/>
  <c r="U20" i="25"/>
  <c r="I18" i="36" s="1"/>
  <c r="U19" i="25"/>
  <c r="I17" i="36" s="1"/>
  <c r="U18" i="25"/>
  <c r="I16" i="36" s="1"/>
  <c r="U17" i="25"/>
  <c r="I15" i="36" s="1"/>
  <c r="U16" i="25"/>
  <c r="I14" i="36" s="1"/>
  <c r="U15" i="25"/>
  <c r="I13" i="36" s="1"/>
  <c r="U14" i="25"/>
  <c r="I12" i="36" s="1"/>
  <c r="U13" i="25"/>
  <c r="I11" i="36" s="1"/>
  <c r="U12" i="25"/>
  <c r="I10" i="36" s="1"/>
  <c r="U11" i="25"/>
  <c r="I9" i="36" s="1"/>
  <c r="U10" i="25"/>
  <c r="I8" i="36" s="1"/>
  <c r="U9" i="25"/>
  <c r="I7" i="36" s="1"/>
  <c r="U8" i="25"/>
  <c r="I6" i="36" s="1"/>
  <c r="U36" i="24"/>
  <c r="AB34" i="36" s="1"/>
  <c r="U35" i="24"/>
  <c r="AB33" i="36" s="1"/>
  <c r="U34" i="24"/>
  <c r="AB32" i="36" s="1"/>
  <c r="U33" i="24"/>
  <c r="AB31" i="36" s="1"/>
  <c r="U32" i="24"/>
  <c r="AB30" i="36" s="1"/>
  <c r="U31" i="24"/>
  <c r="AB29" i="36" s="1"/>
  <c r="U30" i="24"/>
  <c r="AB28" i="36" s="1"/>
  <c r="U29" i="24"/>
  <c r="AB27" i="36" s="1"/>
  <c r="U28" i="24"/>
  <c r="AB26" i="36" s="1"/>
  <c r="U27" i="24"/>
  <c r="AB25" i="36" s="1"/>
  <c r="U26" i="24"/>
  <c r="AB24" i="36" s="1"/>
  <c r="U25" i="24"/>
  <c r="AB23" i="36" s="1"/>
  <c r="U24" i="24"/>
  <c r="AB22" i="36" s="1"/>
  <c r="U23" i="24"/>
  <c r="AB21" i="36" s="1"/>
  <c r="U22" i="24"/>
  <c r="AB20" i="36" s="1"/>
  <c r="U21" i="24"/>
  <c r="AB19" i="36" s="1"/>
  <c r="U20" i="24"/>
  <c r="AB18" i="36" s="1"/>
  <c r="U19" i="24"/>
  <c r="AB17" i="36" s="1"/>
  <c r="U18" i="24"/>
  <c r="AB16" i="36" s="1"/>
  <c r="U17" i="24"/>
  <c r="AB15" i="36" s="1"/>
  <c r="U16" i="24"/>
  <c r="AB14" i="36" s="1"/>
  <c r="U15" i="24"/>
  <c r="AB13" i="36" s="1"/>
  <c r="U14" i="24"/>
  <c r="AB12" i="36" s="1"/>
  <c r="U13" i="24"/>
  <c r="AB11" i="36" s="1"/>
  <c r="U12" i="24"/>
  <c r="AB10" i="36" s="1"/>
  <c r="U11" i="24"/>
  <c r="AB9" i="36" s="1"/>
  <c r="U10" i="24"/>
  <c r="AB8" i="36" s="1"/>
  <c r="U9" i="24"/>
  <c r="AB7" i="36" s="1"/>
  <c r="U8" i="24"/>
  <c r="AB6" i="36" s="1"/>
  <c r="AB5" i="36"/>
  <c r="U36" i="23"/>
  <c r="AJ34" i="36" s="1"/>
  <c r="U35" i="23"/>
  <c r="AJ33" i="36" s="1"/>
  <c r="U34" i="23"/>
  <c r="AJ32" i="36" s="1"/>
  <c r="U33" i="23"/>
  <c r="AJ31" i="36" s="1"/>
  <c r="U32" i="23"/>
  <c r="AJ30" i="36" s="1"/>
  <c r="U31" i="23"/>
  <c r="AJ29" i="36" s="1"/>
  <c r="U30" i="23"/>
  <c r="AJ28" i="36" s="1"/>
  <c r="U29" i="23"/>
  <c r="AJ27" i="36" s="1"/>
  <c r="U28" i="23"/>
  <c r="AJ26" i="36" s="1"/>
  <c r="U27" i="23"/>
  <c r="AJ25" i="36" s="1"/>
  <c r="U26" i="23"/>
  <c r="AJ24" i="36" s="1"/>
  <c r="U25" i="23"/>
  <c r="AJ23" i="36" s="1"/>
  <c r="U24" i="23"/>
  <c r="AJ22" i="36" s="1"/>
  <c r="U23" i="23"/>
  <c r="AJ21" i="36" s="1"/>
  <c r="U22" i="23"/>
  <c r="AJ20" i="36" s="1"/>
  <c r="U21" i="23"/>
  <c r="AJ19" i="36" s="1"/>
  <c r="U20" i="23"/>
  <c r="AJ18" i="36" s="1"/>
  <c r="U19" i="23"/>
  <c r="AJ17" i="36" s="1"/>
  <c r="U18" i="23"/>
  <c r="AJ16" i="36" s="1"/>
  <c r="U17" i="23"/>
  <c r="AJ15" i="36" s="1"/>
  <c r="U16" i="23"/>
  <c r="AJ14" i="36" s="1"/>
  <c r="U15" i="23"/>
  <c r="AJ13" i="36" s="1"/>
  <c r="U14" i="23"/>
  <c r="AJ12" i="36" s="1"/>
  <c r="U13" i="23"/>
  <c r="AJ11" i="36" s="1"/>
  <c r="U12" i="23"/>
  <c r="AJ10" i="36" s="1"/>
  <c r="U11" i="23"/>
  <c r="AJ9" i="36" s="1"/>
  <c r="U10" i="23"/>
  <c r="AJ8" i="36" s="1"/>
  <c r="U9" i="23"/>
  <c r="AJ7" i="36" s="1"/>
  <c r="U8" i="23"/>
  <c r="AJ6" i="36" s="1"/>
  <c r="AJ5" i="36"/>
  <c r="U36" i="22"/>
  <c r="X34" i="36" s="1"/>
  <c r="U35" i="22"/>
  <c r="X33" i="36" s="1"/>
  <c r="U34" i="22"/>
  <c r="X32" i="36" s="1"/>
  <c r="U33" i="22"/>
  <c r="X31" i="36" s="1"/>
  <c r="U32" i="22"/>
  <c r="X30" i="36" s="1"/>
  <c r="U31" i="22"/>
  <c r="X29" i="36" s="1"/>
  <c r="U30" i="22"/>
  <c r="X28" i="36" s="1"/>
  <c r="U29" i="22"/>
  <c r="X27" i="36" s="1"/>
  <c r="U28" i="22"/>
  <c r="X26" i="36" s="1"/>
  <c r="U27" i="22"/>
  <c r="X25" i="36" s="1"/>
  <c r="U26" i="22"/>
  <c r="X24" i="36" s="1"/>
  <c r="U25" i="22"/>
  <c r="X23" i="36" s="1"/>
  <c r="U24" i="22"/>
  <c r="X22" i="36" s="1"/>
  <c r="U23" i="22"/>
  <c r="X21" i="36" s="1"/>
  <c r="U22" i="22"/>
  <c r="X20" i="36" s="1"/>
  <c r="U21" i="22"/>
  <c r="X19" i="36" s="1"/>
  <c r="U20" i="22"/>
  <c r="X18" i="36" s="1"/>
  <c r="U19" i="22"/>
  <c r="X17" i="36" s="1"/>
  <c r="U18" i="22"/>
  <c r="X16" i="36" s="1"/>
  <c r="U17" i="22"/>
  <c r="X15" i="36" s="1"/>
  <c r="U16" i="22"/>
  <c r="X14" i="36" s="1"/>
  <c r="U15" i="22"/>
  <c r="X13" i="36" s="1"/>
  <c r="U14" i="22"/>
  <c r="X12" i="36" s="1"/>
  <c r="U13" i="22"/>
  <c r="X11" i="36" s="1"/>
  <c r="U12" i="22"/>
  <c r="X10" i="36" s="1"/>
  <c r="U11" i="22"/>
  <c r="X9" i="36" s="1"/>
  <c r="U10" i="22"/>
  <c r="X8" i="36" s="1"/>
  <c r="U9" i="22"/>
  <c r="X7" i="36" s="1"/>
  <c r="U8" i="22"/>
  <c r="X6" i="36" s="1"/>
  <c r="X5" i="36"/>
  <c r="U36" i="21"/>
  <c r="R34" i="36" s="1"/>
  <c r="U35" i="21"/>
  <c r="R33" i="36" s="1"/>
  <c r="U34" i="21"/>
  <c r="R32" i="36" s="1"/>
  <c r="U33" i="21"/>
  <c r="R31" i="36" s="1"/>
  <c r="U32" i="21"/>
  <c r="R30" i="36" s="1"/>
  <c r="U31" i="21"/>
  <c r="R29" i="36" s="1"/>
  <c r="U30" i="21"/>
  <c r="R28" i="36" s="1"/>
  <c r="U29" i="21"/>
  <c r="R27" i="36" s="1"/>
  <c r="U28" i="21"/>
  <c r="R26" i="36" s="1"/>
  <c r="U27" i="21"/>
  <c r="R25" i="36" s="1"/>
  <c r="U26" i="21"/>
  <c r="R24" i="36" s="1"/>
  <c r="U25" i="21"/>
  <c r="R23" i="36" s="1"/>
  <c r="U23" i="21"/>
  <c r="R21" i="36" s="1"/>
  <c r="U22" i="21"/>
  <c r="R20" i="36" s="1"/>
  <c r="U21" i="21"/>
  <c r="R19" i="36" s="1"/>
  <c r="U20" i="21"/>
  <c r="R18" i="36" s="1"/>
  <c r="U19" i="21"/>
  <c r="R17" i="36" s="1"/>
  <c r="U18" i="21"/>
  <c r="R16" i="36" s="1"/>
  <c r="U17" i="21"/>
  <c r="R15" i="36" s="1"/>
  <c r="U16" i="21"/>
  <c r="R14" i="36" s="1"/>
  <c r="U15" i="21"/>
  <c r="R13" i="36" s="1"/>
  <c r="U14" i="21"/>
  <c r="R12" i="36" s="1"/>
  <c r="U13" i="21"/>
  <c r="R11" i="36" s="1"/>
  <c r="U12" i="21"/>
  <c r="R10" i="36" s="1"/>
  <c r="U11" i="21"/>
  <c r="R9" i="36" s="1"/>
  <c r="U10" i="21"/>
  <c r="R8" i="36" s="1"/>
  <c r="U9" i="21"/>
  <c r="R7" i="36" s="1"/>
  <c r="U8" i="21"/>
  <c r="R6" i="36" s="1"/>
  <c r="R5" i="36"/>
  <c r="U36" i="20"/>
  <c r="AK34" i="36" s="1"/>
  <c r="U35" i="20"/>
  <c r="AK33" i="36" s="1"/>
  <c r="U34" i="20"/>
  <c r="AK32" i="36" s="1"/>
  <c r="U33" i="20"/>
  <c r="AK31" i="36" s="1"/>
  <c r="U32" i="20"/>
  <c r="AK30" i="36" s="1"/>
  <c r="U31" i="20"/>
  <c r="AK29" i="36" s="1"/>
  <c r="U30" i="20"/>
  <c r="AK28" i="36" s="1"/>
  <c r="U29" i="20"/>
  <c r="AK27" i="36" s="1"/>
  <c r="U28" i="20"/>
  <c r="AK26" i="36" s="1"/>
  <c r="U27" i="20"/>
  <c r="AK25" i="36" s="1"/>
  <c r="U26" i="20"/>
  <c r="AK24" i="36" s="1"/>
  <c r="U25" i="20"/>
  <c r="AK23" i="36" s="1"/>
  <c r="U24" i="20"/>
  <c r="AK22" i="36" s="1"/>
  <c r="U23" i="20"/>
  <c r="AK21" i="36" s="1"/>
  <c r="U22" i="20"/>
  <c r="AK20" i="36" s="1"/>
  <c r="U21" i="20"/>
  <c r="AK19" i="36" s="1"/>
  <c r="U20" i="20"/>
  <c r="AK18" i="36" s="1"/>
  <c r="U19" i="20"/>
  <c r="AK17" i="36" s="1"/>
  <c r="U18" i="20"/>
  <c r="AK16" i="36" s="1"/>
  <c r="U17" i="20"/>
  <c r="AK15" i="36" s="1"/>
  <c r="U16" i="20"/>
  <c r="AK14" i="36" s="1"/>
  <c r="U15" i="20"/>
  <c r="AK13" i="36" s="1"/>
  <c r="U14" i="20"/>
  <c r="AK12" i="36" s="1"/>
  <c r="U13" i="20"/>
  <c r="AK11" i="36" s="1"/>
  <c r="U12" i="20"/>
  <c r="AK10" i="36" s="1"/>
  <c r="U11" i="20"/>
  <c r="AK9" i="36" s="1"/>
  <c r="U10" i="20"/>
  <c r="AK8" i="36" s="1"/>
  <c r="U9" i="20"/>
  <c r="AK7" i="36" s="1"/>
  <c r="U8" i="20"/>
  <c r="AK6" i="36" s="1"/>
  <c r="AK5" i="36"/>
  <c r="U36" i="19"/>
  <c r="AH34" i="36" s="1"/>
  <c r="U35" i="19"/>
  <c r="AH33" i="36" s="1"/>
  <c r="U34" i="19"/>
  <c r="AH32" i="36" s="1"/>
  <c r="U33" i="19"/>
  <c r="AH31" i="36" s="1"/>
  <c r="U32" i="19"/>
  <c r="AH30" i="36" s="1"/>
  <c r="U31" i="19"/>
  <c r="AH29" i="36" s="1"/>
  <c r="U30" i="19"/>
  <c r="AH28" i="36" s="1"/>
  <c r="U29" i="19"/>
  <c r="AH27" i="36" s="1"/>
  <c r="U28" i="19"/>
  <c r="AH26" i="36" s="1"/>
  <c r="U27" i="19"/>
  <c r="AH25" i="36" s="1"/>
  <c r="U26" i="19"/>
  <c r="AH24" i="36" s="1"/>
  <c r="U25" i="19"/>
  <c r="AH23" i="36" s="1"/>
  <c r="U24" i="19"/>
  <c r="AH22" i="36" s="1"/>
  <c r="U23" i="19"/>
  <c r="AH21" i="36" s="1"/>
  <c r="U22" i="19"/>
  <c r="AH20" i="36" s="1"/>
  <c r="U21" i="19"/>
  <c r="AH19" i="36" s="1"/>
  <c r="U20" i="19"/>
  <c r="AH18" i="36" s="1"/>
  <c r="U19" i="19"/>
  <c r="AH17" i="36" s="1"/>
  <c r="U18" i="19"/>
  <c r="AH16" i="36" s="1"/>
  <c r="U17" i="19"/>
  <c r="AH15" i="36" s="1"/>
  <c r="U16" i="19"/>
  <c r="AH14" i="36" s="1"/>
  <c r="U15" i="19"/>
  <c r="AH13" i="36" s="1"/>
  <c r="U14" i="19"/>
  <c r="AH12" i="36" s="1"/>
  <c r="U13" i="19"/>
  <c r="AH11" i="36" s="1"/>
  <c r="U12" i="19"/>
  <c r="AH10" i="36" s="1"/>
  <c r="U11" i="19"/>
  <c r="AH9" i="36" s="1"/>
  <c r="U10" i="19"/>
  <c r="AH8" i="36" s="1"/>
  <c r="U9" i="19"/>
  <c r="AH7" i="36" s="1"/>
  <c r="U8" i="19"/>
  <c r="AH6" i="36" s="1"/>
  <c r="AH5" i="36"/>
  <c r="U36" i="18"/>
  <c r="M34" i="36" s="1"/>
  <c r="U35" i="18"/>
  <c r="M33" i="36" s="1"/>
  <c r="U34" i="18"/>
  <c r="M32" i="36" s="1"/>
  <c r="U33" i="18"/>
  <c r="M31" i="36" s="1"/>
  <c r="U32" i="18"/>
  <c r="M30" i="36" s="1"/>
  <c r="U31" i="18"/>
  <c r="M29" i="36" s="1"/>
  <c r="U30" i="18"/>
  <c r="M28" i="36" s="1"/>
  <c r="U29" i="18"/>
  <c r="M27" i="36" s="1"/>
  <c r="U28" i="18"/>
  <c r="M26" i="36" s="1"/>
  <c r="U27" i="18"/>
  <c r="M25" i="36" s="1"/>
  <c r="U26" i="18"/>
  <c r="M24" i="36" s="1"/>
  <c r="U25" i="18"/>
  <c r="M23" i="36" s="1"/>
  <c r="U24" i="18"/>
  <c r="M22" i="36" s="1"/>
  <c r="U23" i="18"/>
  <c r="M21" i="36" s="1"/>
  <c r="U22" i="18"/>
  <c r="M20" i="36" s="1"/>
  <c r="U21" i="18"/>
  <c r="M19" i="36" s="1"/>
  <c r="U20" i="18"/>
  <c r="M18" i="36" s="1"/>
  <c r="U19" i="18"/>
  <c r="M17" i="36" s="1"/>
  <c r="U18" i="18"/>
  <c r="M16" i="36" s="1"/>
  <c r="U17" i="18"/>
  <c r="M15" i="36" s="1"/>
  <c r="U16" i="18"/>
  <c r="M14" i="36" s="1"/>
  <c r="U15" i="18"/>
  <c r="M13" i="36" s="1"/>
  <c r="U14" i="18"/>
  <c r="M12" i="36" s="1"/>
  <c r="U13" i="18"/>
  <c r="M11" i="36" s="1"/>
  <c r="U12" i="18"/>
  <c r="M10" i="36" s="1"/>
  <c r="U11" i="18"/>
  <c r="M9" i="36" s="1"/>
  <c r="U10" i="18"/>
  <c r="M8" i="36" s="1"/>
  <c r="U9" i="18"/>
  <c r="M7" i="36" s="1"/>
  <c r="U8" i="18"/>
  <c r="M6" i="36" s="1"/>
  <c r="M5" i="36"/>
  <c r="U36" i="17"/>
  <c r="AL34" i="36" s="1"/>
  <c r="U35" i="17"/>
  <c r="AL33" i="36" s="1"/>
  <c r="U34" i="17"/>
  <c r="AL32" i="36" s="1"/>
  <c r="U33" i="17"/>
  <c r="AL31" i="36" s="1"/>
  <c r="U32" i="17"/>
  <c r="AL30" i="36" s="1"/>
  <c r="U31" i="17"/>
  <c r="AL29" i="36" s="1"/>
  <c r="U30" i="17"/>
  <c r="AL28" i="36" s="1"/>
  <c r="U29" i="17"/>
  <c r="AL27" i="36" s="1"/>
  <c r="U28" i="17"/>
  <c r="AL26" i="36" s="1"/>
  <c r="U27" i="17"/>
  <c r="AL25" i="36" s="1"/>
  <c r="U26" i="17"/>
  <c r="AL24" i="36" s="1"/>
  <c r="U25" i="17"/>
  <c r="AL23" i="36" s="1"/>
  <c r="U24" i="17"/>
  <c r="AL22" i="36" s="1"/>
  <c r="U23" i="17"/>
  <c r="AL21" i="36" s="1"/>
  <c r="U22" i="17"/>
  <c r="AL20" i="36" s="1"/>
  <c r="U21" i="17"/>
  <c r="AL19" i="36" s="1"/>
  <c r="U20" i="17"/>
  <c r="AL18" i="36" s="1"/>
  <c r="U19" i="17"/>
  <c r="AL17" i="36" s="1"/>
  <c r="U18" i="17"/>
  <c r="AL16" i="36" s="1"/>
  <c r="U17" i="17"/>
  <c r="AL15" i="36" s="1"/>
  <c r="U16" i="17"/>
  <c r="AL14" i="36" s="1"/>
  <c r="U15" i="17"/>
  <c r="AL13" i="36" s="1"/>
  <c r="U14" i="17"/>
  <c r="AL12" i="36" s="1"/>
  <c r="U13" i="17"/>
  <c r="AL11" i="36" s="1"/>
  <c r="U12" i="17"/>
  <c r="AL10" i="36" s="1"/>
  <c r="U11" i="17"/>
  <c r="AL9" i="36" s="1"/>
  <c r="U10" i="17"/>
  <c r="AL8" i="36" s="1"/>
  <c r="U9" i="17"/>
  <c r="AL7" i="36" s="1"/>
  <c r="U8" i="17"/>
  <c r="AL6" i="36" s="1"/>
  <c r="AL5" i="36"/>
  <c r="U36" i="16"/>
  <c r="AE34" i="36" s="1"/>
  <c r="U35" i="16"/>
  <c r="AE33" i="36" s="1"/>
  <c r="U34" i="16"/>
  <c r="AE32" i="36" s="1"/>
  <c r="U33" i="16"/>
  <c r="AE31" i="36" s="1"/>
  <c r="U32" i="16"/>
  <c r="AE30" i="36" s="1"/>
  <c r="U31" i="16"/>
  <c r="AE29" i="36" s="1"/>
  <c r="U30" i="16"/>
  <c r="AE28" i="36" s="1"/>
  <c r="U29" i="16"/>
  <c r="AE27" i="36" s="1"/>
  <c r="U28" i="16"/>
  <c r="AE26" i="36" s="1"/>
  <c r="U27" i="16"/>
  <c r="AE25" i="36" s="1"/>
  <c r="U26" i="16"/>
  <c r="AE24" i="36" s="1"/>
  <c r="U25" i="16"/>
  <c r="AE23" i="36" s="1"/>
  <c r="U24" i="16"/>
  <c r="AE22" i="36" s="1"/>
  <c r="U23" i="16"/>
  <c r="AE21" i="36" s="1"/>
  <c r="U22" i="16"/>
  <c r="AE20" i="36" s="1"/>
  <c r="U21" i="16"/>
  <c r="AE19" i="36" s="1"/>
  <c r="U20" i="16"/>
  <c r="AE18" i="36" s="1"/>
  <c r="U19" i="16"/>
  <c r="AE17" i="36" s="1"/>
  <c r="U18" i="16"/>
  <c r="AE16" i="36" s="1"/>
  <c r="U17" i="16"/>
  <c r="AE15" i="36" s="1"/>
  <c r="U16" i="16"/>
  <c r="AE14" i="36" s="1"/>
  <c r="U15" i="16"/>
  <c r="AE13" i="36" s="1"/>
  <c r="U14" i="16"/>
  <c r="AE12" i="36" s="1"/>
  <c r="U13" i="16"/>
  <c r="AE11" i="36" s="1"/>
  <c r="U12" i="16"/>
  <c r="AE10" i="36" s="1"/>
  <c r="U11" i="16"/>
  <c r="AE9" i="36" s="1"/>
  <c r="U10" i="16"/>
  <c r="AE8" i="36" s="1"/>
  <c r="U9" i="16"/>
  <c r="AE7" i="36" s="1"/>
  <c r="U8" i="16"/>
  <c r="AE6" i="36" s="1"/>
  <c r="AE5" i="36"/>
  <c r="K23" i="36"/>
  <c r="AF22" i="36"/>
  <c r="U36" i="15"/>
  <c r="L34" i="36" s="1"/>
  <c r="U35" i="15"/>
  <c r="L33" i="36" s="1"/>
  <c r="U34" i="15"/>
  <c r="L32" i="36" s="1"/>
  <c r="U33" i="15"/>
  <c r="L31" i="36" s="1"/>
  <c r="U32" i="15"/>
  <c r="L30" i="36" s="1"/>
  <c r="U31" i="15"/>
  <c r="L29" i="36" s="1"/>
  <c r="U30" i="15"/>
  <c r="L28" i="36" s="1"/>
  <c r="U29" i="15"/>
  <c r="L27" i="36" s="1"/>
  <c r="U28" i="15"/>
  <c r="L26" i="36" s="1"/>
  <c r="U27" i="15"/>
  <c r="L25" i="36" s="1"/>
  <c r="U26" i="15"/>
  <c r="L24" i="36" s="1"/>
  <c r="U25" i="15"/>
  <c r="L23" i="36" s="1"/>
  <c r="U24" i="15"/>
  <c r="L22" i="36" s="1"/>
  <c r="U23" i="15"/>
  <c r="L21" i="36" s="1"/>
  <c r="U22" i="15"/>
  <c r="L20" i="36" s="1"/>
  <c r="U21" i="15"/>
  <c r="L19" i="36" s="1"/>
  <c r="U20" i="15"/>
  <c r="L18" i="36" s="1"/>
  <c r="U19" i="15"/>
  <c r="L17" i="36" s="1"/>
  <c r="U18" i="15"/>
  <c r="L16" i="36" s="1"/>
  <c r="U17" i="15"/>
  <c r="L15" i="36" s="1"/>
  <c r="U16" i="15"/>
  <c r="L14" i="36" s="1"/>
  <c r="U15" i="15"/>
  <c r="L13" i="36" s="1"/>
  <c r="U14" i="15"/>
  <c r="L12" i="36" s="1"/>
  <c r="U13" i="15"/>
  <c r="L11" i="36" s="1"/>
  <c r="U12" i="15"/>
  <c r="L10" i="36" s="1"/>
  <c r="U11" i="15"/>
  <c r="L9" i="36" s="1"/>
  <c r="U10" i="15"/>
  <c r="L8" i="36" s="1"/>
  <c r="U9" i="15"/>
  <c r="L7" i="36" s="1"/>
  <c r="U8" i="15"/>
  <c r="L6" i="36" s="1"/>
  <c r="L5" i="36"/>
  <c r="U36" i="14"/>
  <c r="W34" i="36" s="1"/>
  <c r="U35" i="14"/>
  <c r="W33" i="36" s="1"/>
  <c r="U34" i="14"/>
  <c r="W32" i="36" s="1"/>
  <c r="U33" i="14"/>
  <c r="W31" i="36" s="1"/>
  <c r="U32" i="14"/>
  <c r="W30" i="36" s="1"/>
  <c r="U31" i="14"/>
  <c r="W29" i="36" s="1"/>
  <c r="U30" i="14"/>
  <c r="W28" i="36" s="1"/>
  <c r="U29" i="14"/>
  <c r="W27" i="36" s="1"/>
  <c r="U28" i="14"/>
  <c r="W26" i="36" s="1"/>
  <c r="U27" i="14"/>
  <c r="W25" i="36" s="1"/>
  <c r="U26" i="14"/>
  <c r="W24" i="36" s="1"/>
  <c r="U25" i="14"/>
  <c r="W23" i="36" s="1"/>
  <c r="U24" i="14"/>
  <c r="W22" i="36" s="1"/>
  <c r="U23" i="14"/>
  <c r="W21" i="36" s="1"/>
  <c r="U22" i="14"/>
  <c r="W20" i="36" s="1"/>
  <c r="U21" i="14"/>
  <c r="W19" i="36" s="1"/>
  <c r="U20" i="14"/>
  <c r="W18" i="36" s="1"/>
  <c r="U19" i="14"/>
  <c r="W17" i="36" s="1"/>
  <c r="U18" i="14"/>
  <c r="W16" i="36" s="1"/>
  <c r="U17" i="14"/>
  <c r="W15" i="36" s="1"/>
  <c r="U16" i="14"/>
  <c r="W14" i="36" s="1"/>
  <c r="U15" i="14"/>
  <c r="W13" i="36" s="1"/>
  <c r="U14" i="14"/>
  <c r="W12" i="36" s="1"/>
  <c r="U13" i="14"/>
  <c r="W11" i="36" s="1"/>
  <c r="U12" i="14"/>
  <c r="W10" i="36" s="1"/>
  <c r="U11" i="14"/>
  <c r="W9" i="36" s="1"/>
  <c r="U10" i="14"/>
  <c r="W8" i="36" s="1"/>
  <c r="U9" i="14"/>
  <c r="W7" i="36" s="1"/>
  <c r="U8" i="14"/>
  <c r="W6" i="36" s="1"/>
  <c r="W5" i="36"/>
  <c r="U36" i="13"/>
  <c r="AA34" i="36" s="1"/>
  <c r="U35" i="13"/>
  <c r="AA33" i="36" s="1"/>
  <c r="U34" i="13"/>
  <c r="AA32" i="36" s="1"/>
  <c r="U33" i="13"/>
  <c r="AA31" i="36" s="1"/>
  <c r="U32" i="13"/>
  <c r="AA30" i="36" s="1"/>
  <c r="U31" i="13"/>
  <c r="AA29" i="36" s="1"/>
  <c r="U30" i="13"/>
  <c r="AA28" i="36" s="1"/>
  <c r="U29" i="13"/>
  <c r="AA27" i="36" s="1"/>
  <c r="U28" i="13"/>
  <c r="AA26" i="36" s="1"/>
  <c r="U27" i="13"/>
  <c r="AA25" i="36" s="1"/>
  <c r="U26" i="13"/>
  <c r="AA24" i="36" s="1"/>
  <c r="U25" i="13"/>
  <c r="AA23" i="36" s="1"/>
  <c r="U24" i="13"/>
  <c r="AA22" i="36" s="1"/>
  <c r="U23" i="13"/>
  <c r="AA21" i="36" s="1"/>
  <c r="U22" i="13"/>
  <c r="AA20" i="36" s="1"/>
  <c r="U21" i="13"/>
  <c r="AA19" i="36" s="1"/>
  <c r="U20" i="13"/>
  <c r="AA18" i="36" s="1"/>
  <c r="U19" i="13"/>
  <c r="AA17" i="36" s="1"/>
  <c r="U18" i="13"/>
  <c r="AA16" i="36" s="1"/>
  <c r="U17" i="13"/>
  <c r="AA15" i="36" s="1"/>
  <c r="U16" i="13"/>
  <c r="AA14" i="36" s="1"/>
  <c r="U15" i="13"/>
  <c r="AA13" i="36" s="1"/>
  <c r="U14" i="13"/>
  <c r="AA12" i="36" s="1"/>
  <c r="U13" i="13"/>
  <c r="AA11" i="36" s="1"/>
  <c r="U12" i="13"/>
  <c r="AA10" i="36" s="1"/>
  <c r="U11" i="13"/>
  <c r="AA9" i="36" s="1"/>
  <c r="U10" i="13"/>
  <c r="AA8" i="36" s="1"/>
  <c r="U9" i="13"/>
  <c r="AA7" i="36" s="1"/>
  <c r="U8" i="13"/>
  <c r="AA6" i="36" s="1"/>
  <c r="AA5" i="36"/>
  <c r="U36" i="12"/>
  <c r="F34" i="36" s="1"/>
  <c r="U35" i="12"/>
  <c r="F33" i="36" s="1"/>
  <c r="U34" i="12"/>
  <c r="F32" i="36" s="1"/>
  <c r="U33" i="12"/>
  <c r="F31" i="36" s="1"/>
  <c r="U32" i="12"/>
  <c r="F30" i="36" s="1"/>
  <c r="U31" i="12"/>
  <c r="F29" i="36" s="1"/>
  <c r="U30" i="12"/>
  <c r="F28" i="36" s="1"/>
  <c r="U29" i="12"/>
  <c r="F27" i="36" s="1"/>
  <c r="U28" i="12"/>
  <c r="F26" i="36" s="1"/>
  <c r="U27" i="12"/>
  <c r="F25" i="36" s="1"/>
  <c r="U26" i="12"/>
  <c r="F24" i="36" s="1"/>
  <c r="U25" i="12"/>
  <c r="F23" i="36" s="1"/>
  <c r="U24" i="12"/>
  <c r="F22" i="36" s="1"/>
  <c r="U23" i="12"/>
  <c r="F21" i="36" s="1"/>
  <c r="U22" i="12"/>
  <c r="F20" i="36" s="1"/>
  <c r="U21" i="12"/>
  <c r="F19" i="36" s="1"/>
  <c r="U20" i="12"/>
  <c r="F18" i="36" s="1"/>
  <c r="U19" i="12"/>
  <c r="F17" i="36" s="1"/>
  <c r="U18" i="12"/>
  <c r="F16" i="36" s="1"/>
  <c r="U17" i="12"/>
  <c r="F15" i="36" s="1"/>
  <c r="U16" i="12"/>
  <c r="F14" i="36" s="1"/>
  <c r="U15" i="12"/>
  <c r="F13" i="36" s="1"/>
  <c r="U14" i="12"/>
  <c r="F12" i="36" s="1"/>
  <c r="U13" i="12"/>
  <c r="F11" i="36" s="1"/>
  <c r="U12" i="12"/>
  <c r="F10" i="36" s="1"/>
  <c r="U11" i="12"/>
  <c r="F9" i="36" s="1"/>
  <c r="U10" i="12"/>
  <c r="F8" i="36" s="1"/>
  <c r="U9" i="12"/>
  <c r="F7" i="36" s="1"/>
  <c r="U8" i="12"/>
  <c r="F6" i="36" s="1"/>
  <c r="U36" i="11"/>
  <c r="AI34" i="36" s="1"/>
  <c r="U35" i="11"/>
  <c r="AI33" i="36" s="1"/>
  <c r="U34" i="11"/>
  <c r="AI32" i="36" s="1"/>
  <c r="U33" i="11"/>
  <c r="AI31" i="36" s="1"/>
  <c r="U32" i="11"/>
  <c r="AI30" i="36" s="1"/>
  <c r="U31" i="11"/>
  <c r="AI29" i="36" s="1"/>
  <c r="U30" i="11"/>
  <c r="AI28" i="36" s="1"/>
  <c r="U29" i="11"/>
  <c r="AI27" i="36" s="1"/>
  <c r="U28" i="11"/>
  <c r="AI26" i="36" s="1"/>
  <c r="U27" i="11"/>
  <c r="AI25" i="36" s="1"/>
  <c r="U26" i="11"/>
  <c r="AI24" i="36" s="1"/>
  <c r="U25" i="11"/>
  <c r="AI23" i="36" s="1"/>
  <c r="U24" i="11"/>
  <c r="AI22" i="36" s="1"/>
  <c r="U23" i="11"/>
  <c r="AI21" i="36" s="1"/>
  <c r="U22" i="11"/>
  <c r="AI20" i="36" s="1"/>
  <c r="U21" i="11"/>
  <c r="AI19" i="36" s="1"/>
  <c r="U20" i="11"/>
  <c r="AI18" i="36" s="1"/>
  <c r="U19" i="11"/>
  <c r="AI17" i="36" s="1"/>
  <c r="U18" i="11"/>
  <c r="AI16" i="36" s="1"/>
  <c r="U17" i="11"/>
  <c r="AI15" i="36" s="1"/>
  <c r="U16" i="11"/>
  <c r="AI14" i="36" s="1"/>
  <c r="U15" i="11"/>
  <c r="AI13" i="36" s="1"/>
  <c r="U14" i="11"/>
  <c r="AI12" i="36" s="1"/>
  <c r="U13" i="11"/>
  <c r="AI11" i="36" s="1"/>
  <c r="U12" i="11"/>
  <c r="AI10" i="36" s="1"/>
  <c r="U11" i="11"/>
  <c r="AI9" i="36" s="1"/>
  <c r="U10" i="11"/>
  <c r="AI8" i="36" s="1"/>
  <c r="U9" i="11"/>
  <c r="AI7" i="36" s="1"/>
  <c r="U8" i="11"/>
  <c r="AI6" i="36" s="1"/>
  <c r="AI5" i="36"/>
  <c r="U36" i="10"/>
  <c r="AC34" i="36" s="1"/>
  <c r="U35" i="10"/>
  <c r="AC33" i="36" s="1"/>
  <c r="U34" i="10"/>
  <c r="AC32" i="36" s="1"/>
  <c r="U33" i="10"/>
  <c r="AC31" i="36" s="1"/>
  <c r="U32" i="10"/>
  <c r="AC30" i="36" s="1"/>
  <c r="U31" i="10"/>
  <c r="AC29" i="36" s="1"/>
  <c r="U30" i="10"/>
  <c r="AC28" i="36" s="1"/>
  <c r="U29" i="10"/>
  <c r="AC27" i="36" s="1"/>
  <c r="U28" i="10"/>
  <c r="AC26" i="36" s="1"/>
  <c r="U27" i="10"/>
  <c r="AC25" i="36" s="1"/>
  <c r="U26" i="10"/>
  <c r="AC24" i="36" s="1"/>
  <c r="U25" i="10"/>
  <c r="AC23" i="36" s="1"/>
  <c r="U24" i="10"/>
  <c r="AC22" i="36" s="1"/>
  <c r="U23" i="10"/>
  <c r="AC21" i="36" s="1"/>
  <c r="U22" i="10"/>
  <c r="AC20" i="36" s="1"/>
  <c r="U21" i="10"/>
  <c r="AC19" i="36" s="1"/>
  <c r="U20" i="10"/>
  <c r="AC18" i="36" s="1"/>
  <c r="U19" i="10"/>
  <c r="AC17" i="36" s="1"/>
  <c r="U18" i="10"/>
  <c r="AC16" i="36" s="1"/>
  <c r="U17" i="10"/>
  <c r="AC15" i="36" s="1"/>
  <c r="U16" i="10"/>
  <c r="AC14" i="36" s="1"/>
  <c r="U15" i="10"/>
  <c r="AC13" i="36" s="1"/>
  <c r="U14" i="10"/>
  <c r="AC12" i="36" s="1"/>
  <c r="U13" i="10"/>
  <c r="AC11" i="36" s="1"/>
  <c r="U12" i="10"/>
  <c r="AC10" i="36" s="1"/>
  <c r="U11" i="10"/>
  <c r="AC9" i="36" s="1"/>
  <c r="U10" i="10"/>
  <c r="AC8" i="36" s="1"/>
  <c r="U9" i="10"/>
  <c r="AC7" i="36" s="1"/>
  <c r="U8" i="10"/>
  <c r="AC6" i="36" s="1"/>
  <c r="AC5" i="36"/>
  <c r="U36" i="9"/>
  <c r="P34" i="36" s="1"/>
  <c r="U35" i="9"/>
  <c r="P33" i="36" s="1"/>
  <c r="U34" i="9"/>
  <c r="P32" i="36" s="1"/>
  <c r="U33" i="9"/>
  <c r="P31" i="36" s="1"/>
  <c r="U32" i="9"/>
  <c r="P30" i="36" s="1"/>
  <c r="U31" i="9"/>
  <c r="P29" i="36" s="1"/>
  <c r="U28" i="9"/>
  <c r="P26" i="36" s="1"/>
  <c r="U23" i="9"/>
  <c r="P21" i="36" s="1"/>
  <c r="U22" i="9"/>
  <c r="P20" i="36" s="1"/>
  <c r="U21" i="9"/>
  <c r="P19" i="36" s="1"/>
  <c r="U20" i="9"/>
  <c r="P18" i="36" s="1"/>
  <c r="U19" i="9"/>
  <c r="P17" i="36" s="1"/>
  <c r="U18" i="9"/>
  <c r="P16" i="36" s="1"/>
  <c r="U17" i="9"/>
  <c r="P15" i="36" s="1"/>
  <c r="U16" i="9"/>
  <c r="P14" i="36" s="1"/>
  <c r="U15" i="9"/>
  <c r="P13" i="36" s="1"/>
  <c r="U14" i="9"/>
  <c r="P12" i="36" s="1"/>
  <c r="U13" i="9"/>
  <c r="P11" i="36" s="1"/>
  <c r="U12" i="9"/>
  <c r="P10" i="36" s="1"/>
  <c r="U11" i="9"/>
  <c r="P9" i="36" s="1"/>
  <c r="U10" i="9"/>
  <c r="P8" i="36" s="1"/>
  <c r="U9" i="9"/>
  <c r="P7" i="36" s="1"/>
  <c r="U8" i="9"/>
  <c r="P6" i="36" s="1"/>
  <c r="P5" i="36"/>
  <c r="U36" i="8"/>
  <c r="V34" i="36" s="1"/>
  <c r="U35" i="8"/>
  <c r="V33" i="36" s="1"/>
  <c r="U34" i="8"/>
  <c r="V32" i="36" s="1"/>
  <c r="U33" i="8"/>
  <c r="V31" i="36" s="1"/>
  <c r="U32" i="8"/>
  <c r="V30" i="36" s="1"/>
  <c r="U31" i="8"/>
  <c r="V29" i="36" s="1"/>
  <c r="U30" i="8"/>
  <c r="V28" i="36" s="1"/>
  <c r="U29" i="8"/>
  <c r="V27" i="36" s="1"/>
  <c r="U28" i="8"/>
  <c r="V26" i="36" s="1"/>
  <c r="U27" i="8"/>
  <c r="V25" i="36" s="1"/>
  <c r="U26" i="8"/>
  <c r="V24" i="36" s="1"/>
  <c r="U25" i="8"/>
  <c r="V23" i="36" s="1"/>
  <c r="U24" i="8"/>
  <c r="V22" i="36" s="1"/>
  <c r="U23" i="8"/>
  <c r="V21" i="36" s="1"/>
  <c r="U22" i="8"/>
  <c r="V20" i="36" s="1"/>
  <c r="U21" i="8"/>
  <c r="V19" i="36" s="1"/>
  <c r="U20" i="8"/>
  <c r="V18" i="36" s="1"/>
  <c r="U19" i="8"/>
  <c r="V17" i="36" s="1"/>
  <c r="U18" i="8"/>
  <c r="V16" i="36" s="1"/>
  <c r="U17" i="8"/>
  <c r="V15" i="36" s="1"/>
  <c r="U16" i="8"/>
  <c r="V14" i="36" s="1"/>
  <c r="U15" i="8"/>
  <c r="V13" i="36" s="1"/>
  <c r="U14" i="8"/>
  <c r="V12" i="36" s="1"/>
  <c r="U13" i="8"/>
  <c r="V11" i="36" s="1"/>
  <c r="U12" i="8"/>
  <c r="V10" i="36" s="1"/>
  <c r="U11" i="8"/>
  <c r="V9" i="36" s="1"/>
  <c r="U10" i="8"/>
  <c r="V8" i="36" s="1"/>
  <c r="U9" i="8"/>
  <c r="V7" i="36" s="1"/>
  <c r="U8" i="8"/>
  <c r="V6" i="36" s="1"/>
  <c r="V5" i="36"/>
  <c r="U36" i="7"/>
  <c r="Y34" i="36" s="1"/>
  <c r="U35" i="7"/>
  <c r="Y33" i="36" s="1"/>
  <c r="U34" i="7"/>
  <c r="Y32" i="36" s="1"/>
  <c r="U33" i="7"/>
  <c r="Y31" i="36" s="1"/>
  <c r="U32" i="7"/>
  <c r="Y30" i="36" s="1"/>
  <c r="U31" i="7"/>
  <c r="Y29" i="36" s="1"/>
  <c r="U30" i="7"/>
  <c r="Y28" i="36" s="1"/>
  <c r="U29" i="7"/>
  <c r="Y27" i="36" s="1"/>
  <c r="U28" i="7"/>
  <c r="Y26" i="36" s="1"/>
  <c r="U27" i="7"/>
  <c r="Y25" i="36" s="1"/>
  <c r="U26" i="7"/>
  <c r="Y24" i="36" s="1"/>
  <c r="U25" i="7"/>
  <c r="Y23" i="36" s="1"/>
  <c r="U24" i="7"/>
  <c r="Y22" i="36" s="1"/>
  <c r="U23" i="7"/>
  <c r="Y21" i="36" s="1"/>
  <c r="U22" i="7"/>
  <c r="Y20" i="36" s="1"/>
  <c r="Y19" i="36"/>
  <c r="Y18" i="36"/>
  <c r="Y17" i="36"/>
  <c r="Y16" i="36"/>
  <c r="Y15" i="36"/>
  <c r="Y14" i="36"/>
  <c r="Y13" i="36"/>
  <c r="Y12" i="36"/>
  <c r="Y11" i="36"/>
  <c r="Y10" i="36"/>
  <c r="Y9" i="36"/>
  <c r="Y8" i="36"/>
  <c r="Y7" i="36"/>
  <c r="Y6" i="36"/>
  <c r="Y5" i="36"/>
  <c r="U36" i="6"/>
  <c r="K34" i="36" s="1"/>
  <c r="U35" i="6"/>
  <c r="K33" i="36" s="1"/>
  <c r="U34" i="6"/>
  <c r="K32" i="36" s="1"/>
  <c r="U33" i="6"/>
  <c r="K31" i="36" s="1"/>
  <c r="U32" i="6"/>
  <c r="K30" i="36" s="1"/>
  <c r="U31" i="6"/>
  <c r="K29" i="36" s="1"/>
  <c r="U30" i="6"/>
  <c r="K28" i="36" s="1"/>
  <c r="U29" i="6"/>
  <c r="K27" i="36" s="1"/>
  <c r="U28" i="6"/>
  <c r="K26" i="36" s="1"/>
  <c r="U27" i="6"/>
  <c r="K25" i="36" s="1"/>
  <c r="U26" i="6"/>
  <c r="K24" i="36" s="1"/>
  <c r="U24" i="6"/>
  <c r="K22" i="36" s="1"/>
  <c r="U23" i="6"/>
  <c r="K21" i="36" s="1"/>
  <c r="U22" i="6"/>
  <c r="K20" i="36" s="1"/>
  <c r="U21" i="6"/>
  <c r="K19" i="36" s="1"/>
  <c r="U20" i="6"/>
  <c r="K18" i="36" s="1"/>
  <c r="U19" i="6"/>
  <c r="K17" i="36" s="1"/>
  <c r="U18" i="6"/>
  <c r="K16" i="36" s="1"/>
  <c r="U17" i="6"/>
  <c r="K15" i="36" s="1"/>
  <c r="U16" i="6"/>
  <c r="K14" i="36" s="1"/>
  <c r="U15" i="6"/>
  <c r="K13" i="36" s="1"/>
  <c r="U14" i="6"/>
  <c r="K12" i="36" s="1"/>
  <c r="U13" i="6"/>
  <c r="K11" i="36" s="1"/>
  <c r="U12" i="6"/>
  <c r="K10" i="36" s="1"/>
  <c r="U11" i="6"/>
  <c r="K9" i="36" s="1"/>
  <c r="U10" i="6"/>
  <c r="K8" i="36" s="1"/>
  <c r="U9" i="6"/>
  <c r="K7" i="36" s="1"/>
  <c r="U8" i="6"/>
  <c r="K6" i="36" s="1"/>
  <c r="U36" i="5"/>
  <c r="J34" i="36" s="1"/>
  <c r="U35" i="5"/>
  <c r="J33" i="36" s="1"/>
  <c r="U34" i="5"/>
  <c r="J32" i="36" s="1"/>
  <c r="U33" i="5"/>
  <c r="J31" i="36" s="1"/>
  <c r="U32" i="5"/>
  <c r="J30" i="36" s="1"/>
  <c r="U31" i="5"/>
  <c r="J29" i="36" s="1"/>
  <c r="U30" i="5"/>
  <c r="J28" i="36" s="1"/>
  <c r="U29" i="5"/>
  <c r="J27" i="36" s="1"/>
  <c r="U28" i="5"/>
  <c r="J26" i="36" s="1"/>
  <c r="U27" i="5"/>
  <c r="J25" i="36" s="1"/>
  <c r="U26" i="5"/>
  <c r="J24" i="36" s="1"/>
  <c r="U25" i="5"/>
  <c r="J23" i="36" s="1"/>
  <c r="U24" i="5"/>
  <c r="J22" i="36" s="1"/>
  <c r="U23" i="5"/>
  <c r="J21" i="36" s="1"/>
  <c r="U22" i="5"/>
  <c r="J20" i="36" s="1"/>
  <c r="U21" i="5"/>
  <c r="J19" i="36" s="1"/>
  <c r="U20" i="5"/>
  <c r="J18" i="36" s="1"/>
  <c r="U19" i="5"/>
  <c r="J17" i="36" s="1"/>
  <c r="U18" i="5"/>
  <c r="J16" i="36" s="1"/>
  <c r="U17" i="5"/>
  <c r="J15" i="36" s="1"/>
  <c r="U16" i="5"/>
  <c r="J14" i="36" s="1"/>
  <c r="U15" i="5"/>
  <c r="J13" i="36" s="1"/>
  <c r="U14" i="5"/>
  <c r="J12" i="36" s="1"/>
  <c r="U13" i="5"/>
  <c r="J11" i="36" s="1"/>
  <c r="U12" i="5"/>
  <c r="J10" i="36" s="1"/>
  <c r="U11" i="5"/>
  <c r="J9" i="36" s="1"/>
  <c r="U10" i="5"/>
  <c r="J8" i="36" s="1"/>
  <c r="U9" i="5"/>
  <c r="J7" i="36" s="1"/>
  <c r="U8" i="5"/>
  <c r="J6" i="36" s="1"/>
  <c r="U36" i="4"/>
  <c r="AF34" i="36" s="1"/>
  <c r="U35" i="4"/>
  <c r="AF33" i="36" s="1"/>
  <c r="U34" i="4"/>
  <c r="AF32" i="36" s="1"/>
  <c r="U33" i="4"/>
  <c r="AF31" i="36" s="1"/>
  <c r="U32" i="4"/>
  <c r="AF30" i="36" s="1"/>
  <c r="U31" i="4"/>
  <c r="AF29" i="36" s="1"/>
  <c r="U30" i="4"/>
  <c r="AF28" i="36" s="1"/>
  <c r="U29" i="4"/>
  <c r="AF27" i="36" s="1"/>
  <c r="U28" i="4"/>
  <c r="AF26" i="36" s="1"/>
  <c r="U27" i="4"/>
  <c r="AF25" i="36" s="1"/>
  <c r="U26" i="4"/>
  <c r="AF24" i="36" s="1"/>
  <c r="U25" i="4"/>
  <c r="AF23" i="36" s="1"/>
  <c r="U23" i="4"/>
  <c r="AF21" i="36" s="1"/>
  <c r="U22" i="4"/>
  <c r="AF20" i="36" s="1"/>
  <c r="U21" i="4"/>
  <c r="AF19" i="36" s="1"/>
  <c r="U20" i="4"/>
  <c r="AF18" i="36" s="1"/>
  <c r="U19" i="4"/>
  <c r="AF17" i="36" s="1"/>
  <c r="U18" i="4"/>
  <c r="AF16" i="36" s="1"/>
  <c r="U17" i="4"/>
  <c r="AF15" i="36" s="1"/>
  <c r="U16" i="4"/>
  <c r="AF14" i="36" s="1"/>
  <c r="U15" i="4"/>
  <c r="AF13" i="36" s="1"/>
  <c r="U14" i="4"/>
  <c r="AF12" i="36" s="1"/>
  <c r="U13" i="4"/>
  <c r="AF11" i="36" s="1"/>
  <c r="U12" i="4"/>
  <c r="AF10" i="36" s="1"/>
  <c r="U11" i="4"/>
  <c r="AF9" i="36" s="1"/>
  <c r="U10" i="4"/>
  <c r="AF8" i="36" s="1"/>
  <c r="U9" i="4"/>
  <c r="AF7" i="36" s="1"/>
  <c r="U8" i="4"/>
  <c r="AF6" i="36" s="1"/>
  <c r="AF5" i="36"/>
  <c r="C20" i="36"/>
  <c r="N23" i="1"/>
  <c r="N12" i="1"/>
  <c r="N11" i="1"/>
  <c r="N9" i="1"/>
  <c r="N18" i="1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N22" i="1"/>
  <c r="N21" i="1"/>
  <c r="N20" i="1"/>
  <c r="N19" i="1"/>
  <c r="N17" i="1"/>
  <c r="N16" i="1"/>
  <c r="N15" i="1"/>
  <c r="N14" i="1"/>
  <c r="N13" i="1"/>
  <c r="AG12" i="36"/>
  <c r="U36" i="3"/>
  <c r="AG34" i="36" s="1"/>
  <c r="U35" i="3"/>
  <c r="AG33" i="36" s="1"/>
  <c r="U34" i="3"/>
  <c r="AG32" i="36" s="1"/>
  <c r="U33" i="3"/>
  <c r="AG31" i="36" s="1"/>
  <c r="U32" i="3"/>
  <c r="AG30" i="36" s="1"/>
  <c r="U31" i="3"/>
  <c r="AG29" i="36" s="1"/>
  <c r="U30" i="3"/>
  <c r="AG28" i="36" s="1"/>
  <c r="U29" i="3"/>
  <c r="AG27" i="36" s="1"/>
  <c r="U28" i="3"/>
  <c r="AG26" i="36" s="1"/>
  <c r="U27" i="3"/>
  <c r="AG25" i="36" s="1"/>
  <c r="U26" i="3"/>
  <c r="AG24" i="36" s="1"/>
  <c r="U25" i="3"/>
  <c r="AG23" i="36" s="1"/>
  <c r="U24" i="3"/>
  <c r="AG22" i="36" s="1"/>
  <c r="U23" i="3"/>
  <c r="AG21" i="36" s="1"/>
  <c r="U22" i="3"/>
  <c r="AG20" i="36" s="1"/>
  <c r="U21" i="3"/>
  <c r="AG19" i="36" s="1"/>
  <c r="U20" i="3"/>
  <c r="AG18" i="36" s="1"/>
  <c r="U19" i="3"/>
  <c r="AG17" i="36" s="1"/>
  <c r="U18" i="3"/>
  <c r="AG16" i="36" s="1"/>
  <c r="U17" i="3"/>
  <c r="AG15" i="36" s="1"/>
  <c r="U16" i="3"/>
  <c r="AG14" i="36" s="1"/>
  <c r="AG13" i="36"/>
  <c r="AG11" i="36"/>
  <c r="AG10" i="36"/>
  <c r="AG9" i="36"/>
  <c r="AG8" i="36"/>
  <c r="AG7" i="36"/>
  <c r="AG6" i="36"/>
  <c r="AG5" i="36"/>
  <c r="AP24" i="36" l="1"/>
  <c r="AP26" i="36"/>
  <c r="AP34" i="36"/>
  <c r="AN24" i="36"/>
  <c r="AO24" i="36" s="1"/>
  <c r="AN25" i="36"/>
  <c r="AO25" i="36" s="1"/>
  <c r="AN26" i="36"/>
  <c r="AN12" i="36"/>
  <c r="AN20" i="36"/>
  <c r="AP20" i="36" s="1"/>
  <c r="AN31" i="36"/>
  <c r="AO31" i="36" s="1"/>
  <c r="AN9" i="36"/>
  <c r="AN17" i="36"/>
  <c r="AN28" i="36"/>
  <c r="AP28" i="36" s="1"/>
  <c r="AN7" i="36"/>
  <c r="AN15" i="36"/>
  <c r="AN19" i="36"/>
  <c r="AN23" i="36"/>
  <c r="AO23" i="36" s="1"/>
  <c r="AN30" i="36"/>
  <c r="AP30" i="36" s="1"/>
  <c r="AN34" i="36"/>
  <c r="AO34" i="36" s="1"/>
  <c r="AN8" i="36"/>
  <c r="AN16" i="36"/>
  <c r="AN27" i="36"/>
  <c r="AO27" i="36" s="1"/>
  <c r="AN5" i="36"/>
  <c r="AN13" i="36"/>
  <c r="AN21" i="36"/>
  <c r="AP21" i="36" s="1"/>
  <c r="AN32" i="36"/>
  <c r="AP32" i="36" s="1"/>
  <c r="AN6" i="36"/>
  <c r="AN14" i="36"/>
  <c r="AN18" i="36"/>
  <c r="AN22" i="36"/>
  <c r="AO22" i="36" s="1"/>
  <c r="AN29" i="36"/>
  <c r="AO29" i="36" s="1"/>
  <c r="AN33" i="36"/>
  <c r="AO33" i="36" s="1"/>
  <c r="J35" i="36"/>
  <c r="V35" i="36"/>
  <c r="AC35" i="36"/>
  <c r="W35" i="36"/>
  <c r="AE35" i="36"/>
  <c r="AK35" i="36"/>
  <c r="AJ35" i="36"/>
  <c r="E35" i="36"/>
  <c r="N35" i="36"/>
  <c r="AA35" i="36"/>
  <c r="H35" i="36"/>
  <c r="AD35" i="36"/>
  <c r="AF35" i="36"/>
  <c r="F35" i="36"/>
  <c r="M35" i="36"/>
  <c r="I35" i="36"/>
  <c r="Z35" i="36"/>
  <c r="G35" i="36"/>
  <c r="AG35" i="36"/>
  <c r="Y35" i="36"/>
  <c r="AH35" i="36"/>
  <c r="X35" i="36"/>
  <c r="S35" i="36"/>
  <c r="O35" i="36"/>
  <c r="K35" i="36"/>
  <c r="P35" i="36"/>
  <c r="AI35" i="36"/>
  <c r="L35" i="36"/>
  <c r="AL35" i="36"/>
  <c r="R35" i="36"/>
  <c r="AB35" i="36"/>
  <c r="C19" i="36"/>
  <c r="C16" i="36"/>
  <c r="AP16" i="36" s="1"/>
  <c r="C17" i="36"/>
  <c r="AP17" i="36" s="1"/>
  <c r="C14" i="36"/>
  <c r="C15" i="36"/>
  <c r="AP15" i="36" s="1"/>
  <c r="C18" i="36"/>
  <c r="AP18" i="36" s="1"/>
  <c r="C13" i="36"/>
  <c r="AP13" i="36" s="1"/>
  <c r="C10" i="36"/>
  <c r="C12" i="36"/>
  <c r="AP12" i="36" s="1"/>
  <c r="C5" i="36"/>
  <c r="C9" i="36"/>
  <c r="AP9" i="36" s="1"/>
  <c r="C11" i="36"/>
  <c r="C6" i="36"/>
  <c r="AP6" i="36" s="1"/>
  <c r="C8" i="36"/>
  <c r="AP8" i="36" s="1"/>
  <c r="C7" i="36"/>
  <c r="AP7" i="36" s="1"/>
  <c r="N4" i="1"/>
  <c r="N2" i="1"/>
  <c r="AP25" i="36" l="1"/>
  <c r="AP22" i="36"/>
  <c r="AP31" i="36"/>
  <c r="AO19" i="36"/>
  <c r="AP19" i="36"/>
  <c r="AP33" i="36"/>
  <c r="AP27" i="36"/>
  <c r="AP11" i="36"/>
  <c r="AP14" i="36"/>
  <c r="AP5" i="36"/>
  <c r="AQ4" i="36" s="1"/>
  <c r="AP29" i="36"/>
  <c r="AP23" i="36"/>
  <c r="AO26" i="36"/>
  <c r="AO21" i="36"/>
  <c r="AO20" i="36"/>
  <c r="C35" i="36"/>
  <c r="AO8" i="36"/>
  <c r="AO6" i="36"/>
  <c r="AO7" i="36"/>
  <c r="AO32" i="36"/>
  <c r="AO5" i="36"/>
  <c r="AO9" i="36"/>
  <c r="AO28" i="36"/>
  <c r="AO16" i="36"/>
  <c r="AO12" i="36"/>
  <c r="AO15" i="36"/>
  <c r="AO30" i="36"/>
  <c r="AO18" i="36"/>
  <c r="AO14" i="36"/>
  <c r="AO17" i="36"/>
  <c r="AO13" i="36"/>
  <c r="U12" i="29"/>
  <c r="U10" i="36" s="1"/>
  <c r="AN10" i="36" s="1"/>
  <c r="AP10" i="36" s="1"/>
  <c r="U13" i="29"/>
  <c r="U11" i="36" s="1"/>
  <c r="AN11" i="36" s="1"/>
  <c r="AQ22" i="36" l="1"/>
  <c r="AO10" i="36"/>
  <c r="U35" i="36"/>
  <c r="AN35" i="36"/>
  <c r="AQ15" i="36"/>
  <c r="AQ29" i="36"/>
  <c r="AO11" i="36"/>
  <c r="AO35" i="36" l="1"/>
  <c r="AQ8" i="36"/>
  <c r="O35" i="44" l="1"/>
</calcChain>
</file>

<file path=xl/sharedStrings.xml><?xml version="1.0" encoding="utf-8"?>
<sst xmlns="http://schemas.openxmlformats.org/spreadsheetml/2006/main" count="4465" uniqueCount="271">
  <si>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</si>
  <si>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</si>
  <si>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</si>
  <si>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</si>
  <si>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</si>
  <si>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</si>
  <si>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</si>
  <si>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</si>
  <si>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</si>
  <si>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</si>
  <si>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</si>
  <si>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</si>
  <si>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</si>
  <si>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</si>
  <si>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Medidor :</t>
  </si>
  <si>
    <t>Flujo Pico</t>
  </si>
  <si>
    <t>Cap. Maxima :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</si>
  <si>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</si>
  <si>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</si>
  <si>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</si>
  <si>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</si>
  <si>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</si>
  <si>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</si>
  <si>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</si>
  <si>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</si>
  <si>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</si>
  <si>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</si>
  <si>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</si>
  <si>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</si>
  <si>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</si>
  <si>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</si>
  <si>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</si>
  <si>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</si>
  <si>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</si>
  <si>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</si>
  <si>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</si>
  <si>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</si>
  <si>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</si>
  <si>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</si>
  <si>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</si>
  <si>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</si>
  <si>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</si>
  <si>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</si>
  <si>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</si>
  <si>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</si>
  <si>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</si>
  <si>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</si>
  <si>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</si>
  <si>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</si>
  <si>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</si>
  <si>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</si>
  <si>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</si>
  <si>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</si>
  <si>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</si>
  <si>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</si>
  <si>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</si>
  <si>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</si>
  <si>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</si>
  <si>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</si>
  <si>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</si>
  <si>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</si>
  <si>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</si>
  <si>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</si>
  <si>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</si>
  <si>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</si>
  <si>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</si>
  <si>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</si>
  <si>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</si>
  <si>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</si>
  <si>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</si>
  <si>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</si>
  <si>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</si>
  <si>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</si>
  <si>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</si>
  <si>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</si>
  <si>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</si>
  <si>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</si>
  <si>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</si>
  <si>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</si>
  <si>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</si>
  <si>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</si>
  <si>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</si>
  <si>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</si>
  <si>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</si>
  <si>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</si>
  <si>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</si>
  <si>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</si>
  <si>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</si>
  <si>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</si>
  <si>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</si>
  <si>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</si>
  <si>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</si>
  <si>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</si>
  <si>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</si>
  <si>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</si>
  <si>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</si>
  <si>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</si>
  <si>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</si>
  <si>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</si>
  <si>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</si>
  <si>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</si>
  <si>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</si>
  <si>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</si>
  <si>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</si>
  <si>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</si>
  <si>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</si>
  <si>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</si>
  <si>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</si>
  <si>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</si>
  <si>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</si>
  <si>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</si>
  <si>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</si>
  <si>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</si>
  <si>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</si>
  <si>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</si>
  <si>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</si>
  <si>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</si>
  <si>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</si>
  <si>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</si>
  <si>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</si>
  <si>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</si>
  <si>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</si>
  <si>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</si>
  <si>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</si>
  <si>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</si>
  <si>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</si>
  <si>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</si>
  <si>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</si>
  <si>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</si>
  <si>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</si>
  <si>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</si>
  <si>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</si>
  <si>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</si>
  <si>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</si>
  <si>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</si>
  <si>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</si>
  <si>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</si>
  <si>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</si>
  <si>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</si>
  <si>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</si>
  <si>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</si>
  <si>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</si>
  <si>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</si>
  <si>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</si>
  <si>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</si>
  <si>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</si>
  <si>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</si>
  <si>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</si>
  <si>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</si>
  <si>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</si>
  <si>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</si>
  <si>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</si>
  <si>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</si>
  <si>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</si>
  <si>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</si>
  <si>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</si>
  <si>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</si>
  <si>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</si>
  <si>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</si>
  <si>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</si>
  <si>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</si>
  <si>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</si>
  <si>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</si>
  <si>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</si>
  <si>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</si>
  <si>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</si>
  <si>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</si>
  <si>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</si>
  <si>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</si>
  <si>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</si>
  <si>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</si>
  <si>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</si>
  <si>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</si>
  <si>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</si>
  <si>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</si>
  <si>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</si>
  <si>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</si>
  <si>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</si>
  <si>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</si>
  <si>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</si>
  <si>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>Plenco</t>
  </si>
  <si>
    <t>Metecno</t>
  </si>
  <si>
    <t>SUMA</t>
  </si>
  <si>
    <t>Ultraman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</si>
  <si>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</si>
  <si>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</si>
  <si>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</si>
  <si>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</si>
  <si>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</si>
  <si>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</si>
  <si>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</si>
  <si>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</si>
  <si>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>PROMEDIO</t>
  </si>
  <si>
    <t xml:space="preserve"> 01/01/2015 </t>
  </si>
  <si>
    <t>01-08/09:00:00</t>
  </si>
  <si>
    <t>01-07/09:00:00</t>
  </si>
  <si>
    <t>01-06/09:00:00</t>
  </si>
  <si>
    <t>01-05/09:00:00</t>
  </si>
  <si>
    <t>01-04/09:00:00</t>
  </si>
  <si>
    <t>01-03/09:00:00</t>
  </si>
  <si>
    <t>01-02/09:00:00</t>
  </si>
  <si>
    <t xml:space="preserve"> 08/01/2015 </t>
  </si>
  <si>
    <t xml:space="preserve"> 07/01/2015 </t>
  </si>
  <si>
    <t xml:space="preserve"> 06/01/2015 </t>
  </si>
  <si>
    <t xml:space="preserve"> 05/01/2015 </t>
  </si>
  <si>
    <t xml:space="preserve"> 04/01/2015 </t>
  </si>
  <si>
    <t xml:space="preserve"> 03/01/2015 </t>
  </si>
  <si>
    <t xml:space="preserve"> 02/01/2015 </t>
  </si>
  <si>
    <t xml:space="preserve"> 01/02/2015 </t>
  </si>
  <si>
    <t xml:space="preserve"> 15/01/2015 </t>
  </si>
  <si>
    <t xml:space="preserve"> 14/01/2015 </t>
  </si>
  <si>
    <t xml:space="preserve"> 13/01/2015 </t>
  </si>
  <si>
    <t xml:space="preserve"> 12/01/2015 </t>
  </si>
  <si>
    <t xml:space="preserve"> 11/01/2015 </t>
  </si>
  <si>
    <t xml:space="preserve"> 10/01/2015 </t>
  </si>
  <si>
    <t xml:space="preserve"> 09/01/2015 </t>
  </si>
  <si>
    <t> 15/01/2015 </t>
  </si>
  <si>
    <t> 9:00:00 a.m. </t>
  </si>
  <si>
    <t> 14/01/2015 </t>
  </si>
  <si>
    <t> 13/01/2015 </t>
  </si>
  <si>
    <t> 12/01/2015 </t>
  </si>
  <si>
    <t> 11/01/2015 </t>
  </si>
  <si>
    <t> 10/01/2015 </t>
  </si>
  <si>
    <t> 09/01/2015 </t>
  </si>
  <si>
    <t> 08/01/2015 </t>
  </si>
  <si>
    <t>01-15/09:00:00</t>
  </si>
  <si>
    <t>01-14/09:00:00</t>
  </si>
  <si>
    <t>01-13/09:00:00</t>
  </si>
  <si>
    <t>01-12/09:00:00</t>
  </si>
  <si>
    <t>01-11/09:00:00</t>
  </si>
  <si>
    <t>01-10/09:00:00</t>
  </si>
  <si>
    <t>01-09/09:00:00</t>
  </si>
  <si>
    <t>Psig</t>
  </si>
  <si>
    <t>Rehrigh</t>
  </si>
  <si>
    <t>Nucitec</t>
  </si>
  <si>
    <t>ñ</t>
  </si>
  <si>
    <t>01-30/09:00:00</t>
  </si>
  <si>
    <t>01-29/09:00:00</t>
  </si>
  <si>
    <t>01-28/09:00:00</t>
  </si>
  <si>
    <t>01-27/09:00:00</t>
  </si>
  <si>
    <t>01-26/09:00:00</t>
  </si>
  <si>
    <t>01-25/09:00:00</t>
  </si>
  <si>
    <t>01-24/09:00:00</t>
  </si>
  <si>
    <t>01-23/09:00:00</t>
  </si>
  <si>
    <t>01-22/09:00:00</t>
  </si>
  <si>
    <t>01-21/09:00:00</t>
  </si>
  <si>
    <t>01-20/09:00:00</t>
  </si>
  <si>
    <t>01-19/09:00:00</t>
  </si>
  <si>
    <t>01-18/09:00:00</t>
  </si>
  <si>
    <t>01-17/09:00:00</t>
  </si>
  <si>
    <t>01-16/09:00:00</t>
  </si>
  <si>
    <t xml:space="preserve"> 30/01/2015 </t>
  </si>
  <si>
    <t xml:space="preserve"> 29/01/2015 </t>
  </si>
  <si>
    <t xml:space="preserve"> 28/01/2015 </t>
  </si>
  <si>
    <t xml:space="preserve"> 27/01/2015 </t>
  </si>
  <si>
    <t xml:space="preserve"> 26/01/2015 </t>
  </si>
  <si>
    <t xml:space="preserve"> 25/01/2015 </t>
  </si>
  <si>
    <t xml:space="preserve"> 24/01/2015 </t>
  </si>
  <si>
    <t xml:space="preserve"> 23/01/2015 </t>
  </si>
  <si>
    <t xml:space="preserve"> 22/01/2015 </t>
  </si>
  <si>
    <t xml:space="preserve"> 21/01/2015 </t>
  </si>
  <si>
    <t xml:space="preserve"> 20/01/2015 </t>
  </si>
  <si>
    <t xml:space="preserve"> 19/01/2015 </t>
  </si>
  <si>
    <t xml:space="preserve"> 18/01/2015 </t>
  </si>
  <si>
    <t xml:space="preserve"> 17/01/2015 </t>
  </si>
  <si>
    <t xml:space="preserve"> 16/01/2015 </t>
  </si>
  <si>
    <t>31/01/2015</t>
  </si>
  <si>
    <t>01/02/2015</t>
  </si>
  <si>
    <t xml:space="preserve"> 31/01/2015 </t>
  </si>
  <si>
    <t>02-01/09:00:00</t>
  </si>
  <si>
    <t>01-31/09:00:00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</si>
</sst>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4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6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0"/>
      <color theme="4"/>
      <name val="Arial"/>
      <family val="2"/>
    </font>
    <font>
      <b/>
      <sz val="11"/>
      <color theme="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1" fillId="0" borderId="69" applyNumberFormat="0" applyFill="0" applyAlignment="0" applyProtection="0"/>
    <xf numFmtId="0" fontId="40" fillId="13" borderId="0" applyNumberFormat="0" applyBorder="0" applyAlignment="0" applyProtection="0"/>
  </cellStyleXfs>
  <cellXfs count="34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3" fontId="0" fillId="7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7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7" xfId="0" applyNumberFormat="1" applyBorder="1" applyAlignment="1">
      <alignment horizontal="center" vertical="center" wrapText="1"/>
    </xf>
    <xf numFmtId="10" fontId="24" fillId="6" borderId="28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5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 vertical="center"/>
    </xf>
    <xf numFmtId="22" fontId="26" fillId="9" borderId="30" xfId="0" applyNumberFormat="1" applyFont="1" applyFill="1" applyBorder="1" applyAlignment="1">
      <alignment horizontal="left" vertical="center"/>
    </xf>
    <xf numFmtId="0" fontId="0" fillId="12" borderId="30" xfId="0" applyFont="1" applyFill="1" applyBorder="1" applyAlignment="1">
      <alignment horizontal="right"/>
    </xf>
    <xf numFmtId="22" fontId="26" fillId="9" borderId="30" xfId="0" applyNumberFormat="1" applyFont="1" applyFill="1" applyBorder="1" applyAlignment="1">
      <alignment horizontal="left"/>
    </xf>
    <xf numFmtId="0" fontId="26" fillId="9" borderId="32" xfId="0" applyFont="1" applyFill="1" applyBorder="1" applyAlignment="1">
      <alignment horizontal="left"/>
    </xf>
    <xf numFmtId="0" fontId="0" fillId="12" borderId="39" xfId="0" applyFont="1" applyFill="1" applyBorder="1" applyAlignment="1">
      <alignment horizontal="right"/>
    </xf>
    <xf numFmtId="0" fontId="0" fillId="0" borderId="31" xfId="0" applyFont="1" applyBorder="1" applyAlignment="1">
      <alignment horizontal="left"/>
    </xf>
    <xf numFmtId="22" fontId="27" fillId="9" borderId="30" xfId="0" applyNumberFormat="1" applyFont="1" applyFill="1" applyBorder="1" applyAlignment="1">
      <alignment vertical="center"/>
    </xf>
    <xf numFmtId="0" fontId="26" fillId="9" borderId="30" xfId="0" applyFont="1" applyFill="1" applyBorder="1" applyAlignment="1">
      <alignment horizontal="left" vertical="center" indent="1"/>
    </xf>
    <xf numFmtId="22" fontId="26" fillId="9" borderId="30" xfId="0" applyNumberFormat="1" applyFont="1" applyFill="1" applyBorder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6" fillId="9" borderId="3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/>
    </xf>
    <xf numFmtId="0" fontId="26" fillId="9" borderId="31" xfId="0" applyFont="1" applyFill="1" applyBorder="1" applyAlignment="1">
      <alignment horizontal="left" vertical="center"/>
    </xf>
    <xf numFmtId="0" fontId="27" fillId="9" borderId="30" xfId="0" applyFont="1" applyFill="1" applyBorder="1" applyAlignment="1">
      <alignment vertical="center"/>
    </xf>
    <xf numFmtId="0" fontId="0" fillId="0" borderId="0" xfId="0" applyFill="1"/>
    <xf numFmtId="0" fontId="26" fillId="9" borderId="31" xfId="0" applyFont="1" applyFill="1" applyBorder="1" applyAlignment="1">
      <alignment horizontal="left"/>
    </xf>
    <xf numFmtId="22" fontId="26" fillId="0" borderId="30" xfId="0" applyNumberFormat="1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 indent="1"/>
    </xf>
    <xf numFmtId="0" fontId="0" fillId="0" borderId="30" xfId="0" applyFont="1" applyFill="1" applyBorder="1" applyAlignment="1">
      <alignment horizontal="left"/>
    </xf>
    <xf numFmtId="22" fontId="26" fillId="0" borderId="30" xfId="0" applyNumberFormat="1" applyFont="1" applyFill="1" applyBorder="1"/>
    <xf numFmtId="22" fontId="26" fillId="9" borderId="31" xfId="0" applyNumberFormat="1" applyFont="1" applyFill="1" applyBorder="1" applyAlignment="1"/>
    <xf numFmtId="0" fontId="26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26" fillId="9" borderId="31" xfId="0" applyFont="1" applyFill="1" applyBorder="1" applyAlignment="1">
      <alignment horizontal="left" vertical="center" indent="1"/>
    </xf>
    <xf numFmtId="22" fontId="26" fillId="9" borderId="32" xfId="0" applyNumberFormat="1" applyFont="1" applyFill="1" applyBorder="1" applyAlignment="1">
      <alignment horizontal="left"/>
    </xf>
    <xf numFmtId="22" fontId="26" fillId="9" borderId="31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2" fillId="0" borderId="0" xfId="0" applyFont="1" applyFill="1" applyAlignment="1"/>
    <xf numFmtId="4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0" fillId="0" borderId="0" xfId="2" applyFont="1" applyAlignment="1">
      <alignment horizontal="center"/>
    </xf>
    <xf numFmtId="0" fontId="19" fillId="0" borderId="0" xfId="2" applyFont="1"/>
    <xf numFmtId="0" fontId="31" fillId="0" borderId="0" xfId="2" applyFont="1"/>
    <xf numFmtId="0" fontId="31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0" xfId="2" applyFont="1" applyFill="1" applyBorder="1" applyAlignment="1"/>
    <xf numFmtId="0" fontId="22" fillId="0" borderId="41" xfId="2" applyFont="1" applyFill="1" applyBorder="1" applyAlignment="1">
      <alignment horizontal="right"/>
    </xf>
    <xf numFmtId="0" fontId="14" fillId="0" borderId="43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4" xfId="2" applyFont="1" applyFill="1" applyBorder="1"/>
    <xf numFmtId="0" fontId="14" fillId="0" borderId="45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6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7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15" fontId="14" fillId="0" borderId="61" xfId="2" applyNumberFormat="1" applyFont="1" applyFill="1" applyBorder="1" applyAlignment="1">
      <alignment horizontal="center"/>
    </xf>
    <xf numFmtId="20" fontId="14" fillId="0" borderId="62" xfId="2" applyNumberFormat="1" applyFont="1" applyFill="1" applyBorder="1" applyAlignment="1">
      <alignment horizontal="center"/>
    </xf>
    <xf numFmtId="3" fontId="14" fillId="0" borderId="63" xfId="2" applyNumberFormat="1" applyFont="1" applyFill="1" applyBorder="1" applyAlignment="1">
      <alignment horizontal="center"/>
    </xf>
    <xf numFmtId="3" fontId="14" fillId="0" borderId="36" xfId="2" applyNumberFormat="1" applyFont="1" applyFill="1" applyBorder="1" applyAlignment="1">
      <alignment horizontal="center"/>
    </xf>
    <xf numFmtId="0" fontId="14" fillId="0" borderId="32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64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36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6" xfId="2" applyNumberFormat="1" applyFont="1" applyFill="1" applyBorder="1" applyAlignment="1">
      <alignment horizontal="center"/>
    </xf>
    <xf numFmtId="3" fontId="14" fillId="0" borderId="30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/>
    <xf numFmtId="0" fontId="14" fillId="5" borderId="12" xfId="0" applyFont="1" applyFill="1" applyBorder="1"/>
    <xf numFmtId="0" fontId="0" fillId="5" borderId="41" xfId="0" applyFill="1" applyBorder="1"/>
    <xf numFmtId="0" fontId="14" fillId="5" borderId="41" xfId="0" applyFont="1" applyFill="1" applyBorder="1"/>
    <xf numFmtId="0" fontId="0" fillId="5" borderId="42" xfId="0" applyFill="1" applyBorder="1"/>
    <xf numFmtId="0" fontId="14" fillId="5" borderId="67" xfId="0" applyFont="1" applyFill="1" applyBorder="1"/>
    <xf numFmtId="0" fontId="0" fillId="5" borderId="37" xfId="0" applyFill="1" applyBorder="1"/>
    <xf numFmtId="0" fontId="14" fillId="5" borderId="37" xfId="0" applyFont="1" applyFill="1" applyBorder="1"/>
    <xf numFmtId="0" fontId="0" fillId="5" borderId="38" xfId="0" applyFill="1" applyBorder="1"/>
    <xf numFmtId="0" fontId="19" fillId="0" borderId="0" xfId="2" applyFont="1" applyAlignment="1">
      <alignment horizontal="center"/>
    </xf>
    <xf numFmtId="20" fontId="14" fillId="0" borderId="62" xfId="2" quotePrefix="1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3" fontId="36" fillId="0" borderId="30" xfId="0" applyNumberFormat="1" applyFont="1" applyBorder="1" applyAlignment="1">
      <alignment horizontal="center"/>
    </xf>
    <xf numFmtId="0" fontId="14" fillId="0" borderId="40" xfId="2" applyFont="1" applyFill="1" applyBorder="1" applyAlignment="1">
      <alignment horizontal="center"/>
    </xf>
    <xf numFmtId="17" fontId="14" fillId="0" borderId="45" xfId="2" applyNumberFormat="1" applyFont="1" applyFill="1" applyBorder="1" applyAlignment="1">
      <alignment horizontal="center"/>
    </xf>
    <xf numFmtId="0" fontId="37" fillId="0" borderId="45" xfId="2" applyFont="1" applyFill="1" applyBorder="1" applyAlignment="1"/>
    <xf numFmtId="3" fontId="33" fillId="0" borderId="3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1" xfId="2" applyNumberFormat="1" applyFont="1" applyFill="1" applyBorder="1" applyAlignment="1">
      <alignment horizontal="center"/>
    </xf>
    <xf numFmtId="3" fontId="38" fillId="0" borderId="0" xfId="0" applyNumberFormat="1" applyFont="1" applyFill="1" applyAlignment="1">
      <alignment horizontal="center" vertical="center"/>
    </xf>
    <xf numFmtId="3" fontId="38" fillId="0" borderId="41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39" fillId="0" borderId="16" xfId="0" applyFont="1" applyFill="1" applyBorder="1" applyAlignment="1">
      <alignment horizontal="center"/>
    </xf>
    <xf numFmtId="0" fontId="39" fillId="0" borderId="16" xfId="0" applyFont="1" applyBorder="1" applyAlignment="1">
      <alignment horizontal="center"/>
    </xf>
    <xf numFmtId="3" fontId="14" fillId="6" borderId="63" xfId="2" applyNumberFormat="1" applyFont="1" applyFill="1" applyBorder="1" applyAlignment="1">
      <alignment horizontal="center"/>
    </xf>
    <xf numFmtId="3" fontId="14" fillId="6" borderId="3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8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7" xfId="0" applyNumberFormat="1" applyFill="1" applyBorder="1" applyAlignment="1">
      <alignment horizontal="center"/>
    </xf>
    <xf numFmtId="2" fontId="0" fillId="12" borderId="39" xfId="0" applyNumberFormat="1" applyFont="1" applyFill="1" applyBorder="1" applyAlignment="1" applyProtection="1">
      <alignment horizontal="right"/>
    </xf>
    <xf numFmtId="22" fontId="26" fillId="9" borderId="32" xfId="0" applyNumberFormat="1" applyFont="1" applyFill="1" applyBorder="1" applyAlignment="1">
      <alignment horizontal="left" vertical="center"/>
    </xf>
    <xf numFmtId="2" fontId="0" fillId="12" borderId="39" xfId="0" applyNumberFormat="1" applyFont="1" applyFill="1" applyBorder="1" applyAlignment="1">
      <alignment horizontal="right"/>
    </xf>
    <xf numFmtId="22" fontId="26" fillId="9" borderId="32" xfId="0" applyNumberFormat="1" applyFont="1" applyFill="1" applyBorder="1" applyAlignment="1">
      <alignment horizontal="left" vertical="center" inden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21" fillId="10" borderId="38" xfId="0" applyFont="1" applyFill="1" applyBorder="1" applyAlignment="1">
      <alignment horizontal="center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41" fillId="0" borderId="0" xfId="0" applyNumberFormat="1" applyFont="1" applyAlignment="1">
      <alignment horizontal="center"/>
    </xf>
    <xf numFmtId="3" fontId="23" fillId="7" borderId="20" xfId="0" applyNumberFormat="1" applyFont="1" applyFill="1" applyBorder="1" applyAlignment="1">
      <alignment horizontal="center"/>
    </xf>
    <xf numFmtId="3" fontId="23" fillId="14" borderId="20" xfId="0" applyNumberFormat="1" applyFont="1" applyFill="1" applyBorder="1" applyAlignment="1">
      <alignment horizontal="center"/>
    </xf>
    <xf numFmtId="3" fontId="23" fillId="7" borderId="22" xfId="0" applyNumberFormat="1" applyFont="1" applyFill="1" applyBorder="1" applyAlignment="1">
      <alignment horizontal="center"/>
    </xf>
    <xf numFmtId="3" fontId="0" fillId="14" borderId="0" xfId="0" applyNumberFormat="1" applyFill="1" applyBorder="1" applyAlignment="1">
      <alignment horizontal="center"/>
    </xf>
    <xf numFmtId="3" fontId="0" fillId="14" borderId="15" xfId="0" applyNumberFormat="1" applyFill="1" applyBorder="1" applyAlignment="1">
      <alignment horizontal="center"/>
    </xf>
    <xf numFmtId="3" fontId="23" fillId="7" borderId="41" xfId="0" applyNumberFormat="1" applyFont="1" applyFill="1" applyBorder="1" applyAlignment="1">
      <alignment horizontal="center"/>
    </xf>
    <xf numFmtId="164" fontId="23" fillId="7" borderId="41" xfId="0" applyNumberFormat="1" applyFont="1" applyFill="1" applyBorder="1" applyAlignment="1">
      <alignment horizontal="center"/>
    </xf>
    <xf numFmtId="164" fontId="23" fillId="7" borderId="0" xfId="0" applyNumberFormat="1" applyFont="1" applyFill="1" applyBorder="1" applyAlignment="1">
      <alignment horizontal="center"/>
    </xf>
    <xf numFmtId="165" fontId="23" fillId="7" borderId="41" xfId="0" applyNumberFormat="1" applyFont="1" applyFill="1" applyBorder="1" applyAlignment="1">
      <alignment horizontal="center"/>
    </xf>
    <xf numFmtId="165" fontId="23" fillId="7" borderId="0" xfId="0" applyNumberFormat="1" applyFont="1" applyFill="1" applyBorder="1" applyAlignment="1">
      <alignment horizontal="center"/>
    </xf>
    <xf numFmtId="165" fontId="23" fillId="7" borderId="23" xfId="0" applyNumberFormat="1" applyFont="1" applyFill="1" applyBorder="1" applyAlignment="1">
      <alignment horizontal="center"/>
    </xf>
    <xf numFmtId="165" fontId="38" fillId="0" borderId="0" xfId="0" applyNumberFormat="1" applyFont="1" applyFill="1" applyAlignment="1">
      <alignment horizontal="center" vertical="center"/>
    </xf>
    <xf numFmtId="3" fontId="0" fillId="7" borderId="41" xfId="0" applyNumberFormat="1" applyFill="1" applyBorder="1" applyAlignment="1">
      <alignment horizontal="center"/>
    </xf>
    <xf numFmtId="3" fontId="0" fillId="7" borderId="13" xfId="0" applyNumberFormat="1" applyFill="1" applyBorder="1" applyAlignment="1">
      <alignment horizontal="center"/>
    </xf>
    <xf numFmtId="3" fontId="23" fillId="7" borderId="0" xfId="0" applyNumberFormat="1" applyFont="1" applyFill="1" applyBorder="1" applyAlignment="1">
      <alignment horizontal="center"/>
    </xf>
    <xf numFmtId="3" fontId="23" fillId="7" borderId="70" xfId="0" applyNumberFormat="1" applyFont="1" applyFill="1" applyBorder="1" applyAlignment="1">
      <alignment horizontal="center"/>
    </xf>
    <xf numFmtId="164" fontId="23" fillId="7" borderId="23" xfId="0" applyNumberFormat="1" applyFont="1" applyFill="1" applyBorder="1" applyAlignment="1">
      <alignment horizontal="center"/>
    </xf>
    <xf numFmtId="3" fontId="23" fillId="7" borderId="23" xfId="0" applyNumberFormat="1" applyFont="1" applyFill="1" applyBorder="1" applyAlignment="1">
      <alignment horizontal="center"/>
    </xf>
    <xf numFmtId="164" fontId="23" fillId="14" borderId="0" xfId="0" applyNumberFormat="1" applyFont="1" applyFill="1" applyBorder="1" applyAlignment="1">
      <alignment horizontal="center"/>
    </xf>
    <xf numFmtId="3" fontId="23" fillId="14" borderId="0" xfId="0" applyNumberFormat="1" applyFont="1" applyFill="1" applyBorder="1" applyAlignment="1">
      <alignment horizontal="center"/>
    </xf>
    <xf numFmtId="165" fontId="23" fillId="14" borderId="0" xfId="0" applyNumberFormat="1" applyFont="1" applyFill="1" applyBorder="1" applyAlignment="1">
      <alignment horizontal="center"/>
    </xf>
    <xf numFmtId="16" fontId="42" fillId="7" borderId="18" xfId="0" applyNumberFormat="1" applyFont="1" applyFill="1" applyBorder="1" applyAlignment="1">
      <alignment horizontal="center"/>
    </xf>
    <xf numFmtId="0" fontId="43" fillId="0" borderId="0" xfId="0" applyFont="1" applyAlignment="1">
      <alignment horizontal="center" vertical="center"/>
    </xf>
    <xf numFmtId="16" fontId="42" fillId="8" borderId="18" xfId="0" applyNumberFormat="1" applyFont="1" applyFill="1" applyBorder="1" applyAlignment="1">
      <alignment horizontal="center"/>
    </xf>
    <xf numFmtId="16" fontId="43" fillId="8" borderId="18" xfId="0" applyNumberFormat="1" applyFont="1" applyFill="1" applyBorder="1" applyAlignment="1">
      <alignment horizontal="center"/>
    </xf>
    <xf numFmtId="15" fontId="42" fillId="7" borderId="18" xfId="0" applyNumberFormat="1" applyFont="1" applyFill="1" applyBorder="1" applyAlignment="1">
      <alignment horizontal="center"/>
    </xf>
    <xf numFmtId="15" fontId="42" fillId="6" borderId="19" xfId="0" applyNumberFormat="1" applyFont="1" applyFill="1" applyBorder="1" applyAlignment="1">
      <alignment horizontal="center"/>
    </xf>
    <xf numFmtId="15" fontId="42" fillId="14" borderId="18" xfId="0" applyNumberFormat="1" applyFont="1" applyFill="1" applyBorder="1" applyAlignment="1">
      <alignment horizontal="center"/>
    </xf>
    <xf numFmtId="15" fontId="43" fillId="0" borderId="0" xfId="0" applyNumberFormat="1" applyFont="1" applyAlignment="1">
      <alignment horizontal="center" vertical="center"/>
    </xf>
    <xf numFmtId="15" fontId="43" fillId="14" borderId="18" xfId="0" applyNumberFormat="1" applyFont="1" applyFill="1" applyBorder="1" applyAlignment="1">
      <alignment horizontal="center"/>
    </xf>
    <xf numFmtId="3" fontId="22" fillId="14" borderId="20" xfId="0" applyNumberFormat="1" applyFont="1" applyFill="1" applyBorder="1" applyAlignment="1">
      <alignment horizontal="center"/>
    </xf>
    <xf numFmtId="3" fontId="0" fillId="14" borderId="21" xfId="0" applyNumberFormat="1" applyFill="1" applyBorder="1" applyAlignment="1">
      <alignment horizontal="center"/>
    </xf>
    <xf numFmtId="3" fontId="0" fillId="14" borderId="25" xfId="0" applyNumberFormat="1" applyFill="1" applyBorder="1" applyAlignment="1">
      <alignment horizontal="center"/>
    </xf>
    <xf numFmtId="3" fontId="0" fillId="14" borderId="20" xfId="0" applyNumberFormat="1" applyFill="1" applyBorder="1" applyAlignment="1">
      <alignment horizontal="center"/>
    </xf>
    <xf numFmtId="10" fontId="0" fillId="14" borderId="12" xfId="0" applyNumberFormat="1" applyFill="1" applyBorder="1" applyAlignment="1">
      <alignment horizontal="center"/>
    </xf>
    <xf numFmtId="10" fontId="0" fillId="14" borderId="14" xfId="0" applyNumberFormat="1" applyFill="1" applyBorder="1" applyAlignment="1">
      <alignment horizontal="center"/>
    </xf>
    <xf numFmtId="10" fontId="0" fillId="14" borderId="27" xfId="0" applyNumberFormat="1" applyFill="1" applyBorder="1" applyAlignment="1">
      <alignment horizontal="center"/>
    </xf>
    <xf numFmtId="10" fontId="0" fillId="14" borderId="28" xfId="0" applyNumberFormat="1" applyFill="1" applyBorder="1" applyAlignment="1">
      <alignment horizontal="center"/>
    </xf>
    <xf numFmtId="10" fontId="20" fillId="14" borderId="13" xfId="0" applyNumberFormat="1" applyFont="1" applyFill="1" applyBorder="1" applyAlignment="1">
      <alignment horizontal="center"/>
    </xf>
    <xf numFmtId="10" fontId="20" fillId="14" borderId="15" xfId="0" applyNumberFormat="1" applyFont="1" applyFill="1" applyBorder="1" applyAlignment="1" applyProtection="1">
      <alignment horizontal="center"/>
    </xf>
    <xf numFmtId="10" fontId="20" fillId="14" borderId="15" xfId="0" applyNumberFormat="1" applyFont="1" applyFill="1" applyBorder="1" applyAlignment="1">
      <alignment horizontal="center"/>
    </xf>
    <xf numFmtId="0" fontId="0" fillId="14" borderId="0" xfId="0" applyFill="1"/>
    <xf numFmtId="10" fontId="0" fillId="7" borderId="44" xfId="0" applyNumberForma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20" fillId="0" borderId="12" xfId="0" applyNumberFormat="1" applyFont="1" applyFill="1" applyBorder="1" applyAlignment="1">
      <alignment horizontal="center"/>
    </xf>
    <xf numFmtId="10" fontId="20" fillId="0" borderId="14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29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17" fontId="32" fillId="0" borderId="23" xfId="2" applyNumberFormat="1" applyFont="1" applyFill="1" applyBorder="1" applyAlignment="1">
      <alignment horizontal="center"/>
    </xf>
    <xf numFmtId="17" fontId="32" fillId="0" borderId="24" xfId="2" applyNumberFormat="1" applyFont="1" applyFill="1" applyBorder="1" applyAlignment="1">
      <alignment horizontal="center"/>
    </xf>
    <xf numFmtId="4" fontId="28" fillId="0" borderId="0" xfId="0" applyNumberFormat="1" applyFont="1" applyFill="1" applyAlignment="1">
      <alignment horizontal="center"/>
    </xf>
    <xf numFmtId="4" fontId="29" fillId="0" borderId="0" xfId="0" applyNumberFormat="1" applyFont="1" applyAlignment="1">
      <alignment horizontal="center"/>
    </xf>
    <xf numFmtId="0" fontId="30" fillId="0" borderId="0" xfId="2" applyFont="1" applyAlignment="1">
      <alignment horizontal="center"/>
    </xf>
    <xf numFmtId="0" fontId="32" fillId="0" borderId="41" xfId="2" applyFont="1" applyFill="1" applyBorder="1" applyAlignment="1">
      <alignment horizontal="center"/>
    </xf>
    <xf numFmtId="0" fontId="32" fillId="0" borderId="42" xfId="2" applyFont="1" applyFill="1" applyBorder="1" applyAlignment="1">
      <alignment horizontal="center"/>
    </xf>
    <xf numFmtId="0" fontId="14" fillId="0" borderId="27" xfId="2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44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54" xfId="2" applyFont="1" applyFill="1" applyBorder="1" applyAlignment="1">
      <alignment horizontal="center"/>
    </xf>
    <xf numFmtId="0" fontId="14" fillId="0" borderId="60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 wrapText="1"/>
    </xf>
    <xf numFmtId="0" fontId="14" fillId="0" borderId="55" xfId="2" applyFont="1" applyFill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22" fontId="26" fillId="9" borderId="32" xfId="0" applyNumberFormat="1" applyFont="1" applyFill="1" applyBorder="1" applyAlignment="1">
      <alignment horizontal="center" vertical="center"/>
    </xf>
    <xf numFmtId="22" fontId="26" fillId="9" borderId="3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5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</cellXfs>
  <cellStyles count="5">
    <cellStyle name="Neutral 2" xfId="4"/>
    <cellStyle name="Normal" xfId="0" builtinId="0"/>
    <cellStyle name="Normal_FIN-001" xfId="2"/>
    <cellStyle name="Normal_FIN-003" xfId="1"/>
    <cellStyle name="Total" xfId="3" builtinId="25" customBuiltin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R35"/>
  <sheetViews>
    <sheetView tabSelected="1" view="pageBreakPreview" zoomScale="80" zoomScaleNormal="100" zoomScaleSheetLayoutView="80" workbookViewId="0">
      <pane xSplit="3" ySplit="3" topLeftCell="AH4" activePane="bottomRight" state="frozen"/>
      <selection activeCell="AW10" sqref="AW10"/>
      <selection pane="topRight" activeCell="AW10" sqref="AW10"/>
      <selection pane="bottomLeft" activeCell="AW10" sqref="AW10"/>
      <selection pane="bottomRight" activeCell="AH3" sqref="AH3"/>
    </sheetView>
  </sheetViews>
  <sheetFormatPr baseColWidth="10" defaultColWidth="11.42578125" defaultRowHeight="15"/>
  <cols>
    <col min="1" max="1" width="2" customWidth="1"/>
    <col min="3" max="3" width="14.42578125" style="62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12.28515625" bestFit="1" customWidth="1"/>
    <col min="41" max="41" width="10.85546875" bestFit="1" customWidth="1"/>
    <col min="42" max="42" width="12.7109375" style="58" bestFit="1" customWidth="1"/>
    <col min="43" max="43" width="13.140625" style="58" bestFit="1" customWidth="1"/>
    <col min="44" max="44" width="2.7109375" customWidth="1"/>
  </cols>
  <sheetData>
    <row r="1" spans="1:44" s="55" customFormat="1" ht="36" customHeight="1">
      <c r="C1" s="62"/>
      <c r="D1" s="187"/>
      <c r="Q1" s="187"/>
      <c r="T1" s="187"/>
      <c r="AM1" s="188"/>
      <c r="AP1" s="58"/>
      <c r="AQ1" s="81" t="s">
        <v>123</v>
      </c>
    </row>
    <row r="2" spans="1:44" s="55" customFormat="1" ht="16.5" thickBot="1">
      <c r="B2" s="56" t="s">
        <v>87</v>
      </c>
      <c r="C2" s="59">
        <v>1</v>
      </c>
      <c r="D2" s="195">
        <f>C2+1</f>
        <v>2</v>
      </c>
      <c r="E2" s="195">
        <f t="shared" ref="E2:AM2" si="0">D2+1</f>
        <v>3</v>
      </c>
      <c r="F2" s="195">
        <f t="shared" si="0"/>
        <v>4</v>
      </c>
      <c r="G2" s="195">
        <f t="shared" si="0"/>
        <v>5</v>
      </c>
      <c r="H2" s="195">
        <f t="shared" si="0"/>
        <v>6</v>
      </c>
      <c r="I2" s="195">
        <f t="shared" si="0"/>
        <v>7</v>
      </c>
      <c r="J2" s="195">
        <f t="shared" si="0"/>
        <v>8</v>
      </c>
      <c r="K2" s="195">
        <f t="shared" si="0"/>
        <v>9</v>
      </c>
      <c r="L2" s="195">
        <f t="shared" si="0"/>
        <v>10</v>
      </c>
      <c r="M2" s="195">
        <f t="shared" si="0"/>
        <v>11</v>
      </c>
      <c r="N2" s="195">
        <f t="shared" si="0"/>
        <v>12</v>
      </c>
      <c r="O2" s="195">
        <f t="shared" si="0"/>
        <v>13</v>
      </c>
      <c r="P2" s="195">
        <f t="shared" si="0"/>
        <v>14</v>
      </c>
      <c r="Q2" s="195">
        <f t="shared" si="0"/>
        <v>15</v>
      </c>
      <c r="R2" s="195">
        <f t="shared" si="0"/>
        <v>16</v>
      </c>
      <c r="S2" s="195">
        <f t="shared" si="0"/>
        <v>17</v>
      </c>
      <c r="T2" s="195">
        <f t="shared" si="0"/>
        <v>18</v>
      </c>
      <c r="U2" s="195">
        <f t="shared" si="0"/>
        <v>19</v>
      </c>
      <c r="V2" s="195">
        <f t="shared" si="0"/>
        <v>20</v>
      </c>
      <c r="W2" s="195">
        <f t="shared" si="0"/>
        <v>21</v>
      </c>
      <c r="X2" s="195">
        <f t="shared" si="0"/>
        <v>22</v>
      </c>
      <c r="Y2" s="195">
        <f t="shared" si="0"/>
        <v>23</v>
      </c>
      <c r="Z2" s="195">
        <f t="shared" si="0"/>
        <v>24</v>
      </c>
      <c r="AA2" s="195">
        <f t="shared" si="0"/>
        <v>25</v>
      </c>
      <c r="AB2" s="195">
        <f t="shared" si="0"/>
        <v>26</v>
      </c>
      <c r="AC2" s="195">
        <f t="shared" si="0"/>
        <v>27</v>
      </c>
      <c r="AD2" s="195">
        <f t="shared" si="0"/>
        <v>28</v>
      </c>
      <c r="AE2" s="195">
        <f t="shared" si="0"/>
        <v>29</v>
      </c>
      <c r="AF2" s="195">
        <f t="shared" si="0"/>
        <v>30</v>
      </c>
      <c r="AG2" s="195">
        <f t="shared" si="0"/>
        <v>31</v>
      </c>
      <c r="AH2" s="195">
        <f t="shared" si="0"/>
        <v>32</v>
      </c>
      <c r="AI2" s="195">
        <f t="shared" si="0"/>
        <v>33</v>
      </c>
      <c r="AJ2" s="195">
        <f t="shared" si="0"/>
        <v>34</v>
      </c>
      <c r="AK2" s="195">
        <f t="shared" si="0"/>
        <v>35</v>
      </c>
      <c r="AL2" s="195">
        <f t="shared" si="0"/>
        <v>36</v>
      </c>
      <c r="AM2" s="195">
        <f t="shared" si="0"/>
        <v>37</v>
      </c>
      <c r="AO2" s="55" t="s">
        <v>116</v>
      </c>
      <c r="AP2" s="58" t="s">
        <v>115</v>
      </c>
      <c r="AQ2" s="82">
        <f>AVERAGE(AQ4:AQ34)</f>
        <v>3.4797634656675001E-3</v>
      </c>
    </row>
    <row r="3" spans="1:44" ht="15.75" thickBot="1">
      <c r="B3" s="78" t="s">
        <v>86</v>
      </c>
      <c r="C3" s="79" t="s">
        <v>114</v>
      </c>
      <c r="D3" s="196" t="s">
        <v>185</v>
      </c>
      <c r="E3" s="80" t="s">
        <v>110</v>
      </c>
      <c r="F3" s="80" t="s">
        <v>94</v>
      </c>
      <c r="G3" s="80" t="s">
        <v>184</v>
      </c>
      <c r="H3" s="80" t="s">
        <v>109</v>
      </c>
      <c r="I3" s="80" t="s">
        <v>186</v>
      </c>
      <c r="J3" s="80" t="s">
        <v>90</v>
      </c>
      <c r="K3" s="80" t="s">
        <v>91</v>
      </c>
      <c r="L3" s="348" t="s">
        <v>97</v>
      </c>
      <c r="M3" s="80" t="s">
        <v>100</v>
      </c>
      <c r="N3" s="80" t="s">
        <v>111</v>
      </c>
      <c r="O3" s="80" t="s">
        <v>187</v>
      </c>
      <c r="P3" s="80" t="s">
        <v>188</v>
      </c>
      <c r="Q3" s="196" t="s">
        <v>181</v>
      </c>
      <c r="R3" s="80" t="s">
        <v>103</v>
      </c>
      <c r="S3" s="80" t="s">
        <v>107</v>
      </c>
      <c r="T3" s="197" t="s">
        <v>180</v>
      </c>
      <c r="U3" s="80" t="s">
        <v>112</v>
      </c>
      <c r="V3" s="80" t="s">
        <v>189</v>
      </c>
      <c r="W3" s="80" t="s">
        <v>96</v>
      </c>
      <c r="X3" s="80" t="s">
        <v>104</v>
      </c>
      <c r="Y3" s="80" t="s">
        <v>92</v>
      </c>
      <c r="Z3" s="80" t="s">
        <v>108</v>
      </c>
      <c r="AA3" s="80" t="s">
        <v>95</v>
      </c>
      <c r="AB3" s="80" t="s">
        <v>106</v>
      </c>
      <c r="AC3" s="80" t="s">
        <v>190</v>
      </c>
      <c r="AD3" s="80" t="s">
        <v>191</v>
      </c>
      <c r="AE3" s="80" t="s">
        <v>98</v>
      </c>
      <c r="AF3" s="80" t="s">
        <v>89</v>
      </c>
      <c r="AG3" s="80" t="s">
        <v>88</v>
      </c>
      <c r="AH3" s="80" t="s">
        <v>101</v>
      </c>
      <c r="AI3" s="80" t="s">
        <v>93</v>
      </c>
      <c r="AJ3" s="80" t="s">
        <v>105</v>
      </c>
      <c r="AK3" s="80" t="s">
        <v>102</v>
      </c>
      <c r="AL3" s="80" t="s">
        <v>99</v>
      </c>
      <c r="AM3" s="348" t="s">
        <v>183</v>
      </c>
      <c r="AN3" s="80" t="s">
        <v>113</v>
      </c>
      <c r="AO3" s="57"/>
      <c r="AP3" s="281"/>
    </row>
    <row r="4" spans="1:44" ht="15.75" thickBot="1">
      <c r="B4" s="261">
        <f t="shared" ref="B4:B32" si="1">B5+1</f>
        <v>42035</v>
      </c>
      <c r="C4" s="60">
        <f>PIQ!N8</f>
        <v>89374.167999999991</v>
      </c>
      <c r="D4" s="63">
        <f>Enerpiq!E45</f>
        <v>0.6106134960698566</v>
      </c>
      <c r="E4" s="63">
        <f>Valeo!U6</f>
        <v>56</v>
      </c>
      <c r="F4" s="63">
        <f>Eaton!U6</f>
        <v>260</v>
      </c>
      <c r="G4" s="63">
        <f>'Frenos Trw'!U6</f>
        <v>2375</v>
      </c>
      <c r="H4" s="63">
        <f>Ronal!U6</f>
        <v>25705</v>
      </c>
      <c r="I4" s="63">
        <f>Narmx!U6</f>
        <v>383</v>
      </c>
      <c r="J4" s="63">
        <f>Avery!U6</f>
        <v>23</v>
      </c>
      <c r="K4" s="63">
        <f>Beach!U6</f>
        <v>3</v>
      </c>
      <c r="L4" s="63">
        <f>Foam!U6</f>
        <v>0</v>
      </c>
      <c r="M4" s="63">
        <f>Ipc!U6</f>
        <v>459</v>
      </c>
      <c r="N4" s="63">
        <f>Vrk!U6</f>
        <v>2300</v>
      </c>
      <c r="O4" s="63">
        <f>Tafime!U6</f>
        <v>7851</v>
      </c>
      <c r="P4" s="63">
        <f>Copper!U6</f>
        <v>18</v>
      </c>
      <c r="Q4" s="63">
        <f>Metecno!E45</f>
        <v>372.47423260261252</v>
      </c>
      <c r="R4" s="63">
        <f>Kluber!U6</f>
        <v>109</v>
      </c>
      <c r="S4" s="63">
        <f>Norgren!U6</f>
        <v>440</v>
      </c>
      <c r="T4" s="63">
        <f>Plenco!E45</f>
        <v>37.85803675633111</v>
      </c>
      <c r="U4" s="63">
        <f>Samsung!U6</f>
        <v>437</v>
      </c>
      <c r="V4" s="63">
        <f>Comex!U6</f>
        <v>21218</v>
      </c>
      <c r="W4" s="63">
        <f>Euro!U6</f>
        <v>2891</v>
      </c>
      <c r="X4" s="63">
        <f>Messier!U6</f>
        <v>961</v>
      </c>
      <c r="Y4" s="63">
        <f>Bravo!U6</f>
        <v>4751</v>
      </c>
      <c r="Z4" s="63">
        <f>Rohm!U6</f>
        <v>1589</v>
      </c>
      <c r="AA4" s="63">
        <f>Elicamex!U6</f>
        <v>18</v>
      </c>
      <c r="AB4" s="63">
        <f>Mpi!U6</f>
        <v>0</v>
      </c>
      <c r="AC4" s="63">
        <f>Crown!U6</f>
        <v>966</v>
      </c>
      <c r="AD4" s="63">
        <f>Securency!U6</f>
        <v>0</v>
      </c>
      <c r="AE4" s="63">
        <f>Fracsa!U6</f>
        <v>12734</v>
      </c>
      <c r="AF4" s="63">
        <f>'AER S'!U6</f>
        <v>104</v>
      </c>
      <c r="AG4" s="63">
        <f>'AERnn C'!U6</f>
        <v>619</v>
      </c>
      <c r="AH4" s="63">
        <f>Jafra!U6</f>
        <v>900</v>
      </c>
      <c r="AI4" s="63">
        <f>DREnc!U6</f>
        <v>0</v>
      </c>
      <c r="AJ4" s="63">
        <f>Metokote!U6</f>
        <v>840</v>
      </c>
      <c r="AK4" s="63">
        <f>'KH Méx'!U6</f>
        <v>38</v>
      </c>
      <c r="AL4" s="63">
        <f>Hitachi!U6</f>
        <v>1023</v>
      </c>
      <c r="AM4" s="64">
        <f>Ultramanufacturing!U6</f>
        <v>0</v>
      </c>
      <c r="AN4" s="65">
        <f t="shared" ref="AN4" si="2">SUM(D4:AM4)</f>
        <v>89481.942882855015</v>
      </c>
      <c r="AO4" s="69">
        <f t="shared" ref="AO4" si="3">C4-AN4</f>
        <v>-107.77488285502477</v>
      </c>
      <c r="AP4" s="73">
        <f>(C4-AN4)/AN4</f>
        <v>-1.2044316359571886E-3</v>
      </c>
      <c r="AQ4" s="75">
        <f>AVERAGE(AP4:AP6)</f>
        <v>3.7656276789558126E-4</v>
      </c>
    </row>
    <row r="5" spans="1:44">
      <c r="B5" s="261">
        <f t="shared" si="1"/>
        <v>42034</v>
      </c>
      <c r="C5" s="60">
        <f>PIQ!N9</f>
        <v>105414.337</v>
      </c>
      <c r="D5" s="63">
        <f>Enerpiq!E44</f>
        <v>0.6106134960698566</v>
      </c>
      <c r="E5" s="63">
        <f>Valeo!U7</f>
        <v>342</v>
      </c>
      <c r="F5" s="63">
        <f>Eaton!U7</f>
        <v>286</v>
      </c>
      <c r="G5" s="63">
        <f>'Frenos Trw'!U7</f>
        <v>3353</v>
      </c>
      <c r="H5" s="63">
        <f>Ronal!U7</f>
        <v>26177</v>
      </c>
      <c r="I5" s="63">
        <f>Narmx!U7</f>
        <v>1598</v>
      </c>
      <c r="J5" s="63">
        <f>Avery!U7</f>
        <v>0</v>
      </c>
      <c r="K5" s="63">
        <f>Beach!U7</f>
        <v>34</v>
      </c>
      <c r="L5" s="63">
        <f>Foam!U7</f>
        <v>1</v>
      </c>
      <c r="M5" s="63">
        <f>Ipc!U7</f>
        <v>2155</v>
      </c>
      <c r="N5" s="63">
        <f>Vrk!U7</f>
        <v>2597</v>
      </c>
      <c r="O5" s="63">
        <f>Tafime!U7</f>
        <v>7722</v>
      </c>
      <c r="P5" s="63">
        <f>Copper!U7</f>
        <v>36</v>
      </c>
      <c r="Q5" s="63">
        <f>Metecno!E44</f>
        <v>372.47423260261252</v>
      </c>
      <c r="R5" s="63">
        <f>Kluber!U7</f>
        <v>145</v>
      </c>
      <c r="S5" s="63">
        <f>Norgren!U7</f>
        <v>641</v>
      </c>
      <c r="T5" s="63">
        <f>Plenco!E44</f>
        <v>37.85803675633111</v>
      </c>
      <c r="U5" s="63">
        <f>Samsung!U7</f>
        <v>13042</v>
      </c>
      <c r="V5" s="63">
        <f>Comex!U7</f>
        <v>12076</v>
      </c>
      <c r="W5" s="63">
        <f>Euro!U7</f>
        <v>3853</v>
      </c>
      <c r="X5" s="63">
        <f>Messier!U7</f>
        <v>1053</v>
      </c>
      <c r="Y5" s="63">
        <f>Bravo!U7</f>
        <v>4822</v>
      </c>
      <c r="Z5" s="63">
        <f>Rohm!U7</f>
        <v>1428</v>
      </c>
      <c r="AA5" s="63">
        <f>Elicamex!U7</f>
        <v>67</v>
      </c>
      <c r="AB5" s="63">
        <f>Mpi!U7</f>
        <v>0</v>
      </c>
      <c r="AC5" s="63">
        <f>Crown!U7</f>
        <v>945</v>
      </c>
      <c r="AD5" s="63">
        <f>Securency!U7</f>
        <v>326</v>
      </c>
      <c r="AE5" s="63">
        <f>Fracsa!U7</f>
        <v>14957</v>
      </c>
      <c r="AF5" s="63">
        <f>'AER S'!U7</f>
        <v>370</v>
      </c>
      <c r="AG5" s="63">
        <f>'AERnn C'!U7</f>
        <v>378</v>
      </c>
      <c r="AH5" s="63">
        <f>Jafra!U7</f>
        <v>1134</v>
      </c>
      <c r="AI5" s="63">
        <f>DREnc!U7</f>
        <v>1243</v>
      </c>
      <c r="AJ5" s="63">
        <f>Metokote!U7</f>
        <v>1556</v>
      </c>
      <c r="AK5" s="63">
        <f>'KH Méx'!U7</f>
        <v>39</v>
      </c>
      <c r="AL5" s="63">
        <f>Hitachi!U7</f>
        <v>2595</v>
      </c>
      <c r="AM5" s="64">
        <f>Ultramanufacturing!U7</f>
        <v>4</v>
      </c>
      <c r="AN5" s="65">
        <f t="shared" ref="AN5:AN34" si="4">SUM(D5:AM5)</f>
        <v>105385.94288285502</v>
      </c>
      <c r="AO5" s="69">
        <f t="shared" ref="AO5:AO34" si="5">C5-AN5</f>
        <v>28.394117144984193</v>
      </c>
      <c r="AP5" s="74">
        <f t="shared" ref="AP5:AP34" si="6">(C5-AN5)/AN5</f>
        <v>2.6942983445663667E-4</v>
      </c>
      <c r="AQ5" s="282"/>
    </row>
    <row r="6" spans="1:44" ht="15.75" thickBot="1">
      <c r="B6" s="261">
        <f t="shared" si="1"/>
        <v>42033</v>
      </c>
      <c r="C6" s="60">
        <f>PIQ!N10</f>
        <v>118350.9</v>
      </c>
      <c r="D6" s="63">
        <f>Enerpiq!E43</f>
        <v>3.053067480349283</v>
      </c>
      <c r="E6" s="63">
        <f>Valeo!U8</f>
        <v>1059</v>
      </c>
      <c r="F6" s="63">
        <f>Eaton!U8</f>
        <v>303</v>
      </c>
      <c r="G6" s="63">
        <f>'Frenos Trw'!U8</f>
        <v>3275</v>
      </c>
      <c r="H6" s="63">
        <f>Ronal!U8</f>
        <v>26448</v>
      </c>
      <c r="I6" s="63">
        <f>Narmx!U8</f>
        <v>1741</v>
      </c>
      <c r="J6" s="63">
        <f>Avery!U8</f>
        <v>1472</v>
      </c>
      <c r="K6" s="63">
        <f>Beach!U8</f>
        <v>69</v>
      </c>
      <c r="L6" s="63">
        <f>Foam!U8</f>
        <v>4891</v>
      </c>
      <c r="M6" s="63">
        <f>Ipc!U8</f>
        <v>2819</v>
      </c>
      <c r="N6" s="63">
        <f>Vrk!U8</f>
        <v>2564</v>
      </c>
      <c r="O6" s="63">
        <f>Tafime!U8</f>
        <v>7853</v>
      </c>
      <c r="P6" s="63">
        <f>Copper!U8</f>
        <v>67</v>
      </c>
      <c r="Q6" s="63">
        <f>Metecno!E43</f>
        <v>294.01039835763595</v>
      </c>
      <c r="R6" s="63">
        <f>Kluber!U8</f>
        <v>167</v>
      </c>
      <c r="S6" s="63">
        <f>Norgren!U8</f>
        <v>586</v>
      </c>
      <c r="T6" s="63">
        <f>Plenco!E43</f>
        <v>21.982085858514836</v>
      </c>
      <c r="U6" s="63">
        <f>Samsung!U8</f>
        <v>17191</v>
      </c>
      <c r="V6" s="63">
        <f>Comex!U8</f>
        <v>14315</v>
      </c>
      <c r="W6" s="63">
        <f>Euro!U8</f>
        <v>3709</v>
      </c>
      <c r="X6" s="63">
        <f>Messier!U8</f>
        <v>1093</v>
      </c>
      <c r="Y6" s="63">
        <f>Bravo!U8</f>
        <v>4734</v>
      </c>
      <c r="Z6" s="63">
        <f>Rohm!U8</f>
        <v>1306</v>
      </c>
      <c r="AA6" s="63">
        <f>Elicamex!U8</f>
        <v>196</v>
      </c>
      <c r="AB6" s="63">
        <f>Mpi!U8</f>
        <v>0</v>
      </c>
      <c r="AC6" s="63">
        <f>Crown!U8</f>
        <v>1291</v>
      </c>
      <c r="AD6" s="63">
        <f>Securency!U8</f>
        <v>6</v>
      </c>
      <c r="AE6" s="63">
        <f>Fracsa!U8</f>
        <v>12682</v>
      </c>
      <c r="AF6" s="63">
        <f>'AER S'!U8</f>
        <v>320</v>
      </c>
      <c r="AG6" s="63">
        <f>'AERnn C'!U8</f>
        <v>350</v>
      </c>
      <c r="AH6" s="63">
        <f>Jafra!U8</f>
        <v>1141</v>
      </c>
      <c r="AI6" s="63">
        <f>DREnc!U8</f>
        <v>1325</v>
      </c>
      <c r="AJ6" s="63">
        <f>Metokote!U8</f>
        <v>1631</v>
      </c>
      <c r="AK6" s="63">
        <f>'KH Méx'!U8</f>
        <v>0</v>
      </c>
      <c r="AL6" s="63">
        <f>Hitachi!U8</f>
        <v>3141</v>
      </c>
      <c r="AM6" s="64">
        <f>Ultramanufacturing!U8</f>
        <v>43</v>
      </c>
      <c r="AN6" s="65">
        <f t="shared" si="4"/>
        <v>118107.0455516965</v>
      </c>
      <c r="AO6" s="69">
        <f t="shared" si="5"/>
        <v>243.85444830349297</v>
      </c>
      <c r="AP6" s="278">
        <f t="shared" si="6"/>
        <v>2.0646901051872956E-3</v>
      </c>
      <c r="AQ6" s="283"/>
    </row>
    <row r="7" spans="1:44">
      <c r="A7" s="277"/>
      <c r="B7" s="263">
        <f t="shared" si="1"/>
        <v>42032</v>
      </c>
      <c r="C7" s="266">
        <f>PIQ!N11</f>
        <v>122602.974</v>
      </c>
      <c r="D7" s="239">
        <f>Enerpiq!E42</f>
        <v>3.053067480349283</v>
      </c>
      <c r="E7" s="239">
        <f>Valeo!U9</f>
        <v>1084</v>
      </c>
      <c r="F7" s="239">
        <f>Eaton!U9</f>
        <v>300</v>
      </c>
      <c r="G7" s="239">
        <f>'Frenos Trw'!U9</f>
        <v>3325</v>
      </c>
      <c r="H7" s="239">
        <f>Ronal!U9</f>
        <v>23252</v>
      </c>
      <c r="I7" s="239">
        <f>Narmx!U9</f>
        <v>1741</v>
      </c>
      <c r="J7" s="239">
        <f>Avery!U9</f>
        <v>2856</v>
      </c>
      <c r="K7" s="239">
        <f>Beach!U9</f>
        <v>80</v>
      </c>
      <c r="L7" s="239">
        <f>Foam!U9</f>
        <v>4876</v>
      </c>
      <c r="M7" s="239">
        <f>Ipc!U9</f>
        <v>3031</v>
      </c>
      <c r="N7" s="239">
        <f>Vrk!U9</f>
        <v>2645</v>
      </c>
      <c r="O7" s="239">
        <f>Tafime!U9</f>
        <v>7310</v>
      </c>
      <c r="P7" s="239">
        <f>Copper!U9</f>
        <v>49</v>
      </c>
      <c r="Q7" s="239">
        <f>Metecno!E42</f>
        <v>294.01039835763595</v>
      </c>
      <c r="R7" s="239">
        <f>Kluber!U9</f>
        <v>132</v>
      </c>
      <c r="S7" s="239">
        <f>Norgren!U9</f>
        <v>689</v>
      </c>
      <c r="T7" s="239">
        <f>Plenco!E42</f>
        <v>21.982085858514836</v>
      </c>
      <c r="U7" s="239">
        <f>Samsung!U9</f>
        <v>16844</v>
      </c>
      <c r="V7" s="239">
        <f>Comex!U9</f>
        <v>23528</v>
      </c>
      <c r="W7" s="239">
        <f>Euro!U9</f>
        <v>3775</v>
      </c>
      <c r="X7" s="239">
        <f>Messier!U9</f>
        <v>1136</v>
      </c>
      <c r="Y7" s="239">
        <f>Bravo!U9</f>
        <v>4725</v>
      </c>
      <c r="Z7" s="239">
        <f>Rohm!U9</f>
        <v>1106</v>
      </c>
      <c r="AA7" s="239">
        <f>Elicamex!U9</f>
        <v>243</v>
      </c>
      <c r="AB7" s="239">
        <f>Mpi!U9</f>
        <v>0</v>
      </c>
      <c r="AC7" s="239">
        <f>Crown!U9</f>
        <v>1164</v>
      </c>
      <c r="AD7" s="239">
        <f>Securency!U9</f>
        <v>8</v>
      </c>
      <c r="AE7" s="239">
        <f>Fracsa!U9</f>
        <v>11287</v>
      </c>
      <c r="AF7" s="239">
        <f>'AER S'!U9</f>
        <v>262</v>
      </c>
      <c r="AG7" s="239">
        <f>'AERnn C'!U9</f>
        <v>371</v>
      </c>
      <c r="AH7" s="239">
        <f>Jafra!U9</f>
        <v>1142</v>
      </c>
      <c r="AI7" s="239">
        <f>DREnc!U9</f>
        <v>1274</v>
      </c>
      <c r="AJ7" s="239">
        <f>Metokote!U9</f>
        <v>1580</v>
      </c>
      <c r="AK7" s="239">
        <f>'KH Méx'!U9</f>
        <v>0</v>
      </c>
      <c r="AL7" s="239">
        <f>Hitachi!U9</f>
        <v>2517</v>
      </c>
      <c r="AM7" s="267">
        <f>Ultramanufacturing!U9</f>
        <v>19</v>
      </c>
      <c r="AN7" s="268">
        <f t="shared" si="4"/>
        <v>122670.0455516965</v>
      </c>
      <c r="AO7" s="269">
        <f t="shared" si="5"/>
        <v>-67.071551696499228</v>
      </c>
      <c r="AP7" s="270">
        <f t="shared" si="6"/>
        <v>-5.4676389329482594E-4</v>
      </c>
      <c r="AQ7" s="274" t="s">
        <v>117</v>
      </c>
      <c r="AR7" s="68"/>
    </row>
    <row r="8" spans="1:44" ht="15.75" thickBot="1">
      <c r="A8" s="277"/>
      <c r="B8" s="263">
        <f t="shared" si="1"/>
        <v>42031</v>
      </c>
      <c r="C8" s="266">
        <f>PIQ!N12</f>
        <v>132639.084</v>
      </c>
      <c r="D8" s="239">
        <f>Enerpiq!E41</f>
        <v>3.053067480349283</v>
      </c>
      <c r="E8" s="239">
        <f>Valeo!U10</f>
        <v>1115</v>
      </c>
      <c r="F8" s="239">
        <f>Eaton!U10</f>
        <v>282</v>
      </c>
      <c r="G8" s="239">
        <f>'Frenos Trw'!U10</f>
        <v>3279</v>
      </c>
      <c r="H8" s="239">
        <f>Ronal!U10</f>
        <v>25270</v>
      </c>
      <c r="I8" s="239">
        <f>Narmx!U10</f>
        <v>2146</v>
      </c>
      <c r="J8" s="239">
        <f>Avery!U10</f>
        <v>3201</v>
      </c>
      <c r="K8" s="239">
        <f>Beach!U10</f>
        <v>67</v>
      </c>
      <c r="L8" s="239">
        <f>Foam!U10</f>
        <v>4907</v>
      </c>
      <c r="M8" s="239">
        <f>Ipc!U10</f>
        <v>2831</v>
      </c>
      <c r="N8" s="239">
        <f>Vrk!U10</f>
        <v>2685</v>
      </c>
      <c r="O8" s="239">
        <f>Tafime!U10</f>
        <v>7727</v>
      </c>
      <c r="P8" s="239">
        <f>Copper!U10</f>
        <v>69</v>
      </c>
      <c r="Q8" s="239">
        <f>Metecno!E41</f>
        <v>294.01039835763595</v>
      </c>
      <c r="R8" s="239">
        <f>Kluber!U10</f>
        <v>142</v>
      </c>
      <c r="S8" s="239">
        <f>Norgren!U10</f>
        <v>619</v>
      </c>
      <c r="T8" s="239">
        <f>Plenco!E41</f>
        <v>21.982085858514836</v>
      </c>
      <c r="U8" s="239">
        <f>Samsung!U10</f>
        <v>19081</v>
      </c>
      <c r="V8" s="239">
        <f>Comex!U10</f>
        <v>23599</v>
      </c>
      <c r="W8" s="239">
        <f>Euro!U10</f>
        <v>3999</v>
      </c>
      <c r="X8" s="239">
        <f>Messier!U10</f>
        <v>1151</v>
      </c>
      <c r="Y8" s="239">
        <f>Bravo!U10</f>
        <v>4871</v>
      </c>
      <c r="Z8" s="239">
        <f>Rohm!U10</f>
        <v>1460</v>
      </c>
      <c r="AA8" s="239">
        <f>Elicamex!U10</f>
        <v>436</v>
      </c>
      <c r="AB8" s="239">
        <f>Mpi!U10</f>
        <v>0</v>
      </c>
      <c r="AC8" s="239">
        <f>Crown!U10</f>
        <v>1272</v>
      </c>
      <c r="AD8" s="239">
        <f>Securency!U10</f>
        <v>2179</v>
      </c>
      <c r="AE8" s="239">
        <f>Fracsa!U10</f>
        <v>12816</v>
      </c>
      <c r="AF8" s="239">
        <f>'AER S'!U10</f>
        <v>277</v>
      </c>
      <c r="AG8" s="239">
        <f>'AERnn C'!U10</f>
        <v>423</v>
      </c>
      <c r="AH8" s="239">
        <f>Jafra!U10</f>
        <v>1146</v>
      </c>
      <c r="AI8" s="239">
        <f>DREnc!U10</f>
        <v>818</v>
      </c>
      <c r="AJ8" s="239">
        <f>Metokote!U10</f>
        <v>1543</v>
      </c>
      <c r="AK8" s="239">
        <f>'KH Méx'!U10</f>
        <v>0</v>
      </c>
      <c r="AL8" s="239">
        <f>Hitachi!U10</f>
        <v>2881</v>
      </c>
      <c r="AM8" s="267">
        <f>Ultramanufacturing!U10</f>
        <v>20</v>
      </c>
      <c r="AN8" s="268">
        <f t="shared" si="4"/>
        <v>132631.0455516965</v>
      </c>
      <c r="AO8" s="269">
        <f t="shared" si="5"/>
        <v>8.0384483035013545</v>
      </c>
      <c r="AP8" s="271">
        <f t="shared" si="6"/>
        <v>6.0607592061604866E-5</v>
      </c>
      <c r="AQ8" s="276">
        <f>AVERAGE(AP7:AP13)</f>
        <v>1.9121307769731318E-3</v>
      </c>
    </row>
    <row r="9" spans="1:44">
      <c r="A9" s="277"/>
      <c r="B9" s="263">
        <f t="shared" si="1"/>
        <v>42030</v>
      </c>
      <c r="C9" s="266">
        <f>PIQ!N13</f>
        <v>124147.33099999999</v>
      </c>
      <c r="D9" s="239">
        <f>Enerpiq!E40</f>
        <v>3.053067480349283</v>
      </c>
      <c r="E9" s="239">
        <f>Valeo!U11</f>
        <v>1071</v>
      </c>
      <c r="F9" s="239">
        <f>Eaton!U11</f>
        <v>293</v>
      </c>
      <c r="G9" s="239">
        <f>'Frenos Trw'!U11</f>
        <v>3018</v>
      </c>
      <c r="H9" s="239">
        <f>Ronal!U11</f>
        <v>22365</v>
      </c>
      <c r="I9" s="239">
        <f>Narmx!U11</f>
        <v>1501</v>
      </c>
      <c r="J9" s="239">
        <f>Avery!U11</f>
        <v>3197</v>
      </c>
      <c r="K9" s="239">
        <f>Beach!U11</f>
        <v>71</v>
      </c>
      <c r="L9" s="239">
        <f>Foam!U11</f>
        <v>5238</v>
      </c>
      <c r="M9" s="239">
        <f>Ipc!U11</f>
        <v>2767</v>
      </c>
      <c r="N9" s="239">
        <f>Vrk!U11</f>
        <v>2620</v>
      </c>
      <c r="O9" s="239">
        <f>Tafime!U11</f>
        <v>8013</v>
      </c>
      <c r="P9" s="239">
        <f>Copper!U11</f>
        <v>71</v>
      </c>
      <c r="Q9" s="239">
        <f>Metecno!E40</f>
        <v>294.01039835763595</v>
      </c>
      <c r="R9" s="239">
        <f>Kluber!U11</f>
        <v>433</v>
      </c>
      <c r="S9" s="239">
        <f>Norgren!U11</f>
        <v>605</v>
      </c>
      <c r="T9" s="239">
        <f>Plenco!E40</f>
        <v>21.982085858514836</v>
      </c>
      <c r="U9" s="239">
        <f>Samsung!U11</f>
        <v>14332</v>
      </c>
      <c r="V9" s="239">
        <f>Comex!U11</f>
        <v>26379</v>
      </c>
      <c r="W9" s="239">
        <f>Euro!U11</f>
        <v>3722</v>
      </c>
      <c r="X9" s="239">
        <f>Messier!U11</f>
        <v>1125</v>
      </c>
      <c r="Y9" s="239">
        <f>Bravo!U11</f>
        <v>4923</v>
      </c>
      <c r="Z9" s="239">
        <f>Rohm!U11</f>
        <v>1251</v>
      </c>
      <c r="AA9" s="239">
        <f>Elicamex!U11</f>
        <v>454</v>
      </c>
      <c r="AB9" s="239">
        <f>Mpi!U11</f>
        <v>0</v>
      </c>
      <c r="AC9" s="239">
        <f>Crown!U11</f>
        <v>1266</v>
      </c>
      <c r="AD9" s="239">
        <f>Securency!U11</f>
        <v>1530</v>
      </c>
      <c r="AE9" s="239">
        <f>Fracsa!U11</f>
        <v>11294</v>
      </c>
      <c r="AF9" s="239">
        <f>'AER S'!U11</f>
        <v>215</v>
      </c>
      <c r="AG9" s="239">
        <f>'AERnn C'!U11</f>
        <v>422</v>
      </c>
      <c r="AH9" s="239">
        <f>Jafra!U11</f>
        <v>1111</v>
      </c>
      <c r="AI9" s="239">
        <f>DREnc!U11</f>
        <v>248</v>
      </c>
      <c r="AJ9" s="239">
        <f>Metokote!U11</f>
        <v>1466</v>
      </c>
      <c r="AK9" s="239">
        <f>'KH Méx'!U11</f>
        <v>84</v>
      </c>
      <c r="AL9" s="239">
        <f>Hitachi!U11</f>
        <v>2789</v>
      </c>
      <c r="AM9" s="267">
        <f>Ultramanufacturing!U11</f>
        <v>9</v>
      </c>
      <c r="AN9" s="268">
        <f t="shared" si="4"/>
        <v>124202.0455516965</v>
      </c>
      <c r="AO9" s="269">
        <f t="shared" si="5"/>
        <v>-54.714551696510171</v>
      </c>
      <c r="AP9" s="272">
        <f t="shared" si="6"/>
        <v>-4.4052858754034275E-4</v>
      </c>
      <c r="AQ9" s="280" t="s">
        <v>122</v>
      </c>
    </row>
    <row r="10" spans="1:44">
      <c r="A10" s="277"/>
      <c r="B10" s="263">
        <f t="shared" si="1"/>
        <v>42029</v>
      </c>
      <c r="C10" s="266">
        <f>PIQ!N14</f>
        <v>85753.074999999997</v>
      </c>
      <c r="D10" s="239">
        <f>Enerpiq!E39</f>
        <v>2.1093920773322319</v>
      </c>
      <c r="E10" s="239">
        <f>Valeo!U12</f>
        <v>222</v>
      </c>
      <c r="F10" s="239">
        <f>Eaton!U12</f>
        <v>255</v>
      </c>
      <c r="G10" s="239">
        <f>'Frenos Trw'!U12</f>
        <v>2320</v>
      </c>
      <c r="H10" s="239">
        <f>Ronal!U12</f>
        <v>24838</v>
      </c>
      <c r="I10" s="239">
        <f>Narmx!U12</f>
        <v>635</v>
      </c>
      <c r="J10" s="239">
        <f>Avery!U12</f>
        <v>250</v>
      </c>
      <c r="K10" s="239">
        <f>Beach!U12</f>
        <v>12</v>
      </c>
      <c r="L10" s="239">
        <f>Foam!U12</f>
        <v>604</v>
      </c>
      <c r="M10" s="239">
        <f>Ipc!U12</f>
        <v>584</v>
      </c>
      <c r="N10" s="239">
        <f>Vrk!U12</f>
        <v>336</v>
      </c>
      <c r="O10" s="239">
        <f>Tafime!U12</f>
        <v>6951</v>
      </c>
      <c r="P10" s="239">
        <f>Copper!U12</f>
        <v>23</v>
      </c>
      <c r="Q10" s="239">
        <f>Metecno!E39</f>
        <v>244.13437779229355</v>
      </c>
      <c r="R10" s="239">
        <f>Kluber!U12</f>
        <v>144</v>
      </c>
      <c r="S10" s="239">
        <f>Norgren!U12</f>
        <v>298</v>
      </c>
      <c r="T10" s="239">
        <f>Plenco!E39</f>
        <v>19.872693781182605</v>
      </c>
      <c r="U10" s="239">
        <f>Samsung!U12</f>
        <v>1229</v>
      </c>
      <c r="V10" s="239">
        <f>Comex!U12</f>
        <v>24380</v>
      </c>
      <c r="W10" s="239">
        <f>Euro!U12</f>
        <v>1891</v>
      </c>
      <c r="X10" s="239">
        <f>Messier!U12</f>
        <v>970</v>
      </c>
      <c r="Y10" s="239">
        <f>Bravo!U12</f>
        <v>4877</v>
      </c>
      <c r="Z10" s="239">
        <f>Rohm!U12</f>
        <v>1468</v>
      </c>
      <c r="AA10" s="239">
        <f>Elicamex!U12</f>
        <v>184</v>
      </c>
      <c r="AB10" s="239">
        <f>Mpi!U12</f>
        <v>0</v>
      </c>
      <c r="AC10" s="239">
        <f>Crown!U12</f>
        <v>150</v>
      </c>
      <c r="AD10" s="239">
        <f>Securency!U12</f>
        <v>1</v>
      </c>
      <c r="AE10" s="239">
        <f>Fracsa!U12</f>
        <v>10850</v>
      </c>
      <c r="AF10" s="239">
        <f>'AER S'!U12</f>
        <v>23</v>
      </c>
      <c r="AG10" s="239">
        <f>'AERnn C'!U12</f>
        <v>128</v>
      </c>
      <c r="AH10" s="239">
        <f>Jafra!U12</f>
        <v>603</v>
      </c>
      <c r="AI10" s="239">
        <f>DREnc!U12</f>
        <v>20</v>
      </c>
      <c r="AJ10" s="239">
        <f>Metokote!U12</f>
        <v>273</v>
      </c>
      <c r="AK10" s="239">
        <f>'KH Méx'!U12</f>
        <v>10</v>
      </c>
      <c r="AL10" s="239">
        <f>Hitachi!U12</f>
        <v>654</v>
      </c>
      <c r="AM10" s="267">
        <f>Ultramanufacturing!U12</f>
        <v>4</v>
      </c>
      <c r="AN10" s="268">
        <f t="shared" si="4"/>
        <v>85453.116463650804</v>
      </c>
      <c r="AO10" s="269">
        <f t="shared" si="5"/>
        <v>299.95853634919331</v>
      </c>
      <c r="AP10" s="272">
        <f t="shared" si="6"/>
        <v>3.5102117835197582E-3</v>
      </c>
      <c r="AQ10" s="279" t="s">
        <v>121</v>
      </c>
    </row>
    <row r="11" spans="1:44">
      <c r="A11" s="277"/>
      <c r="B11" s="263">
        <f t="shared" si="1"/>
        <v>42028</v>
      </c>
      <c r="C11" s="266">
        <f>PIQ!N15</f>
        <v>91837.722999999998</v>
      </c>
      <c r="D11" s="239">
        <f>Enerpiq!E38</f>
        <v>2.1093920773322319</v>
      </c>
      <c r="E11" s="239">
        <f>Valeo!U13</f>
        <v>377</v>
      </c>
      <c r="F11" s="239">
        <f>Eaton!U13</f>
        <v>256</v>
      </c>
      <c r="G11" s="239">
        <f>'Frenos Trw'!U13</f>
        <v>2437</v>
      </c>
      <c r="H11" s="239">
        <f>Ronal!U13</f>
        <v>26256</v>
      </c>
      <c r="I11" s="239">
        <f>Narmx!U13</f>
        <v>513</v>
      </c>
      <c r="J11" s="239">
        <f>Avery!U13</f>
        <v>363</v>
      </c>
      <c r="K11" s="239">
        <f>Beach!U13</f>
        <v>14</v>
      </c>
      <c r="L11" s="239">
        <f>Foam!U13</f>
        <v>0</v>
      </c>
      <c r="M11" s="239">
        <f>Ipc!U13</f>
        <v>0</v>
      </c>
      <c r="N11" s="239">
        <f>Vrk!U13</f>
        <v>2421</v>
      </c>
      <c r="O11" s="239">
        <f>Tafime!U13</f>
        <v>7018</v>
      </c>
      <c r="P11" s="239">
        <f>Copper!U13</f>
        <v>36</v>
      </c>
      <c r="Q11" s="239">
        <f>Metecno!E38</f>
        <v>244.13437779229355</v>
      </c>
      <c r="R11" s="239">
        <f>Kluber!U13</f>
        <v>0</v>
      </c>
      <c r="S11" s="239">
        <f>Norgren!U13</f>
        <v>460</v>
      </c>
      <c r="T11" s="239">
        <f>Plenco!E38</f>
        <v>19.872693781182605</v>
      </c>
      <c r="U11" s="239">
        <f>Samsung!U13</f>
        <v>153</v>
      </c>
      <c r="V11" s="239">
        <f>Comex!U13</f>
        <v>25652</v>
      </c>
      <c r="W11" s="239">
        <f>Euro!U13</f>
        <v>2144</v>
      </c>
      <c r="X11" s="239">
        <f>Messier!U13</f>
        <v>1089</v>
      </c>
      <c r="Y11" s="239">
        <f>Bravo!U13</f>
        <v>4924</v>
      </c>
      <c r="Z11" s="239">
        <f>Rohm!U13</f>
        <v>1608</v>
      </c>
      <c r="AA11" s="239">
        <f>Elicamex!U13</f>
        <v>244</v>
      </c>
      <c r="AB11" s="239">
        <f>Mpi!U13</f>
        <v>0</v>
      </c>
      <c r="AC11" s="239">
        <f>Crown!U13</f>
        <v>689</v>
      </c>
      <c r="AD11" s="239">
        <f>Securency!U13</f>
        <v>1266</v>
      </c>
      <c r="AE11" s="239">
        <f>Fracsa!U13</f>
        <v>11225</v>
      </c>
      <c r="AF11" s="239">
        <f>'AER S'!U13</f>
        <v>94</v>
      </c>
      <c r="AG11" s="239">
        <f>'AERnn C'!U13</f>
        <v>285</v>
      </c>
      <c r="AH11" s="239">
        <f>Jafra!U13</f>
        <v>76</v>
      </c>
      <c r="AI11" s="239">
        <f>DREnc!U13</f>
        <v>0</v>
      </c>
      <c r="AJ11" s="239">
        <f>Metokote!U13</f>
        <v>767</v>
      </c>
      <c r="AK11" s="239">
        <f>'KH Méx'!U13</f>
        <v>0</v>
      </c>
      <c r="AL11" s="239">
        <f>Hitachi!U13</f>
        <v>636</v>
      </c>
      <c r="AM11" s="267">
        <f>Ultramanufacturing!U13</f>
        <v>0</v>
      </c>
      <c r="AN11" s="268">
        <f t="shared" si="4"/>
        <v>91269.116463650804</v>
      </c>
      <c r="AO11" s="269">
        <f t="shared" si="5"/>
        <v>568.60653634919436</v>
      </c>
      <c r="AP11" s="272">
        <f t="shared" si="6"/>
        <v>6.2299993511567503E-3</v>
      </c>
    </row>
    <row r="12" spans="1:44">
      <c r="A12" s="277"/>
      <c r="B12" s="263">
        <f t="shared" si="1"/>
        <v>42027</v>
      </c>
      <c r="C12" s="266">
        <f>PIQ!N16</f>
        <v>112372.99299999999</v>
      </c>
      <c r="D12" s="239">
        <f>Enerpiq!E37</f>
        <v>2.1093920773322319</v>
      </c>
      <c r="E12" s="239">
        <f>Valeo!U14</f>
        <v>1039</v>
      </c>
      <c r="F12" s="239">
        <f>Eaton!U14</f>
        <v>289</v>
      </c>
      <c r="G12" s="239">
        <f>'Frenos Trw'!U14</f>
        <v>3222</v>
      </c>
      <c r="H12" s="239">
        <f>Ronal!U14</f>
        <v>27079</v>
      </c>
      <c r="I12" s="239">
        <f>Narmx!U14</f>
        <v>1258</v>
      </c>
      <c r="J12" s="239">
        <f>Avery!U14</f>
        <v>2336</v>
      </c>
      <c r="K12" s="239">
        <f>Beach!U14</f>
        <v>66</v>
      </c>
      <c r="L12" s="239">
        <f>Foam!U14</f>
        <v>0</v>
      </c>
      <c r="M12" s="239">
        <f>Ipc!U14</f>
        <v>2275</v>
      </c>
      <c r="N12" s="239">
        <f>Vrk!U14</f>
        <v>2595</v>
      </c>
      <c r="O12" s="239">
        <f>Tafime!U14</f>
        <v>7731</v>
      </c>
      <c r="P12" s="239">
        <f>Copper!U14</f>
        <v>27</v>
      </c>
      <c r="Q12" s="239">
        <f>Metecno!E37</f>
        <v>244.13437779229355</v>
      </c>
      <c r="R12" s="239">
        <f>Kluber!U14</f>
        <v>264</v>
      </c>
      <c r="S12" s="239">
        <f>Norgren!U14</f>
        <v>553</v>
      </c>
      <c r="T12" s="239">
        <f>Plenco!E37</f>
        <v>19.872693781182605</v>
      </c>
      <c r="U12" s="239">
        <f>Samsung!U14</f>
        <v>16259</v>
      </c>
      <c r="V12" s="239">
        <f>Comex!U14</f>
        <v>18108</v>
      </c>
      <c r="W12" s="239">
        <f>Euro!U14</f>
        <v>3472</v>
      </c>
      <c r="X12" s="239">
        <f>Messier!U14</f>
        <v>1141</v>
      </c>
      <c r="Y12" s="239">
        <f>Bravo!U14</f>
        <v>4807</v>
      </c>
      <c r="Z12" s="239">
        <f>Rohm!U14</f>
        <v>1330</v>
      </c>
      <c r="AA12" s="239">
        <f>Elicamex!U14</f>
        <v>269</v>
      </c>
      <c r="AB12" s="239">
        <f>Mpi!U14</f>
        <v>0</v>
      </c>
      <c r="AC12" s="239">
        <f>Crown!U14</f>
        <v>1194</v>
      </c>
      <c r="AD12" s="239">
        <f>Securency!U14</f>
        <v>1833</v>
      </c>
      <c r="AE12" s="239">
        <f>Fracsa!U14</f>
        <v>8943</v>
      </c>
      <c r="AF12" s="239">
        <f>'AER S'!U14</f>
        <v>262</v>
      </c>
      <c r="AG12" s="239">
        <f>'AERnn C'!U14</f>
        <v>416</v>
      </c>
      <c r="AH12" s="239">
        <f>Jafra!U14</f>
        <v>1032</v>
      </c>
      <c r="AI12" s="239">
        <f>DREnc!U14</f>
        <v>534</v>
      </c>
      <c r="AJ12" s="239">
        <f>Metokote!U14</f>
        <v>1515</v>
      </c>
      <c r="AK12" s="239">
        <f>'KH Méx'!U14</f>
        <v>110</v>
      </c>
      <c r="AL12" s="239">
        <f>Hitachi!U14</f>
        <v>1893</v>
      </c>
      <c r="AM12" s="267">
        <f>Ultramanufacturing!U14</f>
        <v>6</v>
      </c>
      <c r="AN12" s="268">
        <f t="shared" si="4"/>
        <v>112124.1164636508</v>
      </c>
      <c r="AO12" s="269">
        <f t="shared" si="5"/>
        <v>248.87653634918388</v>
      </c>
      <c r="AP12" s="272">
        <f t="shared" si="6"/>
        <v>2.2196521515499873E-3</v>
      </c>
    </row>
    <row r="13" spans="1:44" ht="15.75" thickBot="1">
      <c r="A13" s="277"/>
      <c r="B13" s="263">
        <f t="shared" si="1"/>
        <v>42026</v>
      </c>
      <c r="C13" s="266">
        <f>PIQ!N17</f>
        <v>127534.34</v>
      </c>
      <c r="D13" s="239">
        <f>Enerpiq!E36</f>
        <v>2.1093920773322319</v>
      </c>
      <c r="E13" s="239">
        <f>Valeo!U15</f>
        <v>1015</v>
      </c>
      <c r="F13" s="239">
        <f>Eaton!U15</f>
        <v>291</v>
      </c>
      <c r="G13" s="239">
        <f>'Frenos Trw'!U15</f>
        <v>3214</v>
      </c>
      <c r="H13" s="239">
        <f>Ronal!U15</f>
        <v>24628</v>
      </c>
      <c r="I13" s="239">
        <f>Narmx!U15</f>
        <v>1414</v>
      </c>
      <c r="J13" s="239">
        <f>Avery!U15</f>
        <v>3362</v>
      </c>
      <c r="K13" s="239">
        <f>Beach!U15</f>
        <v>65</v>
      </c>
      <c r="L13" s="239">
        <f>Foam!U15</f>
        <v>2275</v>
      </c>
      <c r="M13" s="239">
        <f>Ipc!U15</f>
        <v>2853</v>
      </c>
      <c r="N13" s="239">
        <f>Vrk!U15</f>
        <v>2606</v>
      </c>
      <c r="O13" s="239">
        <f>Tafime!U15</f>
        <v>7664</v>
      </c>
      <c r="P13" s="239">
        <f>Copper!U15</f>
        <v>65</v>
      </c>
      <c r="Q13" s="239">
        <f>Metecno!E36</f>
        <v>244.13437779229355</v>
      </c>
      <c r="R13" s="239">
        <f>Kluber!U15</f>
        <v>425</v>
      </c>
      <c r="S13" s="239">
        <f>Norgren!U15</f>
        <v>618</v>
      </c>
      <c r="T13" s="239">
        <f>Plenco!E36</f>
        <v>19.872693781182605</v>
      </c>
      <c r="U13" s="239">
        <f>Samsung!U15</f>
        <v>19788</v>
      </c>
      <c r="V13" s="239">
        <f>Comex!U15</f>
        <v>23232</v>
      </c>
      <c r="W13" s="239">
        <f>Euro!U15</f>
        <v>3931</v>
      </c>
      <c r="X13" s="239">
        <f>Messier!U15</f>
        <v>1033</v>
      </c>
      <c r="Y13" s="239">
        <f>Bravo!U15</f>
        <v>4801</v>
      </c>
      <c r="Z13" s="239">
        <f>Rohm!U15</f>
        <v>1676</v>
      </c>
      <c r="AA13" s="239">
        <f>Elicamex!U15</f>
        <v>425</v>
      </c>
      <c r="AB13" s="239">
        <f>Mpi!U15</f>
        <v>0</v>
      </c>
      <c r="AC13" s="239">
        <f>Crown!U15</f>
        <v>1307</v>
      </c>
      <c r="AD13" s="239">
        <f>Securency!U15</f>
        <v>1641</v>
      </c>
      <c r="AE13" s="239">
        <f>Fracsa!U15</f>
        <v>11305</v>
      </c>
      <c r="AF13" s="239">
        <f>'AER S'!U15</f>
        <v>285</v>
      </c>
      <c r="AG13" s="239">
        <f>'AERnn C'!U15</f>
        <v>410</v>
      </c>
      <c r="AH13" s="239">
        <f>Jafra!U15</f>
        <v>1134</v>
      </c>
      <c r="AI13" s="239">
        <f>DREnc!U15</f>
        <v>1188</v>
      </c>
      <c r="AJ13" s="239">
        <f>Metokote!U15</f>
        <v>1555</v>
      </c>
      <c r="AK13" s="239">
        <f>'KH Méx'!U15</f>
        <v>29</v>
      </c>
      <c r="AL13" s="239">
        <f>Hitachi!U15</f>
        <v>2728</v>
      </c>
      <c r="AM13" s="267">
        <f>Ultramanufacturing!U15</f>
        <v>6</v>
      </c>
      <c r="AN13" s="268">
        <f t="shared" si="4"/>
        <v>127235.1164636508</v>
      </c>
      <c r="AO13" s="269">
        <f t="shared" si="5"/>
        <v>299.22353634919273</v>
      </c>
      <c r="AP13" s="273">
        <f t="shared" si="6"/>
        <v>2.3517370413589905E-3</v>
      </c>
    </row>
    <row r="14" spans="1:44">
      <c r="B14" s="261">
        <f t="shared" si="1"/>
        <v>42025</v>
      </c>
      <c r="C14" s="60">
        <f>PIQ!N18</f>
        <v>128798.49200000001</v>
      </c>
      <c r="D14" s="63">
        <f>Enerpiq!E35</f>
        <v>2.1093920773322319</v>
      </c>
      <c r="E14" s="63">
        <f>Valeo!U16</f>
        <v>1131</v>
      </c>
      <c r="F14" s="63">
        <f>Eaton!U16</f>
        <v>295</v>
      </c>
      <c r="G14" s="63">
        <f>'Frenos Trw'!U16</f>
        <v>3291</v>
      </c>
      <c r="H14" s="63">
        <f>Ronal!U16</f>
        <v>24946</v>
      </c>
      <c r="I14" s="63">
        <f>Narmx!U16</f>
        <v>1410</v>
      </c>
      <c r="J14" s="63">
        <f>Avery!U16</f>
        <v>3379</v>
      </c>
      <c r="K14" s="63">
        <f>Beach!U16</f>
        <v>63</v>
      </c>
      <c r="L14" s="63">
        <f>Foam!U16</f>
        <v>5729</v>
      </c>
      <c r="M14" s="63">
        <f>Ipc!U16</f>
        <v>2653</v>
      </c>
      <c r="N14" s="63">
        <f>Vrk!U16</f>
        <v>2587</v>
      </c>
      <c r="O14" s="63">
        <f>Tafime!U16</f>
        <v>6786</v>
      </c>
      <c r="P14" s="63">
        <f>Copper!U16</f>
        <v>42</v>
      </c>
      <c r="Q14" s="63">
        <f>Metecno!E35</f>
        <v>244.13437779229355</v>
      </c>
      <c r="R14" s="63">
        <f>Kluber!U16</f>
        <v>447</v>
      </c>
      <c r="S14" s="63">
        <f>Norgren!U16</f>
        <v>610</v>
      </c>
      <c r="T14" s="63">
        <f>Plenco!E35</f>
        <v>19.872693781182605</v>
      </c>
      <c r="U14" s="63">
        <f>Samsung!U16</f>
        <v>17271</v>
      </c>
      <c r="V14" s="63">
        <f>Comex!U16</f>
        <v>24533</v>
      </c>
      <c r="W14" s="63">
        <f>Euro!U16</f>
        <v>3689</v>
      </c>
      <c r="X14" s="63">
        <f>Messier!U16</f>
        <v>1064</v>
      </c>
      <c r="Y14" s="63">
        <f>Bravo!U16</f>
        <v>4652</v>
      </c>
      <c r="Z14" s="63">
        <f>Rohm!U16</f>
        <v>1663</v>
      </c>
      <c r="AA14" s="63">
        <f>Elicamex!U16</f>
        <v>457</v>
      </c>
      <c r="AB14" s="63">
        <f>Mpi!U16</f>
        <v>0</v>
      </c>
      <c r="AC14" s="63">
        <f>Crown!U16</f>
        <v>1347</v>
      </c>
      <c r="AD14" s="63">
        <f>Securency!U16</f>
        <v>2173</v>
      </c>
      <c r="AE14" s="63">
        <f>Fracsa!U16</f>
        <v>10827</v>
      </c>
      <c r="AF14" s="63">
        <f>'AER S'!U16</f>
        <v>234</v>
      </c>
      <c r="AG14" s="63">
        <f>'AERnn C'!U16</f>
        <v>432</v>
      </c>
      <c r="AH14" s="63">
        <f>Jafra!U16</f>
        <v>1232</v>
      </c>
      <c r="AI14" s="63">
        <f>DREnc!U16</f>
        <v>1224</v>
      </c>
      <c r="AJ14" s="63">
        <f>Metokote!U16</f>
        <v>1611</v>
      </c>
      <c r="AK14" s="63">
        <f>'KH Méx'!U16</f>
        <v>66</v>
      </c>
      <c r="AL14" s="63">
        <f>Hitachi!U16</f>
        <v>2495</v>
      </c>
      <c r="AM14" s="64">
        <f>Ultramanufacturing!U16</f>
        <v>9</v>
      </c>
      <c r="AN14" s="65">
        <f t="shared" si="4"/>
        <v>128614.1164636508</v>
      </c>
      <c r="AO14" s="69">
        <f t="shared" si="5"/>
        <v>184.37553634920914</v>
      </c>
      <c r="AP14" s="73">
        <f t="shared" si="6"/>
        <v>1.4335559845121491E-3</v>
      </c>
      <c r="AQ14" s="75" t="s">
        <v>117</v>
      </c>
      <c r="AR14" s="68"/>
    </row>
    <row r="15" spans="1:44" ht="15.75" thickBot="1">
      <c r="B15" s="261">
        <f t="shared" si="1"/>
        <v>42024</v>
      </c>
      <c r="C15" s="60">
        <f>PIQ!N19</f>
        <v>126356.209</v>
      </c>
      <c r="D15" s="63">
        <f>Enerpiq!E34</f>
        <v>2.1093920773322319</v>
      </c>
      <c r="E15" s="63">
        <f>Valeo!U17</f>
        <v>1027</v>
      </c>
      <c r="F15" s="63">
        <f>Eaton!U17</f>
        <v>290</v>
      </c>
      <c r="G15" s="63">
        <f>'Frenos Trw'!U17</f>
        <v>3290</v>
      </c>
      <c r="H15" s="63">
        <f>Ronal!U17</f>
        <v>24383</v>
      </c>
      <c r="I15" s="63">
        <f>Narmx!U17</f>
        <v>1448</v>
      </c>
      <c r="J15" s="63">
        <f>Avery!U17</f>
        <v>2942</v>
      </c>
      <c r="K15" s="63">
        <f>Beach!U17</f>
        <v>70</v>
      </c>
      <c r="L15" s="63">
        <f>Foam!U17</f>
        <v>6002</v>
      </c>
      <c r="M15" s="63">
        <f>Ipc!U17</f>
        <v>2398</v>
      </c>
      <c r="N15" s="63">
        <f>Vrk!U17</f>
        <v>2632</v>
      </c>
      <c r="O15" s="63">
        <f>Tafime!U17</f>
        <v>6732</v>
      </c>
      <c r="P15" s="63">
        <f>Copper!U17</f>
        <v>84</v>
      </c>
      <c r="Q15" s="63">
        <f>Metecno!E34</f>
        <v>244.13437779229355</v>
      </c>
      <c r="R15" s="63">
        <f>Kluber!U17</f>
        <v>413</v>
      </c>
      <c r="S15" s="63">
        <f>Norgren!U17</f>
        <v>562</v>
      </c>
      <c r="T15" s="63">
        <f>Plenco!E34</f>
        <v>19.872693781182605</v>
      </c>
      <c r="U15" s="63">
        <f>Samsung!U17</f>
        <v>19603</v>
      </c>
      <c r="V15" s="63">
        <f>Comex!U17</f>
        <v>19524</v>
      </c>
      <c r="W15" s="63">
        <f>Euro!U17</f>
        <v>3578</v>
      </c>
      <c r="X15" s="63">
        <f>Messier!U17</f>
        <v>1137</v>
      </c>
      <c r="Y15" s="63">
        <f>Bravo!U17</f>
        <v>4771</v>
      </c>
      <c r="Z15" s="63">
        <f>Rohm!U17</f>
        <v>1462</v>
      </c>
      <c r="AA15" s="63">
        <f>Elicamex!U17</f>
        <v>225</v>
      </c>
      <c r="AB15" s="63">
        <f>Mpi!U17</f>
        <v>0</v>
      </c>
      <c r="AC15" s="63">
        <f>Crown!U17</f>
        <v>1278</v>
      </c>
      <c r="AD15" s="63">
        <f>Securency!U17</f>
        <v>3478</v>
      </c>
      <c r="AE15" s="63">
        <f>Fracsa!U17</f>
        <v>11300</v>
      </c>
      <c r="AF15" s="63">
        <f>'AER S'!U17</f>
        <v>282</v>
      </c>
      <c r="AG15" s="63">
        <f>'AERnn C'!U17</f>
        <v>388</v>
      </c>
      <c r="AH15" s="63">
        <f>Jafra!U17</f>
        <v>1183</v>
      </c>
      <c r="AI15" s="63">
        <f>DREnc!U17</f>
        <v>1197</v>
      </c>
      <c r="AJ15" s="63">
        <f>Metokote!U17</f>
        <v>1527</v>
      </c>
      <c r="AK15" s="63">
        <f>'KH Méx'!U17</f>
        <v>54</v>
      </c>
      <c r="AL15" s="63">
        <f>Hitachi!U17</f>
        <v>2741</v>
      </c>
      <c r="AM15" s="64">
        <f>Ultramanufacturing!U17</f>
        <v>23</v>
      </c>
      <c r="AN15" s="65">
        <f t="shared" si="4"/>
        <v>126290.1164636508</v>
      </c>
      <c r="AO15" s="69">
        <f t="shared" si="5"/>
        <v>66.092536349198781</v>
      </c>
      <c r="AP15" s="74">
        <f t="shared" si="6"/>
        <v>5.2333894527860163E-4</v>
      </c>
      <c r="AQ15" s="76">
        <f>AVERAGE(AP14:AP20)</f>
        <v>3.3685188989030662E-3</v>
      </c>
    </row>
    <row r="16" spans="1:44">
      <c r="B16" s="261">
        <f t="shared" si="1"/>
        <v>42023</v>
      </c>
      <c r="C16" s="60">
        <f>PIQ!N20</f>
        <v>130446.50300000001</v>
      </c>
      <c r="D16" s="63">
        <f>Enerpiq!E33</f>
        <v>2.1093920773322319</v>
      </c>
      <c r="E16" s="63">
        <f>Valeo!U18</f>
        <v>1032</v>
      </c>
      <c r="F16" s="63">
        <f>Eaton!U18</f>
        <v>295</v>
      </c>
      <c r="G16" s="63">
        <f>'Frenos Trw'!U18</f>
        <v>3348</v>
      </c>
      <c r="H16" s="63">
        <f>Ronal!U18</f>
        <v>26389</v>
      </c>
      <c r="I16" s="63">
        <f>Narmx!U18</f>
        <v>1687</v>
      </c>
      <c r="J16" s="63">
        <f>Avery!U18</f>
        <v>3321</v>
      </c>
      <c r="K16" s="63">
        <f>Beach!U18</f>
        <v>60</v>
      </c>
      <c r="L16" s="63">
        <f>Foam!U18</f>
        <v>5085</v>
      </c>
      <c r="M16" s="63">
        <f>Ipc!U18</f>
        <v>2779</v>
      </c>
      <c r="N16" s="63">
        <f>Vrk!U18</f>
        <v>2693</v>
      </c>
      <c r="O16" s="63">
        <f>Tafime!U18</f>
        <v>7224</v>
      </c>
      <c r="P16" s="63">
        <f>Copper!U18</f>
        <v>73</v>
      </c>
      <c r="Q16" s="63">
        <f>Metecno!E33</f>
        <v>244.13437779229355</v>
      </c>
      <c r="R16" s="63">
        <f>Kluber!U18</f>
        <v>430</v>
      </c>
      <c r="S16" s="63">
        <f>Norgren!U18</f>
        <v>585</v>
      </c>
      <c r="T16" s="63">
        <f>Plenco!E33</f>
        <v>19.872693781182605</v>
      </c>
      <c r="U16" s="63">
        <f>Samsung!U18</f>
        <v>19733</v>
      </c>
      <c r="V16" s="63">
        <f>Comex!U18</f>
        <v>22070</v>
      </c>
      <c r="W16" s="63">
        <f>Euro!U18</f>
        <v>3499</v>
      </c>
      <c r="X16" s="63">
        <f>Messier!U18</f>
        <v>1109</v>
      </c>
      <c r="Y16" s="63">
        <f>Bravo!U18</f>
        <v>4913</v>
      </c>
      <c r="Z16" s="63">
        <f>Rohm!U18</f>
        <v>1486</v>
      </c>
      <c r="AA16" s="63">
        <f>Elicamex!U18</f>
        <v>195</v>
      </c>
      <c r="AB16" s="63">
        <f>Mpi!U18</f>
        <v>0</v>
      </c>
      <c r="AC16" s="63">
        <f>Crown!U18</f>
        <v>1393</v>
      </c>
      <c r="AD16" s="63">
        <f>Securency!U18</f>
        <v>1173</v>
      </c>
      <c r="AE16" s="63">
        <f>Fracsa!U18</f>
        <v>11535</v>
      </c>
      <c r="AF16" s="63">
        <f>'AER S'!U18</f>
        <v>197</v>
      </c>
      <c r="AG16" s="63">
        <f>'AERnn C'!U18</f>
        <v>504</v>
      </c>
      <c r="AH16" s="63">
        <f>Jafra!U18</f>
        <v>1371</v>
      </c>
      <c r="AI16" s="63">
        <f>DREnc!U18</f>
        <v>1152</v>
      </c>
      <c r="AJ16" s="63">
        <f>Metokote!U18</f>
        <v>1535</v>
      </c>
      <c r="AK16" s="63">
        <f>'KH Méx'!U18</f>
        <v>59</v>
      </c>
      <c r="AL16" s="63">
        <f>Hitachi!U18</f>
        <v>2908</v>
      </c>
      <c r="AM16" s="64">
        <f>Ultramanufacturing!U18</f>
        <v>7</v>
      </c>
      <c r="AN16" s="65">
        <f t="shared" si="4"/>
        <v>130106.1164636508</v>
      </c>
      <c r="AO16" s="69">
        <f t="shared" si="5"/>
        <v>340.38653634920774</v>
      </c>
      <c r="AP16" s="71">
        <f t="shared" si="6"/>
        <v>2.61622240061485E-3</v>
      </c>
      <c r="AQ16" s="280" t="s">
        <v>122</v>
      </c>
    </row>
    <row r="17" spans="2:44">
      <c r="B17" s="261">
        <f t="shared" si="1"/>
        <v>42022</v>
      </c>
      <c r="C17" s="60">
        <f>PIQ!N21</f>
        <v>91334.548999999999</v>
      </c>
      <c r="D17" s="63">
        <f>Enerpiq!E32</f>
        <v>2.1093920773322319</v>
      </c>
      <c r="E17" s="63">
        <f>Valeo!U19</f>
        <v>245</v>
      </c>
      <c r="F17" s="63">
        <f>Eaton!U19</f>
        <v>264</v>
      </c>
      <c r="G17" s="63">
        <f>'Frenos Trw'!U19</f>
        <v>2478</v>
      </c>
      <c r="H17" s="63">
        <f>Ronal!U19</f>
        <v>27179</v>
      </c>
      <c r="I17" s="63">
        <f>Narmx!U19</f>
        <v>556</v>
      </c>
      <c r="J17" s="63">
        <f>Avery!U19</f>
        <v>143</v>
      </c>
      <c r="K17" s="63">
        <f>Beach!U19</f>
        <v>12</v>
      </c>
      <c r="L17" s="63">
        <f>Foam!U19</f>
        <v>638</v>
      </c>
      <c r="M17" s="63">
        <f>Ipc!U19</f>
        <v>452</v>
      </c>
      <c r="N17" s="63">
        <f>Vrk!U19</f>
        <v>322</v>
      </c>
      <c r="O17" s="63">
        <f>Tafime!U19</f>
        <v>6676</v>
      </c>
      <c r="P17" s="63">
        <f>Copper!U19</f>
        <v>22</v>
      </c>
      <c r="Q17" s="63">
        <f>Metecno!E32</f>
        <v>244.13437779229355</v>
      </c>
      <c r="R17" s="63">
        <f>Kluber!U19</f>
        <v>139</v>
      </c>
      <c r="S17" s="63">
        <f>Norgren!U19</f>
        <v>197</v>
      </c>
      <c r="T17" s="63">
        <f>Plenco!E32</f>
        <v>19.872693781182605</v>
      </c>
      <c r="U17" s="63">
        <f>Samsung!U19</f>
        <v>1974</v>
      </c>
      <c r="V17" s="63">
        <f>Comex!U19</f>
        <v>25667</v>
      </c>
      <c r="W17" s="63">
        <f>Euro!U19</f>
        <v>1707</v>
      </c>
      <c r="X17" s="63">
        <f>Messier!U19</f>
        <v>886</v>
      </c>
      <c r="Y17" s="63">
        <f>Bravo!U19</f>
        <v>5053</v>
      </c>
      <c r="Z17" s="63">
        <f>Rohm!U19</f>
        <v>1297</v>
      </c>
      <c r="AA17" s="63">
        <f>Elicamex!U19</f>
        <v>183</v>
      </c>
      <c r="AB17" s="63">
        <f>Mpi!U19</f>
        <v>0</v>
      </c>
      <c r="AC17" s="63">
        <f>Crown!U19</f>
        <v>600</v>
      </c>
      <c r="AD17" s="63">
        <f>Securency!U19</f>
        <v>1110</v>
      </c>
      <c r="AE17" s="63">
        <f>Fracsa!U19</f>
        <v>10393</v>
      </c>
      <c r="AF17" s="63">
        <f>'AER S'!U19</f>
        <v>25</v>
      </c>
      <c r="AG17" s="63">
        <f>'AERnn C'!U19</f>
        <v>275</v>
      </c>
      <c r="AH17" s="63">
        <f>Jafra!U19</f>
        <v>735</v>
      </c>
      <c r="AI17" s="63">
        <f>DREnc!U19</f>
        <v>132</v>
      </c>
      <c r="AJ17" s="63">
        <f>Metokote!U19</f>
        <v>888</v>
      </c>
      <c r="AK17" s="63">
        <f>'KH Méx'!U19</f>
        <v>10</v>
      </c>
      <c r="AL17" s="63">
        <f>Hitachi!U19</f>
        <v>375</v>
      </c>
      <c r="AM17" s="64">
        <f>Ultramanufacturing!U19</f>
        <v>5</v>
      </c>
      <c r="AN17" s="65">
        <f t="shared" si="4"/>
        <v>90904.116463650804</v>
      </c>
      <c r="AO17" s="69">
        <f t="shared" si="5"/>
        <v>430.43253634919529</v>
      </c>
      <c r="AP17" s="71">
        <f t="shared" si="6"/>
        <v>4.7350169947618309E-3</v>
      </c>
      <c r="AQ17" s="279" t="s">
        <v>120</v>
      </c>
    </row>
    <row r="18" spans="2:44">
      <c r="B18" s="261">
        <f t="shared" si="1"/>
        <v>42021</v>
      </c>
      <c r="C18" s="60">
        <f>PIQ!N22</f>
        <v>82420.653999999995</v>
      </c>
      <c r="D18" s="63">
        <f>Enerpiq!E31</f>
        <v>2.1093920773322319</v>
      </c>
      <c r="E18" s="63">
        <f>Valeo!U20</f>
        <v>374</v>
      </c>
      <c r="F18" s="63">
        <f>Eaton!U20</f>
        <v>197</v>
      </c>
      <c r="G18" s="63">
        <f>'Frenos Trw'!U20</f>
        <v>2442</v>
      </c>
      <c r="H18" s="63">
        <f>Ronal!U20</f>
        <v>26971</v>
      </c>
      <c r="I18" s="63">
        <f>Narmx!U20</f>
        <v>272</v>
      </c>
      <c r="J18" s="63">
        <f>Avery!U20</f>
        <v>172</v>
      </c>
      <c r="K18" s="63">
        <f>Beach!U20</f>
        <v>14</v>
      </c>
      <c r="L18" s="63">
        <f>Foam!U20</f>
        <v>0</v>
      </c>
      <c r="M18" s="63">
        <f>Ipc!U20</f>
        <v>133</v>
      </c>
      <c r="N18" s="63">
        <f>Vrk!U20</f>
        <v>1477</v>
      </c>
      <c r="O18" s="63">
        <f>Tafime!U20</f>
        <v>6994</v>
      </c>
      <c r="P18" s="63">
        <f>Copper!U20</f>
        <v>15</v>
      </c>
      <c r="Q18" s="63">
        <f>Metecno!E31</f>
        <v>244.13437779229355</v>
      </c>
      <c r="R18" s="63">
        <f>Kluber!U20</f>
        <v>0</v>
      </c>
      <c r="S18" s="63">
        <f>Norgren!U20</f>
        <v>455</v>
      </c>
      <c r="T18" s="63">
        <f>Plenco!E31</f>
        <v>19.872693781182605</v>
      </c>
      <c r="U18" s="63">
        <f>Samsung!U20</f>
        <v>1149</v>
      </c>
      <c r="V18" s="63">
        <f>Comex!U20</f>
        <v>17931</v>
      </c>
      <c r="W18" s="63">
        <f>Euro!U20</f>
        <v>2009</v>
      </c>
      <c r="X18" s="63">
        <f>Messier!U20</f>
        <v>876</v>
      </c>
      <c r="Y18" s="63">
        <f>Bravo!U20</f>
        <v>4763</v>
      </c>
      <c r="Z18" s="63">
        <f>Rohm!U20</f>
        <v>1536</v>
      </c>
      <c r="AA18" s="63">
        <f>Elicamex!U20</f>
        <v>24</v>
      </c>
      <c r="AB18" s="63">
        <f>Mpi!U20</f>
        <v>0</v>
      </c>
      <c r="AC18" s="63">
        <f>Crown!U20</f>
        <v>368</v>
      </c>
      <c r="AD18" s="63">
        <f>Securency!U20</f>
        <v>987</v>
      </c>
      <c r="AE18" s="63">
        <f>Fracsa!U20</f>
        <v>9716</v>
      </c>
      <c r="AF18" s="63">
        <f>'AER S'!U20</f>
        <v>217</v>
      </c>
      <c r="AG18" s="63">
        <f>'AERnn C'!U20</f>
        <v>359</v>
      </c>
      <c r="AH18" s="63">
        <f>Jafra!U20</f>
        <v>2</v>
      </c>
      <c r="AI18" s="63">
        <f>DREnc!U20</f>
        <v>783</v>
      </c>
      <c r="AJ18" s="63">
        <f>Metokote!U20</f>
        <v>857</v>
      </c>
      <c r="AK18" s="63">
        <f>'KH Méx'!U20</f>
        <v>0</v>
      </c>
      <c r="AL18" s="63">
        <f>Hitachi!U20</f>
        <v>254</v>
      </c>
      <c r="AM18" s="64">
        <f>Ultramanufacturing!U20</f>
        <v>0</v>
      </c>
      <c r="AN18" s="65">
        <f t="shared" si="4"/>
        <v>81613.116463650804</v>
      </c>
      <c r="AO18" s="69">
        <f t="shared" si="5"/>
        <v>807.53753634919121</v>
      </c>
      <c r="AP18" s="71">
        <f t="shared" si="6"/>
        <v>9.8947028534176334E-3</v>
      </c>
    </row>
    <row r="19" spans="2:44">
      <c r="B19" s="261">
        <f t="shared" si="1"/>
        <v>42020</v>
      </c>
      <c r="C19" s="60">
        <f>PIQ!N23</f>
        <v>116600.37199999999</v>
      </c>
      <c r="D19" s="63">
        <f>Enerpiq!E30</f>
        <v>2.1093920773322319</v>
      </c>
      <c r="E19" s="63">
        <f>Valeo!U21</f>
        <v>1084</v>
      </c>
      <c r="F19" s="63">
        <f>Eaton!U21</f>
        <v>288</v>
      </c>
      <c r="G19" s="63">
        <f>'Frenos Trw'!U21</f>
        <v>3139</v>
      </c>
      <c r="H19" s="63">
        <f>Ronal!U21</f>
        <v>24099</v>
      </c>
      <c r="I19" s="63">
        <f>Narmx!U21</f>
        <v>1454</v>
      </c>
      <c r="J19" s="63">
        <f>Avery!U21</f>
        <v>2578</v>
      </c>
      <c r="K19" s="63">
        <f>Beach!U21</f>
        <v>62</v>
      </c>
      <c r="L19" s="63">
        <f>Foam!U21</f>
        <v>0</v>
      </c>
      <c r="M19" s="63">
        <f>Ipc!U21</f>
        <v>1556</v>
      </c>
      <c r="N19" s="63">
        <f>Vrk!U21</f>
        <v>2654</v>
      </c>
      <c r="O19" s="63">
        <f>Tafime!U21</f>
        <v>7293</v>
      </c>
      <c r="P19" s="63">
        <f>Copper!U21</f>
        <v>63</v>
      </c>
      <c r="Q19" s="63">
        <f>Metecno!E30</f>
        <v>244.13437779229355</v>
      </c>
      <c r="R19" s="63">
        <f>Kluber!U21</f>
        <v>64</v>
      </c>
      <c r="S19" s="63">
        <f>Norgren!U21</f>
        <v>615</v>
      </c>
      <c r="T19" s="63">
        <f>Plenco!E30</f>
        <v>19.872693781182605</v>
      </c>
      <c r="U19" s="63">
        <f>Samsung!U21</f>
        <v>17953</v>
      </c>
      <c r="V19" s="63">
        <f>Comex!U21</f>
        <v>21570</v>
      </c>
      <c r="W19" s="63">
        <f>Euro!U21</f>
        <v>3710</v>
      </c>
      <c r="X19" s="63">
        <f>Messier!U21</f>
        <v>920</v>
      </c>
      <c r="Y19" s="63">
        <f>Bravo!U21</f>
        <v>4798</v>
      </c>
      <c r="Z19" s="63">
        <f>Rohm!U21</f>
        <v>1609</v>
      </c>
      <c r="AA19" s="63">
        <f>Elicamex!U21</f>
        <v>261</v>
      </c>
      <c r="AB19" s="63">
        <f>Mpi!U21</f>
        <v>0</v>
      </c>
      <c r="AC19" s="63">
        <f>Crown!U21</f>
        <v>1140</v>
      </c>
      <c r="AD19" s="63">
        <f>Securency!U21</f>
        <v>1137</v>
      </c>
      <c r="AE19" s="63">
        <f>Fracsa!U21</f>
        <v>11188</v>
      </c>
      <c r="AF19" s="63">
        <f>'AER S'!U21</f>
        <v>209</v>
      </c>
      <c r="AG19" s="63">
        <f>'AERnn C'!U21</f>
        <v>483</v>
      </c>
      <c r="AH19" s="63">
        <f>Jafra!U21</f>
        <v>1050</v>
      </c>
      <c r="AI19" s="63">
        <f>DREnc!U21</f>
        <v>1128</v>
      </c>
      <c r="AJ19" s="63">
        <f>Metokote!U21</f>
        <v>1488</v>
      </c>
      <c r="AK19" s="63">
        <f>'KH Méx'!U21</f>
        <v>76</v>
      </c>
      <c r="AL19" s="63">
        <f>Hitachi!U21</f>
        <v>2443</v>
      </c>
      <c r="AM19" s="64">
        <f>Ultramanufacturing!U21</f>
        <v>4</v>
      </c>
      <c r="AN19" s="65">
        <f t="shared" si="4"/>
        <v>116382.1164636508</v>
      </c>
      <c r="AO19" s="69">
        <f t="shared" ref="AO19:AO27" si="7">C19-AN19</f>
        <v>218.25553634918469</v>
      </c>
      <c r="AP19" s="71">
        <f t="shared" si="6"/>
        <v>1.8753356871401426E-3</v>
      </c>
    </row>
    <row r="20" spans="2:44" ht="15.75" thickBot="1">
      <c r="B20" s="261">
        <f t="shared" si="1"/>
        <v>42019</v>
      </c>
      <c r="C20" s="60">
        <f>PIQ!N24</f>
        <v>125530.342</v>
      </c>
      <c r="D20" s="63">
        <f>Enerpiq!E29</f>
        <v>2.1093920773322319</v>
      </c>
      <c r="E20" s="63">
        <f>Valeo!U22</f>
        <v>1043</v>
      </c>
      <c r="F20" s="63">
        <f>Eaton!U22</f>
        <v>120</v>
      </c>
      <c r="G20" s="63">
        <f>'Frenos Trw'!U22</f>
        <v>3118</v>
      </c>
      <c r="H20" s="63">
        <f>Ronal!U22</f>
        <v>25086</v>
      </c>
      <c r="I20" s="63">
        <f>Narmx!U22</f>
        <v>1723</v>
      </c>
      <c r="J20" s="63">
        <f>Avery!U22</f>
        <v>2953</v>
      </c>
      <c r="K20" s="63">
        <f>Beach!U22</f>
        <v>64</v>
      </c>
      <c r="L20" s="63">
        <f>Foam!U22</f>
        <v>4564</v>
      </c>
      <c r="M20" s="63">
        <f>Ipc!U22</f>
        <v>2245</v>
      </c>
      <c r="N20" s="63">
        <f>Vrk!U22</f>
        <v>2702</v>
      </c>
      <c r="O20" s="63">
        <f>Tafime!U22</f>
        <v>7347</v>
      </c>
      <c r="P20" s="63">
        <f>Copper!U22</f>
        <v>64</v>
      </c>
      <c r="Q20" s="63">
        <f>Metecno!E29</f>
        <v>244.13437779229355</v>
      </c>
      <c r="R20" s="63">
        <f>Kluber!U22</f>
        <v>450</v>
      </c>
      <c r="S20" s="63">
        <f>Norgren!U22</f>
        <v>648</v>
      </c>
      <c r="T20" s="63">
        <f>Plenco!E29</f>
        <v>19.872693781182605</v>
      </c>
      <c r="U20" s="63">
        <f>Samsung!U22</f>
        <v>20887</v>
      </c>
      <c r="V20" s="63">
        <f>Comex!U22</f>
        <v>19413</v>
      </c>
      <c r="W20" s="63">
        <f>Euro!U22</f>
        <v>3896</v>
      </c>
      <c r="X20" s="63">
        <f>Messier!U22</f>
        <v>1056</v>
      </c>
      <c r="Y20" s="63">
        <f>Bravo!U22</f>
        <v>4882</v>
      </c>
      <c r="Z20" s="63">
        <f>Rohm!U22</f>
        <v>1441</v>
      </c>
      <c r="AA20" s="63">
        <f>Elicamex!U22</f>
        <v>226</v>
      </c>
      <c r="AB20" s="63">
        <f>Mpi!U22</f>
        <v>0</v>
      </c>
      <c r="AC20" s="63">
        <f>Crown!U22</f>
        <v>1564</v>
      </c>
      <c r="AD20" s="63">
        <f>Securency!U22</f>
        <v>864</v>
      </c>
      <c r="AE20" s="63">
        <f>Fracsa!U22</f>
        <v>10759</v>
      </c>
      <c r="AF20" s="63">
        <f>'AER S'!U22</f>
        <v>340</v>
      </c>
      <c r="AG20" s="63">
        <f>'AERnn C'!U22</f>
        <v>477</v>
      </c>
      <c r="AH20" s="63">
        <f>Jafra!U22</f>
        <v>1317</v>
      </c>
      <c r="AI20" s="63">
        <f>DREnc!U22</f>
        <v>1342</v>
      </c>
      <c r="AJ20" s="63">
        <f>Metokote!U22</f>
        <v>1557</v>
      </c>
      <c r="AK20" s="63">
        <f>'KH Méx'!U22</f>
        <v>44</v>
      </c>
      <c r="AL20" s="63">
        <f>Hitachi!U22</f>
        <v>2732</v>
      </c>
      <c r="AM20" s="64">
        <f>Ultramanufacturing!U22</f>
        <v>27</v>
      </c>
      <c r="AN20" s="65">
        <f t="shared" si="4"/>
        <v>125217.1164636508</v>
      </c>
      <c r="AO20" s="69">
        <f t="shared" si="7"/>
        <v>313.22553634920041</v>
      </c>
      <c r="AP20" s="72">
        <f t="shared" si="6"/>
        <v>2.501459426596255E-3</v>
      </c>
    </row>
    <row r="21" spans="2:44">
      <c r="B21" s="265">
        <f t="shared" si="1"/>
        <v>42018</v>
      </c>
      <c r="C21" s="266">
        <f>PIQ!N25</f>
        <v>135838.318</v>
      </c>
      <c r="D21" s="239">
        <f>Enerpiq!E28</f>
        <v>1.9190709876481209</v>
      </c>
      <c r="E21" s="239">
        <f>Valeo!U23</f>
        <v>1158</v>
      </c>
      <c r="F21" s="239">
        <f>Eaton!U23</f>
        <v>316</v>
      </c>
      <c r="G21" s="239">
        <f>'Frenos Trw'!U23</f>
        <v>3478</v>
      </c>
      <c r="H21" s="239">
        <f>Ronal!U23</f>
        <v>25534</v>
      </c>
      <c r="I21" s="239">
        <f>Narmx!U23</f>
        <v>1736</v>
      </c>
      <c r="J21" s="239">
        <f>Avery!U23</f>
        <v>3356</v>
      </c>
      <c r="K21" s="239">
        <f>Beach!U23</f>
        <v>62</v>
      </c>
      <c r="L21" s="239">
        <f>Foam!U23</f>
        <v>5367</v>
      </c>
      <c r="M21" s="239">
        <f>Ipc!U23</f>
        <v>2214</v>
      </c>
      <c r="N21" s="239">
        <f>Vrk!U23</f>
        <v>2794</v>
      </c>
      <c r="O21" s="239">
        <f>Tafime!U23</f>
        <v>7230</v>
      </c>
      <c r="P21" s="239">
        <f>Copper!U23</f>
        <v>88</v>
      </c>
      <c r="Q21" s="239">
        <f>Metecno!E28</f>
        <v>264.65733529656353</v>
      </c>
      <c r="R21" s="239">
        <f>Kluber!U23</f>
        <v>437</v>
      </c>
      <c r="S21" s="239">
        <f>Norgren!U23</f>
        <v>693</v>
      </c>
      <c r="T21" s="239">
        <f>Plenco!E28</f>
        <v>44.83647671141518</v>
      </c>
      <c r="U21" s="239">
        <f>Samsung!U23</f>
        <v>20267</v>
      </c>
      <c r="V21" s="239">
        <f>Comex!U23</f>
        <v>25461</v>
      </c>
      <c r="W21" s="239">
        <f>Euro!U23</f>
        <v>3795</v>
      </c>
      <c r="X21" s="239">
        <f>Messier!U23</f>
        <v>1076</v>
      </c>
      <c r="Y21" s="239">
        <f>Bravo!U23</f>
        <v>4922</v>
      </c>
      <c r="Z21" s="239">
        <f>Rohm!U23</f>
        <v>1521</v>
      </c>
      <c r="AA21" s="239">
        <f>Elicamex!U23</f>
        <v>289</v>
      </c>
      <c r="AB21" s="239">
        <f>Mpi!U23</f>
        <v>0</v>
      </c>
      <c r="AC21" s="239">
        <f>Crown!U23</f>
        <v>1642</v>
      </c>
      <c r="AD21" s="239">
        <f>Securency!U23</f>
        <v>2316</v>
      </c>
      <c r="AE21" s="239">
        <f>Fracsa!U23</f>
        <v>11405</v>
      </c>
      <c r="AF21" s="239">
        <f>'AER S'!U23</f>
        <v>412</v>
      </c>
      <c r="AG21" s="239">
        <f>'AERnn C'!U23</f>
        <v>486</v>
      </c>
      <c r="AH21" s="239">
        <f>Jafra!U23</f>
        <v>1391</v>
      </c>
      <c r="AI21" s="239">
        <f>DREnc!U23</f>
        <v>1228</v>
      </c>
      <c r="AJ21" s="239">
        <f>Metokote!U23</f>
        <v>1502</v>
      </c>
      <c r="AK21" s="239">
        <f>'KH Méx'!U23</f>
        <v>68</v>
      </c>
      <c r="AL21" s="239">
        <f>Hitachi!U23</f>
        <v>2739</v>
      </c>
      <c r="AM21" s="267">
        <f>Ultramanufacturing!U23</f>
        <v>105</v>
      </c>
      <c r="AN21" s="268">
        <f t="shared" si="4"/>
        <v>135399.41288299562</v>
      </c>
      <c r="AO21" s="269">
        <f t="shared" si="7"/>
        <v>438.90511700438219</v>
      </c>
      <c r="AP21" s="271">
        <f t="shared" si="6"/>
        <v>3.2415584946713081E-3</v>
      </c>
      <c r="AQ21" s="274" t="s">
        <v>117</v>
      </c>
      <c r="AR21" s="68"/>
    </row>
    <row r="22" spans="2:44" ht="15.75" thickBot="1">
      <c r="B22" s="265">
        <f t="shared" si="1"/>
        <v>42017</v>
      </c>
      <c r="C22" s="266">
        <f>PIQ!N26</f>
        <v>130900.05500000001</v>
      </c>
      <c r="D22" s="239">
        <f>Enerpiq!E27</f>
        <v>1.9190709876481209</v>
      </c>
      <c r="E22" s="239">
        <f>Valeo!U24</f>
        <v>1010</v>
      </c>
      <c r="F22" s="239">
        <f>Eaton!U24</f>
        <v>301</v>
      </c>
      <c r="G22" s="239">
        <f>'Frenos Trw'!U24</f>
        <v>3368</v>
      </c>
      <c r="H22" s="239">
        <f>Ronal!U24</f>
        <v>25520</v>
      </c>
      <c r="I22" s="239">
        <f>Narmx!U24</f>
        <v>1833</v>
      </c>
      <c r="J22" s="239">
        <f>Avery!U24</f>
        <v>3524</v>
      </c>
      <c r="K22" s="239">
        <f>Beach!U24</f>
        <v>67</v>
      </c>
      <c r="L22" s="239">
        <f>Foam!U24</f>
        <v>5725</v>
      </c>
      <c r="M22" s="239">
        <f>Ipc!U24</f>
        <v>2202</v>
      </c>
      <c r="N22" s="239">
        <f>Vrk!U24</f>
        <v>2772</v>
      </c>
      <c r="O22" s="239">
        <f>Tafime!U24</f>
        <v>7157</v>
      </c>
      <c r="P22" s="239">
        <f>Copper!U24</f>
        <v>50</v>
      </c>
      <c r="Q22" s="239">
        <f>Metecno!E27</f>
        <v>264.65733529656353</v>
      </c>
      <c r="R22" s="239">
        <f>Kluber!U24</f>
        <v>403</v>
      </c>
      <c r="S22" s="239">
        <f>Norgren!U24</f>
        <v>629</v>
      </c>
      <c r="T22" s="239">
        <f>Plenco!E27</f>
        <v>44.83647671141518</v>
      </c>
      <c r="U22" s="239">
        <f>Samsung!U24</f>
        <v>19741</v>
      </c>
      <c r="V22" s="239">
        <f>Comex!U24</f>
        <v>20081</v>
      </c>
      <c r="W22" s="239">
        <f>Euro!U24</f>
        <v>3825</v>
      </c>
      <c r="X22" s="239">
        <f>Messier!U24</f>
        <v>1077</v>
      </c>
      <c r="Y22" s="239">
        <f>Bravo!U24</f>
        <v>5003</v>
      </c>
      <c r="Z22" s="239">
        <f>Rohm!U24</f>
        <v>1487</v>
      </c>
      <c r="AA22" s="239">
        <f>Elicamex!U24</f>
        <v>455</v>
      </c>
      <c r="AB22" s="239">
        <f>Mpi!U24</f>
        <v>0</v>
      </c>
      <c r="AC22" s="239">
        <f>Crown!U24</f>
        <v>1635</v>
      </c>
      <c r="AD22" s="239">
        <f>Securency!U24</f>
        <v>2123</v>
      </c>
      <c r="AE22" s="239">
        <f>Fracsa!U24</f>
        <v>12005</v>
      </c>
      <c r="AF22" s="239">
        <f>'AER S'!U24</f>
        <v>337</v>
      </c>
      <c r="AG22" s="239">
        <f>'AERnn C'!U24</f>
        <v>564</v>
      </c>
      <c r="AH22" s="239">
        <f>Jafra!U24</f>
        <v>1347</v>
      </c>
      <c r="AI22" s="239">
        <f>DREnc!U24</f>
        <v>1291</v>
      </c>
      <c r="AJ22" s="239">
        <f>Metokote!U24</f>
        <v>1689</v>
      </c>
      <c r="AK22" s="239">
        <f>'KH Méx'!U24</f>
        <v>54</v>
      </c>
      <c r="AL22" s="239">
        <f>Hitachi!U24</f>
        <v>2723</v>
      </c>
      <c r="AM22" s="267">
        <f>Ultramanufacturing!U24</f>
        <v>111</v>
      </c>
      <c r="AN22" s="268">
        <f t="shared" si="4"/>
        <v>130420.41288299563</v>
      </c>
      <c r="AO22" s="269">
        <f t="shared" si="7"/>
        <v>479.6421170043759</v>
      </c>
      <c r="AP22" s="271">
        <f t="shared" si="6"/>
        <v>3.6776613905882844E-3</v>
      </c>
      <c r="AQ22" s="275">
        <f>AVERAGE(AP21:AP27)</f>
        <v>2.9306066093907593E-3</v>
      </c>
    </row>
    <row r="23" spans="2:44">
      <c r="B23" s="265">
        <f t="shared" si="1"/>
        <v>42016</v>
      </c>
      <c r="C23" s="266">
        <f>PIQ!N27</f>
        <v>118794.43399999999</v>
      </c>
      <c r="D23" s="239">
        <f>Enerpiq!E26</f>
        <v>1.9190709876481209</v>
      </c>
      <c r="E23" s="239">
        <f>Valeo!U25</f>
        <v>1012</v>
      </c>
      <c r="F23" s="239">
        <f>Eaton!U25</f>
        <v>293</v>
      </c>
      <c r="G23" s="239">
        <f>'Frenos Trw'!U25</f>
        <v>3265</v>
      </c>
      <c r="H23" s="239">
        <f>Ronal!U25</f>
        <v>25365</v>
      </c>
      <c r="I23" s="239">
        <f>Narmx!U25</f>
        <v>1754</v>
      </c>
      <c r="J23" s="239">
        <f>Avery!U25</f>
        <v>1821</v>
      </c>
      <c r="K23" s="239">
        <f>Beach!U25</f>
        <v>61</v>
      </c>
      <c r="L23" s="239">
        <f>Foam!U25</f>
        <v>5068</v>
      </c>
      <c r="M23" s="239">
        <f>Ipc!U25</f>
        <v>2169</v>
      </c>
      <c r="N23" s="239">
        <f>Vrk!U25</f>
        <v>2714</v>
      </c>
      <c r="O23" s="239">
        <f>Tafime!U25</f>
        <v>7793</v>
      </c>
      <c r="P23" s="239">
        <f>Copper!U25</f>
        <v>65</v>
      </c>
      <c r="Q23" s="239">
        <f>Metecno!E26</f>
        <v>264.65733529656353</v>
      </c>
      <c r="R23" s="239">
        <f>Kluber!U25</f>
        <v>554</v>
      </c>
      <c r="S23" s="239">
        <f>Norgren!U25</f>
        <v>594</v>
      </c>
      <c r="T23" s="239">
        <f>Plenco!E26</f>
        <v>44.83647671141518</v>
      </c>
      <c r="U23" s="239">
        <f>Samsung!U25</f>
        <v>20757</v>
      </c>
      <c r="V23" s="239">
        <f>Comex!U25</f>
        <v>12067</v>
      </c>
      <c r="W23" s="239">
        <f>Euro!U25</f>
        <v>3647</v>
      </c>
      <c r="X23" s="239">
        <f>Messier!U25</f>
        <v>1004</v>
      </c>
      <c r="Y23" s="239">
        <f>Bravo!U25</f>
        <v>4748</v>
      </c>
      <c r="Z23" s="239">
        <f>Rohm!U25</f>
        <v>1586</v>
      </c>
      <c r="AA23" s="239">
        <f>Elicamex!U25</f>
        <v>449</v>
      </c>
      <c r="AB23" s="239">
        <f>Mpi!U25</f>
        <v>0</v>
      </c>
      <c r="AC23" s="239">
        <f>Crown!U25</f>
        <v>1799</v>
      </c>
      <c r="AD23" s="239">
        <f>Securency!U25</f>
        <v>1267</v>
      </c>
      <c r="AE23" s="239">
        <f>Fracsa!U25</f>
        <v>10799</v>
      </c>
      <c r="AF23" s="239">
        <f>'AER S'!U25</f>
        <v>376</v>
      </c>
      <c r="AG23" s="239">
        <f>'AERnn C'!U25</f>
        <v>480</v>
      </c>
      <c r="AH23" s="239">
        <f>Jafra!U25</f>
        <v>1277</v>
      </c>
      <c r="AI23" s="239">
        <f>DREnc!U25</f>
        <v>1173</v>
      </c>
      <c r="AJ23" s="239">
        <f>Metokote!U25</f>
        <v>1374</v>
      </c>
      <c r="AK23" s="239">
        <f>'KH Méx'!U25</f>
        <v>60</v>
      </c>
      <c r="AL23" s="239">
        <f>Hitachi!U25</f>
        <v>2795</v>
      </c>
      <c r="AM23" s="267">
        <f>Ultramanufacturing!U25</f>
        <v>105</v>
      </c>
      <c r="AN23" s="268">
        <f t="shared" si="4"/>
        <v>118602.41288299563</v>
      </c>
      <c r="AO23" s="269">
        <f t="shared" si="7"/>
        <v>192.02111700436217</v>
      </c>
      <c r="AP23" s="271">
        <f t="shared" si="6"/>
        <v>1.6190321287459471E-3</v>
      </c>
      <c r="AQ23" s="77" t="s">
        <v>122</v>
      </c>
    </row>
    <row r="24" spans="2:44">
      <c r="B24" s="265">
        <f t="shared" si="1"/>
        <v>42015</v>
      </c>
      <c r="C24" s="266">
        <f>PIQ!N28</f>
        <v>87599.304000000004</v>
      </c>
      <c r="D24" s="239">
        <f>Enerpiq!E25</f>
        <v>1.9190709876481209</v>
      </c>
      <c r="E24" s="239">
        <f>Valeo!U26</f>
        <v>258</v>
      </c>
      <c r="F24" s="239">
        <f>Eaton!U26</f>
        <v>253</v>
      </c>
      <c r="G24" s="239">
        <f>'Frenos Trw'!U26</f>
        <v>1464</v>
      </c>
      <c r="H24" s="239">
        <f>Ronal!U26</f>
        <v>24261</v>
      </c>
      <c r="I24" s="239">
        <f>Narmx!U26</f>
        <v>980</v>
      </c>
      <c r="J24" s="239">
        <f>Avery!U26</f>
        <v>0</v>
      </c>
      <c r="K24" s="239">
        <f>Beach!U26</f>
        <v>9</v>
      </c>
      <c r="L24" s="239">
        <f>Foam!U26</f>
        <v>641</v>
      </c>
      <c r="M24" s="239">
        <f>Ipc!U26</f>
        <v>508</v>
      </c>
      <c r="N24" s="239">
        <f>Vrk!U26</f>
        <v>360</v>
      </c>
      <c r="O24" s="239">
        <f>Tafime!U26</f>
        <v>7868</v>
      </c>
      <c r="P24" s="239">
        <f>Copper!U26</f>
        <v>29</v>
      </c>
      <c r="Q24" s="239">
        <f>Metecno!E25</f>
        <v>264.65733529656353</v>
      </c>
      <c r="R24" s="239">
        <f>Kluber!U26</f>
        <v>169</v>
      </c>
      <c r="S24" s="239">
        <f>Norgren!U26</f>
        <v>206</v>
      </c>
      <c r="T24" s="239">
        <f>Plenco!E25</f>
        <v>44.83647671141518</v>
      </c>
      <c r="U24" s="239">
        <f>Samsung!U26</f>
        <v>1922</v>
      </c>
      <c r="V24" s="239">
        <f>Comex!U26</f>
        <v>22424</v>
      </c>
      <c r="W24" s="239">
        <f>Euro!U26</f>
        <v>3194</v>
      </c>
      <c r="X24" s="239">
        <f>Messier!U26</f>
        <v>975</v>
      </c>
      <c r="Y24" s="239">
        <f>Bravo!U26</f>
        <v>4813</v>
      </c>
      <c r="Z24" s="239">
        <f>Rohm!U26</f>
        <v>1204</v>
      </c>
      <c r="AA24" s="239">
        <f>Elicamex!U26</f>
        <v>189</v>
      </c>
      <c r="AB24" s="239">
        <f>Mpi!U26</f>
        <v>0</v>
      </c>
      <c r="AC24" s="239">
        <f>Crown!U26</f>
        <v>756</v>
      </c>
      <c r="AD24" s="239">
        <f>Securency!U26</f>
        <v>875</v>
      </c>
      <c r="AE24" s="239">
        <f>Fracsa!U26</f>
        <v>11382</v>
      </c>
      <c r="AF24" s="239">
        <f>'AER S'!U26</f>
        <v>27</v>
      </c>
      <c r="AG24" s="239">
        <f>'AERnn C'!U26</f>
        <v>300</v>
      </c>
      <c r="AH24" s="239">
        <f>Jafra!U26</f>
        <v>699</v>
      </c>
      <c r="AI24" s="239">
        <f>DREnc!U26</f>
        <v>136</v>
      </c>
      <c r="AJ24" s="239">
        <f>Metokote!U26</f>
        <v>199</v>
      </c>
      <c r="AK24" s="239">
        <f>'KH Méx'!U26</f>
        <v>9</v>
      </c>
      <c r="AL24" s="239">
        <f>Hitachi!U26</f>
        <v>861</v>
      </c>
      <c r="AM24" s="267">
        <f>Ultramanufacturing!U26</f>
        <v>32</v>
      </c>
      <c r="AN24" s="268">
        <f>SUM(D24:AM24)</f>
        <v>87314.412882995632</v>
      </c>
      <c r="AO24" s="269">
        <f t="shared" si="7"/>
        <v>284.89111700437206</v>
      </c>
      <c r="AP24" s="272">
        <f t="shared" si="6"/>
        <v>3.2628189046650996E-3</v>
      </c>
      <c r="AQ24" s="279" t="s">
        <v>119</v>
      </c>
    </row>
    <row r="25" spans="2:44">
      <c r="B25" s="265">
        <f t="shared" si="1"/>
        <v>42014</v>
      </c>
      <c r="C25" s="266">
        <f>PIQ!N29</f>
        <v>88813.918999999994</v>
      </c>
      <c r="D25" s="239">
        <f>Enerpiq!E24</f>
        <v>1.9190709876481209</v>
      </c>
      <c r="E25" s="239">
        <f>Valeo!U27</f>
        <v>334</v>
      </c>
      <c r="F25" s="239">
        <f>Eaton!U27</f>
        <v>246</v>
      </c>
      <c r="G25" s="239">
        <f>'Frenos Trw'!U27</f>
        <v>1188</v>
      </c>
      <c r="H25" s="239">
        <f>Ronal!U27</f>
        <v>24925</v>
      </c>
      <c r="I25" s="239">
        <f>Narmx!U27</f>
        <v>356</v>
      </c>
      <c r="J25" s="239">
        <f>Avery!U27</f>
        <v>684</v>
      </c>
      <c r="K25" s="239">
        <f>Beach!U27</f>
        <v>13</v>
      </c>
      <c r="L25" s="239">
        <f>Foam!U27</f>
        <v>0</v>
      </c>
      <c r="M25" s="239">
        <f>Ipc!U27</f>
        <v>610</v>
      </c>
      <c r="N25" s="239">
        <f>Vrk!U27</f>
        <v>1655</v>
      </c>
      <c r="O25" s="239">
        <f>Tafime!U27</f>
        <v>7633</v>
      </c>
      <c r="P25" s="239">
        <f>Copper!U27</f>
        <v>37</v>
      </c>
      <c r="Q25" s="239">
        <f>Metecno!E24</f>
        <v>264.65733529656353</v>
      </c>
      <c r="R25" s="239">
        <f>Kluber!U27</f>
        <v>0</v>
      </c>
      <c r="S25" s="239">
        <f>Norgren!U27</f>
        <v>334</v>
      </c>
      <c r="T25" s="239">
        <f>Plenco!E24</f>
        <v>44.83647671141518</v>
      </c>
      <c r="U25" s="239">
        <f>Samsung!U27</f>
        <v>754</v>
      </c>
      <c r="V25" s="239">
        <f>Comex!U27</f>
        <v>21225</v>
      </c>
      <c r="W25" s="239">
        <f>Euro!U27</f>
        <v>3360</v>
      </c>
      <c r="X25" s="239">
        <f>Messier!U27</f>
        <v>1106</v>
      </c>
      <c r="Y25" s="239">
        <f>Bravo!U27</f>
        <v>4931</v>
      </c>
      <c r="Z25" s="239">
        <f>Rohm!U27</f>
        <v>1456</v>
      </c>
      <c r="AA25" s="239">
        <f>Elicamex!U27</f>
        <v>252</v>
      </c>
      <c r="AB25" s="239">
        <f>Mpi!U27</f>
        <v>0</v>
      </c>
      <c r="AC25" s="239">
        <f>Crown!U27</f>
        <v>1212</v>
      </c>
      <c r="AD25" s="239">
        <f>Securency!U27</f>
        <v>1777</v>
      </c>
      <c r="AE25" s="239">
        <f>Fracsa!U27</f>
        <v>9832</v>
      </c>
      <c r="AF25" s="239">
        <f>'AER S'!U27</f>
        <v>124</v>
      </c>
      <c r="AG25" s="239">
        <f>'AERnn C'!U27</f>
        <v>405</v>
      </c>
      <c r="AH25" s="239">
        <f>Jafra!U27</f>
        <v>47</v>
      </c>
      <c r="AI25" s="239">
        <f>DREnc!U27</f>
        <v>413</v>
      </c>
      <c r="AJ25" s="239">
        <f>Metokote!U27</f>
        <v>902</v>
      </c>
      <c r="AK25" s="239">
        <f>'KH Méx'!U27</f>
        <v>29</v>
      </c>
      <c r="AL25" s="239">
        <f>Hitachi!U27</f>
        <v>2147</v>
      </c>
      <c r="AM25" s="267">
        <f>Ultramanufacturing!U27</f>
        <v>0</v>
      </c>
      <c r="AN25" s="268">
        <f t="shared" si="4"/>
        <v>88298.412882995632</v>
      </c>
      <c r="AO25" s="269">
        <f t="shared" si="7"/>
        <v>515.50611700436275</v>
      </c>
      <c r="AP25" s="272">
        <f t="shared" si="6"/>
        <v>5.8382263075040857E-3</v>
      </c>
    </row>
    <row r="26" spans="2:44">
      <c r="B26" s="265">
        <f t="shared" si="1"/>
        <v>42013</v>
      </c>
      <c r="C26" s="266">
        <f>PIQ!N30</f>
        <v>113148.178</v>
      </c>
      <c r="D26" s="239">
        <f>Enerpiq!E23</f>
        <v>1.9190709876481209</v>
      </c>
      <c r="E26" s="239">
        <f>Valeo!U28</f>
        <v>1100</v>
      </c>
      <c r="F26" s="239">
        <f>Eaton!U28</f>
        <v>284</v>
      </c>
      <c r="G26" s="239">
        <f>'Frenos Trw'!U28</f>
        <v>2245</v>
      </c>
      <c r="H26" s="239">
        <f>Ronal!U28</f>
        <v>24781</v>
      </c>
      <c r="I26" s="239">
        <f>Narmx!U28</f>
        <v>1699</v>
      </c>
      <c r="J26" s="239">
        <f>Avery!U28</f>
        <v>2747</v>
      </c>
      <c r="K26" s="239">
        <f>Beach!U28</f>
        <v>56</v>
      </c>
      <c r="L26" s="239">
        <f>Foam!U28</f>
        <v>0</v>
      </c>
      <c r="M26" s="239">
        <f>Ipc!U28</f>
        <v>1828</v>
      </c>
      <c r="N26" s="239">
        <f>Vrk!U28</f>
        <v>2650</v>
      </c>
      <c r="O26" s="239">
        <f>Tafime!U28</f>
        <v>7251</v>
      </c>
      <c r="P26" s="239">
        <f>Copper!U28</f>
        <v>72</v>
      </c>
      <c r="Q26" s="239">
        <f>Metecno!E23</f>
        <v>264.65733529656353</v>
      </c>
      <c r="R26" s="239">
        <f>Kluber!U28</f>
        <v>294</v>
      </c>
      <c r="S26" s="239">
        <f>Norgren!U28</f>
        <v>587</v>
      </c>
      <c r="T26" s="239">
        <f>Plenco!E23</f>
        <v>44.83647671141518</v>
      </c>
      <c r="U26" s="239">
        <f>Samsung!U28</f>
        <v>16691</v>
      </c>
      <c r="V26" s="239">
        <f>Comex!U28</f>
        <v>19536</v>
      </c>
      <c r="W26" s="239">
        <f>Euro!U28</f>
        <v>2222</v>
      </c>
      <c r="X26" s="239">
        <f>Messier!U28</f>
        <v>1163</v>
      </c>
      <c r="Y26" s="239">
        <f>Bravo!U28</f>
        <v>5022</v>
      </c>
      <c r="Z26" s="239">
        <f>Rohm!U28</f>
        <v>1357</v>
      </c>
      <c r="AA26" s="239">
        <f>Elicamex!U28</f>
        <v>381</v>
      </c>
      <c r="AB26" s="239">
        <f>Mpi!U28</f>
        <v>0</v>
      </c>
      <c r="AC26" s="239">
        <f>Crown!U28</f>
        <v>1524</v>
      </c>
      <c r="AD26" s="239">
        <f>Securency!U28</f>
        <v>1823</v>
      </c>
      <c r="AE26" s="239">
        <f>Fracsa!U28</f>
        <v>9905</v>
      </c>
      <c r="AF26" s="239">
        <f>'AER S'!U28</f>
        <v>394</v>
      </c>
      <c r="AG26" s="239">
        <f>'AERnn C'!U28</f>
        <v>526</v>
      </c>
      <c r="AH26" s="239">
        <f>Jafra!U28</f>
        <v>1121</v>
      </c>
      <c r="AI26" s="239">
        <f>DREnc!U28</f>
        <v>1285</v>
      </c>
      <c r="AJ26" s="239">
        <f>Metokote!U28</f>
        <v>1365</v>
      </c>
      <c r="AK26" s="239">
        <f>'KH Méx'!U28</f>
        <v>93</v>
      </c>
      <c r="AL26" s="239">
        <f>Hitachi!U28</f>
        <v>2464</v>
      </c>
      <c r="AM26" s="267">
        <f>Ultramanufacturing!U28</f>
        <v>45</v>
      </c>
      <c r="AN26" s="268">
        <f t="shared" si="4"/>
        <v>112822.41288299563</v>
      </c>
      <c r="AO26" s="269">
        <f t="shared" si="7"/>
        <v>325.76511700436822</v>
      </c>
      <c r="AP26" s="272">
        <f t="shared" si="6"/>
        <v>2.8874149087930638E-3</v>
      </c>
    </row>
    <row r="27" spans="2:44" ht="15.75" thickBot="1">
      <c r="B27" s="265">
        <f t="shared" si="1"/>
        <v>42012</v>
      </c>
      <c r="C27" s="266">
        <f>PIQ!N31</f>
        <v>128098.81600000001</v>
      </c>
      <c r="D27" s="239">
        <f>Enerpiq!E22</f>
        <v>1.9190709876481209</v>
      </c>
      <c r="E27" s="239">
        <f>Valeo!U29</f>
        <v>1019</v>
      </c>
      <c r="F27" s="239">
        <f>Eaton!U29</f>
        <v>292</v>
      </c>
      <c r="G27" s="239">
        <f>'Frenos Trw'!U29</f>
        <v>3571</v>
      </c>
      <c r="H27" s="239">
        <f>Ronal!U29</f>
        <v>25347</v>
      </c>
      <c r="I27" s="239">
        <f>Narmx!U29</f>
        <v>1921</v>
      </c>
      <c r="J27" s="239">
        <f>Avery!U29</f>
        <v>3424</v>
      </c>
      <c r="K27" s="239">
        <f>Beach!U29</f>
        <v>70</v>
      </c>
      <c r="L27" s="239">
        <f>Foam!U29</f>
        <v>4365</v>
      </c>
      <c r="M27" s="239">
        <f>Ipc!U29</f>
        <v>2252</v>
      </c>
      <c r="N27" s="239">
        <f>Vrk!U29</f>
        <v>3116</v>
      </c>
      <c r="O27" s="239">
        <f>Tafime!U29</f>
        <v>6852</v>
      </c>
      <c r="P27" s="239">
        <f>Copper!U29</f>
        <v>65</v>
      </c>
      <c r="Q27" s="239">
        <f>Metecno!E22</f>
        <v>264.65733529656353</v>
      </c>
      <c r="R27" s="239">
        <f>Kluber!U29</f>
        <v>433</v>
      </c>
      <c r="S27" s="239">
        <f>Norgren!U29</f>
        <v>611</v>
      </c>
      <c r="T27" s="239">
        <f>Plenco!E22</f>
        <v>44.83647671141518</v>
      </c>
      <c r="U27" s="239">
        <f>Samsung!U29</f>
        <v>19802</v>
      </c>
      <c r="V27" s="239">
        <f>Comex!U29</f>
        <v>22675</v>
      </c>
      <c r="W27" s="239">
        <f>Euro!U29</f>
        <v>1925</v>
      </c>
      <c r="X27" s="239">
        <f>Messier!U29</f>
        <v>1097</v>
      </c>
      <c r="Y27" s="239">
        <f>Bravo!U29</f>
        <v>5081</v>
      </c>
      <c r="Z27" s="239">
        <f>Rohm!U29</f>
        <v>1657</v>
      </c>
      <c r="AA27" s="239">
        <f>Elicamex!U29</f>
        <v>233</v>
      </c>
      <c r="AB27" s="239">
        <f>Mpi!U29</f>
        <v>0</v>
      </c>
      <c r="AC27" s="239">
        <f>Crown!U29</f>
        <v>1229</v>
      </c>
      <c r="AD27" s="239">
        <f>Securency!U29</f>
        <v>2636</v>
      </c>
      <c r="AE27" s="239">
        <f>Fracsa!U29</f>
        <v>10085</v>
      </c>
      <c r="AF27" s="239">
        <f>'AER S'!U29</f>
        <v>511</v>
      </c>
      <c r="AG27" s="239">
        <f>'AERnn C'!U29</f>
        <v>596</v>
      </c>
      <c r="AH27" s="239">
        <f>Jafra!U29</f>
        <v>1319</v>
      </c>
      <c r="AI27" s="239">
        <f>DREnc!U29</f>
        <v>1311</v>
      </c>
      <c r="AJ27" s="239">
        <f>Metokote!U29</f>
        <v>1624</v>
      </c>
      <c r="AK27" s="239">
        <f>'KH Méx'!U29</f>
        <v>38</v>
      </c>
      <c r="AL27" s="239">
        <f>Hitachi!U29</f>
        <v>2571</v>
      </c>
      <c r="AM27" s="267">
        <f>Ultramanufacturing!U29</f>
        <v>61</v>
      </c>
      <c r="AN27" s="268">
        <f t="shared" si="4"/>
        <v>128100.41288299563</v>
      </c>
      <c r="AO27" s="269">
        <f t="shared" si="7"/>
        <v>-1.5968829956254922</v>
      </c>
      <c r="AP27" s="273">
        <f t="shared" si="6"/>
        <v>-1.24658692324751E-5</v>
      </c>
    </row>
    <row r="28" spans="2:44">
      <c r="B28" s="261">
        <f t="shared" si="1"/>
        <v>42011</v>
      </c>
      <c r="C28" s="60">
        <f>PIQ!N32</f>
        <v>127302.46699999999</v>
      </c>
      <c r="D28" s="63">
        <f>Enerpiq!E21</f>
        <v>1.7446099887710189</v>
      </c>
      <c r="E28" s="63">
        <f>Valeo!U30</f>
        <v>1019</v>
      </c>
      <c r="F28" s="63">
        <f>Eaton!U30</f>
        <v>292</v>
      </c>
      <c r="G28" s="63">
        <f>'Frenos Trw'!U30</f>
        <v>3652</v>
      </c>
      <c r="H28" s="63">
        <f>Ronal!U30</f>
        <v>23952</v>
      </c>
      <c r="I28" s="63">
        <f>Narmx!U30</f>
        <v>1957</v>
      </c>
      <c r="J28" s="63">
        <f>Avery!U30</f>
        <v>3674</v>
      </c>
      <c r="K28" s="63">
        <f>Beach!U30</f>
        <v>63</v>
      </c>
      <c r="L28" s="63">
        <f>Foam!U30</f>
        <v>4701</v>
      </c>
      <c r="M28" s="63">
        <f>Ipc!U30</f>
        <v>2604</v>
      </c>
      <c r="N28" s="63">
        <f>Vrk!U30</f>
        <v>3079</v>
      </c>
      <c r="O28" s="63">
        <f>Tafime!U30</f>
        <v>7009</v>
      </c>
      <c r="P28" s="63">
        <f>Copper!U30</f>
        <v>71</v>
      </c>
      <c r="Q28" s="63">
        <f>Metecno!E21</f>
        <v>136.60296212077077</v>
      </c>
      <c r="R28" s="63">
        <f>Kluber!U30</f>
        <v>245</v>
      </c>
      <c r="S28" s="63">
        <f>Norgren!U30</f>
        <v>627</v>
      </c>
      <c r="T28" s="63">
        <f>Plenco!E21</f>
        <v>10.991042929257418</v>
      </c>
      <c r="U28" s="63">
        <f>Samsung!U30</f>
        <v>21327</v>
      </c>
      <c r="V28" s="63">
        <f>Comex!U30</f>
        <v>22255</v>
      </c>
      <c r="W28" s="63">
        <f>Euro!U30</f>
        <v>1482</v>
      </c>
      <c r="X28" s="63">
        <f>Messier!U30</f>
        <v>1106</v>
      </c>
      <c r="Y28" s="63">
        <f>Bravo!U30</f>
        <v>4848</v>
      </c>
      <c r="Z28" s="63">
        <f>Rohm!U30</f>
        <v>1598</v>
      </c>
      <c r="AA28" s="63">
        <f>Elicamex!U30</f>
        <v>466</v>
      </c>
      <c r="AB28" s="63">
        <f>Mpi!U30</f>
        <v>0</v>
      </c>
      <c r="AC28" s="63">
        <f>Crown!U30</f>
        <v>1485</v>
      </c>
      <c r="AD28" s="63">
        <f>Securency!U30</f>
        <v>2406</v>
      </c>
      <c r="AE28" s="63">
        <f>Fracsa!U30</f>
        <v>9080</v>
      </c>
      <c r="AF28" s="63">
        <f>'AER S'!U30</f>
        <v>226</v>
      </c>
      <c r="AG28" s="63">
        <f>'AERnn C'!U30</f>
        <v>518</v>
      </c>
      <c r="AH28" s="63">
        <f>Jafra!U30</f>
        <v>1350</v>
      </c>
      <c r="AI28" s="63">
        <f>DREnc!U30</f>
        <v>1291</v>
      </c>
      <c r="AJ28" s="63">
        <f>Metokote!U30</f>
        <v>1649</v>
      </c>
      <c r="AK28" s="63">
        <f>'KH Méx'!U30</f>
        <v>0</v>
      </c>
      <c r="AL28" s="63">
        <f>Hitachi!U30</f>
        <v>2522</v>
      </c>
      <c r="AM28" s="64">
        <f>Ultramanufacturing!U30</f>
        <v>101</v>
      </c>
      <c r="AN28" s="65">
        <f t="shared" si="4"/>
        <v>126804.33861503881</v>
      </c>
      <c r="AO28" s="69">
        <f t="shared" si="5"/>
        <v>498.12838496117911</v>
      </c>
      <c r="AP28" s="73">
        <f t="shared" si="6"/>
        <v>3.92832288233789E-3</v>
      </c>
      <c r="AQ28" s="75" t="s">
        <v>117</v>
      </c>
      <c r="AR28" s="68"/>
    </row>
    <row r="29" spans="2:44" ht="15.75" thickBot="1">
      <c r="B29" s="261">
        <f t="shared" si="1"/>
        <v>42010</v>
      </c>
      <c r="C29" s="60">
        <f>PIQ!N33</f>
        <v>128182.007</v>
      </c>
      <c r="D29" s="63">
        <f>Enerpiq!E20</f>
        <v>1.7446099887710189</v>
      </c>
      <c r="E29" s="63">
        <f>Valeo!U31</f>
        <v>1035</v>
      </c>
      <c r="F29" s="63">
        <f>Eaton!U31</f>
        <v>281</v>
      </c>
      <c r="G29" s="63">
        <f>'Frenos Trw'!U31</f>
        <v>3554</v>
      </c>
      <c r="H29" s="63">
        <f>Ronal!U31</f>
        <v>27175</v>
      </c>
      <c r="I29" s="63">
        <f>Narmx!U31</f>
        <v>2105</v>
      </c>
      <c r="J29" s="63">
        <f>Avery!U31</f>
        <v>2873</v>
      </c>
      <c r="K29" s="63">
        <f>Beach!U31</f>
        <v>58</v>
      </c>
      <c r="L29" s="63">
        <f>Foam!U31</f>
        <v>985</v>
      </c>
      <c r="M29" s="63">
        <f>Ipc!U31</f>
        <v>2758</v>
      </c>
      <c r="N29" s="63">
        <f>Vrk!U31</f>
        <v>3072</v>
      </c>
      <c r="O29" s="63">
        <f>Tafime!U31</f>
        <v>7158</v>
      </c>
      <c r="P29" s="63">
        <f>Copper!U31</f>
        <v>41</v>
      </c>
      <c r="Q29" s="63">
        <f>Metecno!E20</f>
        <v>136.60296212077077</v>
      </c>
      <c r="R29" s="63">
        <f>Kluber!U31</f>
        <v>136</v>
      </c>
      <c r="S29" s="63">
        <f>Norgren!U31</f>
        <v>548</v>
      </c>
      <c r="T29" s="63">
        <f>Plenco!E20</f>
        <v>10.991042929257418</v>
      </c>
      <c r="U29" s="63">
        <f>Samsung!U31</f>
        <v>20592</v>
      </c>
      <c r="V29" s="63">
        <f>Comex!U31</f>
        <v>22387</v>
      </c>
      <c r="W29" s="63">
        <f>Euro!U31</f>
        <v>1082</v>
      </c>
      <c r="X29" s="63">
        <f>Messier!U31</f>
        <v>1066</v>
      </c>
      <c r="Y29" s="63">
        <f>Bravo!U31</f>
        <v>4855</v>
      </c>
      <c r="Z29" s="63">
        <f>Rohm!U31</f>
        <v>1600</v>
      </c>
      <c r="AA29" s="63">
        <f>Elicamex!U31</f>
        <v>235</v>
      </c>
      <c r="AB29" s="63">
        <f>Mpi!U31</f>
        <v>0</v>
      </c>
      <c r="AC29" s="63">
        <f>Crown!U31</f>
        <v>1645</v>
      </c>
      <c r="AD29" s="63">
        <f>Securency!U31</f>
        <v>3216</v>
      </c>
      <c r="AE29" s="63">
        <f>Fracsa!U31</f>
        <v>11524</v>
      </c>
      <c r="AF29" s="63">
        <f>'AER S'!U31</f>
        <v>346</v>
      </c>
      <c r="AG29" s="63">
        <f>'AERnn C'!U31</f>
        <v>471</v>
      </c>
      <c r="AH29" s="63">
        <f>Jafra!U31</f>
        <v>1385</v>
      </c>
      <c r="AI29" s="63">
        <f>DREnc!U31</f>
        <v>1352</v>
      </c>
      <c r="AJ29" s="63">
        <f>Metokote!U31</f>
        <v>1484</v>
      </c>
      <c r="AK29" s="63">
        <f>'KH Méx'!U31</f>
        <v>47</v>
      </c>
      <c r="AL29" s="63">
        <f>Hitachi!U31</f>
        <v>2502</v>
      </c>
      <c r="AM29" s="64">
        <f>Ultramanufacturing!U31</f>
        <v>109</v>
      </c>
      <c r="AN29" s="65">
        <f t="shared" si="4"/>
        <v>127826.33861503881</v>
      </c>
      <c r="AO29" s="69">
        <f>C29-AN29</f>
        <v>355.66838496118726</v>
      </c>
      <c r="AP29" s="74">
        <f t="shared" si="6"/>
        <v>2.7824342683577634E-3</v>
      </c>
      <c r="AQ29" s="76">
        <f>AVERAGE(AP28:AP34)</f>
        <v>8.8109982751749631E-3</v>
      </c>
    </row>
    <row r="30" spans="2:44">
      <c r="B30" s="261">
        <f t="shared" si="1"/>
        <v>42009</v>
      </c>
      <c r="C30" s="60">
        <f>PIQ!N34</f>
        <v>127028.015</v>
      </c>
      <c r="D30" s="63">
        <f>Enerpiq!E19</f>
        <v>1.7446099887710189</v>
      </c>
      <c r="E30" s="63">
        <f>Valeo!U32</f>
        <v>1069</v>
      </c>
      <c r="F30" s="63">
        <f>Eaton!U32</f>
        <v>281</v>
      </c>
      <c r="G30" s="63">
        <f>'Frenos Trw'!U32</f>
        <v>3666</v>
      </c>
      <c r="H30" s="63">
        <f>Ronal!U32</f>
        <v>26686</v>
      </c>
      <c r="I30" s="63">
        <f>Narmx!U32</f>
        <v>1829</v>
      </c>
      <c r="J30" s="63">
        <f>Avery!U32</f>
        <v>2503</v>
      </c>
      <c r="K30" s="63">
        <f>Beach!U32</f>
        <v>65</v>
      </c>
      <c r="L30" s="63">
        <f>Foam!U32</f>
        <v>0</v>
      </c>
      <c r="M30" s="63">
        <f>Ipc!U32</f>
        <v>2576</v>
      </c>
      <c r="N30" s="63">
        <f>Vrk!U32</f>
        <v>3185</v>
      </c>
      <c r="O30" s="63">
        <f>Tafime!U32</f>
        <v>6904</v>
      </c>
      <c r="P30" s="63">
        <f>Copper!U32</f>
        <v>78</v>
      </c>
      <c r="Q30" s="63">
        <f>Metecno!E19</f>
        <v>136.60296212077077</v>
      </c>
      <c r="R30" s="63">
        <f>Kluber!U32</f>
        <v>169</v>
      </c>
      <c r="S30" s="63">
        <f>Norgren!U32</f>
        <v>549</v>
      </c>
      <c r="T30" s="63">
        <f>Plenco!E19</f>
        <v>10.991042929257418</v>
      </c>
      <c r="U30" s="63">
        <f>Samsung!U32</f>
        <v>20404</v>
      </c>
      <c r="V30" s="63">
        <f>Comex!U32</f>
        <v>23086</v>
      </c>
      <c r="W30" s="63">
        <f>Euro!U32</f>
        <v>936</v>
      </c>
      <c r="X30" s="63">
        <f>Messier!U32</f>
        <v>998</v>
      </c>
      <c r="Y30" s="63">
        <f>Bravo!U32</f>
        <v>5342</v>
      </c>
      <c r="Z30" s="63">
        <f>Rohm!U32</f>
        <v>1582</v>
      </c>
      <c r="AA30" s="63">
        <f>Elicamex!U32</f>
        <v>114</v>
      </c>
      <c r="AB30" s="63">
        <f>Mpi!U32</f>
        <v>0</v>
      </c>
      <c r="AC30" s="63">
        <f>Crown!U32</f>
        <v>1527</v>
      </c>
      <c r="AD30" s="63">
        <f>Securency!U32</f>
        <v>3451</v>
      </c>
      <c r="AE30" s="63">
        <f>Fracsa!U32</f>
        <v>11572</v>
      </c>
      <c r="AF30" s="63">
        <f>'AER S'!U32</f>
        <v>378</v>
      </c>
      <c r="AG30" s="63">
        <f>'AERnn C'!U32</f>
        <v>552</v>
      </c>
      <c r="AH30" s="63">
        <f>Jafra!U32</f>
        <v>1366</v>
      </c>
      <c r="AI30" s="63">
        <f>DREnc!U32</f>
        <v>1327</v>
      </c>
      <c r="AJ30" s="63">
        <f>Metokote!U32</f>
        <v>1521</v>
      </c>
      <c r="AK30" s="63">
        <f>'KH Méx'!U32</f>
        <v>16</v>
      </c>
      <c r="AL30" s="63">
        <f>Hitachi!U32</f>
        <v>2868</v>
      </c>
      <c r="AM30" s="64">
        <f>Ultramanufacturing!U32</f>
        <v>113</v>
      </c>
      <c r="AN30" s="65">
        <f t="shared" si="4"/>
        <v>126862.33861503881</v>
      </c>
      <c r="AO30" s="69">
        <f t="shared" si="5"/>
        <v>165.67638496118889</v>
      </c>
      <c r="AP30" s="74">
        <f t="shared" si="6"/>
        <v>1.3059540504288709E-3</v>
      </c>
      <c r="AQ30" s="77" t="s">
        <v>122</v>
      </c>
    </row>
    <row r="31" spans="2:44">
      <c r="B31" s="261">
        <f t="shared" si="1"/>
        <v>42008</v>
      </c>
      <c r="C31" s="60">
        <f>PIQ!N35</f>
        <v>77756.904999999999</v>
      </c>
      <c r="D31" s="63">
        <f>Enerpiq!E18</f>
        <v>1.7446099887710189</v>
      </c>
      <c r="E31" s="63">
        <f>Valeo!U33</f>
        <v>193</v>
      </c>
      <c r="F31" s="63">
        <f>Eaton!U33</f>
        <v>244</v>
      </c>
      <c r="G31" s="63">
        <f>'Frenos Trw'!U33</f>
        <v>2109</v>
      </c>
      <c r="H31" s="63">
        <f>Ronal!U33</f>
        <v>25613</v>
      </c>
      <c r="I31" s="63">
        <f>Narmx!U33</f>
        <v>646</v>
      </c>
      <c r="J31" s="63">
        <f>Avery!U33</f>
        <v>263</v>
      </c>
      <c r="K31" s="63">
        <f>Beach!U33</f>
        <v>13</v>
      </c>
      <c r="L31" s="63">
        <f>Foam!U33</f>
        <v>0</v>
      </c>
      <c r="M31" s="63">
        <f>Ipc!U33</f>
        <v>761</v>
      </c>
      <c r="N31" s="63">
        <f>Vrk!U33</f>
        <v>341</v>
      </c>
      <c r="O31" s="63">
        <f>Tafime!U33</f>
        <v>7106</v>
      </c>
      <c r="P31" s="63">
        <f>Copper!U33</f>
        <v>27</v>
      </c>
      <c r="Q31" s="63">
        <f>Metecno!E18</f>
        <v>136.60296212077077</v>
      </c>
      <c r="R31" s="63">
        <f>Kluber!U33</f>
        <v>31</v>
      </c>
      <c r="S31" s="63">
        <f>Norgren!U33</f>
        <v>215</v>
      </c>
      <c r="T31" s="63">
        <f>Plenco!E18</f>
        <v>10.991042929257418</v>
      </c>
      <c r="U31" s="63">
        <f>Samsung!U33</f>
        <v>2147</v>
      </c>
      <c r="V31" s="63">
        <f>Comex!U33</f>
        <v>16540</v>
      </c>
      <c r="W31" s="63">
        <f>Euro!U33</f>
        <v>801</v>
      </c>
      <c r="X31" s="63">
        <f>Messier!U33</f>
        <v>987</v>
      </c>
      <c r="Y31" s="63">
        <f>Bravo!U33</f>
        <v>374</v>
      </c>
      <c r="Z31" s="63">
        <f>Rohm!U33</f>
        <v>1085</v>
      </c>
      <c r="AA31" s="63">
        <f>Elicamex!U33</f>
        <v>12</v>
      </c>
      <c r="AB31" s="63">
        <f>Mpi!U33</f>
        <v>0</v>
      </c>
      <c r="AC31" s="63">
        <f>Crown!U33</f>
        <v>595</v>
      </c>
      <c r="AD31" s="63">
        <f>Securency!U33</f>
        <v>2572</v>
      </c>
      <c r="AE31" s="63">
        <f>Fracsa!U33</f>
        <v>12847</v>
      </c>
      <c r="AF31" s="63">
        <f>'AER S'!U33</f>
        <v>70</v>
      </c>
      <c r="AG31" s="63">
        <f>'AERnn C'!U33</f>
        <v>243</v>
      </c>
      <c r="AH31" s="63">
        <f>Jafra!U33</f>
        <v>249</v>
      </c>
      <c r="AI31" s="63">
        <f>DREnc!U33</f>
        <v>140</v>
      </c>
      <c r="AJ31" s="63">
        <f>Metokote!U33</f>
        <v>282</v>
      </c>
      <c r="AK31" s="63">
        <f>'KH Méx'!U33</f>
        <v>4</v>
      </c>
      <c r="AL31" s="63">
        <f>Hitachi!U33</f>
        <v>337</v>
      </c>
      <c r="AM31" s="64">
        <f>Ultramanufacturing!U33</f>
        <v>32</v>
      </c>
      <c r="AN31" s="65">
        <f t="shared" si="4"/>
        <v>77028.338615038811</v>
      </c>
      <c r="AO31" s="69">
        <f t="shared" si="5"/>
        <v>728.56638496118831</v>
      </c>
      <c r="AP31" s="71">
        <f t="shared" si="6"/>
        <v>9.4584200835787589E-3</v>
      </c>
      <c r="AQ31" s="279" t="s">
        <v>118</v>
      </c>
    </row>
    <row r="32" spans="2:44">
      <c r="B32" s="261">
        <f t="shared" si="1"/>
        <v>42007</v>
      </c>
      <c r="C32" s="60">
        <f>PIQ!N36</f>
        <v>69885.154999999999</v>
      </c>
      <c r="D32" s="63">
        <f>Enerpiq!E17</f>
        <v>1.7446099887710189</v>
      </c>
      <c r="E32" s="63">
        <f>Valeo!U34</f>
        <v>163</v>
      </c>
      <c r="F32" s="63">
        <f>Eaton!U34</f>
        <v>238</v>
      </c>
      <c r="G32" s="63">
        <f>'Frenos Trw'!U34</f>
        <v>358</v>
      </c>
      <c r="H32" s="63">
        <f>Ronal!U34</f>
        <v>25283</v>
      </c>
      <c r="I32" s="63">
        <f>Narmx!U34</f>
        <v>331</v>
      </c>
      <c r="J32" s="63">
        <f>Avery!U34</f>
        <v>101</v>
      </c>
      <c r="K32" s="63">
        <f>Beach!U34</f>
        <v>1</v>
      </c>
      <c r="L32" s="63">
        <f>Foam!U34</f>
        <v>0</v>
      </c>
      <c r="M32" s="63">
        <f>Ipc!U34</f>
        <v>28</v>
      </c>
      <c r="N32" s="63">
        <f>Vrk!U34</f>
        <v>244</v>
      </c>
      <c r="O32" s="63">
        <f>Tafime!U34</f>
        <v>5946</v>
      </c>
      <c r="P32" s="63">
        <f>Copper!U34</f>
        <v>0</v>
      </c>
      <c r="Q32" s="63">
        <f>Metecno!E17</f>
        <v>136.60296212077077</v>
      </c>
      <c r="R32" s="63">
        <f>Kluber!U34</f>
        <v>0</v>
      </c>
      <c r="S32" s="63">
        <f>Norgren!U34</f>
        <v>205</v>
      </c>
      <c r="T32" s="63">
        <f>Plenco!E17</f>
        <v>10.991042929257418</v>
      </c>
      <c r="U32" s="63">
        <f>Samsung!U34</f>
        <v>435</v>
      </c>
      <c r="V32" s="63">
        <f>Comex!U34</f>
        <v>18739</v>
      </c>
      <c r="W32" s="63">
        <f>Euro!U34</f>
        <v>811</v>
      </c>
      <c r="X32" s="63">
        <f>Messier!U34</f>
        <v>941</v>
      </c>
      <c r="Y32" s="63">
        <f>Bravo!U34</f>
        <v>0</v>
      </c>
      <c r="Z32" s="63">
        <f>Rohm!U34</f>
        <v>1387</v>
      </c>
      <c r="AA32" s="63">
        <f>Elicamex!U34</f>
        <v>200</v>
      </c>
      <c r="AB32" s="63">
        <f>Mpi!U34</f>
        <v>0</v>
      </c>
      <c r="AC32" s="63">
        <f>Crown!U34</f>
        <v>1025</v>
      </c>
      <c r="AD32" s="63">
        <f>Securency!U34</f>
        <v>0</v>
      </c>
      <c r="AE32" s="63">
        <f>Fracsa!U34</f>
        <v>11137</v>
      </c>
      <c r="AF32" s="63">
        <f>'AER S'!U34</f>
        <v>127</v>
      </c>
      <c r="AG32" s="63">
        <f>'AERnn C'!U34</f>
        <v>335</v>
      </c>
      <c r="AH32" s="63">
        <f>Jafra!U34</f>
        <v>15</v>
      </c>
      <c r="AI32" s="63">
        <f>DREnc!U34</f>
        <v>0</v>
      </c>
      <c r="AJ32" s="63">
        <f>Metokote!U34</f>
        <v>745</v>
      </c>
      <c r="AK32" s="63">
        <f>'KH Méx'!U34</f>
        <v>0</v>
      </c>
      <c r="AL32" s="63">
        <f>Hitachi!U34</f>
        <v>0</v>
      </c>
      <c r="AM32" s="64">
        <f>Ultramanufacturing!U34</f>
        <v>0</v>
      </c>
      <c r="AN32" s="65">
        <f t="shared" si="4"/>
        <v>68944.338615038796</v>
      </c>
      <c r="AO32" s="69">
        <f t="shared" si="5"/>
        <v>940.81638496120286</v>
      </c>
      <c r="AP32" s="71">
        <f t="shared" si="6"/>
        <v>1.364602814183764E-2</v>
      </c>
    </row>
    <row r="33" spans="2:43">
      <c r="B33" s="261">
        <f>B34+1</f>
        <v>42006</v>
      </c>
      <c r="C33" s="60">
        <f>PIQ!N37</f>
        <v>55135.96</v>
      </c>
      <c r="D33" s="63">
        <f>Enerpiq!E16</f>
        <v>1.7446099887710189</v>
      </c>
      <c r="E33" s="63">
        <f>Valeo!U35</f>
        <v>72</v>
      </c>
      <c r="F33" s="63">
        <f>Eaton!U35</f>
        <v>240</v>
      </c>
      <c r="G33" s="63">
        <f>'Frenos Trw'!U35</f>
        <v>401</v>
      </c>
      <c r="H33" s="63">
        <f>Ronal!U35</f>
        <v>22676</v>
      </c>
      <c r="I33" s="63">
        <f>Narmx!U35</f>
        <v>348</v>
      </c>
      <c r="J33" s="63">
        <f>Avery!U35</f>
        <v>0</v>
      </c>
      <c r="K33" s="63">
        <f>Beach!U35</f>
        <v>0</v>
      </c>
      <c r="L33" s="63">
        <f>Foam!U35</f>
        <v>0</v>
      </c>
      <c r="M33" s="63">
        <f>Ipc!U35</f>
        <v>1883</v>
      </c>
      <c r="N33" s="63">
        <f>Vrk!U35</f>
        <v>182</v>
      </c>
      <c r="O33" s="63">
        <f>Tafime!U35</f>
        <v>6422</v>
      </c>
      <c r="P33" s="63">
        <f>Copper!U35</f>
        <v>29</v>
      </c>
      <c r="Q33" s="63">
        <f>Metecno!E16</f>
        <v>136.60296212077077</v>
      </c>
      <c r="R33" s="63">
        <f>Kluber!U35</f>
        <v>0</v>
      </c>
      <c r="S33" s="63">
        <f>Norgren!U35</f>
        <v>460</v>
      </c>
      <c r="T33" s="63">
        <f>Plenco!E16</f>
        <v>10.991042929257418</v>
      </c>
      <c r="U33" s="63">
        <f>Samsung!U35</f>
        <v>49</v>
      </c>
      <c r="V33" s="63">
        <f>Comex!U35</f>
        <v>8278</v>
      </c>
      <c r="W33" s="63">
        <f>Euro!U35</f>
        <v>969</v>
      </c>
      <c r="X33" s="63">
        <f>Messier!U35</f>
        <v>991</v>
      </c>
      <c r="Y33" s="63">
        <f>Bravo!U35</f>
        <v>0</v>
      </c>
      <c r="Z33" s="63">
        <f>Rohm!U35</f>
        <v>1610</v>
      </c>
      <c r="AA33" s="63">
        <f>Elicamex!U35</f>
        <v>206</v>
      </c>
      <c r="AB33" s="63">
        <f>Mpi!U35</f>
        <v>0</v>
      </c>
      <c r="AC33" s="63">
        <f>Crown!U35</f>
        <v>1529</v>
      </c>
      <c r="AD33" s="63">
        <f>Securency!U35</f>
        <v>0</v>
      </c>
      <c r="AE33" s="63">
        <f>Fracsa!U35</f>
        <v>6062</v>
      </c>
      <c r="AF33" s="63">
        <f>'AER S'!U35</f>
        <v>277</v>
      </c>
      <c r="AG33" s="63">
        <f>'AERnn C'!U35</f>
        <v>328</v>
      </c>
      <c r="AH33" s="63">
        <f>Jafra!U35</f>
        <v>248</v>
      </c>
      <c r="AI33" s="63">
        <f>DREnc!U35</f>
        <v>0</v>
      </c>
      <c r="AJ33" s="63">
        <f>Metokote!U35</f>
        <v>877</v>
      </c>
      <c r="AK33" s="63">
        <f>'KH Méx'!U35</f>
        <v>0</v>
      </c>
      <c r="AL33" s="63">
        <f>Hitachi!U35</f>
        <v>0</v>
      </c>
      <c r="AM33" s="64">
        <f>Ultramanufacturing!U35</f>
        <v>0</v>
      </c>
      <c r="AN33" s="65">
        <f t="shared" si="4"/>
        <v>54286.338615038803</v>
      </c>
      <c r="AO33" s="69">
        <f t="shared" si="5"/>
        <v>849.62138496119587</v>
      </c>
      <c r="AP33" s="71">
        <f t="shared" si="6"/>
        <v>1.5650740253199309E-2</v>
      </c>
    </row>
    <row r="34" spans="2:43" ht="15.75" thickBot="1">
      <c r="B34" s="262">
        <v>42005</v>
      </c>
      <c r="C34" s="61">
        <f>PIQ!N38</f>
        <v>23265.012999999999</v>
      </c>
      <c r="D34" s="66">
        <f>Enerpiq!E15</f>
        <v>1.7446099887710189</v>
      </c>
      <c r="E34" s="66">
        <f>Valeo!U36</f>
        <v>12</v>
      </c>
      <c r="F34" s="66">
        <f>Eaton!U36</f>
        <v>230</v>
      </c>
      <c r="G34" s="66">
        <f>'Frenos Trw'!U36</f>
        <v>7</v>
      </c>
      <c r="H34" s="66">
        <f>Ronal!U36</f>
        <v>10887</v>
      </c>
      <c r="I34" s="66">
        <f>Narmx!U36</f>
        <v>0</v>
      </c>
      <c r="J34" s="66">
        <f>Avery!U36</f>
        <v>0</v>
      </c>
      <c r="K34" s="66">
        <f>Beach!U36</f>
        <v>2</v>
      </c>
      <c r="L34" s="66">
        <f>Foam!U36</f>
        <v>0</v>
      </c>
      <c r="M34" s="66">
        <f>Ipc!U36</f>
        <v>589</v>
      </c>
      <c r="N34" s="66">
        <f>Vrk!U36</f>
        <v>7</v>
      </c>
      <c r="O34" s="66">
        <f>Tafime!U36</f>
        <v>2083</v>
      </c>
      <c r="P34" s="66">
        <f>Copper!U36</f>
        <v>3</v>
      </c>
      <c r="Q34" s="66">
        <f>Metecno!E15</f>
        <v>136.60296212077077</v>
      </c>
      <c r="R34" s="66">
        <f>Kluber!U36</f>
        <v>0</v>
      </c>
      <c r="S34" s="66">
        <f>Norgren!U36</f>
        <v>267</v>
      </c>
      <c r="T34" s="66">
        <f>Plenco!E15</f>
        <v>10.991042929257418</v>
      </c>
      <c r="U34" s="66">
        <f>Samsung!U36</f>
        <v>260</v>
      </c>
      <c r="V34" s="66">
        <f>Comex!U36</f>
        <v>3399</v>
      </c>
      <c r="W34" s="66">
        <f>Euro!U36</f>
        <v>742</v>
      </c>
      <c r="X34" s="66">
        <f>Messier!U36</f>
        <v>991</v>
      </c>
      <c r="Y34" s="66">
        <f>Bravo!U36</f>
        <v>0</v>
      </c>
      <c r="Z34" s="66">
        <f>Rohm!U36</f>
        <v>386</v>
      </c>
      <c r="AA34" s="66">
        <f>Elicamex!U36</f>
        <v>4</v>
      </c>
      <c r="AB34" s="66">
        <f>Mpi!U36</f>
        <v>0</v>
      </c>
      <c r="AC34" s="66">
        <f>Crown!U36</f>
        <v>269</v>
      </c>
      <c r="AD34" s="66">
        <f>Securency!U36</f>
        <v>0</v>
      </c>
      <c r="AE34" s="66">
        <f>Fracsa!U36</f>
        <v>2061</v>
      </c>
      <c r="AF34" s="66">
        <f>'AER S'!U36</f>
        <v>10</v>
      </c>
      <c r="AG34" s="66">
        <f>'AERnn C'!U36</f>
        <v>215</v>
      </c>
      <c r="AH34" s="66">
        <f>Jafra!U36</f>
        <v>113</v>
      </c>
      <c r="AI34" s="66">
        <f>DREnc!U36</f>
        <v>0</v>
      </c>
      <c r="AJ34" s="66">
        <f>Metokote!U36</f>
        <v>237</v>
      </c>
      <c r="AK34" s="66">
        <f>'KH Méx'!U36</f>
        <v>0</v>
      </c>
      <c r="AL34" s="66">
        <f>Hitachi!U36</f>
        <v>0</v>
      </c>
      <c r="AM34" s="67">
        <f>Ultramanufacturing!U36</f>
        <v>0</v>
      </c>
      <c r="AN34" s="65">
        <f t="shared" si="4"/>
        <v>22923.3386150388</v>
      </c>
      <c r="AO34" s="70">
        <f t="shared" si="5"/>
        <v>341.67438496119939</v>
      </c>
      <c r="AP34" s="72">
        <f t="shared" si="6"/>
        <v>1.4905088246484514E-2</v>
      </c>
    </row>
    <row r="35" spans="2:43" s="194" customFormat="1" ht="22.5" customHeight="1">
      <c r="B35" s="264" t="s">
        <v>182</v>
      </c>
      <c r="C35" s="190">
        <f t="shared" ref="C35:AO35" si="8">SUM(C5:C34)</f>
        <v>3233888.4239999996</v>
      </c>
      <c r="D35" s="190">
        <f t="shared" si="8"/>
        <v>61.671963103055489</v>
      </c>
      <c r="E35" s="190">
        <f t="shared" si="8"/>
        <v>22714</v>
      </c>
      <c r="F35" s="190">
        <f t="shared" si="8"/>
        <v>8095</v>
      </c>
      <c r="G35" s="190">
        <f t="shared" si="8"/>
        <v>80875</v>
      </c>
      <c r="H35" s="190">
        <f t="shared" si="8"/>
        <v>743371</v>
      </c>
      <c r="I35" s="190">
        <f t="shared" si="8"/>
        <v>38592</v>
      </c>
      <c r="J35" s="190">
        <f t="shared" si="8"/>
        <v>57495</v>
      </c>
      <c r="K35" s="190">
        <f t="shared" si="8"/>
        <v>1363</v>
      </c>
      <c r="L35" s="190">
        <f t="shared" si="8"/>
        <v>71662</v>
      </c>
      <c r="M35" s="190">
        <f t="shared" si="8"/>
        <v>54513</v>
      </c>
      <c r="N35" s="190">
        <f t="shared" si="8"/>
        <v>62307</v>
      </c>
      <c r="O35" s="190">
        <f t="shared" si="8"/>
        <v>211453</v>
      </c>
      <c r="P35" s="190">
        <f t="shared" si="8"/>
        <v>1461</v>
      </c>
      <c r="Q35" s="190">
        <f t="shared" si="8"/>
        <v>7042.8160636697239</v>
      </c>
      <c r="R35" s="190">
        <f t="shared" si="8"/>
        <v>6666</v>
      </c>
      <c r="S35" s="190">
        <f t="shared" si="8"/>
        <v>15266</v>
      </c>
      <c r="T35" s="190">
        <f t="shared" si="8"/>
        <v>735.17864926810751</v>
      </c>
      <c r="U35" s="190">
        <f t="shared" si="8"/>
        <v>381637</v>
      </c>
      <c r="V35" s="190">
        <f t="shared" si="8"/>
        <v>600130</v>
      </c>
      <c r="W35" s="190">
        <f t="shared" si="8"/>
        <v>81375</v>
      </c>
      <c r="X35" s="190">
        <f t="shared" si="8"/>
        <v>31417</v>
      </c>
      <c r="Y35" s="190">
        <f t="shared" si="8"/>
        <v>127255</v>
      </c>
      <c r="Z35" s="190">
        <f t="shared" si="8"/>
        <v>42643</v>
      </c>
      <c r="AA35" s="190">
        <f t="shared" si="8"/>
        <v>7574</v>
      </c>
      <c r="AB35" s="190">
        <f t="shared" si="8"/>
        <v>0</v>
      </c>
      <c r="AC35" s="190">
        <f t="shared" si="8"/>
        <v>34840</v>
      </c>
      <c r="AD35" s="190">
        <f t="shared" si="8"/>
        <v>44174</v>
      </c>
      <c r="AE35" s="190">
        <f t="shared" si="8"/>
        <v>320773</v>
      </c>
      <c r="AF35" s="190">
        <f t="shared" si="8"/>
        <v>7227</v>
      </c>
      <c r="AG35" s="190">
        <f t="shared" si="8"/>
        <v>12120</v>
      </c>
      <c r="AH35" s="190">
        <f t="shared" si="8"/>
        <v>27336</v>
      </c>
      <c r="AI35" s="190">
        <f t="shared" si="8"/>
        <v>24555</v>
      </c>
      <c r="AJ35" s="190">
        <f t="shared" si="8"/>
        <v>36799</v>
      </c>
      <c r="AK35" s="190">
        <f t="shared" si="8"/>
        <v>999</v>
      </c>
      <c r="AL35" s="190">
        <f t="shared" si="8"/>
        <v>58311</v>
      </c>
      <c r="AM35" s="190">
        <f t="shared" si="8"/>
        <v>1000</v>
      </c>
      <c r="AN35" s="191">
        <f t="shared" si="8"/>
        <v>3223837.6666760417</v>
      </c>
      <c r="AO35" s="190">
        <f t="shared" si="8"/>
        <v>10050.75732395906</v>
      </c>
      <c r="AP35" s="192"/>
      <c r="AQ35" s="193"/>
    </row>
  </sheetData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16">
        <v>32</v>
      </c>
      <c r="B6" s="232" t="s">
        <v>267</v>
      </c>
      <c r="D6">
        <v>583894</v>
      </c>
      <c r="T6" s="19">
        <v>31</v>
      </c>
      <c r="U6" s="23">
        <f>D6-D7</f>
        <v>619</v>
      </c>
      <c r="V6" s="4"/>
      <c r="W6" s="210"/>
      <c r="X6" s="210"/>
      <c r="Y6" s="214"/>
    </row>
    <row r="7" spans="1:25">
      <c r="A7" s="21">
        <v>31</v>
      </c>
      <c r="B7" s="232" t="s">
        <v>266</v>
      </c>
      <c r="D7">
        <v>583275</v>
      </c>
      <c r="T7" s="22">
        <v>30</v>
      </c>
      <c r="U7" s="23">
        <f>D7-D8</f>
        <v>378</v>
      </c>
      <c r="V7" s="24">
        <v>1</v>
      </c>
      <c r="W7" s="87"/>
      <c r="X7" s="83"/>
      <c r="Y7" s="204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582897</v>
      </c>
      <c r="E8" s="232">
        <v>81508</v>
      </c>
      <c r="F8" s="232">
        <v>6.8424860000000001</v>
      </c>
      <c r="G8" s="232">
        <v>0</v>
      </c>
      <c r="H8" s="232">
        <v>82.509</v>
      </c>
      <c r="I8" s="232">
        <v>17.100000000000001</v>
      </c>
      <c r="J8" s="232">
        <v>16.2</v>
      </c>
      <c r="K8" s="232">
        <v>53.3</v>
      </c>
      <c r="L8" s="232">
        <v>1.0130999999999999</v>
      </c>
      <c r="M8" s="232">
        <v>79.635999999999996</v>
      </c>
      <c r="N8" s="232">
        <v>84.808000000000007</v>
      </c>
      <c r="O8" s="232">
        <v>82.491</v>
      </c>
      <c r="P8" s="232">
        <v>7.2</v>
      </c>
      <c r="Q8" s="232">
        <v>27.8</v>
      </c>
      <c r="R8" s="232">
        <v>14.8</v>
      </c>
      <c r="S8" s="232">
        <v>5.19</v>
      </c>
      <c r="T8" s="16">
        <v>29</v>
      </c>
      <c r="U8" s="23">
        <f>D8-D9</f>
        <v>350</v>
      </c>
      <c r="V8" s="4"/>
      <c r="W8" s="87"/>
      <c r="X8" s="83"/>
      <c r="Y8" s="204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582547</v>
      </c>
      <c r="E9" s="232">
        <v>81456</v>
      </c>
      <c r="F9" s="232">
        <v>6.7056889999999996</v>
      </c>
      <c r="G9" s="232">
        <v>0</v>
      </c>
      <c r="H9" s="232">
        <v>81.918999999999997</v>
      </c>
      <c r="I9" s="232">
        <v>17.399999999999999</v>
      </c>
      <c r="J9" s="232">
        <v>17.100000000000001</v>
      </c>
      <c r="K9" s="232">
        <v>65.7</v>
      </c>
      <c r="L9" s="232">
        <v>1.0128999999999999</v>
      </c>
      <c r="M9" s="232">
        <v>78.950999999999993</v>
      </c>
      <c r="N9" s="232">
        <v>84.093999999999994</v>
      </c>
      <c r="O9" s="232">
        <v>80.430000000000007</v>
      </c>
      <c r="P9" s="232">
        <v>7.6</v>
      </c>
      <c r="Q9" s="232">
        <v>30</v>
      </c>
      <c r="R9" s="232">
        <v>14.2</v>
      </c>
      <c r="S9" s="232">
        <v>5.19</v>
      </c>
      <c r="T9" s="22">
        <v>28</v>
      </c>
      <c r="U9" s="23">
        <f t="shared" ref="U9:U36" si="1">D9-D10</f>
        <v>371</v>
      </c>
      <c r="V9" s="24">
        <v>29</v>
      </c>
      <c r="W9" s="86"/>
      <c r="X9" s="86"/>
      <c r="Y9" s="204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582176</v>
      </c>
      <c r="E10" s="232">
        <v>81401</v>
      </c>
      <c r="F10" s="232">
        <v>6.6456039999999996</v>
      </c>
      <c r="G10" s="232">
        <v>0</v>
      </c>
      <c r="H10" s="232">
        <v>80.453999999999994</v>
      </c>
      <c r="I10" s="232">
        <v>17</v>
      </c>
      <c r="J10" s="232">
        <v>19</v>
      </c>
      <c r="K10" s="232">
        <v>64.3</v>
      </c>
      <c r="L10" s="232">
        <v>1.0125999999999999</v>
      </c>
      <c r="M10" s="232">
        <v>78.501000000000005</v>
      </c>
      <c r="N10" s="232">
        <v>83.677000000000007</v>
      </c>
      <c r="O10" s="232">
        <v>80.11</v>
      </c>
      <c r="P10" s="232">
        <v>7.1</v>
      </c>
      <c r="Q10" s="232">
        <v>28.7</v>
      </c>
      <c r="R10" s="232">
        <v>15.7</v>
      </c>
      <c r="S10" s="232">
        <v>5.19</v>
      </c>
      <c r="T10" s="16">
        <v>27</v>
      </c>
      <c r="U10" s="23">
        <f t="shared" si="1"/>
        <v>423</v>
      </c>
      <c r="V10" s="16"/>
      <c r="W10" s="86"/>
      <c r="X10" s="86"/>
      <c r="Y10" s="204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581753</v>
      </c>
      <c r="E11" s="232">
        <v>81337</v>
      </c>
      <c r="F11" s="232">
        <v>6.6242559999999999</v>
      </c>
      <c r="G11" s="232">
        <v>0</v>
      </c>
      <c r="H11" s="232">
        <v>82.292000000000002</v>
      </c>
      <c r="I11" s="232">
        <v>16.2</v>
      </c>
      <c r="J11" s="232">
        <v>18.600000000000001</v>
      </c>
      <c r="K11" s="232">
        <v>91</v>
      </c>
      <c r="L11" s="232">
        <v>1.0125999999999999</v>
      </c>
      <c r="M11" s="232">
        <v>79.441000000000003</v>
      </c>
      <c r="N11" s="232">
        <v>84.754000000000005</v>
      </c>
      <c r="O11" s="232">
        <v>79.683000000000007</v>
      </c>
      <c r="P11" s="232">
        <v>8.6</v>
      </c>
      <c r="Q11" s="232">
        <v>25.8</v>
      </c>
      <c r="R11" s="232">
        <v>15.3</v>
      </c>
      <c r="S11" s="232">
        <v>5.19</v>
      </c>
      <c r="T11" s="16">
        <v>26</v>
      </c>
      <c r="U11" s="23">
        <f t="shared" si="1"/>
        <v>422</v>
      </c>
      <c r="V11" s="16"/>
      <c r="W11" s="86"/>
      <c r="X11" s="86"/>
      <c r="Y11" s="204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581331</v>
      </c>
      <c r="E12" s="232">
        <v>81275</v>
      </c>
      <c r="F12" s="232">
        <v>6.7281209999999998</v>
      </c>
      <c r="G12" s="232">
        <v>0</v>
      </c>
      <c r="H12" s="232">
        <v>85.921000000000006</v>
      </c>
      <c r="I12" s="232">
        <v>17.2</v>
      </c>
      <c r="J12" s="232">
        <v>5.6</v>
      </c>
      <c r="K12" s="232">
        <v>70.5</v>
      </c>
      <c r="L12" s="232">
        <v>1.0126999999999999</v>
      </c>
      <c r="M12" s="232">
        <v>81.099000000000004</v>
      </c>
      <c r="N12" s="232">
        <v>88.225999999999999</v>
      </c>
      <c r="O12" s="232">
        <v>81.278000000000006</v>
      </c>
      <c r="P12" s="232">
        <v>8.6</v>
      </c>
      <c r="Q12" s="232">
        <v>25.2</v>
      </c>
      <c r="R12" s="232">
        <v>15.8</v>
      </c>
      <c r="S12" s="232">
        <v>5.19</v>
      </c>
      <c r="T12" s="16">
        <v>25</v>
      </c>
      <c r="U12" s="23">
        <f t="shared" si="1"/>
        <v>128</v>
      </c>
      <c r="V12" s="16"/>
      <c r="W12" s="86"/>
      <c r="X12" s="86"/>
      <c r="Y12" s="204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581203</v>
      </c>
      <c r="E13" s="232">
        <v>81257</v>
      </c>
      <c r="F13" s="232">
        <v>7.2840249999999997</v>
      </c>
      <c r="G13" s="232">
        <v>0</v>
      </c>
      <c r="H13" s="232">
        <v>85.635999999999996</v>
      </c>
      <c r="I13" s="232">
        <v>15.5</v>
      </c>
      <c r="J13" s="232">
        <v>12.3</v>
      </c>
      <c r="K13" s="232">
        <v>64.8</v>
      </c>
      <c r="L13" s="232">
        <v>1.0149999999999999</v>
      </c>
      <c r="M13" s="232">
        <v>83.334000000000003</v>
      </c>
      <c r="N13" s="232">
        <v>87.510999999999996</v>
      </c>
      <c r="O13" s="232">
        <v>86.236999999999995</v>
      </c>
      <c r="P13" s="232">
        <v>6.7</v>
      </c>
      <c r="Q13" s="232">
        <v>28.1</v>
      </c>
      <c r="R13" s="232">
        <v>8.6</v>
      </c>
      <c r="S13" s="232">
        <v>5.19</v>
      </c>
      <c r="T13" s="16">
        <v>24</v>
      </c>
      <c r="U13" s="23">
        <f t="shared" si="1"/>
        <v>285</v>
      </c>
      <c r="V13" s="16"/>
      <c r="W13" s="86"/>
      <c r="X13" s="86"/>
      <c r="Y13" s="204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580918</v>
      </c>
      <c r="E14" s="232">
        <v>81215</v>
      </c>
      <c r="F14" s="232">
        <v>6.9790799999999997</v>
      </c>
      <c r="G14" s="232">
        <v>0</v>
      </c>
      <c r="H14" s="232">
        <v>84.135999999999996</v>
      </c>
      <c r="I14" s="232">
        <v>17.600000000000001</v>
      </c>
      <c r="J14" s="232">
        <v>18.7</v>
      </c>
      <c r="K14" s="232">
        <v>65</v>
      </c>
      <c r="L14" s="232">
        <v>1.0135000000000001</v>
      </c>
      <c r="M14" s="232">
        <v>81.081000000000003</v>
      </c>
      <c r="N14" s="232">
        <v>87.379000000000005</v>
      </c>
      <c r="O14" s="232">
        <v>84.082999999999998</v>
      </c>
      <c r="P14" s="232">
        <v>9.1999999999999993</v>
      </c>
      <c r="Q14" s="232">
        <v>28.9</v>
      </c>
      <c r="R14" s="232">
        <v>14.1</v>
      </c>
      <c r="S14" s="232">
        <v>5.19</v>
      </c>
      <c r="T14" s="16">
        <v>23</v>
      </c>
      <c r="U14" s="23">
        <f t="shared" si="1"/>
        <v>416</v>
      </c>
      <c r="V14" s="16"/>
      <c r="W14" s="86"/>
      <c r="X14" s="86"/>
      <c r="Y14" s="204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580502</v>
      </c>
      <c r="E15" s="232">
        <v>81154</v>
      </c>
      <c r="F15" s="232">
        <v>6.982469</v>
      </c>
      <c r="G15" s="232">
        <v>0</v>
      </c>
      <c r="H15" s="232">
        <v>82.576999999999998</v>
      </c>
      <c r="I15" s="232">
        <v>17.8</v>
      </c>
      <c r="J15" s="232">
        <v>18.600000000000001</v>
      </c>
      <c r="K15" s="232">
        <v>66.5</v>
      </c>
      <c r="L15" s="232">
        <v>1.0133000000000001</v>
      </c>
      <c r="M15" s="232">
        <v>79.174000000000007</v>
      </c>
      <c r="N15" s="232">
        <v>85.042000000000002</v>
      </c>
      <c r="O15" s="232">
        <v>84.709000000000003</v>
      </c>
      <c r="P15" s="232">
        <v>11.5</v>
      </c>
      <c r="Q15" s="232">
        <v>25.7</v>
      </c>
      <c r="R15" s="232">
        <v>15.7</v>
      </c>
      <c r="S15" s="232">
        <v>5.2</v>
      </c>
      <c r="T15" s="16">
        <v>22</v>
      </c>
      <c r="U15" s="23">
        <f t="shared" si="1"/>
        <v>410</v>
      </c>
      <c r="V15" s="16"/>
      <c r="W15" s="87"/>
      <c r="X15" s="83"/>
      <c r="Y15" s="204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580092</v>
      </c>
      <c r="E16" s="232">
        <v>81093</v>
      </c>
      <c r="F16" s="232">
        <v>6.6602290000000002</v>
      </c>
      <c r="G16" s="232">
        <v>0</v>
      </c>
      <c r="H16" s="232">
        <v>82.48</v>
      </c>
      <c r="I16" s="232">
        <v>18</v>
      </c>
      <c r="J16" s="232">
        <v>19.2</v>
      </c>
      <c r="K16" s="232">
        <v>58.1</v>
      </c>
      <c r="L16" s="232">
        <v>1.0125999999999999</v>
      </c>
      <c r="M16" s="232">
        <v>78.254000000000005</v>
      </c>
      <c r="N16" s="232">
        <v>84.905000000000001</v>
      </c>
      <c r="O16" s="232">
        <v>80.367000000000004</v>
      </c>
      <c r="P16" s="232">
        <v>10.3</v>
      </c>
      <c r="Q16" s="232">
        <v>26.9</v>
      </c>
      <c r="R16" s="232">
        <v>15.9</v>
      </c>
      <c r="S16" s="232">
        <v>5.2</v>
      </c>
      <c r="T16" s="22">
        <v>21</v>
      </c>
      <c r="U16" s="23">
        <f t="shared" si="1"/>
        <v>432</v>
      </c>
      <c r="V16" s="24">
        <v>22</v>
      </c>
      <c r="W16" s="86"/>
      <c r="X16" s="86"/>
      <c r="Y16" s="204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579660</v>
      </c>
      <c r="E17" s="232">
        <v>81029</v>
      </c>
      <c r="F17" s="232">
        <v>6.5905290000000001</v>
      </c>
      <c r="G17" s="232">
        <v>0</v>
      </c>
      <c r="H17" s="232">
        <v>82.867000000000004</v>
      </c>
      <c r="I17" s="232">
        <v>18.399999999999999</v>
      </c>
      <c r="J17" s="232">
        <v>17.8</v>
      </c>
      <c r="K17" s="232">
        <v>60.2</v>
      </c>
      <c r="L17" s="232">
        <v>1.0124</v>
      </c>
      <c r="M17" s="232">
        <v>79.421999999999997</v>
      </c>
      <c r="N17" s="232">
        <v>85.37</v>
      </c>
      <c r="O17" s="232">
        <v>79.421999999999997</v>
      </c>
      <c r="P17" s="232">
        <v>10.5</v>
      </c>
      <c r="Q17" s="232">
        <v>31.3</v>
      </c>
      <c r="R17" s="232">
        <v>15.9</v>
      </c>
      <c r="S17" s="232">
        <v>5.19</v>
      </c>
      <c r="T17" s="16">
        <v>20</v>
      </c>
      <c r="U17" s="23">
        <f t="shared" si="1"/>
        <v>388</v>
      </c>
      <c r="V17" s="16"/>
      <c r="W17" s="86"/>
      <c r="X17" s="86"/>
      <c r="Y17" s="204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579272</v>
      </c>
      <c r="E18" s="232">
        <v>80972</v>
      </c>
      <c r="F18" s="232">
        <v>6.9454500000000001</v>
      </c>
      <c r="G18" s="232">
        <v>0</v>
      </c>
      <c r="H18" s="232">
        <v>82.551000000000002</v>
      </c>
      <c r="I18" s="232">
        <v>17.2</v>
      </c>
      <c r="J18" s="232">
        <v>22.3</v>
      </c>
      <c r="K18" s="232">
        <v>88.8</v>
      </c>
      <c r="L18" s="232">
        <v>1.0132000000000001</v>
      </c>
      <c r="M18" s="232">
        <v>79.307000000000002</v>
      </c>
      <c r="N18" s="232">
        <v>86.828000000000003</v>
      </c>
      <c r="O18" s="232">
        <v>84.316999999999993</v>
      </c>
      <c r="P18" s="232">
        <v>10.1</v>
      </c>
      <c r="Q18" s="232">
        <v>28.9</v>
      </c>
      <c r="R18" s="232">
        <v>16.100000000000001</v>
      </c>
      <c r="S18" s="232">
        <v>5.19</v>
      </c>
      <c r="T18" s="16">
        <v>19</v>
      </c>
      <c r="U18" s="23">
        <f t="shared" si="1"/>
        <v>504</v>
      </c>
      <c r="V18" s="16"/>
      <c r="W18" s="86"/>
      <c r="X18" s="86"/>
      <c r="Y18" s="204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578768</v>
      </c>
      <c r="E19" s="232">
        <v>80897</v>
      </c>
      <c r="F19" s="232">
        <v>6.7670279999999998</v>
      </c>
      <c r="G19" s="232">
        <v>0</v>
      </c>
      <c r="H19" s="232">
        <v>85.86</v>
      </c>
      <c r="I19" s="232">
        <v>16.2</v>
      </c>
      <c r="J19" s="232">
        <v>13.4</v>
      </c>
      <c r="K19" s="232">
        <v>45.1</v>
      </c>
      <c r="L19" s="232">
        <v>1.0129999999999999</v>
      </c>
      <c r="M19" s="232">
        <v>79.304000000000002</v>
      </c>
      <c r="N19" s="232">
        <v>87.423000000000002</v>
      </c>
      <c r="O19" s="232">
        <v>81.218000000000004</v>
      </c>
      <c r="P19" s="232">
        <v>9.4</v>
      </c>
      <c r="Q19" s="232">
        <v>26.2</v>
      </c>
      <c r="R19" s="232">
        <v>14.1</v>
      </c>
      <c r="S19" s="232">
        <v>5.19</v>
      </c>
      <c r="T19" s="16">
        <v>18</v>
      </c>
      <c r="U19" s="23">
        <f t="shared" si="1"/>
        <v>275</v>
      </c>
      <c r="V19" s="16"/>
      <c r="W19" s="86"/>
      <c r="X19" s="86"/>
      <c r="Y19" s="204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578493</v>
      </c>
      <c r="E20" s="232">
        <v>80858</v>
      </c>
      <c r="F20" s="232">
        <v>7.1746549999999996</v>
      </c>
      <c r="G20" s="232">
        <v>0</v>
      </c>
      <c r="H20" s="232">
        <v>86.593000000000004</v>
      </c>
      <c r="I20" s="232">
        <v>18.2</v>
      </c>
      <c r="J20" s="232">
        <v>17</v>
      </c>
      <c r="K20" s="232">
        <v>55.3</v>
      </c>
      <c r="L20" s="232">
        <v>1.014</v>
      </c>
      <c r="M20" s="232">
        <v>83.992999999999995</v>
      </c>
      <c r="N20" s="232">
        <v>89.284000000000006</v>
      </c>
      <c r="O20" s="232">
        <v>86.745000000000005</v>
      </c>
      <c r="P20" s="232">
        <v>11.7</v>
      </c>
      <c r="Q20" s="232">
        <v>27.8</v>
      </c>
      <c r="R20" s="232">
        <v>14.1</v>
      </c>
      <c r="S20" s="232">
        <v>5.2</v>
      </c>
      <c r="T20" s="16">
        <v>17</v>
      </c>
      <c r="U20" s="23">
        <f t="shared" si="1"/>
        <v>359</v>
      </c>
      <c r="V20" s="16"/>
      <c r="W20" s="86"/>
      <c r="X20" s="86"/>
      <c r="Y20" s="204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578134</v>
      </c>
      <c r="E21" s="232">
        <v>80807</v>
      </c>
      <c r="F21" s="232">
        <v>6.9945639999999996</v>
      </c>
      <c r="G21" s="232">
        <v>0</v>
      </c>
      <c r="H21" s="232">
        <v>84.076999999999998</v>
      </c>
      <c r="I21" s="232">
        <v>17.5</v>
      </c>
      <c r="J21" s="232">
        <v>21.6</v>
      </c>
      <c r="K21" s="232">
        <v>72.099999999999994</v>
      </c>
      <c r="L21" s="232">
        <v>1.0134000000000001</v>
      </c>
      <c r="M21" s="232">
        <v>81.478999999999999</v>
      </c>
      <c r="N21" s="232">
        <v>86.307000000000002</v>
      </c>
      <c r="O21" s="232">
        <v>84.715000000000003</v>
      </c>
      <c r="P21" s="232">
        <v>10.3</v>
      </c>
      <c r="Q21" s="232">
        <v>26.9</v>
      </c>
      <c r="R21" s="232">
        <v>15.3</v>
      </c>
      <c r="S21" s="232">
        <v>5.19</v>
      </c>
      <c r="T21" s="16">
        <v>16</v>
      </c>
      <c r="U21" s="23">
        <f t="shared" si="1"/>
        <v>483</v>
      </c>
      <c r="V21" s="16"/>
      <c r="W21" s="86"/>
      <c r="X21" s="86"/>
      <c r="Y21" s="204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577651</v>
      </c>
      <c r="E22" s="232">
        <v>80736</v>
      </c>
      <c r="F22" s="232">
        <v>6.9892139999999996</v>
      </c>
      <c r="G22" s="232">
        <v>0</v>
      </c>
      <c r="H22" s="232">
        <v>83.228999999999999</v>
      </c>
      <c r="I22" s="232">
        <v>17.3</v>
      </c>
      <c r="J22" s="232">
        <v>21.1</v>
      </c>
      <c r="K22" s="232">
        <v>59.6</v>
      </c>
      <c r="L22" s="232">
        <v>1.0134000000000001</v>
      </c>
      <c r="M22" s="232">
        <v>80.033000000000001</v>
      </c>
      <c r="N22" s="232">
        <v>85.965999999999994</v>
      </c>
      <c r="O22" s="232">
        <v>84.460999999999999</v>
      </c>
      <c r="P22" s="232">
        <v>9.4</v>
      </c>
      <c r="Q22" s="232">
        <v>28.8</v>
      </c>
      <c r="R22" s="232">
        <v>14.7</v>
      </c>
      <c r="S22" s="232">
        <v>5.19</v>
      </c>
      <c r="T22" s="16">
        <v>15</v>
      </c>
      <c r="U22" s="23">
        <f t="shared" si="1"/>
        <v>477</v>
      </c>
      <c r="V22" s="16"/>
      <c r="W22" s="86"/>
      <c r="X22" s="86"/>
      <c r="Y22" s="204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577174</v>
      </c>
      <c r="E23" s="232">
        <v>80666</v>
      </c>
      <c r="F23" s="232">
        <v>6.7213710000000004</v>
      </c>
      <c r="G23" s="232">
        <v>0</v>
      </c>
      <c r="H23" s="232">
        <v>82.12</v>
      </c>
      <c r="I23" s="232">
        <v>15.9</v>
      </c>
      <c r="J23" s="232">
        <v>21.6</v>
      </c>
      <c r="K23" s="232">
        <v>65.3</v>
      </c>
      <c r="L23" s="232">
        <v>1.0127999999999999</v>
      </c>
      <c r="M23" s="232">
        <v>79.347999999999999</v>
      </c>
      <c r="N23" s="232">
        <v>85.061000000000007</v>
      </c>
      <c r="O23" s="232">
        <v>80.846000000000004</v>
      </c>
      <c r="P23" s="232">
        <v>9.6</v>
      </c>
      <c r="Q23" s="232">
        <v>27</v>
      </c>
      <c r="R23" s="232">
        <v>14.8</v>
      </c>
      <c r="S23" s="232">
        <v>5.19</v>
      </c>
      <c r="T23" s="22">
        <v>14</v>
      </c>
      <c r="U23" s="23">
        <f t="shared" si="1"/>
        <v>486</v>
      </c>
      <c r="V23" s="24">
        <v>15</v>
      </c>
      <c r="W23" s="86"/>
      <c r="X23" s="86"/>
      <c r="Y23" s="204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576688</v>
      </c>
      <c r="E24" s="232">
        <v>80594</v>
      </c>
      <c r="F24" s="232">
        <v>6.7017790000000002</v>
      </c>
      <c r="G24" s="232">
        <v>0</v>
      </c>
      <c r="H24" s="232">
        <v>82.691999999999993</v>
      </c>
      <c r="I24" s="232">
        <v>16.3</v>
      </c>
      <c r="J24" s="232">
        <v>24.5</v>
      </c>
      <c r="K24" s="232">
        <v>72.2</v>
      </c>
      <c r="L24" s="232">
        <v>1.0128999999999999</v>
      </c>
      <c r="M24" s="232">
        <v>79.418000000000006</v>
      </c>
      <c r="N24" s="232">
        <v>85.057000000000002</v>
      </c>
      <c r="O24" s="232">
        <v>80.19</v>
      </c>
      <c r="P24" s="232">
        <v>11.5</v>
      </c>
      <c r="Q24" s="232">
        <v>23.1</v>
      </c>
      <c r="R24" s="232">
        <v>13.6</v>
      </c>
      <c r="S24" s="232">
        <v>5.19</v>
      </c>
      <c r="T24" s="16">
        <v>13</v>
      </c>
      <c r="U24" s="23">
        <f t="shared" si="1"/>
        <v>564</v>
      </c>
      <c r="V24" s="16"/>
      <c r="W24" s="86"/>
      <c r="X24" s="86"/>
      <c r="Y24" s="204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576124</v>
      </c>
      <c r="E25" s="232">
        <v>80512</v>
      </c>
      <c r="F25" s="232">
        <v>6.9370010000000004</v>
      </c>
      <c r="G25" s="232">
        <v>0</v>
      </c>
      <c r="H25" s="232">
        <v>84.078000000000003</v>
      </c>
      <c r="I25" s="232">
        <v>17.2</v>
      </c>
      <c r="J25" s="232">
        <v>21.3</v>
      </c>
      <c r="K25" s="232">
        <v>59.9</v>
      </c>
      <c r="L25" s="232">
        <v>1.0134000000000001</v>
      </c>
      <c r="M25" s="232">
        <v>79.944999999999993</v>
      </c>
      <c r="N25" s="232">
        <v>87.186999999999998</v>
      </c>
      <c r="O25" s="232">
        <v>83.647999999999996</v>
      </c>
      <c r="P25" s="232">
        <v>9.6999999999999993</v>
      </c>
      <c r="Q25" s="232">
        <v>27.8</v>
      </c>
      <c r="R25" s="232">
        <v>14.4</v>
      </c>
      <c r="S25" s="232">
        <v>5.19</v>
      </c>
      <c r="T25" s="16">
        <v>12</v>
      </c>
      <c r="U25" s="23">
        <f t="shared" si="1"/>
        <v>480</v>
      </c>
      <c r="V25" s="16"/>
      <c r="W25" s="86"/>
      <c r="X25" s="86"/>
      <c r="Y25" s="204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575644</v>
      </c>
      <c r="E26" s="232">
        <v>80442</v>
      </c>
      <c r="F26" s="232">
        <v>6.6179069999999998</v>
      </c>
      <c r="G26" s="232">
        <v>0</v>
      </c>
      <c r="H26" s="232">
        <v>86.244</v>
      </c>
      <c r="I26" s="232">
        <v>17.399999999999999</v>
      </c>
      <c r="J26" s="232">
        <v>14.6</v>
      </c>
      <c r="K26" s="232">
        <v>55</v>
      </c>
      <c r="L26" s="232">
        <v>1.0124</v>
      </c>
      <c r="M26" s="232">
        <v>79.709999999999994</v>
      </c>
      <c r="N26" s="232">
        <v>88.037000000000006</v>
      </c>
      <c r="O26" s="232">
        <v>79.903000000000006</v>
      </c>
      <c r="P26" s="232">
        <v>8.6999999999999993</v>
      </c>
      <c r="Q26" s="232">
        <v>31.3</v>
      </c>
      <c r="R26" s="232">
        <v>16.2</v>
      </c>
      <c r="S26" s="232">
        <v>5.19</v>
      </c>
      <c r="T26" s="16">
        <v>11</v>
      </c>
      <c r="U26" s="23">
        <f t="shared" si="1"/>
        <v>300</v>
      </c>
      <c r="V26" s="16"/>
      <c r="W26" s="86"/>
      <c r="X26" s="86"/>
      <c r="Y26" s="204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575344</v>
      </c>
      <c r="E27" s="232">
        <v>80399</v>
      </c>
      <c r="F27" s="232">
        <v>7.2271650000000003</v>
      </c>
      <c r="G27" s="232">
        <v>0</v>
      </c>
      <c r="H27" s="232">
        <v>86.238</v>
      </c>
      <c r="I27" s="232">
        <v>15.5</v>
      </c>
      <c r="J27" s="232">
        <v>18.600000000000001</v>
      </c>
      <c r="K27" s="232">
        <v>69.099999999999994</v>
      </c>
      <c r="L27" s="232">
        <v>1.0142</v>
      </c>
      <c r="M27" s="232">
        <v>83.034999999999997</v>
      </c>
      <c r="N27" s="232">
        <v>89.122</v>
      </c>
      <c r="O27" s="232">
        <v>87.128</v>
      </c>
      <c r="P27" s="232">
        <v>8.3000000000000007</v>
      </c>
      <c r="Q27" s="232">
        <v>26.5</v>
      </c>
      <c r="R27" s="232">
        <v>13.2</v>
      </c>
      <c r="S27" s="232">
        <v>5.19</v>
      </c>
      <c r="T27" s="16">
        <v>10</v>
      </c>
      <c r="U27" s="23">
        <f t="shared" si="1"/>
        <v>405</v>
      </c>
      <c r="V27" s="16"/>
      <c r="W27" s="86"/>
      <c r="X27" s="86"/>
      <c r="Y27" s="204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574939</v>
      </c>
      <c r="E28" s="232">
        <v>80342</v>
      </c>
      <c r="F28" s="232">
        <v>7.1334299999999997</v>
      </c>
      <c r="G28" s="232">
        <v>0</v>
      </c>
      <c r="H28" s="232">
        <v>83.932000000000002</v>
      </c>
      <c r="I28" s="232">
        <v>15.6</v>
      </c>
      <c r="J28" s="232">
        <v>23.2</v>
      </c>
      <c r="K28" s="232">
        <v>72.900000000000006</v>
      </c>
      <c r="L28" s="232">
        <v>1.0138</v>
      </c>
      <c r="M28" s="232">
        <v>77.814999999999998</v>
      </c>
      <c r="N28" s="232">
        <v>86.736000000000004</v>
      </c>
      <c r="O28" s="232">
        <v>86.263999999999996</v>
      </c>
      <c r="P28" s="232">
        <v>9.1999999999999993</v>
      </c>
      <c r="Q28" s="232">
        <v>24.5</v>
      </c>
      <c r="R28" s="232">
        <v>14.3</v>
      </c>
      <c r="S28" s="232">
        <v>5.19</v>
      </c>
      <c r="T28" s="16">
        <v>9</v>
      </c>
      <c r="U28" s="23">
        <f t="shared" si="1"/>
        <v>526</v>
      </c>
      <c r="V28" s="16"/>
      <c r="W28" s="86"/>
      <c r="X28" s="86"/>
      <c r="Y28" s="204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574413</v>
      </c>
      <c r="E29" s="232">
        <v>80265</v>
      </c>
      <c r="F29" s="232">
        <v>6.5491979999999996</v>
      </c>
      <c r="G29" s="232">
        <v>0</v>
      </c>
      <c r="H29" s="232">
        <v>80.647000000000006</v>
      </c>
      <c r="I29" s="232">
        <v>14.6</v>
      </c>
      <c r="J29" s="232">
        <v>25.5</v>
      </c>
      <c r="K29" s="232">
        <v>72.400000000000006</v>
      </c>
      <c r="L29" s="232">
        <v>1.0123</v>
      </c>
      <c r="M29" s="232">
        <v>78.078000000000003</v>
      </c>
      <c r="N29" s="232">
        <v>84.308000000000007</v>
      </c>
      <c r="O29" s="232">
        <v>78.942999999999998</v>
      </c>
      <c r="P29" s="232">
        <v>9.1</v>
      </c>
      <c r="Q29" s="232">
        <v>20.399999999999999</v>
      </c>
      <c r="R29" s="232">
        <v>16.2</v>
      </c>
      <c r="S29" s="232">
        <v>5.19</v>
      </c>
      <c r="T29" s="16">
        <v>8</v>
      </c>
      <c r="U29" s="23">
        <f t="shared" si="1"/>
        <v>596</v>
      </c>
      <c r="V29" s="16"/>
      <c r="W29" s="86"/>
      <c r="X29" s="86"/>
      <c r="Y29" s="204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573817</v>
      </c>
      <c r="E30">
        <v>80176</v>
      </c>
      <c r="F30">
        <v>6.5626769999999999</v>
      </c>
      <c r="G30">
        <v>0</v>
      </c>
      <c r="H30">
        <v>80.432000000000002</v>
      </c>
      <c r="I30">
        <v>16.5</v>
      </c>
      <c r="J30">
        <v>22.6</v>
      </c>
      <c r="K30">
        <v>69.2</v>
      </c>
      <c r="L30">
        <v>1.0124</v>
      </c>
      <c r="M30">
        <v>77.488</v>
      </c>
      <c r="N30">
        <v>83.932000000000002</v>
      </c>
      <c r="O30">
        <v>78.850999999999999</v>
      </c>
      <c r="P30">
        <v>12.1</v>
      </c>
      <c r="Q30">
        <v>23.8</v>
      </c>
      <c r="R30">
        <v>15.3</v>
      </c>
      <c r="S30">
        <v>5.18</v>
      </c>
      <c r="T30" s="22">
        <v>7</v>
      </c>
      <c r="U30" s="23">
        <f t="shared" si="1"/>
        <v>518</v>
      </c>
      <c r="V30" s="24">
        <v>8</v>
      </c>
      <c r="W30" s="87"/>
      <c r="X30" s="86"/>
      <c r="Y30" s="204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573299</v>
      </c>
      <c r="E31">
        <v>80098</v>
      </c>
      <c r="F31">
        <v>6.5737959999999998</v>
      </c>
      <c r="G31">
        <v>0</v>
      </c>
      <c r="H31">
        <v>80.340999999999994</v>
      </c>
      <c r="I31">
        <v>16.5</v>
      </c>
      <c r="J31">
        <v>20.9</v>
      </c>
      <c r="K31">
        <v>55.4</v>
      </c>
      <c r="L31">
        <v>1.0125</v>
      </c>
      <c r="M31">
        <v>77.396000000000001</v>
      </c>
      <c r="N31">
        <v>83.210999999999999</v>
      </c>
      <c r="O31">
        <v>78.783000000000001</v>
      </c>
      <c r="P31">
        <v>11</v>
      </c>
      <c r="Q31">
        <v>22.9</v>
      </c>
      <c r="R31">
        <v>14.6</v>
      </c>
      <c r="S31">
        <v>5.19</v>
      </c>
      <c r="T31" s="16">
        <v>6</v>
      </c>
      <c r="U31" s="23">
        <f t="shared" si="1"/>
        <v>471</v>
      </c>
      <c r="V31" s="5"/>
      <c r="W31" s="86"/>
      <c r="X31" s="86"/>
      <c r="Y31" s="204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572828</v>
      </c>
      <c r="E32">
        <v>80027</v>
      </c>
      <c r="F32">
        <v>6.607863</v>
      </c>
      <c r="G32">
        <v>0</v>
      </c>
      <c r="H32">
        <v>80.628</v>
      </c>
      <c r="I32">
        <v>14.7</v>
      </c>
      <c r="J32">
        <v>24.2</v>
      </c>
      <c r="K32">
        <v>76.2</v>
      </c>
      <c r="L32">
        <v>1.0126999999999999</v>
      </c>
      <c r="M32">
        <v>78.278000000000006</v>
      </c>
      <c r="N32">
        <v>83.908000000000001</v>
      </c>
      <c r="O32">
        <v>79.096000000000004</v>
      </c>
      <c r="P32">
        <v>10.7</v>
      </c>
      <c r="Q32">
        <v>19.5</v>
      </c>
      <c r="R32">
        <v>14.2</v>
      </c>
      <c r="S32">
        <v>5.19</v>
      </c>
      <c r="T32" s="16">
        <v>5</v>
      </c>
      <c r="U32" s="23">
        <f t="shared" si="1"/>
        <v>552</v>
      </c>
      <c r="V32" s="5"/>
      <c r="W32" s="104"/>
      <c r="X32" s="106"/>
      <c r="Y32" s="204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572276</v>
      </c>
      <c r="E33">
        <v>79944</v>
      </c>
      <c r="F33">
        <v>6.6245560000000001</v>
      </c>
      <c r="G33">
        <v>0</v>
      </c>
      <c r="H33">
        <v>84.563000000000002</v>
      </c>
      <c r="I33">
        <v>15.3</v>
      </c>
      <c r="J33">
        <v>12.1</v>
      </c>
      <c r="K33">
        <v>73.900000000000006</v>
      </c>
      <c r="L33">
        <v>1.0126999999999999</v>
      </c>
      <c r="M33">
        <v>78.546999999999997</v>
      </c>
      <c r="N33">
        <v>86.468999999999994</v>
      </c>
      <c r="O33">
        <v>79.430000000000007</v>
      </c>
      <c r="P33">
        <v>9.1999999999999993</v>
      </c>
      <c r="Q33">
        <v>23.8</v>
      </c>
      <c r="R33">
        <v>14.5</v>
      </c>
      <c r="S33">
        <v>5.18</v>
      </c>
      <c r="T33" s="16">
        <v>4</v>
      </c>
      <c r="U33" s="23">
        <f t="shared" si="1"/>
        <v>243</v>
      </c>
      <c r="V33" s="5"/>
      <c r="W33" s="87"/>
      <c r="X33" s="86"/>
      <c r="Y33" s="204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572033</v>
      </c>
      <c r="E34">
        <v>79909</v>
      </c>
      <c r="F34">
        <v>7.0985870000000002</v>
      </c>
      <c r="G34">
        <v>0</v>
      </c>
      <c r="H34">
        <v>85.043999999999997</v>
      </c>
      <c r="I34">
        <v>16.600000000000001</v>
      </c>
      <c r="J34">
        <v>15.8</v>
      </c>
      <c r="K34">
        <v>50.4</v>
      </c>
      <c r="L34">
        <v>1.0138</v>
      </c>
      <c r="M34">
        <v>83.022999999999996</v>
      </c>
      <c r="N34">
        <v>87.456999999999994</v>
      </c>
      <c r="O34">
        <v>85.616</v>
      </c>
      <c r="P34">
        <v>11.2</v>
      </c>
      <c r="Q34">
        <v>22</v>
      </c>
      <c r="R34">
        <v>13.8</v>
      </c>
      <c r="S34">
        <v>5.19</v>
      </c>
      <c r="T34" s="16">
        <v>3</v>
      </c>
      <c r="U34" s="23">
        <f t="shared" si="1"/>
        <v>335</v>
      </c>
      <c r="V34" s="5"/>
      <c r="W34" s="87"/>
      <c r="X34" s="86"/>
      <c r="Y34" s="204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571698</v>
      </c>
      <c r="E35">
        <v>79861</v>
      </c>
      <c r="F35">
        <v>7.0364129999999996</v>
      </c>
      <c r="G35">
        <v>0</v>
      </c>
      <c r="H35">
        <v>85.930999999999997</v>
      </c>
      <c r="I35">
        <v>17.600000000000001</v>
      </c>
      <c r="J35">
        <v>15.1</v>
      </c>
      <c r="K35">
        <v>45.8</v>
      </c>
      <c r="L35">
        <v>1.0134000000000001</v>
      </c>
      <c r="M35">
        <v>84.004000000000005</v>
      </c>
      <c r="N35">
        <v>87.638999999999996</v>
      </c>
      <c r="O35">
        <v>85.39</v>
      </c>
      <c r="P35">
        <v>10.7</v>
      </c>
      <c r="Q35">
        <v>26.9</v>
      </c>
      <c r="R35">
        <v>15.6</v>
      </c>
      <c r="S35">
        <v>5.19</v>
      </c>
      <c r="T35" s="16">
        <v>2</v>
      </c>
      <c r="U35" s="23">
        <f t="shared" si="1"/>
        <v>328</v>
      </c>
      <c r="V35" s="5"/>
      <c r="W35" s="104"/>
      <c r="X35" s="106"/>
      <c r="Y35" s="204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571370</v>
      </c>
      <c r="E36">
        <v>79814</v>
      </c>
      <c r="F36">
        <v>7.0083130000000002</v>
      </c>
      <c r="G36">
        <v>0</v>
      </c>
      <c r="H36">
        <v>87.218000000000004</v>
      </c>
      <c r="I36">
        <v>18.3</v>
      </c>
      <c r="J36">
        <v>11.3</v>
      </c>
      <c r="K36">
        <v>32.799999999999997</v>
      </c>
      <c r="L36">
        <v>1.0132000000000001</v>
      </c>
      <c r="M36">
        <v>84.638999999999996</v>
      </c>
      <c r="N36">
        <v>88.072999999999993</v>
      </c>
      <c r="O36">
        <v>85.582999999999998</v>
      </c>
      <c r="P36">
        <v>11.2</v>
      </c>
      <c r="Q36">
        <v>28.3</v>
      </c>
      <c r="R36">
        <v>17.2</v>
      </c>
      <c r="S36">
        <v>5.2</v>
      </c>
      <c r="T36" s="16">
        <v>1</v>
      </c>
      <c r="U36" s="23">
        <f t="shared" si="1"/>
        <v>215</v>
      </c>
      <c r="V36" s="5"/>
      <c r="W36" s="104"/>
      <c r="X36" s="106"/>
      <c r="Y36" s="204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571155</v>
      </c>
      <c r="E37">
        <v>79783</v>
      </c>
      <c r="F37">
        <v>7.270124</v>
      </c>
      <c r="G37">
        <v>0</v>
      </c>
      <c r="H37">
        <v>87.765000000000001</v>
      </c>
      <c r="I37">
        <v>17</v>
      </c>
      <c r="J37">
        <v>9.5</v>
      </c>
      <c r="K37">
        <v>30.6</v>
      </c>
      <c r="L37">
        <v>1.0143</v>
      </c>
      <c r="M37">
        <v>86.066000000000003</v>
      </c>
      <c r="N37">
        <v>88.775000000000006</v>
      </c>
      <c r="O37">
        <v>87.713999999999999</v>
      </c>
      <c r="P37">
        <v>8.8000000000000007</v>
      </c>
      <c r="Q37">
        <v>29</v>
      </c>
      <c r="R37">
        <v>13.2</v>
      </c>
      <c r="S37">
        <v>5.19</v>
      </c>
      <c r="T37" s="1"/>
      <c r="U37" s="26"/>
      <c r="V37" s="5"/>
      <c r="W37" s="86"/>
      <c r="X37" s="86"/>
      <c r="Y37" s="20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3"/>
      <c r="X38" s="334"/>
      <c r="Y38" s="335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3"/>
      <c r="X39" s="334"/>
      <c r="Y39" s="33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3"/>
      <c r="X40" s="334"/>
      <c r="Y40" s="33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8"/>
      <c r="Y41" s="33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B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16">
        <v>32</v>
      </c>
      <c r="B6" s="232" t="s">
        <v>267</v>
      </c>
      <c r="C6" s="232"/>
      <c r="D6" s="232">
        <v>49364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19">
        <v>31</v>
      </c>
      <c r="U6" s="23">
        <f>D6-D7</f>
        <v>104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49260</v>
      </c>
      <c r="T7" s="22">
        <v>30</v>
      </c>
      <c r="U7" s="23">
        <f>D7-D8</f>
        <v>370</v>
      </c>
      <c r="V7" s="24">
        <v>1</v>
      </c>
      <c r="W7" s="99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48890</v>
      </c>
      <c r="E8" s="232">
        <v>6879</v>
      </c>
      <c r="F8" s="232">
        <v>6.8157709999999998</v>
      </c>
      <c r="G8" s="232">
        <v>0</v>
      </c>
      <c r="H8" s="232">
        <v>94.808000000000007</v>
      </c>
      <c r="I8" s="232">
        <v>17.5</v>
      </c>
      <c r="J8" s="232">
        <v>13.5</v>
      </c>
      <c r="K8" s="232">
        <v>88.7</v>
      </c>
      <c r="L8" s="232">
        <v>1.0130999999999999</v>
      </c>
      <c r="M8" s="232">
        <v>92.271000000000001</v>
      </c>
      <c r="N8" s="232">
        <v>96.771000000000001</v>
      </c>
      <c r="O8" s="232">
        <v>94.69</v>
      </c>
      <c r="P8" s="232">
        <v>5</v>
      </c>
      <c r="Q8" s="232">
        <v>28.9</v>
      </c>
      <c r="R8" s="232">
        <v>14.9</v>
      </c>
      <c r="S8" s="232">
        <v>4.4000000000000004</v>
      </c>
      <c r="T8" s="16">
        <v>29</v>
      </c>
      <c r="U8" s="23">
        <f>D8-D9</f>
        <v>320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48570</v>
      </c>
      <c r="E9" s="232">
        <v>6832</v>
      </c>
      <c r="F9" s="232">
        <v>6.6927580000000004</v>
      </c>
      <c r="G9" s="232">
        <v>0</v>
      </c>
      <c r="H9" s="232">
        <v>94.353999999999999</v>
      </c>
      <c r="I9" s="232">
        <v>18.5</v>
      </c>
      <c r="J9" s="232">
        <v>11.1</v>
      </c>
      <c r="K9" s="232">
        <v>37.6</v>
      </c>
      <c r="L9" s="232">
        <v>1.0127999999999999</v>
      </c>
      <c r="M9" s="232">
        <v>91.753</v>
      </c>
      <c r="N9" s="232">
        <v>96.234999999999999</v>
      </c>
      <c r="O9" s="232">
        <v>93.188000000000002</v>
      </c>
      <c r="P9" s="232">
        <v>5.3</v>
      </c>
      <c r="Q9" s="232">
        <v>32.799999999999997</v>
      </c>
      <c r="R9" s="232">
        <v>15.5</v>
      </c>
      <c r="S9" s="232">
        <v>4.4000000000000004</v>
      </c>
      <c r="T9" s="22">
        <v>28</v>
      </c>
      <c r="U9" s="23">
        <f t="shared" ref="U9:U36" si="1">D9-D10</f>
        <v>262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48308</v>
      </c>
      <c r="E10" s="232">
        <v>6793</v>
      </c>
      <c r="F10" s="232">
        <v>6.6642340000000004</v>
      </c>
      <c r="G10" s="232">
        <v>0</v>
      </c>
      <c r="H10" s="232">
        <v>93.06</v>
      </c>
      <c r="I10" s="232">
        <v>18.399999999999999</v>
      </c>
      <c r="J10" s="232">
        <v>11.9</v>
      </c>
      <c r="K10" s="232">
        <v>131.4</v>
      </c>
      <c r="L10" s="232">
        <v>1.0126999999999999</v>
      </c>
      <c r="M10" s="232">
        <v>91.331999999999994</v>
      </c>
      <c r="N10" s="232">
        <v>95.760999999999996</v>
      </c>
      <c r="O10" s="232">
        <v>92.804000000000002</v>
      </c>
      <c r="P10" s="232">
        <v>4.9000000000000004</v>
      </c>
      <c r="Q10" s="232">
        <v>31.8</v>
      </c>
      <c r="R10" s="232">
        <v>15.5</v>
      </c>
      <c r="S10" s="232">
        <v>4.4000000000000004</v>
      </c>
      <c r="T10" s="16">
        <v>27</v>
      </c>
      <c r="U10" s="23">
        <f t="shared" si="1"/>
        <v>277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48031</v>
      </c>
      <c r="E11" s="232">
        <v>6751</v>
      </c>
      <c r="F11" s="232">
        <v>6.677746</v>
      </c>
      <c r="G11" s="232">
        <v>0</v>
      </c>
      <c r="H11" s="232">
        <v>94.861999999999995</v>
      </c>
      <c r="I11" s="232">
        <v>17</v>
      </c>
      <c r="J11" s="232">
        <v>9.3000000000000007</v>
      </c>
      <c r="K11" s="232">
        <v>37.5</v>
      </c>
      <c r="L11" s="232">
        <v>1.0129999999999999</v>
      </c>
      <c r="M11" s="232">
        <v>92.369</v>
      </c>
      <c r="N11" s="232">
        <v>97.266000000000005</v>
      </c>
      <c r="O11" s="232">
        <v>92.394999999999996</v>
      </c>
      <c r="P11" s="232">
        <v>5.8</v>
      </c>
      <c r="Q11" s="232">
        <v>31.3</v>
      </c>
      <c r="R11" s="232">
        <v>13.7</v>
      </c>
      <c r="S11" s="232">
        <v>4.4000000000000004</v>
      </c>
      <c r="T11" s="16">
        <v>26</v>
      </c>
      <c r="U11" s="23">
        <f t="shared" si="1"/>
        <v>215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47816</v>
      </c>
      <c r="E12" s="232">
        <v>6719</v>
      </c>
      <c r="F12" s="232">
        <v>6.8301489999999996</v>
      </c>
      <c r="G12" s="232">
        <v>0</v>
      </c>
      <c r="H12" s="232">
        <v>98.097999999999999</v>
      </c>
      <c r="I12" s="232">
        <v>16.7</v>
      </c>
      <c r="J12" s="232">
        <v>0.9</v>
      </c>
      <c r="K12" s="232">
        <v>8.1</v>
      </c>
      <c r="L12" s="232">
        <v>1.0135000000000001</v>
      </c>
      <c r="M12" s="232">
        <v>93.89</v>
      </c>
      <c r="N12" s="232">
        <v>100.051</v>
      </c>
      <c r="O12" s="232">
        <v>94.08</v>
      </c>
      <c r="P12" s="232">
        <v>8.1</v>
      </c>
      <c r="Q12" s="232">
        <v>27.2</v>
      </c>
      <c r="R12" s="232">
        <v>12.6</v>
      </c>
      <c r="S12" s="232">
        <v>4.4000000000000004</v>
      </c>
      <c r="T12" s="16">
        <v>25</v>
      </c>
      <c r="U12" s="23">
        <f t="shared" si="1"/>
        <v>23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47793</v>
      </c>
      <c r="E13" s="232">
        <v>6716</v>
      </c>
      <c r="F13" s="232">
        <v>7.2383170000000003</v>
      </c>
      <c r="G13" s="232">
        <v>0</v>
      </c>
      <c r="H13" s="232">
        <v>97.852000000000004</v>
      </c>
      <c r="I13" s="232">
        <v>15.6</v>
      </c>
      <c r="J13" s="232">
        <v>4</v>
      </c>
      <c r="K13" s="232">
        <v>31.1</v>
      </c>
      <c r="L13" s="232">
        <v>1.0148999999999999</v>
      </c>
      <c r="M13" s="232">
        <v>95.804000000000002</v>
      </c>
      <c r="N13" s="232">
        <v>99.47</v>
      </c>
      <c r="O13" s="232">
        <v>98.290999999999997</v>
      </c>
      <c r="P13" s="232">
        <v>5.9</v>
      </c>
      <c r="Q13" s="232">
        <v>28.8</v>
      </c>
      <c r="R13" s="232">
        <v>8.9</v>
      </c>
      <c r="S13" s="232">
        <v>4.4000000000000004</v>
      </c>
      <c r="T13" s="16">
        <v>24</v>
      </c>
      <c r="U13" s="23">
        <f t="shared" si="1"/>
        <v>94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47699</v>
      </c>
      <c r="E14" s="232">
        <v>6702</v>
      </c>
      <c r="F14" s="232">
        <v>7.0757409999999998</v>
      </c>
      <c r="G14" s="232">
        <v>0</v>
      </c>
      <c r="H14" s="232">
        <v>96.418999999999997</v>
      </c>
      <c r="I14" s="232">
        <v>17.600000000000001</v>
      </c>
      <c r="J14" s="232">
        <v>11.1</v>
      </c>
      <c r="K14" s="232">
        <v>43.5</v>
      </c>
      <c r="L14" s="232">
        <v>1.0143</v>
      </c>
      <c r="M14" s="232">
        <v>93.581000000000003</v>
      </c>
      <c r="N14" s="232">
        <v>99.424999999999997</v>
      </c>
      <c r="O14" s="232">
        <v>96.765000000000001</v>
      </c>
      <c r="P14" s="232">
        <v>8.6999999999999993</v>
      </c>
      <c r="Q14" s="232">
        <v>26.5</v>
      </c>
      <c r="R14" s="232">
        <v>10.8</v>
      </c>
      <c r="S14" s="232">
        <v>4.4000000000000004</v>
      </c>
      <c r="T14" s="16">
        <v>23</v>
      </c>
      <c r="U14" s="23">
        <f t="shared" si="1"/>
        <v>262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47437</v>
      </c>
      <c r="E15" s="232">
        <v>6664</v>
      </c>
      <c r="F15" s="232">
        <v>6.9718479999999996</v>
      </c>
      <c r="G15" s="232">
        <v>0</v>
      </c>
      <c r="H15" s="232">
        <v>95.066000000000003</v>
      </c>
      <c r="I15" s="232">
        <v>18.100000000000001</v>
      </c>
      <c r="J15" s="232">
        <v>12.1</v>
      </c>
      <c r="K15" s="232">
        <v>34.5</v>
      </c>
      <c r="L15" s="232">
        <v>1.0135000000000001</v>
      </c>
      <c r="M15" s="232">
        <v>91.975999999999999</v>
      </c>
      <c r="N15" s="232">
        <v>97.100999999999999</v>
      </c>
      <c r="O15" s="232">
        <v>96.802000000000007</v>
      </c>
      <c r="P15" s="232">
        <v>10.199999999999999</v>
      </c>
      <c r="Q15" s="232">
        <v>26.4</v>
      </c>
      <c r="R15" s="232">
        <v>14.9</v>
      </c>
      <c r="S15" s="232">
        <v>4.41</v>
      </c>
      <c r="T15" s="16">
        <v>22</v>
      </c>
      <c r="U15" s="23">
        <f t="shared" si="1"/>
        <v>285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47152</v>
      </c>
      <c r="E16" s="232">
        <v>6622</v>
      </c>
      <c r="F16" s="232">
        <v>6.7124499999999996</v>
      </c>
      <c r="G16" s="232">
        <v>0</v>
      </c>
      <c r="H16" s="232">
        <v>94.997</v>
      </c>
      <c r="I16" s="232">
        <v>18.600000000000001</v>
      </c>
      <c r="J16" s="232">
        <v>10</v>
      </c>
      <c r="K16" s="232">
        <v>33.799999999999997</v>
      </c>
      <c r="L16" s="232">
        <v>1.0129999999999999</v>
      </c>
      <c r="M16" s="232">
        <v>91.177999999999997</v>
      </c>
      <c r="N16" s="232">
        <v>97.171000000000006</v>
      </c>
      <c r="O16" s="232">
        <v>93.072000000000003</v>
      </c>
      <c r="P16" s="232">
        <v>10.9</v>
      </c>
      <c r="Q16" s="232">
        <v>30.3</v>
      </c>
      <c r="R16" s="232">
        <v>14.3</v>
      </c>
      <c r="S16" s="232">
        <v>4.41</v>
      </c>
      <c r="T16" s="22">
        <v>21</v>
      </c>
      <c r="U16" s="23">
        <f t="shared" si="1"/>
        <v>234</v>
      </c>
      <c r="V16" s="24">
        <v>22</v>
      </c>
      <c r="W16" s="86"/>
      <c r="X16" s="86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46918</v>
      </c>
      <c r="E17" s="232">
        <v>6588</v>
      </c>
      <c r="F17" s="232">
        <v>6.6734239999999998</v>
      </c>
      <c r="G17" s="232">
        <v>0</v>
      </c>
      <c r="H17" s="232">
        <v>95.32</v>
      </c>
      <c r="I17" s="232">
        <v>18.7</v>
      </c>
      <c r="J17" s="232">
        <v>12.7</v>
      </c>
      <c r="K17" s="232">
        <v>40</v>
      </c>
      <c r="L17" s="232">
        <v>1.0129999999999999</v>
      </c>
      <c r="M17" s="232">
        <v>92.245999999999995</v>
      </c>
      <c r="N17" s="232">
        <v>97.355000000000004</v>
      </c>
      <c r="O17" s="232">
        <v>92.263999999999996</v>
      </c>
      <c r="P17" s="232">
        <v>8.6</v>
      </c>
      <c r="Q17" s="232">
        <v>32.4</v>
      </c>
      <c r="R17" s="232">
        <v>13.5</v>
      </c>
      <c r="S17" s="232">
        <v>4.41</v>
      </c>
      <c r="T17" s="16">
        <v>20</v>
      </c>
      <c r="U17" s="23">
        <f t="shared" si="1"/>
        <v>282</v>
      </c>
      <c r="V17" s="16"/>
      <c r="W17" s="86"/>
      <c r="X17" s="86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46636</v>
      </c>
      <c r="E18" s="232">
        <v>6546</v>
      </c>
      <c r="F18" s="232">
        <v>6.9637339999999996</v>
      </c>
      <c r="G18" s="232">
        <v>0</v>
      </c>
      <c r="H18" s="232">
        <v>95.04</v>
      </c>
      <c r="I18" s="232">
        <v>17.899999999999999</v>
      </c>
      <c r="J18" s="232">
        <v>8.6999999999999993</v>
      </c>
      <c r="K18" s="232">
        <v>65.099999999999994</v>
      </c>
      <c r="L18" s="232">
        <v>1.0136000000000001</v>
      </c>
      <c r="M18" s="232">
        <v>92.094999999999999</v>
      </c>
      <c r="N18" s="232">
        <v>98.775999999999996</v>
      </c>
      <c r="O18" s="232">
        <v>96.373999999999995</v>
      </c>
      <c r="P18" s="232">
        <v>6</v>
      </c>
      <c r="Q18" s="232">
        <v>33.200000000000003</v>
      </c>
      <c r="R18" s="232">
        <v>14</v>
      </c>
      <c r="S18" s="232">
        <v>4.41</v>
      </c>
      <c r="T18" s="16">
        <v>19</v>
      </c>
      <c r="U18" s="23">
        <f t="shared" si="1"/>
        <v>197</v>
      </c>
      <c r="V18" s="16"/>
      <c r="W18" s="86"/>
      <c r="X18" s="86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46439</v>
      </c>
      <c r="E19" s="232">
        <v>6517</v>
      </c>
      <c r="F19" s="232">
        <v>6.925891</v>
      </c>
      <c r="G19" s="232">
        <v>0</v>
      </c>
      <c r="H19" s="232">
        <v>98.129000000000005</v>
      </c>
      <c r="I19" s="232">
        <v>15.6</v>
      </c>
      <c r="J19" s="232">
        <v>1</v>
      </c>
      <c r="K19" s="232">
        <v>7.3</v>
      </c>
      <c r="L19" s="232">
        <v>1.0141</v>
      </c>
      <c r="M19" s="232">
        <v>92.451999999999998</v>
      </c>
      <c r="N19" s="232">
        <v>99.58</v>
      </c>
      <c r="O19" s="232">
        <v>94.191999999999993</v>
      </c>
      <c r="P19" s="232">
        <v>3.6</v>
      </c>
      <c r="Q19" s="232">
        <v>31.3</v>
      </c>
      <c r="R19" s="232">
        <v>9.1999999999999993</v>
      </c>
      <c r="S19" s="232">
        <v>4.4000000000000004</v>
      </c>
      <c r="T19" s="16">
        <v>18</v>
      </c>
      <c r="U19" s="23">
        <f t="shared" si="1"/>
        <v>25</v>
      </c>
      <c r="V19" s="16"/>
      <c r="W19" s="86"/>
      <c r="X19" s="86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46414</v>
      </c>
      <c r="E20" s="232">
        <v>6514</v>
      </c>
      <c r="F20" s="232">
        <v>7.2163199999999996</v>
      </c>
      <c r="G20" s="232">
        <v>0</v>
      </c>
      <c r="H20" s="232">
        <v>98.709000000000003</v>
      </c>
      <c r="I20" s="232">
        <v>17.3</v>
      </c>
      <c r="J20" s="232">
        <v>9.6999999999999993</v>
      </c>
      <c r="K20" s="232">
        <v>319.5</v>
      </c>
      <c r="L20" s="232">
        <v>1.0145</v>
      </c>
      <c r="M20" s="232">
        <v>96.545000000000002</v>
      </c>
      <c r="N20" s="232">
        <v>101.126</v>
      </c>
      <c r="O20" s="232">
        <v>98.858999999999995</v>
      </c>
      <c r="P20" s="232">
        <v>7.8</v>
      </c>
      <c r="Q20" s="232">
        <v>28.2</v>
      </c>
      <c r="R20" s="232">
        <v>11.3</v>
      </c>
      <c r="S20" s="232">
        <v>4.41</v>
      </c>
      <c r="T20" s="16">
        <v>17</v>
      </c>
      <c r="U20" s="23">
        <f t="shared" si="1"/>
        <v>217</v>
      </c>
      <c r="V20" s="16"/>
      <c r="W20" s="86"/>
      <c r="X20" s="86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46197</v>
      </c>
      <c r="E21" s="232">
        <v>6483</v>
      </c>
      <c r="F21" s="232">
        <v>7.022456</v>
      </c>
      <c r="G21" s="232">
        <v>0</v>
      </c>
      <c r="H21" s="232">
        <v>96.474999999999994</v>
      </c>
      <c r="I21" s="232">
        <v>18</v>
      </c>
      <c r="J21" s="232">
        <v>9.5</v>
      </c>
      <c r="K21" s="232">
        <v>63.9</v>
      </c>
      <c r="L21" s="232">
        <v>1.0138</v>
      </c>
      <c r="M21" s="232">
        <v>94.141999999999996</v>
      </c>
      <c r="N21" s="232">
        <v>98.44</v>
      </c>
      <c r="O21" s="232">
        <v>97.043999999999997</v>
      </c>
      <c r="P21" s="232">
        <v>7.2</v>
      </c>
      <c r="Q21" s="232">
        <v>34.6</v>
      </c>
      <c r="R21" s="232">
        <v>13.6</v>
      </c>
      <c r="S21" s="232">
        <v>4.41</v>
      </c>
      <c r="T21" s="16">
        <v>16</v>
      </c>
      <c r="U21" s="23">
        <f t="shared" si="1"/>
        <v>209</v>
      </c>
      <c r="V21" s="16"/>
      <c r="W21" s="86"/>
      <c r="X21" s="86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45988</v>
      </c>
      <c r="E22" s="232">
        <v>6452</v>
      </c>
      <c r="F22" s="232">
        <v>7.004416</v>
      </c>
      <c r="G22" s="232">
        <v>0</v>
      </c>
      <c r="H22" s="232">
        <v>95.647999999999996</v>
      </c>
      <c r="I22" s="232">
        <v>18</v>
      </c>
      <c r="J22" s="232">
        <v>15.7</v>
      </c>
      <c r="K22" s="232">
        <v>85</v>
      </c>
      <c r="L22" s="232">
        <v>1.0137</v>
      </c>
      <c r="M22" s="232">
        <v>92.787999999999997</v>
      </c>
      <c r="N22" s="232">
        <v>98.114999999999995</v>
      </c>
      <c r="O22" s="232">
        <v>96.784000000000006</v>
      </c>
      <c r="P22" s="232">
        <v>7.9</v>
      </c>
      <c r="Q22" s="232">
        <v>30.3</v>
      </c>
      <c r="R22" s="232">
        <v>13.6</v>
      </c>
      <c r="S22" s="232">
        <v>4.4000000000000004</v>
      </c>
      <c r="T22" s="16">
        <v>15</v>
      </c>
      <c r="U22" s="23">
        <f t="shared" si="1"/>
        <v>340</v>
      </c>
      <c r="V22" s="16"/>
      <c r="W22" s="86"/>
      <c r="X22" s="86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45648</v>
      </c>
      <c r="E23" s="232">
        <v>6402</v>
      </c>
      <c r="F23" s="232">
        <v>6.7065530000000004</v>
      </c>
      <c r="G23" s="232">
        <v>0</v>
      </c>
      <c r="H23" s="232">
        <v>94.727999999999994</v>
      </c>
      <c r="I23" s="232">
        <v>16.100000000000001</v>
      </c>
      <c r="J23" s="232">
        <v>18.5</v>
      </c>
      <c r="K23" s="232">
        <v>67.2</v>
      </c>
      <c r="L23" s="232">
        <v>1.0127999999999999</v>
      </c>
      <c r="M23" s="232">
        <v>92.174999999999997</v>
      </c>
      <c r="N23" s="232">
        <v>97.379000000000005</v>
      </c>
      <c r="O23" s="232">
        <v>93.421000000000006</v>
      </c>
      <c r="P23" s="232">
        <v>7.6</v>
      </c>
      <c r="Q23" s="232">
        <v>27.5</v>
      </c>
      <c r="R23" s="232">
        <v>15.6</v>
      </c>
      <c r="S23" s="232">
        <v>4.4000000000000004</v>
      </c>
      <c r="T23" s="22">
        <v>14</v>
      </c>
      <c r="U23" s="23">
        <f t="shared" si="1"/>
        <v>412</v>
      </c>
      <c r="V23" s="24">
        <v>15</v>
      </c>
      <c r="W23" s="86"/>
      <c r="X23" s="86"/>
      <c r="Y23" s="206">
        <f t="shared" si="0"/>
        <v>-100</v>
      </c>
    </row>
    <row r="24" spans="1:25">
      <c r="A24" s="16">
        <v>14</v>
      </c>
      <c r="B24" s="232" t="s">
        <v>210</v>
      </c>
      <c r="C24" s="232" t="s">
        <v>13</v>
      </c>
      <c r="D24" s="232">
        <v>45236</v>
      </c>
      <c r="E24" s="232">
        <v>6341</v>
      </c>
      <c r="F24" s="232">
        <v>6.7388009999999996</v>
      </c>
      <c r="G24" s="232">
        <v>0</v>
      </c>
      <c r="H24" s="232">
        <v>95.194000000000003</v>
      </c>
      <c r="I24" s="232">
        <v>16.7</v>
      </c>
      <c r="J24" s="232">
        <v>15</v>
      </c>
      <c r="K24" s="232">
        <v>66.3</v>
      </c>
      <c r="L24" s="232">
        <v>1.0132000000000001</v>
      </c>
      <c r="M24" s="232">
        <v>92.462999999999994</v>
      </c>
      <c r="N24" s="232">
        <v>97.3</v>
      </c>
      <c r="O24" s="232">
        <v>93.045000000000002</v>
      </c>
      <c r="P24" s="232">
        <v>9.6999999999999993</v>
      </c>
      <c r="Q24" s="232">
        <v>27.1</v>
      </c>
      <c r="R24" s="232">
        <v>13.2</v>
      </c>
      <c r="S24" s="232">
        <v>4.41</v>
      </c>
      <c r="T24" s="16">
        <v>13</v>
      </c>
      <c r="U24" s="23">
        <f>D24-D25</f>
        <v>337</v>
      </c>
      <c r="V24" s="16"/>
      <c r="W24" s="86"/>
      <c r="X24" s="86"/>
      <c r="Y24" s="206">
        <f t="shared" si="0"/>
        <v>-100</v>
      </c>
    </row>
    <row r="25" spans="1:25">
      <c r="A25" s="16">
        <v>13</v>
      </c>
      <c r="B25" s="217" t="s">
        <v>211</v>
      </c>
      <c r="C25" s="217" t="s">
        <v>13</v>
      </c>
      <c r="D25" s="217">
        <v>44899</v>
      </c>
      <c r="E25" s="217">
        <v>6292</v>
      </c>
      <c r="F25" s="217">
        <v>6.9642949999999999</v>
      </c>
      <c r="G25" s="217">
        <v>0</v>
      </c>
      <c r="H25" s="217">
        <v>96.341999999999999</v>
      </c>
      <c r="I25" s="217">
        <v>17.3</v>
      </c>
      <c r="J25" s="217">
        <v>16.8</v>
      </c>
      <c r="K25" s="217">
        <v>67.2</v>
      </c>
      <c r="L25" s="217">
        <v>1.0137</v>
      </c>
      <c r="M25" s="217">
        <v>92.885999999999996</v>
      </c>
      <c r="N25" s="217">
        <v>99.147000000000006</v>
      </c>
      <c r="O25" s="217">
        <v>96.102000000000004</v>
      </c>
      <c r="P25" s="217">
        <v>9.1999999999999993</v>
      </c>
      <c r="Q25" s="217">
        <v>30.3</v>
      </c>
      <c r="R25" s="217">
        <v>13.2</v>
      </c>
      <c r="S25" s="217">
        <v>4.41</v>
      </c>
      <c r="T25" s="16">
        <v>12</v>
      </c>
      <c r="U25" s="23">
        <f t="shared" si="1"/>
        <v>376</v>
      </c>
      <c r="V25" s="16"/>
      <c r="W25" s="86"/>
      <c r="X25" s="86"/>
      <c r="Y25" s="206">
        <f t="shared" si="0"/>
        <v>-100</v>
      </c>
    </row>
    <row r="26" spans="1:25">
      <c r="A26" s="16">
        <v>12</v>
      </c>
      <c r="B26" s="217" t="s">
        <v>212</v>
      </c>
      <c r="C26" s="217" t="s">
        <v>13</v>
      </c>
      <c r="D26" s="217">
        <v>44523</v>
      </c>
      <c r="E26" s="217">
        <v>6237</v>
      </c>
      <c r="F26" s="217">
        <v>6.7880549999999999</v>
      </c>
      <c r="G26" s="217">
        <v>0</v>
      </c>
      <c r="H26" s="217">
        <v>98.447999999999993</v>
      </c>
      <c r="I26" s="217">
        <v>16.2</v>
      </c>
      <c r="J26" s="217">
        <v>1</v>
      </c>
      <c r="K26" s="217">
        <v>11</v>
      </c>
      <c r="L26" s="217">
        <v>1.0136000000000001</v>
      </c>
      <c r="M26" s="217">
        <v>92.573999999999998</v>
      </c>
      <c r="N26" s="217">
        <v>99.87</v>
      </c>
      <c r="O26" s="217">
        <v>92.804000000000002</v>
      </c>
      <c r="P26" s="217">
        <v>2.4</v>
      </c>
      <c r="Q26" s="217">
        <v>33.5</v>
      </c>
      <c r="R26" s="217">
        <v>10.5</v>
      </c>
      <c r="S26" s="217">
        <v>4.4000000000000004</v>
      </c>
      <c r="T26" s="16">
        <v>11</v>
      </c>
      <c r="U26" s="23">
        <f t="shared" si="1"/>
        <v>27</v>
      </c>
      <c r="V26" s="16"/>
      <c r="W26" s="86"/>
      <c r="X26" s="86"/>
      <c r="Y26" s="206">
        <f t="shared" si="0"/>
        <v>-100</v>
      </c>
    </row>
    <row r="27" spans="1:25">
      <c r="A27" s="16">
        <v>11</v>
      </c>
      <c r="B27" s="217" t="s">
        <v>213</v>
      </c>
      <c r="C27" s="217" t="s">
        <v>13</v>
      </c>
      <c r="D27" s="217">
        <v>44496</v>
      </c>
      <c r="E27" s="217">
        <v>6233</v>
      </c>
      <c r="F27" s="217">
        <v>7.30253</v>
      </c>
      <c r="G27" s="217">
        <v>0</v>
      </c>
      <c r="H27" s="217">
        <v>98.513000000000005</v>
      </c>
      <c r="I27" s="217">
        <v>13.7</v>
      </c>
      <c r="J27" s="217">
        <v>5.5</v>
      </c>
      <c r="K27" s="217">
        <v>65.599999999999994</v>
      </c>
      <c r="L27" s="217">
        <v>1.0149999999999999</v>
      </c>
      <c r="M27" s="217">
        <v>95.647999999999996</v>
      </c>
      <c r="N27" s="217">
        <v>100.98099999999999</v>
      </c>
      <c r="O27" s="217">
        <v>99.244</v>
      </c>
      <c r="P27" s="217">
        <v>4</v>
      </c>
      <c r="Q27" s="217">
        <v>26.8</v>
      </c>
      <c r="R27" s="217">
        <v>9.1999999999999993</v>
      </c>
      <c r="S27" s="217">
        <v>4.4000000000000004</v>
      </c>
      <c r="T27" s="16">
        <v>10</v>
      </c>
      <c r="U27" s="23">
        <f t="shared" si="1"/>
        <v>124</v>
      </c>
      <c r="V27" s="16"/>
      <c r="W27" s="86"/>
      <c r="X27" s="86"/>
      <c r="Y27" s="206">
        <f t="shared" si="0"/>
        <v>-100</v>
      </c>
    </row>
    <row r="28" spans="1:25">
      <c r="A28" s="16">
        <v>10</v>
      </c>
      <c r="B28" s="217" t="s">
        <v>214</v>
      </c>
      <c r="C28" s="217" t="s">
        <v>13</v>
      </c>
      <c r="D28" s="217">
        <v>44372</v>
      </c>
      <c r="E28" s="217">
        <v>6215</v>
      </c>
      <c r="F28" s="217">
        <v>7.137175</v>
      </c>
      <c r="G28" s="217">
        <v>0</v>
      </c>
      <c r="H28" s="217">
        <v>96.296999999999997</v>
      </c>
      <c r="I28" s="217">
        <v>16.5</v>
      </c>
      <c r="J28" s="217">
        <v>17.399999999999999</v>
      </c>
      <c r="K28" s="217">
        <v>66.599999999999994</v>
      </c>
      <c r="L28" s="217">
        <v>1.0141</v>
      </c>
      <c r="M28" s="217">
        <v>90.668000000000006</v>
      </c>
      <c r="N28" s="217">
        <v>98.781999999999996</v>
      </c>
      <c r="O28" s="217">
        <v>98.472999999999999</v>
      </c>
      <c r="P28" s="217">
        <v>6.3</v>
      </c>
      <c r="Q28" s="217">
        <v>32</v>
      </c>
      <c r="R28" s="217">
        <v>13.2</v>
      </c>
      <c r="S28" s="217">
        <v>4.4000000000000004</v>
      </c>
      <c r="T28" s="16">
        <v>9</v>
      </c>
      <c r="U28" s="23">
        <f t="shared" si="1"/>
        <v>394</v>
      </c>
      <c r="V28" s="16"/>
      <c r="W28" s="86"/>
      <c r="X28" s="86"/>
      <c r="Y28" s="206">
        <f t="shared" si="0"/>
        <v>-100</v>
      </c>
    </row>
    <row r="29" spans="1:25">
      <c r="A29" s="16">
        <v>9</v>
      </c>
      <c r="B29" s="217" t="s">
        <v>215</v>
      </c>
      <c r="C29" s="217" t="s">
        <v>13</v>
      </c>
      <c r="D29" s="217">
        <v>43978</v>
      </c>
      <c r="E29" s="217">
        <v>6159</v>
      </c>
      <c r="F29" s="217">
        <v>6.5798269999999999</v>
      </c>
      <c r="G29" s="217">
        <v>0</v>
      </c>
      <c r="H29" s="217">
        <v>93.188000000000002</v>
      </c>
      <c r="I29" s="217">
        <v>15.7</v>
      </c>
      <c r="J29" s="217">
        <v>22.8</v>
      </c>
      <c r="K29" s="217">
        <v>127</v>
      </c>
      <c r="L29" s="217">
        <v>1.0125</v>
      </c>
      <c r="M29" s="217">
        <v>91.224000000000004</v>
      </c>
      <c r="N29" s="217">
        <v>96.471000000000004</v>
      </c>
      <c r="O29" s="217">
        <v>91.644999999999996</v>
      </c>
      <c r="P29" s="217">
        <v>8.6999999999999993</v>
      </c>
      <c r="Q29" s="217">
        <v>23.8</v>
      </c>
      <c r="R29" s="217">
        <v>15.5</v>
      </c>
      <c r="S29" s="217">
        <v>4.4000000000000004</v>
      </c>
      <c r="T29" s="16">
        <v>8</v>
      </c>
      <c r="U29" s="23">
        <f t="shared" si="1"/>
        <v>511</v>
      </c>
      <c r="V29" s="16"/>
      <c r="W29" s="86"/>
      <c r="X29" s="86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43467</v>
      </c>
      <c r="E30">
        <v>6083</v>
      </c>
      <c r="F30">
        <v>6.5897119999999996</v>
      </c>
      <c r="G30">
        <v>0</v>
      </c>
      <c r="H30">
        <v>92.995000000000005</v>
      </c>
      <c r="I30">
        <v>16.5</v>
      </c>
      <c r="J30">
        <v>10.199999999999999</v>
      </c>
      <c r="K30">
        <v>65.400000000000006</v>
      </c>
      <c r="L30">
        <v>1.0125999999999999</v>
      </c>
      <c r="M30">
        <v>90.513999999999996</v>
      </c>
      <c r="N30">
        <v>95.947000000000003</v>
      </c>
      <c r="O30">
        <v>91.66</v>
      </c>
      <c r="P30">
        <v>10.8</v>
      </c>
      <c r="Q30">
        <v>26</v>
      </c>
      <c r="R30">
        <v>15</v>
      </c>
      <c r="S30">
        <v>4.38</v>
      </c>
      <c r="T30" s="22">
        <v>7</v>
      </c>
      <c r="U30" s="23">
        <f t="shared" si="1"/>
        <v>226</v>
      </c>
      <c r="V30" s="24">
        <v>8</v>
      </c>
      <c r="W30" s="86"/>
      <c r="X30" s="86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43241</v>
      </c>
      <c r="E31">
        <v>6049</v>
      </c>
      <c r="F31">
        <v>6.6124270000000003</v>
      </c>
      <c r="G31">
        <v>0</v>
      </c>
      <c r="H31">
        <v>92.917000000000002</v>
      </c>
      <c r="I31">
        <v>17.5</v>
      </c>
      <c r="J31">
        <v>15.3</v>
      </c>
      <c r="K31">
        <v>63.5</v>
      </c>
      <c r="L31">
        <v>1.0126999999999999</v>
      </c>
      <c r="M31">
        <v>90.453999999999994</v>
      </c>
      <c r="N31">
        <v>95.373000000000005</v>
      </c>
      <c r="O31">
        <v>91.694000000000003</v>
      </c>
      <c r="P31">
        <v>12</v>
      </c>
      <c r="Q31">
        <v>26.2</v>
      </c>
      <c r="R31">
        <v>14.5</v>
      </c>
      <c r="S31">
        <v>4.38</v>
      </c>
      <c r="T31" s="16">
        <v>6</v>
      </c>
      <c r="U31" s="23">
        <f t="shared" si="1"/>
        <v>346</v>
      </c>
      <c r="V31" s="5"/>
      <c r="W31" s="86"/>
      <c r="X31" s="86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42895</v>
      </c>
      <c r="E32">
        <v>5997</v>
      </c>
      <c r="F32">
        <v>6.6932289999999997</v>
      </c>
      <c r="G32">
        <v>0</v>
      </c>
      <c r="H32">
        <v>93.245999999999995</v>
      </c>
      <c r="I32">
        <v>14.6</v>
      </c>
      <c r="J32">
        <v>17.100000000000001</v>
      </c>
      <c r="K32">
        <v>65.8</v>
      </c>
      <c r="L32">
        <v>1.0132000000000001</v>
      </c>
      <c r="M32">
        <v>91.081000000000003</v>
      </c>
      <c r="N32">
        <v>96.03</v>
      </c>
      <c r="O32">
        <v>92.034000000000006</v>
      </c>
      <c r="P32">
        <v>7.9</v>
      </c>
      <c r="Q32">
        <v>21</v>
      </c>
      <c r="R32">
        <v>12.1</v>
      </c>
      <c r="S32">
        <v>4.38</v>
      </c>
      <c r="T32" s="16">
        <v>5</v>
      </c>
      <c r="U32" s="23">
        <f t="shared" si="1"/>
        <v>378</v>
      </c>
      <c r="V32" s="5"/>
      <c r="W32" s="86"/>
      <c r="X32" s="86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42517</v>
      </c>
      <c r="E33">
        <v>5940</v>
      </c>
      <c r="F33">
        <v>6.7950160000000004</v>
      </c>
      <c r="G33">
        <v>0</v>
      </c>
      <c r="H33">
        <v>96.701999999999998</v>
      </c>
      <c r="I33">
        <v>13.9</v>
      </c>
      <c r="J33">
        <v>3.2</v>
      </c>
      <c r="K33">
        <v>442.8</v>
      </c>
      <c r="L33">
        <v>1.0138</v>
      </c>
      <c r="M33">
        <v>91.759</v>
      </c>
      <c r="N33">
        <v>98.262</v>
      </c>
      <c r="O33">
        <v>92.507999999999996</v>
      </c>
      <c r="P33">
        <v>5.8</v>
      </c>
      <c r="Q33">
        <v>26.9</v>
      </c>
      <c r="R33">
        <v>9.4</v>
      </c>
      <c r="S33">
        <v>4.38</v>
      </c>
      <c r="T33" s="16">
        <v>4</v>
      </c>
      <c r="U33" s="23">
        <f t="shared" si="1"/>
        <v>70</v>
      </c>
      <c r="V33" s="5"/>
      <c r="W33" s="86"/>
      <c r="X33" s="86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42447</v>
      </c>
      <c r="E34">
        <v>5930</v>
      </c>
      <c r="F34">
        <v>7.0955919999999999</v>
      </c>
      <c r="G34">
        <v>0</v>
      </c>
      <c r="H34">
        <v>97.06</v>
      </c>
      <c r="I34">
        <v>15.3</v>
      </c>
      <c r="J34">
        <v>5.7</v>
      </c>
      <c r="K34">
        <v>61.7</v>
      </c>
      <c r="L34">
        <v>1.0142</v>
      </c>
      <c r="M34">
        <v>95.177999999999997</v>
      </c>
      <c r="N34">
        <v>99.224999999999994</v>
      </c>
      <c r="O34">
        <v>97.430999999999997</v>
      </c>
      <c r="P34">
        <v>8</v>
      </c>
      <c r="Q34">
        <v>23.3</v>
      </c>
      <c r="R34">
        <v>11.7</v>
      </c>
      <c r="S34">
        <v>4.3899999999999997</v>
      </c>
      <c r="T34" s="16">
        <v>3</v>
      </c>
      <c r="U34" s="23">
        <f t="shared" si="1"/>
        <v>127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42320</v>
      </c>
      <c r="E35">
        <v>5911</v>
      </c>
      <c r="F35">
        <v>6.9990629999999996</v>
      </c>
      <c r="G35">
        <v>0</v>
      </c>
      <c r="H35">
        <v>97.763999999999996</v>
      </c>
      <c r="I35">
        <v>18.7</v>
      </c>
      <c r="J35">
        <v>12.1</v>
      </c>
      <c r="K35">
        <v>66</v>
      </c>
      <c r="L35">
        <v>1.0134000000000001</v>
      </c>
      <c r="M35">
        <v>96.146000000000001</v>
      </c>
      <c r="N35">
        <v>99.361999999999995</v>
      </c>
      <c r="O35">
        <v>97.379000000000005</v>
      </c>
      <c r="P35">
        <v>9.4</v>
      </c>
      <c r="Q35">
        <v>28.7</v>
      </c>
      <c r="R35">
        <v>15.7</v>
      </c>
      <c r="S35">
        <v>4.3899999999999997</v>
      </c>
      <c r="T35" s="16">
        <v>2</v>
      </c>
      <c r="U35" s="23">
        <f t="shared" si="1"/>
        <v>277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42043</v>
      </c>
      <c r="E36">
        <v>5872</v>
      </c>
      <c r="F36">
        <v>7.0582529999999997</v>
      </c>
      <c r="G36">
        <v>0</v>
      </c>
      <c r="H36">
        <v>98.957999999999998</v>
      </c>
      <c r="I36">
        <v>17.2</v>
      </c>
      <c r="J36">
        <v>0.4</v>
      </c>
      <c r="K36">
        <v>7.6</v>
      </c>
      <c r="L36">
        <v>1.0139</v>
      </c>
      <c r="M36">
        <v>96.787999999999997</v>
      </c>
      <c r="N36">
        <v>99.781000000000006</v>
      </c>
      <c r="O36">
        <v>97.521000000000001</v>
      </c>
      <c r="P36">
        <v>7.2</v>
      </c>
      <c r="Q36">
        <v>28.9</v>
      </c>
      <c r="R36">
        <v>13.5</v>
      </c>
      <c r="S36">
        <v>4.3899999999999997</v>
      </c>
      <c r="T36" s="16">
        <v>1</v>
      </c>
      <c r="U36" s="23">
        <f t="shared" si="1"/>
        <v>10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42033</v>
      </c>
      <c r="E37">
        <v>5871</v>
      </c>
      <c r="F37">
        <v>7.2872209999999997</v>
      </c>
      <c r="G37">
        <v>0</v>
      </c>
      <c r="H37">
        <v>99.506</v>
      </c>
      <c r="I37">
        <v>16.8</v>
      </c>
      <c r="J37">
        <v>0</v>
      </c>
      <c r="K37">
        <v>0.9</v>
      </c>
      <c r="L37">
        <v>1.0147999999999999</v>
      </c>
      <c r="M37">
        <v>97.838999999999999</v>
      </c>
      <c r="N37">
        <v>100.524</v>
      </c>
      <c r="O37">
        <v>99.45</v>
      </c>
      <c r="P37">
        <v>4.9000000000000004</v>
      </c>
      <c r="Q37">
        <v>33.9</v>
      </c>
      <c r="R37">
        <v>10.4</v>
      </c>
      <c r="S37">
        <v>4.3899999999999997</v>
      </c>
      <c r="T37" s="1"/>
      <c r="U37" s="26"/>
      <c r="V37" s="5"/>
      <c r="W37" s="87"/>
      <c r="X37" s="86"/>
      <c r="Y37" s="206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5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16">
        <v>32</v>
      </c>
      <c r="B6" s="232" t="s">
        <v>267</v>
      </c>
      <c r="C6" s="232"/>
      <c r="D6" s="232">
        <v>572746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19">
        <v>31</v>
      </c>
      <c r="U6" s="23">
        <f>D6-D7</f>
        <v>23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572723</v>
      </c>
      <c r="T7" s="22">
        <v>30</v>
      </c>
      <c r="U7" s="23">
        <f>D7-D8</f>
        <v>0</v>
      </c>
      <c r="V7" s="24">
        <v>1</v>
      </c>
      <c r="W7" s="103"/>
      <c r="X7" s="103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572723</v>
      </c>
      <c r="E8" s="232">
        <v>199019</v>
      </c>
      <c r="F8" s="232">
        <v>6.8604659999999997</v>
      </c>
      <c r="G8" s="232">
        <v>0</v>
      </c>
      <c r="H8" s="232">
        <v>94.63</v>
      </c>
      <c r="I8" s="232">
        <v>18.5</v>
      </c>
      <c r="J8" s="232">
        <v>63.9</v>
      </c>
      <c r="K8" s="232">
        <v>192.2</v>
      </c>
      <c r="L8" s="232">
        <v>1.0135000000000001</v>
      </c>
      <c r="M8" s="232">
        <v>91.852999999999994</v>
      </c>
      <c r="N8" s="232">
        <v>96.671999999999997</v>
      </c>
      <c r="O8" s="232">
        <v>94.620999999999995</v>
      </c>
      <c r="P8" s="232">
        <v>12.4</v>
      </c>
      <c r="Q8" s="232">
        <v>26.5</v>
      </c>
      <c r="R8" s="232">
        <v>13</v>
      </c>
      <c r="S8" s="232">
        <v>5.21</v>
      </c>
      <c r="T8" s="16">
        <v>29</v>
      </c>
      <c r="U8" s="23">
        <f>D8-D9</f>
        <v>1472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571251</v>
      </c>
      <c r="E9" s="232">
        <v>198799</v>
      </c>
      <c r="F9" s="232">
        <v>6.6441100000000004</v>
      </c>
      <c r="G9" s="232">
        <v>0</v>
      </c>
      <c r="H9" s="232">
        <v>94.085999999999999</v>
      </c>
      <c r="I9" s="232">
        <v>18.7</v>
      </c>
      <c r="J9" s="232">
        <v>119.7</v>
      </c>
      <c r="K9" s="232">
        <v>279.39999999999998</v>
      </c>
      <c r="L9" s="232">
        <v>1.0125</v>
      </c>
      <c r="M9" s="232">
        <v>91.36</v>
      </c>
      <c r="N9" s="232">
        <v>96.028000000000006</v>
      </c>
      <c r="O9" s="232">
        <v>92.870999999999995</v>
      </c>
      <c r="P9" s="232">
        <v>14.6</v>
      </c>
      <c r="Q9" s="232">
        <v>23.6</v>
      </c>
      <c r="R9" s="232">
        <v>16.5</v>
      </c>
      <c r="S9" s="232">
        <v>5.21</v>
      </c>
      <c r="T9" s="22">
        <v>28</v>
      </c>
      <c r="U9" s="23">
        <f t="shared" ref="U9:U36" si="1">D9-D10</f>
        <v>2856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568395</v>
      </c>
      <c r="E10" s="232">
        <v>198371</v>
      </c>
      <c r="F10" s="232">
        <v>6.5982799999999999</v>
      </c>
      <c r="G10" s="232">
        <v>0</v>
      </c>
      <c r="H10" s="232">
        <v>92.724999999999994</v>
      </c>
      <c r="I10" s="232">
        <v>18.899999999999999</v>
      </c>
      <c r="J10" s="232">
        <v>134</v>
      </c>
      <c r="K10" s="232">
        <v>272.7</v>
      </c>
      <c r="L10" s="232">
        <v>1.0123</v>
      </c>
      <c r="M10" s="232">
        <v>90.837000000000003</v>
      </c>
      <c r="N10" s="232">
        <v>95.644999999999996</v>
      </c>
      <c r="O10" s="232">
        <v>92.533000000000001</v>
      </c>
      <c r="P10" s="232">
        <v>12.5</v>
      </c>
      <c r="Q10" s="232">
        <v>23.5</v>
      </c>
      <c r="R10" s="232">
        <v>17.399999999999999</v>
      </c>
      <c r="S10" s="232">
        <v>5.21</v>
      </c>
      <c r="T10" s="16">
        <v>27</v>
      </c>
      <c r="U10" s="23">
        <f t="shared" si="1"/>
        <v>3201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565194</v>
      </c>
      <c r="E11" s="232">
        <v>197884</v>
      </c>
      <c r="F11" s="232">
        <v>6.5682369999999999</v>
      </c>
      <c r="G11" s="232">
        <v>0</v>
      </c>
      <c r="H11" s="232">
        <v>94.552000000000007</v>
      </c>
      <c r="I11" s="232">
        <v>18.7</v>
      </c>
      <c r="J11" s="232">
        <v>133.9</v>
      </c>
      <c r="K11" s="232">
        <v>281</v>
      </c>
      <c r="L11" s="232">
        <v>1.0123</v>
      </c>
      <c r="M11" s="232">
        <v>91.727000000000004</v>
      </c>
      <c r="N11" s="232">
        <v>97.064999999999998</v>
      </c>
      <c r="O11" s="232">
        <v>92.102999999999994</v>
      </c>
      <c r="P11" s="232">
        <v>15.5</v>
      </c>
      <c r="Q11" s="232">
        <v>27.3</v>
      </c>
      <c r="R11" s="232">
        <v>17.399999999999999</v>
      </c>
      <c r="S11" s="232">
        <v>5.21</v>
      </c>
      <c r="T11" s="16">
        <v>26</v>
      </c>
      <c r="U11" s="23">
        <f t="shared" si="1"/>
        <v>3197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561997</v>
      </c>
      <c r="E12" s="232">
        <v>197409</v>
      </c>
      <c r="F12" s="232">
        <v>6.7369890000000003</v>
      </c>
      <c r="G12" s="232">
        <v>0</v>
      </c>
      <c r="H12" s="232">
        <v>98.025000000000006</v>
      </c>
      <c r="I12" s="232">
        <v>16.8</v>
      </c>
      <c r="J12" s="232">
        <v>11.6</v>
      </c>
      <c r="K12" s="232">
        <v>189.3</v>
      </c>
      <c r="L12" s="232">
        <v>1.0128999999999999</v>
      </c>
      <c r="M12" s="232">
        <v>93.581999999999994</v>
      </c>
      <c r="N12" s="232">
        <v>100.077</v>
      </c>
      <c r="O12" s="232">
        <v>93.813000000000002</v>
      </c>
      <c r="P12" s="232">
        <v>8.1999999999999993</v>
      </c>
      <c r="Q12" s="232">
        <v>25.9</v>
      </c>
      <c r="R12" s="232">
        <v>15.5</v>
      </c>
      <c r="S12" s="232">
        <v>5.21</v>
      </c>
      <c r="T12" s="16">
        <v>25</v>
      </c>
      <c r="U12" s="23">
        <f t="shared" si="1"/>
        <v>250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561747</v>
      </c>
      <c r="E13" s="232">
        <v>197372</v>
      </c>
      <c r="F13" s="232">
        <v>7.260707</v>
      </c>
      <c r="G13" s="232">
        <v>0</v>
      </c>
      <c r="H13" s="232">
        <v>97.751999999999995</v>
      </c>
      <c r="I13" s="232">
        <v>15.9</v>
      </c>
      <c r="J13" s="232">
        <v>16.899999999999999</v>
      </c>
      <c r="K13" s="232">
        <v>139.5</v>
      </c>
      <c r="L13" s="232">
        <v>1.0150999999999999</v>
      </c>
      <c r="M13" s="232">
        <v>95.608000000000004</v>
      </c>
      <c r="N13" s="232">
        <v>99.436000000000007</v>
      </c>
      <c r="O13" s="232">
        <v>98.278000000000006</v>
      </c>
      <c r="P13" s="232">
        <v>6.6</v>
      </c>
      <c r="Q13" s="232">
        <v>28.3</v>
      </c>
      <c r="R13" s="232">
        <v>8.1</v>
      </c>
      <c r="S13" s="232">
        <v>5.22</v>
      </c>
      <c r="T13" s="16">
        <v>24</v>
      </c>
      <c r="U13" s="23">
        <f t="shared" si="1"/>
        <v>363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561384</v>
      </c>
      <c r="E14" s="232">
        <v>197319</v>
      </c>
      <c r="F14" s="232">
        <v>6.9563940000000004</v>
      </c>
      <c r="G14" s="232">
        <v>0</v>
      </c>
      <c r="H14" s="232">
        <v>96.233000000000004</v>
      </c>
      <c r="I14" s="232">
        <v>18.399999999999999</v>
      </c>
      <c r="J14" s="232">
        <v>98.4</v>
      </c>
      <c r="K14" s="232">
        <v>219.3</v>
      </c>
      <c r="L14" s="232">
        <v>1.0135000000000001</v>
      </c>
      <c r="M14" s="232">
        <v>93.236000000000004</v>
      </c>
      <c r="N14" s="232">
        <v>99.421999999999997</v>
      </c>
      <c r="O14" s="232">
        <v>96.519000000000005</v>
      </c>
      <c r="P14" s="232">
        <v>13.2</v>
      </c>
      <c r="Q14" s="232">
        <v>23</v>
      </c>
      <c r="R14" s="232">
        <v>14.7</v>
      </c>
      <c r="S14" s="232">
        <v>5.22</v>
      </c>
      <c r="T14" s="16">
        <v>23</v>
      </c>
      <c r="U14" s="23">
        <f t="shared" si="1"/>
        <v>2336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559048</v>
      </c>
      <c r="E15" s="232">
        <v>196975</v>
      </c>
      <c r="F15" s="232">
        <v>6.8808369999999996</v>
      </c>
      <c r="G15" s="232">
        <v>0</v>
      </c>
      <c r="H15" s="232">
        <v>94.775999999999996</v>
      </c>
      <c r="I15" s="232">
        <v>19</v>
      </c>
      <c r="J15" s="232">
        <v>140.4</v>
      </c>
      <c r="K15" s="232">
        <v>262.8</v>
      </c>
      <c r="L15" s="232">
        <v>1.0128999999999999</v>
      </c>
      <c r="M15" s="232">
        <v>91.388999999999996</v>
      </c>
      <c r="N15" s="232">
        <v>96.988</v>
      </c>
      <c r="O15" s="232">
        <v>96.570999999999998</v>
      </c>
      <c r="P15" s="232">
        <v>16.8</v>
      </c>
      <c r="Q15" s="232">
        <v>22.1</v>
      </c>
      <c r="R15" s="232">
        <v>17.8</v>
      </c>
      <c r="S15" s="232">
        <v>5.22</v>
      </c>
      <c r="T15" s="16">
        <v>22</v>
      </c>
      <c r="U15" s="23">
        <f t="shared" si="1"/>
        <v>3362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555686</v>
      </c>
      <c r="E16" s="232">
        <v>196475</v>
      </c>
      <c r="F16" s="232">
        <v>6.6132059999999999</v>
      </c>
      <c r="G16" s="232">
        <v>0</v>
      </c>
      <c r="H16" s="232">
        <v>94.683000000000007</v>
      </c>
      <c r="I16" s="232">
        <v>19.2</v>
      </c>
      <c r="J16" s="232">
        <v>141</v>
      </c>
      <c r="K16" s="232">
        <v>279.2</v>
      </c>
      <c r="L16" s="232">
        <v>1.0123</v>
      </c>
      <c r="M16" s="232">
        <v>90.68</v>
      </c>
      <c r="N16" s="232">
        <v>96.954999999999998</v>
      </c>
      <c r="O16" s="232">
        <v>92.825999999999993</v>
      </c>
      <c r="P16" s="232">
        <v>16.8</v>
      </c>
      <c r="Q16" s="232">
        <v>22.8</v>
      </c>
      <c r="R16" s="232">
        <v>17.7</v>
      </c>
      <c r="S16" s="232">
        <v>5.22</v>
      </c>
      <c r="T16" s="22">
        <v>21</v>
      </c>
      <c r="U16" s="23">
        <f t="shared" si="1"/>
        <v>3379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552307</v>
      </c>
      <c r="E17" s="232">
        <v>195971</v>
      </c>
      <c r="F17" s="232">
        <v>6.5397730000000003</v>
      </c>
      <c r="G17" s="232">
        <v>0</v>
      </c>
      <c r="H17" s="232">
        <v>95.055999999999997</v>
      </c>
      <c r="I17" s="232">
        <v>19.600000000000001</v>
      </c>
      <c r="J17" s="232">
        <v>123.2</v>
      </c>
      <c r="K17" s="232">
        <v>227.4</v>
      </c>
      <c r="L17" s="232">
        <v>1.0121</v>
      </c>
      <c r="M17" s="232">
        <v>91.825999999999993</v>
      </c>
      <c r="N17" s="232">
        <v>97.266000000000005</v>
      </c>
      <c r="O17" s="232">
        <v>91.858999999999995</v>
      </c>
      <c r="P17" s="232">
        <v>16.5</v>
      </c>
      <c r="Q17" s="232">
        <v>28.4</v>
      </c>
      <c r="R17" s="232">
        <v>17.8</v>
      </c>
      <c r="S17" s="232">
        <v>5.22</v>
      </c>
      <c r="T17" s="16">
        <v>20</v>
      </c>
      <c r="U17" s="23">
        <f t="shared" si="1"/>
        <v>2942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549365</v>
      </c>
      <c r="E18" s="232">
        <v>195534</v>
      </c>
      <c r="F18" s="232">
        <v>6.850854</v>
      </c>
      <c r="G18" s="232">
        <v>0</v>
      </c>
      <c r="H18" s="232">
        <v>94.72</v>
      </c>
      <c r="I18" s="232">
        <v>19</v>
      </c>
      <c r="J18" s="232">
        <v>139</v>
      </c>
      <c r="K18" s="232">
        <v>276.2</v>
      </c>
      <c r="L18" s="232">
        <v>1.0127999999999999</v>
      </c>
      <c r="M18" s="232">
        <v>91.552999999999997</v>
      </c>
      <c r="N18" s="232">
        <v>98.622</v>
      </c>
      <c r="O18" s="232">
        <v>96.209000000000003</v>
      </c>
      <c r="P18" s="232">
        <v>12.2</v>
      </c>
      <c r="Q18" s="232">
        <v>24.1</v>
      </c>
      <c r="R18" s="232">
        <v>18</v>
      </c>
      <c r="S18" s="232">
        <v>5.22</v>
      </c>
      <c r="T18" s="16">
        <v>19</v>
      </c>
      <c r="U18" s="23">
        <f t="shared" si="1"/>
        <v>3321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546044</v>
      </c>
      <c r="E19" s="232">
        <v>195040</v>
      </c>
      <c r="F19" s="232">
        <v>6.8250159999999997</v>
      </c>
      <c r="G19" s="232">
        <v>0</v>
      </c>
      <c r="H19" s="232">
        <v>98.037000000000006</v>
      </c>
      <c r="I19" s="232">
        <v>16.100000000000001</v>
      </c>
      <c r="J19" s="232">
        <v>6.7</v>
      </c>
      <c r="K19" s="232">
        <v>144.4</v>
      </c>
      <c r="L19" s="232">
        <v>1.0135000000000001</v>
      </c>
      <c r="M19" s="232">
        <v>92.07</v>
      </c>
      <c r="N19" s="232">
        <v>99.55</v>
      </c>
      <c r="O19" s="232">
        <v>93.933000000000007</v>
      </c>
      <c r="P19" s="232">
        <v>5.0999999999999996</v>
      </c>
      <c r="Q19" s="232">
        <v>31</v>
      </c>
      <c r="R19" s="232">
        <v>12.4</v>
      </c>
      <c r="S19" s="232">
        <v>5.21</v>
      </c>
      <c r="T19" s="16">
        <v>18</v>
      </c>
      <c r="U19" s="23">
        <f t="shared" si="1"/>
        <v>143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545901</v>
      </c>
      <c r="E20" s="232">
        <v>195019</v>
      </c>
      <c r="F20" s="232">
        <v>7.2532670000000001</v>
      </c>
      <c r="G20" s="232">
        <v>0</v>
      </c>
      <c r="H20" s="232">
        <v>98.658000000000001</v>
      </c>
      <c r="I20" s="232">
        <v>18.5</v>
      </c>
      <c r="J20" s="232">
        <v>9.3000000000000007</v>
      </c>
      <c r="K20" s="232">
        <v>140.30000000000001</v>
      </c>
      <c r="L20" s="232">
        <v>1.0147999999999999</v>
      </c>
      <c r="M20" s="232">
        <v>96.41</v>
      </c>
      <c r="N20" s="232">
        <v>101.18300000000001</v>
      </c>
      <c r="O20" s="232">
        <v>98.811000000000007</v>
      </c>
      <c r="P20" s="232">
        <v>8.6999999999999993</v>
      </c>
      <c r="Q20" s="232">
        <v>31.1</v>
      </c>
      <c r="R20" s="232">
        <v>9.8000000000000007</v>
      </c>
      <c r="S20" s="232">
        <v>5.22</v>
      </c>
      <c r="T20" s="16">
        <v>17</v>
      </c>
      <c r="U20" s="23">
        <f t="shared" si="1"/>
        <v>172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545729</v>
      </c>
      <c r="E21" s="232">
        <v>194994</v>
      </c>
      <c r="F21" s="232">
        <v>6.9629289999999999</v>
      </c>
      <c r="G21" s="232">
        <v>0</v>
      </c>
      <c r="H21" s="232">
        <v>96.266000000000005</v>
      </c>
      <c r="I21" s="232">
        <v>18.399999999999999</v>
      </c>
      <c r="J21" s="232">
        <v>108.5</v>
      </c>
      <c r="K21" s="232">
        <v>265.2</v>
      </c>
      <c r="L21" s="232">
        <v>1.0134000000000001</v>
      </c>
      <c r="M21" s="232">
        <v>93.882999999999996</v>
      </c>
      <c r="N21" s="232">
        <v>98.328999999999994</v>
      </c>
      <c r="O21" s="232">
        <v>96.911000000000001</v>
      </c>
      <c r="P21" s="232">
        <v>13.7</v>
      </c>
      <c r="Q21" s="232">
        <v>23.4</v>
      </c>
      <c r="R21" s="232">
        <v>15.5</v>
      </c>
      <c r="S21" s="232">
        <v>5.22</v>
      </c>
      <c r="T21" s="16">
        <v>16</v>
      </c>
      <c r="U21" s="23">
        <f t="shared" si="1"/>
        <v>2578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543151</v>
      </c>
      <c r="E22" s="232">
        <v>194615</v>
      </c>
      <c r="F22" s="232">
        <v>6.8911629999999997</v>
      </c>
      <c r="G22" s="232">
        <v>0</v>
      </c>
      <c r="H22" s="232">
        <v>95.394000000000005</v>
      </c>
      <c r="I22" s="232">
        <v>18.5</v>
      </c>
      <c r="J22" s="232">
        <v>123.6</v>
      </c>
      <c r="K22" s="232">
        <v>291.39999999999998</v>
      </c>
      <c r="L22" s="232">
        <v>1.0129999999999999</v>
      </c>
      <c r="M22" s="232">
        <v>92.364000000000004</v>
      </c>
      <c r="N22" s="232">
        <v>98.001999999999995</v>
      </c>
      <c r="O22" s="232">
        <v>96.557000000000002</v>
      </c>
      <c r="P22" s="232">
        <v>13.1</v>
      </c>
      <c r="Q22" s="232">
        <v>23.8</v>
      </c>
      <c r="R22" s="232">
        <v>17.399999999999999</v>
      </c>
      <c r="S22" s="232">
        <v>5.22</v>
      </c>
      <c r="T22" s="16">
        <v>15</v>
      </c>
      <c r="U22" s="23">
        <f t="shared" si="1"/>
        <v>2953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540198</v>
      </c>
      <c r="E23" s="232">
        <v>194178</v>
      </c>
      <c r="F23" s="232">
        <v>6.6359830000000004</v>
      </c>
      <c r="G23" s="232">
        <v>0</v>
      </c>
      <c r="H23" s="232">
        <v>94.399000000000001</v>
      </c>
      <c r="I23" s="232">
        <v>18.399999999999999</v>
      </c>
      <c r="J23" s="232">
        <v>140</v>
      </c>
      <c r="K23" s="232">
        <v>265.2</v>
      </c>
      <c r="L23" s="232">
        <v>1.0124</v>
      </c>
      <c r="M23" s="232">
        <v>91.841999999999999</v>
      </c>
      <c r="N23" s="232">
        <v>97.210999999999999</v>
      </c>
      <c r="O23" s="232">
        <v>93.082999999999998</v>
      </c>
      <c r="P23" s="232">
        <v>15.6</v>
      </c>
      <c r="Q23" s="232">
        <v>23</v>
      </c>
      <c r="R23" s="232">
        <v>17.5</v>
      </c>
      <c r="S23" s="232">
        <v>5.22</v>
      </c>
      <c r="T23" s="22">
        <v>14</v>
      </c>
      <c r="U23" s="23">
        <f t="shared" si="1"/>
        <v>3356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18" t="s">
        <v>210</v>
      </c>
      <c r="C24" s="218" t="s">
        <v>13</v>
      </c>
      <c r="D24" s="218">
        <v>536842</v>
      </c>
      <c r="E24" s="218">
        <v>193678</v>
      </c>
      <c r="F24" s="218">
        <v>6.6081510000000003</v>
      </c>
      <c r="G24" s="218">
        <v>0</v>
      </c>
      <c r="H24" s="218">
        <v>94.876000000000005</v>
      </c>
      <c r="I24" s="218">
        <v>18.5</v>
      </c>
      <c r="J24" s="218">
        <v>146.9</v>
      </c>
      <c r="K24" s="218">
        <v>271.5</v>
      </c>
      <c r="L24" s="218">
        <v>1.0123</v>
      </c>
      <c r="M24" s="218">
        <v>91.772000000000006</v>
      </c>
      <c r="N24" s="218">
        <v>97.105999999999995</v>
      </c>
      <c r="O24" s="218">
        <v>92.647999999999996</v>
      </c>
      <c r="P24" s="218">
        <v>16.100000000000001</v>
      </c>
      <c r="Q24" s="218">
        <v>21.6</v>
      </c>
      <c r="R24" s="218">
        <v>17.399999999999999</v>
      </c>
      <c r="S24" s="218">
        <v>5.22</v>
      </c>
      <c r="T24" s="16">
        <v>13</v>
      </c>
      <c r="U24" s="23">
        <f t="shared" si="1"/>
        <v>3524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18" t="s">
        <v>211</v>
      </c>
      <c r="C25" s="218" t="s">
        <v>13</v>
      </c>
      <c r="D25" s="218">
        <v>533318</v>
      </c>
      <c r="E25" s="218">
        <v>193155</v>
      </c>
      <c r="F25" s="218">
        <v>6.8370470000000001</v>
      </c>
      <c r="G25" s="218">
        <v>0</v>
      </c>
      <c r="H25" s="218">
        <v>96.171000000000006</v>
      </c>
      <c r="I25" s="218">
        <v>19.100000000000001</v>
      </c>
      <c r="J25" s="218">
        <v>77.900000000000006</v>
      </c>
      <c r="K25" s="218">
        <v>260.8</v>
      </c>
      <c r="L25" s="218">
        <v>1.0127999999999999</v>
      </c>
      <c r="M25" s="218">
        <v>92.557000000000002</v>
      </c>
      <c r="N25" s="218">
        <v>99.078999999999994</v>
      </c>
      <c r="O25" s="218">
        <v>95.825000000000003</v>
      </c>
      <c r="P25" s="218">
        <v>4.7</v>
      </c>
      <c r="Q25" s="218">
        <v>29.7</v>
      </c>
      <c r="R25" s="218">
        <v>17.399999999999999</v>
      </c>
      <c r="S25" s="218">
        <v>5.22</v>
      </c>
      <c r="T25" s="16">
        <v>12</v>
      </c>
      <c r="U25" s="23">
        <f t="shared" si="1"/>
        <v>1821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18" t="s">
        <v>212</v>
      </c>
      <c r="C26" s="218" t="s">
        <v>13</v>
      </c>
      <c r="D26" s="218">
        <v>531497</v>
      </c>
      <c r="E26" s="218">
        <v>192890</v>
      </c>
      <c r="F26" s="218">
        <v>6.9190040000000002</v>
      </c>
      <c r="G26" s="218">
        <v>0</v>
      </c>
      <c r="H26" s="218">
        <v>98.378</v>
      </c>
      <c r="I26" s="218">
        <v>16.3</v>
      </c>
      <c r="J26" s="218">
        <v>0</v>
      </c>
      <c r="K26" s="218">
        <v>0</v>
      </c>
      <c r="L26" s="218">
        <v>1.0147999999999999</v>
      </c>
      <c r="M26" s="218">
        <v>92.299000000000007</v>
      </c>
      <c r="N26" s="218">
        <v>99.891000000000005</v>
      </c>
      <c r="O26" s="218">
        <v>92.519000000000005</v>
      </c>
      <c r="P26" s="218">
        <v>3.5</v>
      </c>
      <c r="Q26" s="218">
        <v>34.700000000000003</v>
      </c>
      <c r="R26" s="218">
        <v>4.5999999999999996</v>
      </c>
      <c r="S26" s="218">
        <v>5.21</v>
      </c>
      <c r="T26" s="16">
        <v>11</v>
      </c>
      <c r="U26" s="23">
        <f t="shared" si="1"/>
        <v>0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18" t="s">
        <v>213</v>
      </c>
      <c r="C27" s="218" t="s">
        <v>13</v>
      </c>
      <c r="D27" s="218">
        <v>531497</v>
      </c>
      <c r="E27" s="218">
        <v>192890</v>
      </c>
      <c r="F27" s="218">
        <v>7.4189420000000004</v>
      </c>
      <c r="G27" s="218">
        <v>0</v>
      </c>
      <c r="H27" s="218">
        <v>98.412999999999997</v>
      </c>
      <c r="I27" s="218">
        <v>14.3</v>
      </c>
      <c r="J27" s="218">
        <v>29.4</v>
      </c>
      <c r="K27" s="218">
        <v>221.5</v>
      </c>
      <c r="L27" s="218">
        <v>1.016</v>
      </c>
      <c r="M27" s="218">
        <v>95.212000000000003</v>
      </c>
      <c r="N27" s="218">
        <v>101.024</v>
      </c>
      <c r="O27" s="218">
        <v>99.212999999999994</v>
      </c>
      <c r="P27" s="218">
        <v>4.3</v>
      </c>
      <c r="Q27" s="218">
        <v>25</v>
      </c>
      <c r="R27" s="218">
        <v>5</v>
      </c>
      <c r="S27" s="218">
        <v>5.21</v>
      </c>
      <c r="T27" s="16">
        <v>10</v>
      </c>
      <c r="U27" s="23">
        <f t="shared" si="1"/>
        <v>684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18" t="s">
        <v>214</v>
      </c>
      <c r="C28" s="218" t="s">
        <v>13</v>
      </c>
      <c r="D28" s="218">
        <v>530813</v>
      </c>
      <c r="E28" s="218">
        <v>192789</v>
      </c>
      <c r="F28" s="218">
        <v>7.0171950000000001</v>
      </c>
      <c r="G28" s="218">
        <v>0</v>
      </c>
      <c r="H28" s="218">
        <v>96.103999999999999</v>
      </c>
      <c r="I28" s="218">
        <v>18.2</v>
      </c>
      <c r="J28" s="218">
        <v>114.9</v>
      </c>
      <c r="K28" s="218">
        <v>223.4</v>
      </c>
      <c r="L28" s="218">
        <v>1.0132000000000001</v>
      </c>
      <c r="M28" s="218">
        <v>90.238</v>
      </c>
      <c r="N28" s="218">
        <v>98.606999999999999</v>
      </c>
      <c r="O28" s="218">
        <v>98.287999999999997</v>
      </c>
      <c r="P28" s="218">
        <v>15.1</v>
      </c>
      <c r="Q28" s="218">
        <v>23.9</v>
      </c>
      <c r="R28" s="218">
        <v>17.3</v>
      </c>
      <c r="S28" s="218">
        <v>5.21</v>
      </c>
      <c r="T28" s="16">
        <v>9</v>
      </c>
      <c r="U28" s="23">
        <f t="shared" si="1"/>
        <v>2747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18" t="s">
        <v>215</v>
      </c>
      <c r="C29" s="218" t="s">
        <v>13</v>
      </c>
      <c r="D29" s="218">
        <v>528066</v>
      </c>
      <c r="E29" s="218">
        <v>192387</v>
      </c>
      <c r="F29" s="218">
        <v>6.5097360000000002</v>
      </c>
      <c r="G29" s="218">
        <v>0</v>
      </c>
      <c r="H29" s="218">
        <v>92.887</v>
      </c>
      <c r="I29" s="218">
        <v>17.899999999999999</v>
      </c>
      <c r="J29" s="218">
        <v>142.5</v>
      </c>
      <c r="K29" s="218">
        <v>269.5</v>
      </c>
      <c r="L29" s="218">
        <v>1.0121</v>
      </c>
      <c r="M29" s="218">
        <v>90.823999999999998</v>
      </c>
      <c r="N29" s="218">
        <v>96.375</v>
      </c>
      <c r="O29" s="218">
        <v>91.259</v>
      </c>
      <c r="P29" s="218">
        <v>15.2</v>
      </c>
      <c r="Q29" s="218">
        <v>20.6</v>
      </c>
      <c r="R29" s="218">
        <v>17.3</v>
      </c>
      <c r="S29" s="218">
        <v>5.21</v>
      </c>
      <c r="T29" s="16">
        <v>8</v>
      </c>
      <c r="U29" s="23">
        <f t="shared" si="1"/>
        <v>3424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524642</v>
      </c>
      <c r="E30">
        <v>191869</v>
      </c>
      <c r="F30">
        <v>6.5124510000000004</v>
      </c>
      <c r="G30">
        <v>0</v>
      </c>
      <c r="H30">
        <v>92.668000000000006</v>
      </c>
      <c r="I30">
        <v>18.7</v>
      </c>
      <c r="J30">
        <v>153.19999999999999</v>
      </c>
      <c r="K30">
        <v>271.8</v>
      </c>
      <c r="L30">
        <v>1.0121</v>
      </c>
      <c r="M30">
        <v>89.944999999999993</v>
      </c>
      <c r="N30">
        <v>95.811000000000007</v>
      </c>
      <c r="O30">
        <v>91.41</v>
      </c>
      <c r="P30">
        <v>16.8</v>
      </c>
      <c r="Q30">
        <v>22</v>
      </c>
      <c r="R30">
        <v>17.600000000000001</v>
      </c>
      <c r="S30">
        <v>5.23</v>
      </c>
      <c r="T30" s="22">
        <v>7</v>
      </c>
      <c r="U30" s="23">
        <f t="shared" si="1"/>
        <v>3674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520968</v>
      </c>
      <c r="E31">
        <v>191310</v>
      </c>
      <c r="F31">
        <v>6.4798669999999996</v>
      </c>
      <c r="G31">
        <v>0</v>
      </c>
      <c r="H31">
        <v>92.619</v>
      </c>
      <c r="I31">
        <v>18.8</v>
      </c>
      <c r="J31">
        <v>120.8</v>
      </c>
      <c r="K31">
        <v>263.10000000000002</v>
      </c>
      <c r="L31">
        <v>1.012</v>
      </c>
      <c r="M31">
        <v>89.948999999999998</v>
      </c>
      <c r="N31">
        <v>95.32</v>
      </c>
      <c r="O31">
        <v>91.17</v>
      </c>
      <c r="P31">
        <v>16.600000000000001</v>
      </c>
      <c r="Q31">
        <v>23.3</v>
      </c>
      <c r="R31">
        <v>18.3</v>
      </c>
      <c r="S31">
        <v>5.23</v>
      </c>
      <c r="T31" s="16">
        <v>6</v>
      </c>
      <c r="U31" s="23">
        <f t="shared" si="1"/>
        <v>2873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518095</v>
      </c>
      <c r="E32">
        <v>190872</v>
      </c>
      <c r="F32">
        <v>6.5379339999999999</v>
      </c>
      <c r="G32">
        <v>0</v>
      </c>
      <c r="H32">
        <v>92.978999999999999</v>
      </c>
      <c r="I32">
        <v>17.600000000000001</v>
      </c>
      <c r="J32">
        <v>105.8</v>
      </c>
      <c r="K32">
        <v>272.2</v>
      </c>
      <c r="L32">
        <v>1.0122</v>
      </c>
      <c r="M32">
        <v>90.671999999999997</v>
      </c>
      <c r="N32">
        <v>95.882999999999996</v>
      </c>
      <c r="O32">
        <v>91.685000000000002</v>
      </c>
      <c r="P32">
        <v>12.9</v>
      </c>
      <c r="Q32">
        <v>21</v>
      </c>
      <c r="R32">
        <v>17.399999999999999</v>
      </c>
      <c r="S32">
        <v>5.23</v>
      </c>
      <c r="T32" s="16">
        <v>5</v>
      </c>
      <c r="U32" s="23">
        <f t="shared" si="1"/>
        <v>2503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515592</v>
      </c>
      <c r="E33">
        <v>190495</v>
      </c>
      <c r="F33">
        <v>6.6737830000000002</v>
      </c>
      <c r="G33">
        <v>0</v>
      </c>
      <c r="H33">
        <v>96.658000000000001</v>
      </c>
      <c r="I33">
        <v>15</v>
      </c>
      <c r="J33">
        <v>13.3</v>
      </c>
      <c r="K33">
        <v>143.5</v>
      </c>
      <c r="L33">
        <v>1.0129999999999999</v>
      </c>
      <c r="M33">
        <v>91.424000000000007</v>
      </c>
      <c r="N33">
        <v>98.332999999999998</v>
      </c>
      <c r="O33">
        <v>92.215000000000003</v>
      </c>
      <c r="P33">
        <v>7.8</v>
      </c>
      <c r="Q33">
        <v>24</v>
      </c>
      <c r="R33">
        <v>13.4</v>
      </c>
      <c r="S33">
        <v>5.23</v>
      </c>
      <c r="T33" s="16">
        <v>4</v>
      </c>
      <c r="U33" s="23">
        <f t="shared" si="1"/>
        <v>263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515329</v>
      </c>
      <c r="E34">
        <v>190456</v>
      </c>
      <c r="F34">
        <v>6.977176</v>
      </c>
      <c r="G34">
        <v>0</v>
      </c>
      <c r="H34">
        <v>97.04</v>
      </c>
      <c r="I34">
        <v>16.2</v>
      </c>
      <c r="J34">
        <v>4.3</v>
      </c>
      <c r="K34">
        <v>144.69999999999999</v>
      </c>
      <c r="L34">
        <v>1.0133000000000001</v>
      </c>
      <c r="M34">
        <v>95.100999999999999</v>
      </c>
      <c r="N34">
        <v>99.316999999999993</v>
      </c>
      <c r="O34">
        <v>97.492999999999995</v>
      </c>
      <c r="P34">
        <v>8.6999999999999993</v>
      </c>
      <c r="Q34">
        <v>23.7</v>
      </c>
      <c r="R34">
        <v>16.7</v>
      </c>
      <c r="S34">
        <v>5.23</v>
      </c>
      <c r="T34" s="16">
        <v>3</v>
      </c>
      <c r="U34" s="23">
        <f t="shared" si="1"/>
        <v>101</v>
      </c>
      <c r="V34" s="5"/>
      <c r="W34" s="87"/>
      <c r="X34" s="86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515228</v>
      </c>
      <c r="E35">
        <v>190442</v>
      </c>
      <c r="F35">
        <v>7.172142</v>
      </c>
      <c r="G35">
        <v>0</v>
      </c>
      <c r="H35">
        <v>97.8</v>
      </c>
      <c r="I35">
        <v>17.8</v>
      </c>
      <c r="J35">
        <v>0</v>
      </c>
      <c r="K35">
        <v>0</v>
      </c>
      <c r="L35">
        <v>1.0147999999999999</v>
      </c>
      <c r="M35">
        <v>96.129000000000005</v>
      </c>
      <c r="N35">
        <v>99.447000000000003</v>
      </c>
      <c r="O35">
        <v>97.364999999999995</v>
      </c>
      <c r="P35">
        <v>8.1999999999999993</v>
      </c>
      <c r="Q35">
        <v>31.8</v>
      </c>
      <c r="R35">
        <v>8.8000000000000007</v>
      </c>
      <c r="S35">
        <v>5.23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515228</v>
      </c>
      <c r="E36">
        <v>190442</v>
      </c>
      <c r="F36">
        <v>7.1971780000000001</v>
      </c>
      <c r="G36">
        <v>0</v>
      </c>
      <c r="H36">
        <v>99.057000000000002</v>
      </c>
      <c r="I36">
        <v>17.3</v>
      </c>
      <c r="J36">
        <v>0</v>
      </c>
      <c r="K36">
        <v>0</v>
      </c>
      <c r="L36">
        <v>1.0148999999999999</v>
      </c>
      <c r="M36">
        <v>96.768000000000001</v>
      </c>
      <c r="N36">
        <v>99.894999999999996</v>
      </c>
      <c r="O36">
        <v>97.572999999999993</v>
      </c>
      <c r="P36">
        <v>7.1</v>
      </c>
      <c r="Q36">
        <v>28.8</v>
      </c>
      <c r="R36">
        <v>8.5</v>
      </c>
      <c r="S36">
        <v>5.23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515228</v>
      </c>
      <c r="E37">
        <v>190442</v>
      </c>
      <c r="F37">
        <v>7.3859620000000001</v>
      </c>
      <c r="G37">
        <v>0</v>
      </c>
      <c r="H37">
        <v>99.617999999999995</v>
      </c>
      <c r="I37">
        <v>16.899999999999999</v>
      </c>
      <c r="J37">
        <v>0</v>
      </c>
      <c r="K37">
        <v>0</v>
      </c>
      <c r="L37">
        <v>1.0156000000000001</v>
      </c>
      <c r="M37">
        <v>97.915000000000006</v>
      </c>
      <c r="N37">
        <v>100.63800000000001</v>
      </c>
      <c r="O37">
        <v>99.566000000000003</v>
      </c>
      <c r="P37">
        <v>5.4</v>
      </c>
      <c r="Q37">
        <v>34.4</v>
      </c>
      <c r="R37">
        <v>7.1</v>
      </c>
      <c r="S37">
        <v>5.23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16">
        <v>32</v>
      </c>
      <c r="B6" s="232" t="s">
        <v>267</v>
      </c>
      <c r="C6" s="232"/>
      <c r="D6" s="232">
        <v>975137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19">
        <v>31</v>
      </c>
      <c r="U6" s="23">
        <f>D6-D7</f>
        <v>4751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970386</v>
      </c>
      <c r="T7" s="22">
        <v>30</v>
      </c>
      <c r="U7" s="23">
        <f>D7-D8</f>
        <v>4822</v>
      </c>
      <c r="V7" s="24">
        <v>1</v>
      </c>
      <c r="W7" s="103"/>
      <c r="X7" s="103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965564</v>
      </c>
      <c r="E8" s="232">
        <v>710943</v>
      </c>
      <c r="F8" s="232">
        <v>6.7953239999999999</v>
      </c>
      <c r="G8" s="232">
        <v>0</v>
      </c>
      <c r="H8" s="232">
        <v>83.085999999999999</v>
      </c>
      <c r="I8" s="232">
        <v>20</v>
      </c>
      <c r="J8" s="232">
        <v>197.3</v>
      </c>
      <c r="K8" s="232">
        <v>218.3</v>
      </c>
      <c r="L8" s="232">
        <v>1.0125</v>
      </c>
      <c r="M8" s="232">
        <v>80.406000000000006</v>
      </c>
      <c r="N8" s="232">
        <v>85.195999999999998</v>
      </c>
      <c r="O8" s="232">
        <v>83.096000000000004</v>
      </c>
      <c r="P8" s="232">
        <v>17.3</v>
      </c>
      <c r="Q8" s="232">
        <v>24.3</v>
      </c>
      <c r="R8" s="232">
        <v>18.5</v>
      </c>
      <c r="S8" s="232">
        <v>4.84</v>
      </c>
      <c r="T8" s="16">
        <v>29</v>
      </c>
      <c r="U8" s="23">
        <f>D8-D9</f>
        <v>4734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960830</v>
      </c>
      <c r="E9" s="232">
        <v>710242</v>
      </c>
      <c r="F9" s="232">
        <v>6.6379200000000003</v>
      </c>
      <c r="G9" s="232">
        <v>0</v>
      </c>
      <c r="H9" s="232">
        <v>82.590999999999994</v>
      </c>
      <c r="I9" s="232">
        <v>20.2</v>
      </c>
      <c r="J9" s="232">
        <v>196.9</v>
      </c>
      <c r="K9" s="232">
        <v>221</v>
      </c>
      <c r="L9" s="232">
        <v>1.0121</v>
      </c>
      <c r="M9" s="232">
        <v>79.828000000000003</v>
      </c>
      <c r="N9" s="232">
        <v>84.534999999999997</v>
      </c>
      <c r="O9" s="232">
        <v>81.222999999999999</v>
      </c>
      <c r="P9" s="232">
        <v>17.600000000000001</v>
      </c>
      <c r="Q9" s="232">
        <v>24.9</v>
      </c>
      <c r="R9" s="232">
        <v>19.399999999999999</v>
      </c>
      <c r="S9" s="232">
        <v>4.84</v>
      </c>
      <c r="T9" s="22">
        <v>28</v>
      </c>
      <c r="U9" s="23">
        <f t="shared" ref="U9:U36" si="1">D9-D10</f>
        <v>4725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956105</v>
      </c>
      <c r="E10" s="232">
        <v>709539</v>
      </c>
      <c r="F10" s="232">
        <v>6.6131140000000004</v>
      </c>
      <c r="G10" s="232">
        <v>0</v>
      </c>
      <c r="H10" s="232">
        <v>81.215000000000003</v>
      </c>
      <c r="I10" s="232">
        <v>20.2</v>
      </c>
      <c r="J10" s="232">
        <v>202.9</v>
      </c>
      <c r="K10" s="232">
        <v>229.3</v>
      </c>
      <c r="L10" s="232">
        <v>1.012</v>
      </c>
      <c r="M10" s="232">
        <v>79.363</v>
      </c>
      <c r="N10" s="232">
        <v>84.125</v>
      </c>
      <c r="O10" s="232">
        <v>80.88</v>
      </c>
      <c r="P10" s="232">
        <v>17.5</v>
      </c>
      <c r="Q10" s="232">
        <v>24.5</v>
      </c>
      <c r="R10" s="232">
        <v>19.399999999999999</v>
      </c>
      <c r="S10" s="232">
        <v>4.84</v>
      </c>
      <c r="T10" s="16">
        <v>27</v>
      </c>
      <c r="U10" s="23">
        <f t="shared" si="1"/>
        <v>4871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951234</v>
      </c>
      <c r="E11" s="232">
        <v>708803</v>
      </c>
      <c r="F11" s="232">
        <v>6.6001240000000001</v>
      </c>
      <c r="G11" s="232">
        <v>0</v>
      </c>
      <c r="H11" s="232">
        <v>83.031999999999996</v>
      </c>
      <c r="I11" s="232">
        <v>19.7</v>
      </c>
      <c r="J11" s="232">
        <v>205.1</v>
      </c>
      <c r="K11" s="232">
        <v>239.3</v>
      </c>
      <c r="L11" s="232">
        <v>1.012</v>
      </c>
      <c r="M11" s="232">
        <v>80.421999999999997</v>
      </c>
      <c r="N11" s="232">
        <v>85.513999999999996</v>
      </c>
      <c r="O11" s="232">
        <v>80.656000000000006</v>
      </c>
      <c r="P11" s="232">
        <v>17.600000000000001</v>
      </c>
      <c r="Q11" s="232">
        <v>23.8</v>
      </c>
      <c r="R11" s="232">
        <v>19.3</v>
      </c>
      <c r="S11" s="232">
        <v>4.84</v>
      </c>
      <c r="T11" s="16">
        <v>26</v>
      </c>
      <c r="U11" s="23">
        <f t="shared" si="1"/>
        <v>4923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946311</v>
      </c>
      <c r="E12" s="232">
        <v>708075</v>
      </c>
      <c r="F12" s="232">
        <v>6.7071649999999998</v>
      </c>
      <c r="G12" s="232">
        <v>0</v>
      </c>
      <c r="H12" s="232">
        <v>86.438000000000002</v>
      </c>
      <c r="I12" s="232">
        <v>19.899999999999999</v>
      </c>
      <c r="J12" s="232">
        <v>203.2</v>
      </c>
      <c r="K12" s="232">
        <v>225.2</v>
      </c>
      <c r="L12" s="232">
        <v>1.0122</v>
      </c>
      <c r="M12" s="232">
        <v>81.933999999999997</v>
      </c>
      <c r="N12" s="232">
        <v>88.492999999999995</v>
      </c>
      <c r="O12" s="232">
        <v>82.128</v>
      </c>
      <c r="P12" s="232">
        <v>17.8</v>
      </c>
      <c r="Q12" s="232">
        <v>22.2</v>
      </c>
      <c r="R12" s="232">
        <v>19.2</v>
      </c>
      <c r="S12" s="232">
        <v>4.8499999999999996</v>
      </c>
      <c r="T12" s="16">
        <v>25</v>
      </c>
      <c r="U12" s="23">
        <f t="shared" si="1"/>
        <v>4877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941434</v>
      </c>
      <c r="E13" s="232">
        <v>707378</v>
      </c>
      <c r="F13" s="232">
        <v>7.0474909999999999</v>
      </c>
      <c r="G13" s="232">
        <v>0</v>
      </c>
      <c r="H13" s="232">
        <v>86.194999999999993</v>
      </c>
      <c r="I13" s="232">
        <v>19.899999999999999</v>
      </c>
      <c r="J13" s="232">
        <v>205.1</v>
      </c>
      <c r="K13" s="232">
        <v>230.3</v>
      </c>
      <c r="L13" s="232">
        <v>1.0129999999999999</v>
      </c>
      <c r="M13" s="232">
        <v>83.986000000000004</v>
      </c>
      <c r="N13" s="232">
        <v>87.903999999999996</v>
      </c>
      <c r="O13" s="232">
        <v>86.811000000000007</v>
      </c>
      <c r="P13" s="232">
        <v>18</v>
      </c>
      <c r="Q13" s="232">
        <v>23.9</v>
      </c>
      <c r="R13" s="232">
        <v>19.2</v>
      </c>
      <c r="S13" s="232">
        <v>4.8499999999999996</v>
      </c>
      <c r="T13" s="16">
        <v>24</v>
      </c>
      <c r="U13" s="23">
        <f t="shared" si="1"/>
        <v>4924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936510</v>
      </c>
      <c r="E14" s="232">
        <v>706673</v>
      </c>
      <c r="F14" s="232">
        <v>6.9255190000000004</v>
      </c>
      <c r="G14" s="232">
        <v>0</v>
      </c>
      <c r="H14" s="232">
        <v>84.733000000000004</v>
      </c>
      <c r="I14" s="232">
        <v>20.2</v>
      </c>
      <c r="J14" s="232">
        <v>200.3</v>
      </c>
      <c r="K14" s="232">
        <v>227.4</v>
      </c>
      <c r="L14" s="232">
        <v>1.0127999999999999</v>
      </c>
      <c r="M14" s="232">
        <v>81.772000000000006</v>
      </c>
      <c r="N14" s="232">
        <v>87.83</v>
      </c>
      <c r="O14" s="232">
        <v>84.834999999999994</v>
      </c>
      <c r="P14" s="232">
        <v>17.600000000000001</v>
      </c>
      <c r="Q14" s="232">
        <v>23.6</v>
      </c>
      <c r="R14" s="232">
        <v>18.3</v>
      </c>
      <c r="S14" s="232">
        <v>4.8499999999999996</v>
      </c>
      <c r="T14" s="16">
        <v>23</v>
      </c>
      <c r="U14" s="23">
        <f t="shared" si="1"/>
        <v>4807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931703</v>
      </c>
      <c r="E15" s="232">
        <v>705974</v>
      </c>
      <c r="F15" s="232">
        <v>6.9143299999999996</v>
      </c>
      <c r="G15" s="232">
        <v>0</v>
      </c>
      <c r="H15" s="232">
        <v>83.307000000000002</v>
      </c>
      <c r="I15" s="232">
        <v>20.3</v>
      </c>
      <c r="J15" s="232">
        <v>200.1</v>
      </c>
      <c r="K15" s="232">
        <v>228.6</v>
      </c>
      <c r="L15" s="232">
        <v>1.0125999999999999</v>
      </c>
      <c r="M15" s="232">
        <v>80.043000000000006</v>
      </c>
      <c r="N15" s="232">
        <v>85.465000000000003</v>
      </c>
      <c r="O15" s="232">
        <v>85.143000000000001</v>
      </c>
      <c r="P15" s="232">
        <v>18.5</v>
      </c>
      <c r="Q15" s="232">
        <v>23.1</v>
      </c>
      <c r="R15" s="232">
        <v>19.7</v>
      </c>
      <c r="S15" s="232">
        <v>4.8499999999999996</v>
      </c>
      <c r="T15" s="16">
        <v>22</v>
      </c>
      <c r="U15" s="23">
        <f t="shared" si="1"/>
        <v>4801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926902</v>
      </c>
      <c r="E16" s="232">
        <v>705265</v>
      </c>
      <c r="F16" s="232">
        <v>6.6329359999999999</v>
      </c>
      <c r="G16" s="232">
        <v>0</v>
      </c>
      <c r="H16" s="232">
        <v>83.247</v>
      </c>
      <c r="I16" s="232">
        <v>20.5</v>
      </c>
      <c r="J16" s="232">
        <v>193.8</v>
      </c>
      <c r="K16" s="232">
        <v>220.2</v>
      </c>
      <c r="L16" s="232">
        <v>1.012</v>
      </c>
      <c r="M16" s="232">
        <v>79.242000000000004</v>
      </c>
      <c r="N16" s="232">
        <v>85.498000000000005</v>
      </c>
      <c r="O16" s="232">
        <v>81.25</v>
      </c>
      <c r="P16" s="232">
        <v>18.3</v>
      </c>
      <c r="Q16" s="232">
        <v>24.1</v>
      </c>
      <c r="R16" s="232">
        <v>19.7</v>
      </c>
      <c r="S16" s="232">
        <v>4.8600000000000003</v>
      </c>
      <c r="T16" s="22">
        <v>21</v>
      </c>
      <c r="U16" s="23">
        <f t="shared" si="1"/>
        <v>4652</v>
      </c>
      <c r="V16" s="24">
        <v>22</v>
      </c>
      <c r="W16" s="86"/>
      <c r="X16" s="86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922250</v>
      </c>
      <c r="E17" s="232">
        <v>704577</v>
      </c>
      <c r="F17" s="232">
        <v>6.5723989999999999</v>
      </c>
      <c r="G17" s="232">
        <v>0</v>
      </c>
      <c r="H17" s="232">
        <v>83.591999999999999</v>
      </c>
      <c r="I17" s="232">
        <v>20.399999999999999</v>
      </c>
      <c r="J17" s="232">
        <v>198.8</v>
      </c>
      <c r="K17" s="232">
        <v>321.5</v>
      </c>
      <c r="L17" s="232">
        <v>1.0119</v>
      </c>
      <c r="M17" s="232">
        <v>80.39</v>
      </c>
      <c r="N17" s="232">
        <v>85.825999999999993</v>
      </c>
      <c r="O17" s="232">
        <v>80.39</v>
      </c>
      <c r="P17" s="232">
        <v>17.3</v>
      </c>
      <c r="Q17" s="232">
        <v>24.2</v>
      </c>
      <c r="R17" s="232">
        <v>19.600000000000001</v>
      </c>
      <c r="S17" s="232">
        <v>4.8600000000000003</v>
      </c>
      <c r="T17" s="16">
        <v>20</v>
      </c>
      <c r="U17" s="23">
        <f t="shared" si="1"/>
        <v>4771</v>
      </c>
      <c r="V17" s="16"/>
      <c r="W17" s="86"/>
      <c r="X17" s="86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917479</v>
      </c>
      <c r="E18" s="232">
        <v>703873</v>
      </c>
      <c r="F18" s="232">
        <v>6.9000519999999996</v>
      </c>
      <c r="G18" s="232">
        <v>0</v>
      </c>
      <c r="H18" s="232">
        <v>83.253</v>
      </c>
      <c r="I18" s="232">
        <v>20.2</v>
      </c>
      <c r="J18" s="232">
        <v>204.7</v>
      </c>
      <c r="K18" s="232">
        <v>239.5</v>
      </c>
      <c r="L18" s="232">
        <v>1.0125999999999999</v>
      </c>
      <c r="M18" s="232">
        <v>80.143000000000001</v>
      </c>
      <c r="N18" s="232">
        <v>87.195999999999998</v>
      </c>
      <c r="O18" s="232">
        <v>84.861000000000004</v>
      </c>
      <c r="P18" s="232">
        <v>18</v>
      </c>
      <c r="Q18" s="232">
        <v>24.5</v>
      </c>
      <c r="R18" s="232">
        <v>19.399999999999999</v>
      </c>
      <c r="S18" s="232">
        <v>4.8600000000000003</v>
      </c>
      <c r="T18" s="16">
        <v>19</v>
      </c>
      <c r="U18" s="23">
        <f t="shared" si="1"/>
        <v>4913</v>
      </c>
      <c r="V18" s="16"/>
      <c r="W18" s="86"/>
      <c r="X18" s="86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912566</v>
      </c>
      <c r="E19" s="232">
        <v>703148</v>
      </c>
      <c r="F19" s="232">
        <v>6.7230030000000003</v>
      </c>
      <c r="G19" s="232">
        <v>0</v>
      </c>
      <c r="H19" s="232">
        <v>86.424999999999997</v>
      </c>
      <c r="I19" s="232">
        <v>19.600000000000001</v>
      </c>
      <c r="J19" s="232">
        <v>210.5</v>
      </c>
      <c r="K19" s="232">
        <v>234.3</v>
      </c>
      <c r="L19" s="232">
        <v>1.0123</v>
      </c>
      <c r="M19" s="232">
        <v>80.427999999999997</v>
      </c>
      <c r="N19" s="232">
        <v>87.941000000000003</v>
      </c>
      <c r="O19" s="232">
        <v>82.22</v>
      </c>
      <c r="P19" s="232">
        <v>17.600000000000001</v>
      </c>
      <c r="Q19" s="232">
        <v>22.9</v>
      </c>
      <c r="R19" s="232">
        <v>18.899999999999999</v>
      </c>
      <c r="S19" s="232">
        <v>4.8499999999999996</v>
      </c>
      <c r="T19" s="16">
        <v>18</v>
      </c>
      <c r="U19" s="23">
        <f t="shared" si="1"/>
        <v>5053</v>
      </c>
      <c r="V19" s="16"/>
      <c r="W19" s="86"/>
      <c r="X19" s="86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907513</v>
      </c>
      <c r="E20" s="232">
        <v>702427</v>
      </c>
      <c r="F20" s="232">
        <v>7.0698270000000001</v>
      </c>
      <c r="G20" s="232">
        <v>0</v>
      </c>
      <c r="H20" s="232">
        <v>87.072999999999993</v>
      </c>
      <c r="I20" s="232">
        <v>20.5</v>
      </c>
      <c r="J20" s="232">
        <v>198.4</v>
      </c>
      <c r="K20" s="232">
        <v>231.5</v>
      </c>
      <c r="L20" s="232">
        <v>1.0129999999999999</v>
      </c>
      <c r="M20" s="232">
        <v>84.739000000000004</v>
      </c>
      <c r="N20" s="232">
        <v>89.587999999999994</v>
      </c>
      <c r="O20" s="232">
        <v>87.197999999999993</v>
      </c>
      <c r="P20" s="232">
        <v>18.2</v>
      </c>
      <c r="Q20" s="232">
        <v>24.1</v>
      </c>
      <c r="R20" s="232">
        <v>19.399999999999999</v>
      </c>
      <c r="S20" s="232">
        <v>4.8600000000000003</v>
      </c>
      <c r="T20" s="16">
        <v>17</v>
      </c>
      <c r="U20" s="23">
        <f t="shared" si="1"/>
        <v>4763</v>
      </c>
      <c r="V20" s="16"/>
      <c r="W20" s="86"/>
      <c r="X20" s="86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902750</v>
      </c>
      <c r="E21" s="232">
        <v>701750</v>
      </c>
      <c r="F21" s="232">
        <v>6.936426</v>
      </c>
      <c r="G21" s="232">
        <v>0</v>
      </c>
      <c r="H21" s="232">
        <v>84.74</v>
      </c>
      <c r="I21" s="232">
        <v>20.3</v>
      </c>
      <c r="J21" s="232">
        <v>199.9</v>
      </c>
      <c r="K21" s="232">
        <v>219.1</v>
      </c>
      <c r="L21" s="232">
        <v>1.0126999999999999</v>
      </c>
      <c r="M21" s="232">
        <v>82.355999999999995</v>
      </c>
      <c r="N21" s="232">
        <v>86.784000000000006</v>
      </c>
      <c r="O21" s="232">
        <v>85.456000000000003</v>
      </c>
      <c r="P21" s="232">
        <v>18.2</v>
      </c>
      <c r="Q21" s="232">
        <v>24.1</v>
      </c>
      <c r="R21" s="232">
        <v>19.7</v>
      </c>
      <c r="S21" s="232">
        <v>4.8600000000000003</v>
      </c>
      <c r="T21" s="16">
        <v>16</v>
      </c>
      <c r="U21" s="23">
        <f t="shared" si="1"/>
        <v>4798</v>
      </c>
      <c r="V21" s="16"/>
      <c r="W21" s="86"/>
      <c r="X21" s="86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897952</v>
      </c>
      <c r="E22" s="232">
        <v>701052</v>
      </c>
      <c r="F22" s="232">
        <v>6.9382039999999998</v>
      </c>
      <c r="G22" s="232">
        <v>0</v>
      </c>
      <c r="H22" s="232">
        <v>83.888000000000005</v>
      </c>
      <c r="I22" s="232">
        <v>20</v>
      </c>
      <c r="J22" s="232">
        <v>203.4</v>
      </c>
      <c r="K22" s="232">
        <v>228.8</v>
      </c>
      <c r="L22" s="232">
        <v>1.0127999999999999</v>
      </c>
      <c r="M22" s="232">
        <v>80.927000000000007</v>
      </c>
      <c r="N22" s="232">
        <v>86.468999999999994</v>
      </c>
      <c r="O22" s="232">
        <v>85.04</v>
      </c>
      <c r="P22" s="232">
        <v>17.2</v>
      </c>
      <c r="Q22" s="232">
        <v>24.3</v>
      </c>
      <c r="R22" s="232">
        <v>18.399999999999999</v>
      </c>
      <c r="S22" s="232">
        <v>4.8600000000000003</v>
      </c>
      <c r="T22" s="16">
        <v>15</v>
      </c>
      <c r="U22" s="23">
        <f t="shared" si="1"/>
        <v>4882</v>
      </c>
      <c r="V22" s="16"/>
      <c r="W22" s="86"/>
      <c r="X22" s="86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893070</v>
      </c>
      <c r="E23" s="232">
        <v>700336</v>
      </c>
      <c r="F23" s="232">
        <v>6.6644329999999998</v>
      </c>
      <c r="G23" s="232">
        <v>0</v>
      </c>
      <c r="H23" s="232">
        <v>82.921999999999997</v>
      </c>
      <c r="I23" s="232">
        <v>19.7</v>
      </c>
      <c r="J23" s="232">
        <v>205.1</v>
      </c>
      <c r="K23" s="232">
        <v>227.4</v>
      </c>
      <c r="L23" s="232">
        <v>1.0121</v>
      </c>
      <c r="M23" s="232">
        <v>80.274000000000001</v>
      </c>
      <c r="N23" s="232">
        <v>85.706999999999994</v>
      </c>
      <c r="O23" s="232">
        <v>81.566999999999993</v>
      </c>
      <c r="P23" s="232">
        <v>17.899999999999999</v>
      </c>
      <c r="Q23" s="232">
        <v>23.8</v>
      </c>
      <c r="R23" s="232">
        <v>19.3</v>
      </c>
      <c r="S23" s="232">
        <v>4.8499999999999996</v>
      </c>
      <c r="T23" s="22">
        <v>14</v>
      </c>
      <c r="U23" s="23">
        <f t="shared" si="1"/>
        <v>4922</v>
      </c>
      <c r="V23" s="24">
        <v>15</v>
      </c>
      <c r="W23" s="86"/>
      <c r="X23" s="86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888148</v>
      </c>
      <c r="E24" s="232">
        <v>699607</v>
      </c>
      <c r="F24" s="232">
        <v>6.647608</v>
      </c>
      <c r="G24" s="232">
        <v>0</v>
      </c>
      <c r="H24" s="232">
        <v>83.406999999999996</v>
      </c>
      <c r="I24" s="232">
        <v>19.7</v>
      </c>
      <c r="J24" s="232">
        <v>208.4</v>
      </c>
      <c r="K24" s="232">
        <v>297.2</v>
      </c>
      <c r="L24" s="232">
        <v>1.0122</v>
      </c>
      <c r="M24" s="232">
        <v>80.478999999999999</v>
      </c>
      <c r="N24" s="232">
        <v>85.602000000000004</v>
      </c>
      <c r="O24" s="232">
        <v>81.135000000000005</v>
      </c>
      <c r="P24" s="232">
        <v>18.100000000000001</v>
      </c>
      <c r="Q24" s="232">
        <v>22.4</v>
      </c>
      <c r="R24" s="232">
        <v>18.7</v>
      </c>
      <c r="S24" s="232">
        <v>4.8600000000000003</v>
      </c>
      <c r="T24" s="16">
        <v>13</v>
      </c>
      <c r="U24" s="23">
        <f t="shared" si="1"/>
        <v>5003</v>
      </c>
      <c r="V24" s="16"/>
      <c r="W24" s="86"/>
      <c r="X24" s="86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883145</v>
      </c>
      <c r="E25" s="232">
        <v>698871</v>
      </c>
      <c r="F25" s="232">
        <v>6.8667129999999998</v>
      </c>
      <c r="G25" s="232">
        <v>0</v>
      </c>
      <c r="H25" s="232">
        <v>84.653000000000006</v>
      </c>
      <c r="I25" s="232">
        <v>20.100000000000001</v>
      </c>
      <c r="J25" s="232">
        <v>197.9</v>
      </c>
      <c r="K25" s="232">
        <v>228.4</v>
      </c>
      <c r="L25" s="232">
        <v>1.0125999999999999</v>
      </c>
      <c r="M25" s="232">
        <v>80.882999999999996</v>
      </c>
      <c r="N25" s="232">
        <v>87.578999999999994</v>
      </c>
      <c r="O25" s="232">
        <v>84.278000000000006</v>
      </c>
      <c r="P25" s="232">
        <v>17.7</v>
      </c>
      <c r="Q25" s="232">
        <v>24.1</v>
      </c>
      <c r="R25" s="232">
        <v>19.100000000000001</v>
      </c>
      <c r="S25" s="232">
        <v>4.8499999999999996</v>
      </c>
      <c r="T25" s="16">
        <v>12</v>
      </c>
      <c r="U25" s="23">
        <f t="shared" si="1"/>
        <v>4748</v>
      </c>
      <c r="V25" s="16"/>
      <c r="W25" s="86"/>
      <c r="X25" s="86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878397</v>
      </c>
      <c r="E26" s="232">
        <v>698180</v>
      </c>
      <c r="F26" s="232">
        <v>6.611618</v>
      </c>
      <c r="G26" s="232">
        <v>0</v>
      </c>
      <c r="H26" s="232">
        <v>86.793000000000006</v>
      </c>
      <c r="I26" s="232">
        <v>20.100000000000001</v>
      </c>
      <c r="J26" s="232">
        <v>200.5</v>
      </c>
      <c r="K26" s="232">
        <v>234.5</v>
      </c>
      <c r="L26" s="232">
        <v>1.012</v>
      </c>
      <c r="M26" s="232">
        <v>80.680999999999997</v>
      </c>
      <c r="N26" s="232">
        <v>88.322000000000003</v>
      </c>
      <c r="O26" s="232">
        <v>80.814999999999998</v>
      </c>
      <c r="P26" s="232">
        <v>17.600000000000001</v>
      </c>
      <c r="Q26" s="232">
        <v>23.9</v>
      </c>
      <c r="R26" s="232">
        <v>19.3</v>
      </c>
      <c r="S26" s="232">
        <v>4.8499999999999996</v>
      </c>
      <c r="T26" s="16">
        <v>11</v>
      </c>
      <c r="U26" s="23">
        <f t="shared" si="1"/>
        <v>4813</v>
      </c>
      <c r="V26" s="16"/>
      <c r="W26" s="86"/>
      <c r="X26" s="86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873584</v>
      </c>
      <c r="E27" s="232">
        <v>697495</v>
      </c>
      <c r="F27" s="232">
        <v>7.0990060000000001</v>
      </c>
      <c r="G27" s="232">
        <v>0</v>
      </c>
      <c r="H27" s="232">
        <v>86.838999999999999</v>
      </c>
      <c r="I27" s="232">
        <v>19.7</v>
      </c>
      <c r="J27" s="232">
        <v>205.6</v>
      </c>
      <c r="K27" s="232">
        <v>282.2</v>
      </c>
      <c r="L27" s="232">
        <v>1.0130999999999999</v>
      </c>
      <c r="M27" s="232">
        <v>83.707999999999998</v>
      </c>
      <c r="N27" s="232">
        <v>89.465000000000003</v>
      </c>
      <c r="O27" s="232">
        <v>87.528999999999996</v>
      </c>
      <c r="P27" s="232">
        <v>17.600000000000001</v>
      </c>
      <c r="Q27" s="232">
        <v>24.3</v>
      </c>
      <c r="R27" s="232">
        <v>19.2</v>
      </c>
      <c r="S27" s="232">
        <v>4.8499999999999996</v>
      </c>
      <c r="T27" s="16">
        <v>10</v>
      </c>
      <c r="U27" s="23">
        <f t="shared" si="1"/>
        <v>4931</v>
      </c>
      <c r="V27" s="16"/>
      <c r="W27" s="86"/>
      <c r="X27" s="86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868653</v>
      </c>
      <c r="E28" s="232">
        <v>696794</v>
      </c>
      <c r="F28" s="232">
        <v>7.0503989999999996</v>
      </c>
      <c r="G28" s="232">
        <v>0</v>
      </c>
      <c r="H28" s="232">
        <v>84.573999999999998</v>
      </c>
      <c r="I28" s="232">
        <v>19.7</v>
      </c>
      <c r="J28" s="232">
        <v>209.2</v>
      </c>
      <c r="K28" s="232">
        <v>232.3</v>
      </c>
      <c r="L28" s="232">
        <v>1.0129999999999999</v>
      </c>
      <c r="M28" s="232">
        <v>78.685000000000002</v>
      </c>
      <c r="N28" s="232">
        <v>87.102999999999994</v>
      </c>
      <c r="O28" s="232">
        <v>86.867000000000004</v>
      </c>
      <c r="P28" s="232">
        <v>18</v>
      </c>
      <c r="Q28" s="232">
        <v>24.1</v>
      </c>
      <c r="R28" s="232">
        <v>19.2</v>
      </c>
      <c r="S28" s="232">
        <v>4.8499999999999996</v>
      </c>
      <c r="T28" s="16">
        <v>9</v>
      </c>
      <c r="U28" s="23">
        <f t="shared" si="1"/>
        <v>5022</v>
      </c>
      <c r="V28" s="16"/>
      <c r="W28" s="86"/>
      <c r="X28" s="86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863631</v>
      </c>
      <c r="E29" s="232">
        <v>696063</v>
      </c>
      <c r="F29" s="232">
        <v>6.5332679999999996</v>
      </c>
      <c r="G29" s="232">
        <v>0</v>
      </c>
      <c r="H29" s="232">
        <v>81.378</v>
      </c>
      <c r="I29" s="232">
        <v>19.2</v>
      </c>
      <c r="J29" s="232">
        <v>211.3</v>
      </c>
      <c r="K29" s="232">
        <v>239.9</v>
      </c>
      <c r="L29" s="232">
        <v>1.0118</v>
      </c>
      <c r="M29" s="232">
        <v>79.204999999999998</v>
      </c>
      <c r="N29" s="232">
        <v>84.867999999999995</v>
      </c>
      <c r="O29" s="232">
        <v>79.783000000000001</v>
      </c>
      <c r="P29" s="232">
        <v>17.2</v>
      </c>
      <c r="Q29" s="232">
        <v>21.7</v>
      </c>
      <c r="R29" s="232">
        <v>19.399999999999999</v>
      </c>
      <c r="S29" s="232">
        <v>4.8499999999999996</v>
      </c>
      <c r="T29" s="16">
        <v>8</v>
      </c>
      <c r="U29" s="23">
        <f t="shared" si="1"/>
        <v>5081</v>
      </c>
      <c r="V29" s="16"/>
      <c r="W29" s="86"/>
      <c r="X29" s="86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858550</v>
      </c>
      <c r="E30">
        <v>695300</v>
      </c>
      <c r="F30">
        <v>6.5408249999999999</v>
      </c>
      <c r="G30">
        <v>0</v>
      </c>
      <c r="H30">
        <v>81.150000000000006</v>
      </c>
      <c r="I30">
        <v>20.100000000000001</v>
      </c>
      <c r="J30">
        <v>202</v>
      </c>
      <c r="K30">
        <v>224.3</v>
      </c>
      <c r="L30">
        <v>1.0119</v>
      </c>
      <c r="M30">
        <v>78.491</v>
      </c>
      <c r="N30">
        <v>84.322999999999993</v>
      </c>
      <c r="O30">
        <v>79.843999999999994</v>
      </c>
      <c r="P30">
        <v>18.5</v>
      </c>
      <c r="Q30">
        <v>23.1</v>
      </c>
      <c r="R30">
        <v>19.3</v>
      </c>
      <c r="S30">
        <v>4.84</v>
      </c>
      <c r="T30" s="22">
        <v>7</v>
      </c>
      <c r="U30" s="23">
        <f t="shared" si="1"/>
        <v>4848</v>
      </c>
      <c r="V30" s="24">
        <v>8</v>
      </c>
      <c r="W30" s="86"/>
      <c r="X30" s="86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853702</v>
      </c>
      <c r="E31">
        <v>694567</v>
      </c>
      <c r="F31">
        <v>6.5238690000000004</v>
      </c>
      <c r="G31">
        <v>0</v>
      </c>
      <c r="H31">
        <v>81.061999999999998</v>
      </c>
      <c r="I31">
        <v>20.2</v>
      </c>
      <c r="J31">
        <v>202.3</v>
      </c>
      <c r="K31">
        <v>219.6</v>
      </c>
      <c r="L31">
        <v>1.0118</v>
      </c>
      <c r="M31">
        <v>78.376000000000005</v>
      </c>
      <c r="N31">
        <v>83.662000000000006</v>
      </c>
      <c r="O31">
        <v>79.682000000000002</v>
      </c>
      <c r="P31">
        <v>18.5</v>
      </c>
      <c r="Q31">
        <v>23.3</v>
      </c>
      <c r="R31">
        <v>19.5</v>
      </c>
      <c r="S31">
        <v>4.8499999999999996</v>
      </c>
      <c r="T31" s="16">
        <v>6</v>
      </c>
      <c r="U31" s="23">
        <f t="shared" si="1"/>
        <v>4855</v>
      </c>
      <c r="V31" s="5"/>
      <c r="W31" s="86"/>
      <c r="X31" s="86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848847</v>
      </c>
      <c r="E32">
        <v>693832</v>
      </c>
      <c r="F32">
        <v>6.5567630000000001</v>
      </c>
      <c r="G32">
        <v>0</v>
      </c>
      <c r="H32">
        <v>81.356999999999999</v>
      </c>
      <c r="I32">
        <v>19.600000000000001</v>
      </c>
      <c r="J32">
        <v>222.6</v>
      </c>
      <c r="K32">
        <v>314.8</v>
      </c>
      <c r="L32">
        <v>1.0119</v>
      </c>
      <c r="M32">
        <v>79.075000000000003</v>
      </c>
      <c r="N32">
        <v>84.325000000000003</v>
      </c>
      <c r="O32">
        <v>80.02</v>
      </c>
      <c r="P32">
        <v>18.3</v>
      </c>
      <c r="Q32">
        <v>21.9</v>
      </c>
      <c r="R32">
        <v>19.100000000000001</v>
      </c>
      <c r="S32">
        <v>4.8499999999999996</v>
      </c>
      <c r="T32" s="16">
        <v>5</v>
      </c>
      <c r="U32" s="23">
        <f t="shared" si="1"/>
        <v>5342</v>
      </c>
      <c r="V32" s="5"/>
      <c r="W32" s="86"/>
      <c r="X32" s="86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843505</v>
      </c>
      <c r="E33">
        <v>693027</v>
      </c>
      <c r="F33">
        <v>6.5679080000000001</v>
      </c>
      <c r="G33">
        <v>0</v>
      </c>
      <c r="H33">
        <v>85.159000000000006</v>
      </c>
      <c r="I33">
        <v>15.2</v>
      </c>
      <c r="J33">
        <v>15.5</v>
      </c>
      <c r="K33">
        <v>316.3</v>
      </c>
      <c r="L33">
        <v>1.0119</v>
      </c>
      <c r="M33">
        <v>79.543999999999997</v>
      </c>
      <c r="N33">
        <v>86.866</v>
      </c>
      <c r="O33">
        <v>80.372</v>
      </c>
      <c r="P33">
        <v>6.5</v>
      </c>
      <c r="Q33">
        <v>24.6</v>
      </c>
      <c r="R33">
        <v>19.7</v>
      </c>
      <c r="S33">
        <v>4.8499999999999996</v>
      </c>
      <c r="T33" s="16">
        <v>4</v>
      </c>
      <c r="U33" s="23">
        <f t="shared" si="1"/>
        <v>374</v>
      </c>
      <c r="V33" s="5"/>
      <c r="W33" s="86"/>
      <c r="X33" s="86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843131</v>
      </c>
      <c r="E34">
        <v>692971</v>
      </c>
      <c r="F34">
        <v>7.2155610000000001</v>
      </c>
      <c r="G34">
        <v>0</v>
      </c>
      <c r="H34">
        <v>85.611999999999995</v>
      </c>
      <c r="I34">
        <v>16.2</v>
      </c>
      <c r="J34">
        <v>0</v>
      </c>
      <c r="K34">
        <v>0</v>
      </c>
      <c r="L34">
        <v>1.0145</v>
      </c>
      <c r="M34">
        <v>83.697000000000003</v>
      </c>
      <c r="N34">
        <v>87.888000000000005</v>
      </c>
      <c r="O34">
        <v>86.091999999999999</v>
      </c>
      <c r="P34">
        <v>8.9</v>
      </c>
      <c r="Q34">
        <v>23.5</v>
      </c>
      <c r="R34">
        <v>10.7</v>
      </c>
      <c r="S34">
        <v>4.8600000000000003</v>
      </c>
      <c r="T34" s="16">
        <v>3</v>
      </c>
      <c r="U34" s="23">
        <f t="shared" si="1"/>
        <v>0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843131</v>
      </c>
      <c r="E35">
        <v>692971</v>
      </c>
      <c r="F35">
        <v>7.2242730000000002</v>
      </c>
      <c r="G35">
        <v>0</v>
      </c>
      <c r="H35">
        <v>86.403000000000006</v>
      </c>
      <c r="I35">
        <v>17.7</v>
      </c>
      <c r="J35">
        <v>0</v>
      </c>
      <c r="K35">
        <v>0</v>
      </c>
      <c r="L35">
        <v>1.0145999999999999</v>
      </c>
      <c r="M35">
        <v>84.701999999999998</v>
      </c>
      <c r="N35">
        <v>88.087000000000003</v>
      </c>
      <c r="O35">
        <v>85.950999999999993</v>
      </c>
      <c r="P35">
        <v>8.6999999999999993</v>
      </c>
      <c r="Q35">
        <v>29.7</v>
      </c>
      <c r="R35">
        <v>10</v>
      </c>
      <c r="S35">
        <v>4.8600000000000003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843131</v>
      </c>
      <c r="E36">
        <v>692971</v>
      </c>
      <c r="F36">
        <v>7.2242810000000004</v>
      </c>
      <c r="G36">
        <v>0</v>
      </c>
      <c r="H36">
        <v>87.643000000000001</v>
      </c>
      <c r="I36">
        <v>17.5</v>
      </c>
      <c r="J36">
        <v>0</v>
      </c>
      <c r="K36">
        <v>0</v>
      </c>
      <c r="L36">
        <v>1.0145</v>
      </c>
      <c r="M36">
        <v>85.331999999999994</v>
      </c>
      <c r="N36">
        <v>88.478999999999999</v>
      </c>
      <c r="O36">
        <v>86.135999999999996</v>
      </c>
      <c r="P36">
        <v>8</v>
      </c>
      <c r="Q36">
        <v>28.5</v>
      </c>
      <c r="R36">
        <v>10.5</v>
      </c>
      <c r="S36">
        <v>4.8600000000000003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843131</v>
      </c>
      <c r="E37">
        <v>692971</v>
      </c>
      <c r="F37">
        <v>7.443746</v>
      </c>
      <c r="G37">
        <v>0</v>
      </c>
      <c r="H37">
        <v>88.158000000000001</v>
      </c>
      <c r="I37">
        <v>16.7</v>
      </c>
      <c r="J37">
        <v>40.1</v>
      </c>
      <c r="K37">
        <v>240.6</v>
      </c>
      <c r="L37">
        <v>1.0155000000000001</v>
      </c>
      <c r="M37">
        <v>86.343999999999994</v>
      </c>
      <c r="N37">
        <v>89.236000000000004</v>
      </c>
      <c r="O37">
        <v>88.126999999999995</v>
      </c>
      <c r="P37">
        <v>5.3</v>
      </c>
      <c r="Q37">
        <v>30.9</v>
      </c>
      <c r="R37">
        <v>8</v>
      </c>
      <c r="S37">
        <v>4.8600000000000003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202237</v>
      </c>
      <c r="T6" s="22">
        <v>31</v>
      </c>
      <c r="U6" s="23">
        <f>D6-D7</f>
        <v>260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201977</v>
      </c>
      <c r="T7" s="22">
        <v>30</v>
      </c>
      <c r="U7" s="23">
        <f>D7-D8</f>
        <v>286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201691</v>
      </c>
      <c r="E8" s="232">
        <v>149960</v>
      </c>
      <c r="F8" s="232">
        <v>4.1671009999999997</v>
      </c>
      <c r="G8" s="232">
        <v>2</v>
      </c>
      <c r="H8" s="232">
        <v>45.244999999999997</v>
      </c>
      <c r="I8" s="232">
        <v>16.399999999999999</v>
      </c>
      <c r="J8" s="232">
        <v>12.6</v>
      </c>
      <c r="K8" s="232">
        <v>17.5</v>
      </c>
      <c r="L8" s="232">
        <v>1.0065999999999999</v>
      </c>
      <c r="M8" s="232">
        <v>44.741</v>
      </c>
      <c r="N8" s="232">
        <v>45.762</v>
      </c>
      <c r="O8" s="232">
        <v>45.08</v>
      </c>
      <c r="P8" s="232">
        <v>7.2</v>
      </c>
      <c r="Q8" s="232">
        <v>26.4</v>
      </c>
      <c r="R8" s="232">
        <v>10.4</v>
      </c>
      <c r="S8" s="232">
        <v>4.71</v>
      </c>
      <c r="T8" s="16">
        <v>29</v>
      </c>
      <c r="U8" s="23">
        <f>D8-D9</f>
        <v>303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201388</v>
      </c>
      <c r="E9" s="232">
        <v>149886</v>
      </c>
      <c r="F9" s="232">
        <v>4.1368150000000004</v>
      </c>
      <c r="G9" s="232">
        <v>2</v>
      </c>
      <c r="H9" s="232">
        <v>45.22</v>
      </c>
      <c r="I9" s="232">
        <v>17.100000000000001</v>
      </c>
      <c r="J9" s="232">
        <v>12.5</v>
      </c>
      <c r="K9" s="232">
        <v>18.8</v>
      </c>
      <c r="L9" s="232">
        <v>1.0065</v>
      </c>
      <c r="M9" s="232">
        <v>44.79</v>
      </c>
      <c r="N9" s="232">
        <v>45.704999999999998</v>
      </c>
      <c r="O9" s="232">
        <v>45.014000000000003</v>
      </c>
      <c r="P9" s="232">
        <v>8.5</v>
      </c>
      <c r="Q9" s="232">
        <v>28.4</v>
      </c>
      <c r="R9" s="232">
        <v>12.1</v>
      </c>
      <c r="S9" s="232">
        <v>4.71</v>
      </c>
      <c r="T9" s="22">
        <v>28</v>
      </c>
      <c r="U9" s="23">
        <f t="shared" ref="U9:U36" si="1">D9-D10</f>
        <v>300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201088</v>
      </c>
      <c r="E10" s="232">
        <v>149812</v>
      </c>
      <c r="F10" s="232">
        <v>4.1469560000000003</v>
      </c>
      <c r="G10" s="232">
        <v>2</v>
      </c>
      <c r="H10" s="232">
        <v>45.246000000000002</v>
      </c>
      <c r="I10" s="232">
        <v>17</v>
      </c>
      <c r="J10" s="232">
        <v>11.8</v>
      </c>
      <c r="K10" s="232">
        <v>16.8</v>
      </c>
      <c r="L10" s="232">
        <v>1.0065</v>
      </c>
      <c r="M10" s="232">
        <v>44.695</v>
      </c>
      <c r="N10" s="232">
        <v>45.656999999999996</v>
      </c>
      <c r="O10" s="232">
        <v>45.21</v>
      </c>
      <c r="P10" s="232">
        <v>8.1</v>
      </c>
      <c r="Q10" s="232">
        <v>28.1</v>
      </c>
      <c r="R10" s="232">
        <v>12.4</v>
      </c>
      <c r="S10" s="232">
        <v>4.71</v>
      </c>
      <c r="T10" s="16">
        <v>27</v>
      </c>
      <c r="U10" s="23">
        <f t="shared" si="1"/>
        <v>282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200806</v>
      </c>
      <c r="E11" s="232">
        <v>149743</v>
      </c>
      <c r="F11" s="232">
        <v>4.1395989999999996</v>
      </c>
      <c r="G11" s="232">
        <v>2</v>
      </c>
      <c r="H11" s="232">
        <v>45.302</v>
      </c>
      <c r="I11" s="232">
        <v>15</v>
      </c>
      <c r="J11" s="232">
        <v>12.2</v>
      </c>
      <c r="K11" s="232">
        <v>17.5</v>
      </c>
      <c r="L11" s="232">
        <v>1.0065</v>
      </c>
      <c r="M11" s="232">
        <v>44.823999999999998</v>
      </c>
      <c r="N11" s="232">
        <v>45.712000000000003</v>
      </c>
      <c r="O11" s="232">
        <v>45.006999999999998</v>
      </c>
      <c r="P11" s="232">
        <v>8.3000000000000007</v>
      </c>
      <c r="Q11" s="232">
        <v>24.3</v>
      </c>
      <c r="R11" s="232">
        <v>11.9</v>
      </c>
      <c r="S11" s="232">
        <v>4.6900000000000004</v>
      </c>
      <c r="T11" s="16">
        <v>26</v>
      </c>
      <c r="U11" s="23">
        <f t="shared" si="1"/>
        <v>293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200513</v>
      </c>
      <c r="E12" s="232">
        <v>149672</v>
      </c>
      <c r="F12" s="232">
        <v>4.1403420000000004</v>
      </c>
      <c r="G12" s="232">
        <v>2</v>
      </c>
      <c r="H12" s="232">
        <v>45.476999999999997</v>
      </c>
      <c r="I12" s="232">
        <v>15.7</v>
      </c>
      <c r="J12" s="232">
        <v>10.6</v>
      </c>
      <c r="K12" s="232">
        <v>16.5</v>
      </c>
      <c r="L12" s="232">
        <v>1.0065</v>
      </c>
      <c r="M12" s="232">
        <v>45.027000000000001</v>
      </c>
      <c r="N12" s="232">
        <v>45.738</v>
      </c>
      <c r="O12" s="232">
        <v>45.075000000000003</v>
      </c>
      <c r="P12" s="232">
        <v>10.1</v>
      </c>
      <c r="Q12" s="232">
        <v>21.4</v>
      </c>
      <c r="R12" s="232">
        <v>12.2</v>
      </c>
      <c r="S12" s="232">
        <v>4.7</v>
      </c>
      <c r="T12" s="16">
        <v>25</v>
      </c>
      <c r="U12" s="23">
        <f t="shared" si="1"/>
        <v>255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200258</v>
      </c>
      <c r="E13" s="232">
        <v>149610</v>
      </c>
      <c r="F13" s="232">
        <v>4.181381</v>
      </c>
      <c r="G13" s="232">
        <v>2</v>
      </c>
      <c r="H13" s="232">
        <v>45.496000000000002</v>
      </c>
      <c r="I13" s="232">
        <v>15.6</v>
      </c>
      <c r="J13" s="232">
        <v>10.7</v>
      </c>
      <c r="K13" s="232">
        <v>16.8</v>
      </c>
      <c r="L13" s="232">
        <v>1.0065999999999999</v>
      </c>
      <c r="M13" s="232">
        <v>45.058999999999997</v>
      </c>
      <c r="N13" s="232">
        <v>45.798000000000002</v>
      </c>
      <c r="O13" s="232">
        <v>45.414000000000001</v>
      </c>
      <c r="P13" s="232">
        <v>9.1</v>
      </c>
      <c r="Q13" s="232">
        <v>26.1</v>
      </c>
      <c r="R13" s="232">
        <v>11.1</v>
      </c>
      <c r="S13" s="232">
        <v>4.7</v>
      </c>
      <c r="T13" s="16">
        <v>24</v>
      </c>
      <c r="U13" s="23">
        <f t="shared" si="1"/>
        <v>256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200002</v>
      </c>
      <c r="E14" s="232">
        <v>149548</v>
      </c>
      <c r="F14" s="232">
        <v>4.1659620000000004</v>
      </c>
      <c r="G14" s="232">
        <v>2</v>
      </c>
      <c r="H14" s="232">
        <v>45.335999999999999</v>
      </c>
      <c r="I14" s="232">
        <v>16.399999999999999</v>
      </c>
      <c r="J14" s="232">
        <v>12</v>
      </c>
      <c r="K14" s="232">
        <v>16.7</v>
      </c>
      <c r="L14" s="232">
        <v>1.0065999999999999</v>
      </c>
      <c r="M14" s="232">
        <v>44.898000000000003</v>
      </c>
      <c r="N14" s="232">
        <v>45.829000000000001</v>
      </c>
      <c r="O14" s="232">
        <v>45.164000000000001</v>
      </c>
      <c r="P14" s="232">
        <v>8.6</v>
      </c>
      <c r="Q14" s="232">
        <v>24.6</v>
      </c>
      <c r="R14" s="232">
        <v>10.9</v>
      </c>
      <c r="S14" s="232">
        <v>4.7</v>
      </c>
      <c r="T14" s="16">
        <v>23</v>
      </c>
      <c r="U14" s="23">
        <f t="shared" si="1"/>
        <v>289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199713</v>
      </c>
      <c r="E15" s="232">
        <v>149477</v>
      </c>
      <c r="F15" s="232">
        <v>4.1145829999999997</v>
      </c>
      <c r="G15" s="232">
        <v>2</v>
      </c>
      <c r="H15" s="232">
        <v>45.265000000000001</v>
      </c>
      <c r="I15" s="232">
        <v>17.2</v>
      </c>
      <c r="J15" s="232">
        <v>12.1</v>
      </c>
      <c r="K15" s="232">
        <v>17.5</v>
      </c>
      <c r="L15" s="232">
        <v>1.0063</v>
      </c>
      <c r="M15" s="232">
        <v>44.811</v>
      </c>
      <c r="N15" s="232">
        <v>45.680999999999997</v>
      </c>
      <c r="O15" s="232">
        <v>45.097999999999999</v>
      </c>
      <c r="P15" s="232">
        <v>11.3</v>
      </c>
      <c r="Q15" s="232">
        <v>24.1</v>
      </c>
      <c r="R15" s="232">
        <v>14</v>
      </c>
      <c r="S15" s="232">
        <v>4.71</v>
      </c>
      <c r="T15" s="16">
        <v>22</v>
      </c>
      <c r="U15" s="23">
        <f t="shared" si="1"/>
        <v>291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199422</v>
      </c>
      <c r="E16" s="232">
        <v>149406</v>
      </c>
      <c r="F16" s="232">
        <v>4.106071</v>
      </c>
      <c r="G16" s="232">
        <v>2</v>
      </c>
      <c r="H16" s="232">
        <v>45.252000000000002</v>
      </c>
      <c r="I16" s="232">
        <v>17.399999999999999</v>
      </c>
      <c r="J16" s="232">
        <v>12.3</v>
      </c>
      <c r="K16" s="232">
        <v>17.899999999999999</v>
      </c>
      <c r="L16" s="232">
        <v>1.0062</v>
      </c>
      <c r="M16" s="232">
        <v>44.722999999999999</v>
      </c>
      <c r="N16" s="232">
        <v>45.67</v>
      </c>
      <c r="O16" s="232">
        <v>45.052</v>
      </c>
      <c r="P16" s="232">
        <v>11.2</v>
      </c>
      <c r="Q16" s="232">
        <v>25.1</v>
      </c>
      <c r="R16" s="232">
        <v>14.4</v>
      </c>
      <c r="S16" s="232">
        <v>4.71</v>
      </c>
      <c r="T16" s="22">
        <v>21</v>
      </c>
      <c r="U16" s="23">
        <f t="shared" si="1"/>
        <v>295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199127</v>
      </c>
      <c r="E17" s="232">
        <v>149333</v>
      </c>
      <c r="F17" s="232">
        <v>4.096495</v>
      </c>
      <c r="G17" s="232">
        <v>2</v>
      </c>
      <c r="H17" s="232">
        <v>45.276000000000003</v>
      </c>
      <c r="I17" s="232">
        <v>17.5</v>
      </c>
      <c r="J17" s="232">
        <v>12.1</v>
      </c>
      <c r="K17" s="232">
        <v>20.3</v>
      </c>
      <c r="L17" s="232">
        <v>1.0062</v>
      </c>
      <c r="M17" s="232">
        <v>44.71</v>
      </c>
      <c r="N17" s="232">
        <v>45.712000000000003</v>
      </c>
      <c r="O17" s="232">
        <v>44.835999999999999</v>
      </c>
      <c r="P17" s="232">
        <v>10.199999999999999</v>
      </c>
      <c r="Q17" s="232">
        <v>26.7</v>
      </c>
      <c r="R17" s="232">
        <v>13.9</v>
      </c>
      <c r="S17" s="232">
        <v>4.71</v>
      </c>
      <c r="T17" s="16">
        <v>20</v>
      </c>
      <c r="U17" s="23">
        <f t="shared" si="1"/>
        <v>290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198837</v>
      </c>
      <c r="E18" s="232">
        <v>149262</v>
      </c>
      <c r="F18" s="232">
        <v>4.1308540000000002</v>
      </c>
      <c r="G18" s="232">
        <v>2</v>
      </c>
      <c r="H18" s="232">
        <v>45.262</v>
      </c>
      <c r="I18" s="232">
        <v>16.8</v>
      </c>
      <c r="J18" s="232">
        <v>12.3</v>
      </c>
      <c r="K18" s="232">
        <v>18.2</v>
      </c>
      <c r="L18" s="232">
        <v>1.0064</v>
      </c>
      <c r="M18" s="232">
        <v>44.73</v>
      </c>
      <c r="N18" s="232">
        <v>45.783000000000001</v>
      </c>
      <c r="O18" s="232">
        <v>45.08</v>
      </c>
      <c r="P18" s="232">
        <v>9.1</v>
      </c>
      <c r="Q18" s="232">
        <v>27.1</v>
      </c>
      <c r="R18" s="232">
        <v>12.8</v>
      </c>
      <c r="S18" s="232">
        <v>4.7</v>
      </c>
      <c r="T18" s="16">
        <v>19</v>
      </c>
      <c r="U18" s="23">
        <f t="shared" si="1"/>
        <v>295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198542</v>
      </c>
      <c r="E19" s="232">
        <v>149189</v>
      </c>
      <c r="F19" s="232">
        <v>4.1622469999999998</v>
      </c>
      <c r="G19" s="232">
        <v>2</v>
      </c>
      <c r="H19" s="232">
        <v>45.48</v>
      </c>
      <c r="I19" s="232">
        <v>15</v>
      </c>
      <c r="J19" s="232">
        <v>11</v>
      </c>
      <c r="K19" s="232">
        <v>16.3</v>
      </c>
      <c r="L19" s="232">
        <v>1.0065999999999999</v>
      </c>
      <c r="M19" s="232">
        <v>44.975000000000001</v>
      </c>
      <c r="N19" s="232">
        <v>45.823999999999998</v>
      </c>
      <c r="O19" s="232">
        <v>45.158000000000001</v>
      </c>
      <c r="P19" s="232">
        <v>7.9</v>
      </c>
      <c r="Q19" s="232">
        <v>24.6</v>
      </c>
      <c r="R19" s="232">
        <v>11.1</v>
      </c>
      <c r="S19" s="232">
        <v>4.6900000000000004</v>
      </c>
      <c r="T19" s="16">
        <v>18</v>
      </c>
      <c r="U19" s="23">
        <f t="shared" si="1"/>
        <v>264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198278</v>
      </c>
      <c r="E20" s="232">
        <v>149126</v>
      </c>
      <c r="F20" s="232">
        <v>4.1526129999999997</v>
      </c>
      <c r="G20" s="232">
        <v>2</v>
      </c>
      <c r="H20" s="232">
        <v>45.725999999999999</v>
      </c>
      <c r="I20" s="232">
        <v>18.3</v>
      </c>
      <c r="J20" s="232">
        <v>8.1999999999999993</v>
      </c>
      <c r="K20" s="232">
        <v>15.6</v>
      </c>
      <c r="L20" s="232">
        <v>1.0064</v>
      </c>
      <c r="M20" s="232">
        <v>44.994999999999997</v>
      </c>
      <c r="N20" s="232">
        <v>46.773000000000003</v>
      </c>
      <c r="O20" s="232">
        <v>45.381999999999998</v>
      </c>
      <c r="P20" s="232">
        <v>10.6</v>
      </c>
      <c r="Q20" s="232">
        <v>28.5</v>
      </c>
      <c r="R20" s="232">
        <v>12.8</v>
      </c>
      <c r="S20" s="232">
        <v>4.7</v>
      </c>
      <c r="T20" s="16">
        <v>17</v>
      </c>
      <c r="U20" s="23">
        <f t="shared" si="1"/>
        <v>197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198081</v>
      </c>
      <c r="E21" s="232">
        <v>149078</v>
      </c>
      <c r="F21" s="232">
        <v>4.1381870000000003</v>
      </c>
      <c r="G21" s="232">
        <v>2</v>
      </c>
      <c r="H21" s="232">
        <v>45.304000000000002</v>
      </c>
      <c r="I21" s="232">
        <v>17.100000000000001</v>
      </c>
      <c r="J21" s="232">
        <v>12</v>
      </c>
      <c r="K21" s="232">
        <v>16.3</v>
      </c>
      <c r="L21" s="232">
        <v>1.0064</v>
      </c>
      <c r="M21" s="232">
        <v>44.847000000000001</v>
      </c>
      <c r="N21" s="232">
        <v>45.732999999999997</v>
      </c>
      <c r="O21" s="232">
        <v>45.328000000000003</v>
      </c>
      <c r="P21" s="232">
        <v>10</v>
      </c>
      <c r="Q21" s="232">
        <v>27.6</v>
      </c>
      <c r="R21" s="232">
        <v>13.5</v>
      </c>
      <c r="S21" s="232">
        <v>4.7</v>
      </c>
      <c r="T21" s="16">
        <v>16</v>
      </c>
      <c r="U21" s="23">
        <f t="shared" si="1"/>
        <v>288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197793</v>
      </c>
      <c r="E22" s="232">
        <v>149007</v>
      </c>
      <c r="F22" s="232">
        <v>4.1891429999999996</v>
      </c>
      <c r="G22" s="232">
        <v>2</v>
      </c>
      <c r="H22" s="232">
        <v>46.09</v>
      </c>
      <c r="I22" s="232">
        <v>16.8</v>
      </c>
      <c r="J22" s="232">
        <v>5</v>
      </c>
      <c r="K22" s="232">
        <v>17.399999999999999</v>
      </c>
      <c r="L22" s="232">
        <v>1.0066999999999999</v>
      </c>
      <c r="M22" s="232">
        <v>44.884</v>
      </c>
      <c r="N22" s="232">
        <v>47.125</v>
      </c>
      <c r="O22" s="232">
        <v>45.305999999999997</v>
      </c>
      <c r="P22" s="232">
        <v>5.4</v>
      </c>
      <c r="Q22" s="232">
        <v>30.2</v>
      </c>
      <c r="R22" s="232">
        <v>10</v>
      </c>
      <c r="S22" s="232">
        <v>4.6900000000000004</v>
      </c>
      <c r="T22" s="16">
        <v>15</v>
      </c>
      <c r="U22" s="23">
        <f t="shared" si="1"/>
        <v>120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197673</v>
      </c>
      <c r="E23" s="232">
        <v>148978</v>
      </c>
      <c r="F23" s="232">
        <v>4.1574859999999996</v>
      </c>
      <c r="G23" s="232">
        <v>2</v>
      </c>
      <c r="H23" s="232">
        <v>45.234000000000002</v>
      </c>
      <c r="I23" s="232">
        <v>14.9</v>
      </c>
      <c r="J23" s="232">
        <v>13.2</v>
      </c>
      <c r="K23" s="232">
        <v>17.100000000000001</v>
      </c>
      <c r="L23" s="232">
        <v>1.0065</v>
      </c>
      <c r="M23" s="232">
        <v>44.734000000000002</v>
      </c>
      <c r="N23" s="232">
        <v>45.74</v>
      </c>
      <c r="O23" s="232">
        <v>45.134</v>
      </c>
      <c r="P23" s="232">
        <v>8.8000000000000007</v>
      </c>
      <c r="Q23" s="232">
        <v>26</v>
      </c>
      <c r="R23" s="232">
        <v>11.3</v>
      </c>
      <c r="S23" s="232">
        <v>4.6900000000000004</v>
      </c>
      <c r="T23" s="22">
        <v>14</v>
      </c>
      <c r="U23" s="23">
        <f t="shared" si="1"/>
        <v>316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19" t="s">
        <v>210</v>
      </c>
      <c r="C24" s="219" t="s">
        <v>13</v>
      </c>
      <c r="D24" s="219">
        <v>197357</v>
      </c>
      <c r="E24" s="219">
        <v>148901</v>
      </c>
      <c r="F24" s="219">
        <v>4.1640499999999996</v>
      </c>
      <c r="G24" s="219">
        <v>2</v>
      </c>
      <c r="H24" s="219">
        <v>45.295999999999999</v>
      </c>
      <c r="I24" s="219">
        <v>14.7</v>
      </c>
      <c r="J24" s="219">
        <v>12.6</v>
      </c>
      <c r="K24" s="219">
        <v>16.399999999999999</v>
      </c>
      <c r="L24" s="219">
        <v>1.0065999999999999</v>
      </c>
      <c r="M24" s="219">
        <v>44.976999999999997</v>
      </c>
      <c r="N24" s="219">
        <v>45.738999999999997</v>
      </c>
      <c r="O24" s="219">
        <v>45.133000000000003</v>
      </c>
      <c r="P24" s="219">
        <v>9.3000000000000007</v>
      </c>
      <c r="Q24" s="219">
        <v>21.8</v>
      </c>
      <c r="R24" s="219">
        <v>10.9</v>
      </c>
      <c r="S24" s="219">
        <v>4.6900000000000004</v>
      </c>
      <c r="T24" s="16">
        <v>13</v>
      </c>
      <c r="U24" s="23">
        <f t="shared" si="1"/>
        <v>301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19" t="s">
        <v>211</v>
      </c>
      <c r="C25" s="219" t="s">
        <v>13</v>
      </c>
      <c r="D25" s="219">
        <v>197056</v>
      </c>
      <c r="E25" s="219">
        <v>148827</v>
      </c>
      <c r="F25" s="219">
        <v>4.1782919999999999</v>
      </c>
      <c r="G25" s="219">
        <v>2</v>
      </c>
      <c r="H25" s="219">
        <v>45.329000000000001</v>
      </c>
      <c r="I25" s="219">
        <v>16.100000000000001</v>
      </c>
      <c r="J25" s="219">
        <v>12.2</v>
      </c>
      <c r="K25" s="219">
        <v>17.8</v>
      </c>
      <c r="L25" s="219">
        <v>1.0065999999999999</v>
      </c>
      <c r="M25" s="219">
        <v>44.752000000000002</v>
      </c>
      <c r="N25" s="219">
        <v>45.843000000000004</v>
      </c>
      <c r="O25" s="219">
        <v>45.277000000000001</v>
      </c>
      <c r="P25" s="219">
        <v>8.1999999999999993</v>
      </c>
      <c r="Q25" s="219">
        <v>26.8</v>
      </c>
      <c r="R25" s="219">
        <v>10.6</v>
      </c>
      <c r="S25" s="219">
        <v>4.6900000000000004</v>
      </c>
      <c r="T25" s="16">
        <v>12</v>
      </c>
      <c r="U25" s="23">
        <f t="shared" si="1"/>
        <v>293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19" t="s">
        <v>212</v>
      </c>
      <c r="C26" s="219" t="s">
        <v>13</v>
      </c>
      <c r="D26" s="219">
        <v>196763</v>
      </c>
      <c r="E26" s="219">
        <v>148756</v>
      </c>
      <c r="F26" s="219">
        <v>4.1465420000000002</v>
      </c>
      <c r="G26" s="219">
        <v>2</v>
      </c>
      <c r="H26" s="219">
        <v>45.500999999999998</v>
      </c>
      <c r="I26" s="219">
        <v>15.8</v>
      </c>
      <c r="J26" s="219">
        <v>10.5</v>
      </c>
      <c r="K26" s="219">
        <v>18.2</v>
      </c>
      <c r="L26" s="219">
        <v>1.0065</v>
      </c>
      <c r="M26" s="219">
        <v>44.869</v>
      </c>
      <c r="N26" s="219">
        <v>45.857999999999997</v>
      </c>
      <c r="O26" s="219">
        <v>45.015999999999998</v>
      </c>
      <c r="P26" s="219">
        <v>7.4</v>
      </c>
      <c r="Q26" s="219">
        <v>26.9</v>
      </c>
      <c r="R26" s="219">
        <v>11.5</v>
      </c>
      <c r="S26" s="219">
        <v>4.6900000000000004</v>
      </c>
      <c r="T26" s="16">
        <v>11</v>
      </c>
      <c r="U26" s="23">
        <f t="shared" si="1"/>
        <v>253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19" t="s">
        <v>213</v>
      </c>
      <c r="C27" s="219" t="s">
        <v>13</v>
      </c>
      <c r="D27" s="219">
        <v>196510</v>
      </c>
      <c r="E27" s="219">
        <v>148695</v>
      </c>
      <c r="F27" s="219">
        <v>4.2135300000000004</v>
      </c>
      <c r="G27" s="219">
        <v>2</v>
      </c>
      <c r="H27" s="219">
        <v>45.558</v>
      </c>
      <c r="I27" s="219">
        <v>14.5</v>
      </c>
      <c r="J27" s="219">
        <v>10.3</v>
      </c>
      <c r="K27" s="219">
        <v>14.5</v>
      </c>
      <c r="L27" s="219">
        <v>1.0067999999999999</v>
      </c>
      <c r="M27" s="219">
        <v>45.104999999999997</v>
      </c>
      <c r="N27" s="219">
        <v>45.883000000000003</v>
      </c>
      <c r="O27" s="219">
        <v>45.534999999999997</v>
      </c>
      <c r="P27" s="219">
        <v>7.8</v>
      </c>
      <c r="Q27" s="219">
        <v>24.7</v>
      </c>
      <c r="R27" s="219">
        <v>9.6</v>
      </c>
      <c r="S27" s="219">
        <v>4.68</v>
      </c>
      <c r="T27" s="16">
        <v>10</v>
      </c>
      <c r="U27" s="23">
        <f t="shared" si="1"/>
        <v>246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19" t="s">
        <v>214</v>
      </c>
      <c r="C28" s="219" t="s">
        <v>13</v>
      </c>
      <c r="D28" s="219">
        <v>196264</v>
      </c>
      <c r="E28" s="219">
        <v>148635</v>
      </c>
      <c r="F28" s="219">
        <v>4.1977729999999998</v>
      </c>
      <c r="G28" s="219">
        <v>2</v>
      </c>
      <c r="H28" s="219">
        <v>45.38</v>
      </c>
      <c r="I28" s="219">
        <v>14.2</v>
      </c>
      <c r="J28" s="219">
        <v>11.9</v>
      </c>
      <c r="K28" s="219">
        <v>15.6</v>
      </c>
      <c r="L28" s="219">
        <v>1.0066999999999999</v>
      </c>
      <c r="M28" s="219">
        <v>44.948999999999998</v>
      </c>
      <c r="N28" s="219">
        <v>45.808</v>
      </c>
      <c r="O28" s="219">
        <v>45.481999999999999</v>
      </c>
      <c r="P28" s="219">
        <v>8.1999999999999993</v>
      </c>
      <c r="Q28" s="219">
        <v>24.4</v>
      </c>
      <c r="R28" s="219">
        <v>10.3</v>
      </c>
      <c r="S28" s="219">
        <v>4.6900000000000004</v>
      </c>
      <c r="T28" s="16">
        <v>9</v>
      </c>
      <c r="U28" s="23">
        <f t="shared" si="1"/>
        <v>284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19" t="s">
        <v>215</v>
      </c>
      <c r="C29" s="219" t="s">
        <v>13</v>
      </c>
      <c r="D29" s="219">
        <v>195980</v>
      </c>
      <c r="E29" s="219">
        <v>148566</v>
      </c>
      <c r="F29" s="219">
        <v>4.1768020000000003</v>
      </c>
      <c r="G29" s="219">
        <v>2</v>
      </c>
      <c r="H29" s="219">
        <v>45.335000000000001</v>
      </c>
      <c r="I29" s="219">
        <v>12.4</v>
      </c>
      <c r="J29" s="219">
        <v>12.1</v>
      </c>
      <c r="K29" s="219">
        <v>16.5</v>
      </c>
      <c r="L29" s="219">
        <v>1.0065999999999999</v>
      </c>
      <c r="M29" s="219">
        <v>44.853999999999999</v>
      </c>
      <c r="N29" s="219">
        <v>45.779000000000003</v>
      </c>
      <c r="O29" s="219">
        <v>45.329000000000001</v>
      </c>
      <c r="P29" s="219">
        <v>6.9</v>
      </c>
      <c r="Q29" s="219">
        <v>19</v>
      </c>
      <c r="R29" s="219">
        <v>11</v>
      </c>
      <c r="S29" s="219">
        <v>4.68</v>
      </c>
      <c r="T29" s="16">
        <v>8</v>
      </c>
      <c r="U29" s="23">
        <f t="shared" si="1"/>
        <v>292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195688</v>
      </c>
      <c r="E30">
        <v>148496</v>
      </c>
      <c r="F30">
        <v>4.14269</v>
      </c>
      <c r="G30">
        <v>2</v>
      </c>
      <c r="H30">
        <v>45.247999999999998</v>
      </c>
      <c r="I30">
        <v>14.9</v>
      </c>
      <c r="J30">
        <v>12.2</v>
      </c>
      <c r="K30">
        <v>17.100000000000001</v>
      </c>
      <c r="L30">
        <v>1.0065</v>
      </c>
      <c r="M30">
        <v>44.875</v>
      </c>
      <c r="N30">
        <v>45.651000000000003</v>
      </c>
      <c r="O30">
        <v>45</v>
      </c>
      <c r="P30">
        <v>10.6</v>
      </c>
      <c r="Q30">
        <v>21.6</v>
      </c>
      <c r="R30">
        <v>11.6</v>
      </c>
      <c r="S30">
        <v>4.7</v>
      </c>
      <c r="T30" s="22">
        <v>7</v>
      </c>
      <c r="U30" s="23">
        <f t="shared" si="1"/>
        <v>292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195396</v>
      </c>
      <c r="E31">
        <v>148425</v>
      </c>
      <c r="F31">
        <v>4.1373730000000002</v>
      </c>
      <c r="G31">
        <v>2</v>
      </c>
      <c r="H31">
        <v>45.26</v>
      </c>
      <c r="I31">
        <v>15.3</v>
      </c>
      <c r="J31">
        <v>11.7</v>
      </c>
      <c r="K31">
        <v>16</v>
      </c>
      <c r="L31">
        <v>1.0064</v>
      </c>
      <c r="M31">
        <v>44.878</v>
      </c>
      <c r="N31">
        <v>45.651000000000003</v>
      </c>
      <c r="O31">
        <v>45.155999999999999</v>
      </c>
      <c r="P31">
        <v>9.8000000000000007</v>
      </c>
      <c r="Q31">
        <v>22.5</v>
      </c>
      <c r="R31">
        <v>12.8</v>
      </c>
      <c r="S31">
        <v>4.7</v>
      </c>
      <c r="T31" s="16">
        <v>6</v>
      </c>
      <c r="U31" s="23">
        <f t="shared" si="1"/>
        <v>281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195115</v>
      </c>
      <c r="E32">
        <v>148356</v>
      </c>
      <c r="F32">
        <v>4.1620569999999999</v>
      </c>
      <c r="G32">
        <v>2</v>
      </c>
      <c r="H32">
        <v>45.356999999999999</v>
      </c>
      <c r="I32">
        <v>12.3</v>
      </c>
      <c r="J32">
        <v>11.7</v>
      </c>
      <c r="K32">
        <v>16.399999999999999</v>
      </c>
      <c r="L32">
        <v>1.0065999999999999</v>
      </c>
      <c r="M32">
        <v>44.945999999999998</v>
      </c>
      <c r="N32">
        <v>45.707999999999998</v>
      </c>
      <c r="O32">
        <v>45.168999999999997</v>
      </c>
      <c r="P32">
        <v>8.9</v>
      </c>
      <c r="Q32">
        <v>17.899999999999999</v>
      </c>
      <c r="R32">
        <v>11.2</v>
      </c>
      <c r="S32">
        <v>4.7</v>
      </c>
      <c r="T32" s="16">
        <v>5</v>
      </c>
      <c r="U32" s="23">
        <f t="shared" si="1"/>
        <v>281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194834</v>
      </c>
      <c r="E33">
        <v>148289</v>
      </c>
      <c r="F33">
        <v>4.1719879999999998</v>
      </c>
      <c r="G33">
        <v>2</v>
      </c>
      <c r="H33">
        <v>45.533000000000001</v>
      </c>
      <c r="I33">
        <v>13.6</v>
      </c>
      <c r="J33">
        <v>10.199999999999999</v>
      </c>
      <c r="K33">
        <v>15.5</v>
      </c>
      <c r="L33">
        <v>1.0065999999999999</v>
      </c>
      <c r="M33">
        <v>45.030999999999999</v>
      </c>
      <c r="N33">
        <v>45.808</v>
      </c>
      <c r="O33">
        <v>45.173000000000002</v>
      </c>
      <c r="P33">
        <v>8.3000000000000007</v>
      </c>
      <c r="Q33">
        <v>21.1</v>
      </c>
      <c r="R33">
        <v>10.5</v>
      </c>
      <c r="S33">
        <v>4.7</v>
      </c>
      <c r="T33" s="16">
        <v>4</v>
      </c>
      <c r="U33" s="23">
        <f t="shared" si="1"/>
        <v>244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194590</v>
      </c>
      <c r="E34">
        <v>148230</v>
      </c>
      <c r="F34">
        <v>4.1620970000000002</v>
      </c>
      <c r="G34">
        <v>2</v>
      </c>
      <c r="H34">
        <v>45.503</v>
      </c>
      <c r="I34">
        <v>15.8</v>
      </c>
      <c r="J34">
        <v>9.9</v>
      </c>
      <c r="K34">
        <v>12.6</v>
      </c>
      <c r="L34">
        <v>1.0065</v>
      </c>
      <c r="M34">
        <v>45.21</v>
      </c>
      <c r="N34">
        <v>45.750999999999998</v>
      </c>
      <c r="O34">
        <v>45.475999999999999</v>
      </c>
      <c r="P34">
        <v>11.3</v>
      </c>
      <c r="Q34">
        <v>20.3</v>
      </c>
      <c r="R34">
        <v>12.7</v>
      </c>
      <c r="S34">
        <v>4.71</v>
      </c>
      <c r="T34" s="16">
        <v>3</v>
      </c>
      <c r="U34" s="23">
        <f t="shared" si="1"/>
        <v>238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194352</v>
      </c>
      <c r="E35">
        <v>148172</v>
      </c>
      <c r="F35">
        <v>4.1602430000000004</v>
      </c>
      <c r="G35">
        <v>2</v>
      </c>
      <c r="H35">
        <v>45.499000000000002</v>
      </c>
      <c r="I35">
        <v>16.899999999999999</v>
      </c>
      <c r="J35">
        <v>10</v>
      </c>
      <c r="K35">
        <v>14.2</v>
      </c>
      <c r="L35">
        <v>1.0065</v>
      </c>
      <c r="M35">
        <v>45.167999999999999</v>
      </c>
      <c r="N35">
        <v>45.790999999999997</v>
      </c>
      <c r="O35">
        <v>45.418999999999997</v>
      </c>
      <c r="P35">
        <v>10.8</v>
      </c>
      <c r="Q35">
        <v>25</v>
      </c>
      <c r="R35">
        <v>12.5</v>
      </c>
      <c r="S35">
        <v>4.72</v>
      </c>
      <c r="T35" s="16">
        <v>2</v>
      </c>
      <c r="U35" s="23">
        <f t="shared" si="1"/>
        <v>240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194112</v>
      </c>
      <c r="E36">
        <v>148114</v>
      </c>
      <c r="F36">
        <v>4.1513840000000002</v>
      </c>
      <c r="G36">
        <v>2</v>
      </c>
      <c r="H36">
        <v>45.542000000000002</v>
      </c>
      <c r="I36">
        <v>16.7</v>
      </c>
      <c r="J36">
        <v>9.6</v>
      </c>
      <c r="K36">
        <v>13.6</v>
      </c>
      <c r="L36">
        <v>1.0065</v>
      </c>
      <c r="M36">
        <v>45.262999999999998</v>
      </c>
      <c r="N36">
        <v>45.762999999999998</v>
      </c>
      <c r="O36">
        <v>45.283999999999999</v>
      </c>
      <c r="P36">
        <v>10.1</v>
      </c>
      <c r="Q36">
        <v>23.2</v>
      </c>
      <c r="R36">
        <v>12.4</v>
      </c>
      <c r="S36">
        <v>4.72</v>
      </c>
      <c r="T36" s="16">
        <v>1</v>
      </c>
      <c r="U36" s="23">
        <f t="shared" si="1"/>
        <v>230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193882</v>
      </c>
      <c r="E37">
        <v>148058</v>
      </c>
      <c r="F37">
        <v>4.2187869999999998</v>
      </c>
      <c r="G37">
        <v>2</v>
      </c>
      <c r="H37">
        <v>45.600999999999999</v>
      </c>
      <c r="I37">
        <v>15.9</v>
      </c>
      <c r="J37">
        <v>9.6</v>
      </c>
      <c r="K37">
        <v>10.4</v>
      </c>
      <c r="L37">
        <v>1.0067999999999999</v>
      </c>
      <c r="M37">
        <v>45.209000000000003</v>
      </c>
      <c r="N37">
        <v>45.887</v>
      </c>
      <c r="O37">
        <v>45.707000000000001</v>
      </c>
      <c r="P37">
        <v>8.1999999999999993</v>
      </c>
      <c r="Q37">
        <v>26.5</v>
      </c>
      <c r="R37">
        <v>10</v>
      </c>
      <c r="S37">
        <v>4.71</v>
      </c>
      <c r="T37" s="1"/>
      <c r="U37" s="26"/>
      <c r="V37" s="5"/>
      <c r="W37" s="87"/>
      <c r="X37" s="86"/>
      <c r="Y37" s="206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4"/>
      <c r="X38" s="334"/>
      <c r="Y38" s="335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40"/>
      <c r="X39" s="340"/>
      <c r="Y39" s="33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40"/>
      <c r="X40" s="340"/>
      <c r="Y40" s="33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8"/>
      <c r="X41" s="338"/>
      <c r="Y41" s="33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3894618</v>
      </c>
      <c r="T6" s="22">
        <v>31</v>
      </c>
      <c r="U6" s="23">
        <f>D6-D7</f>
        <v>21218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3873400</v>
      </c>
      <c r="T7" s="22">
        <v>30</v>
      </c>
      <c r="U7" s="23">
        <f>D7-D8</f>
        <v>12076</v>
      </c>
      <c r="V7" s="24">
        <v>1</v>
      </c>
      <c r="W7" s="103"/>
      <c r="X7" s="103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3861324</v>
      </c>
      <c r="E8" s="232">
        <v>5644818</v>
      </c>
      <c r="F8" s="232">
        <v>6.7339370000000001</v>
      </c>
      <c r="G8" s="232">
        <v>0</v>
      </c>
      <c r="H8" s="232">
        <v>81.332999999999998</v>
      </c>
      <c r="I8" s="232">
        <v>17.5</v>
      </c>
      <c r="J8" s="232">
        <v>598.1</v>
      </c>
      <c r="K8" s="232">
        <v>1163.5999999999999</v>
      </c>
      <c r="L8" s="232">
        <v>1.0125</v>
      </c>
      <c r="M8" s="232">
        <v>76.87</v>
      </c>
      <c r="N8" s="232">
        <v>85.07</v>
      </c>
      <c r="O8" s="232">
        <v>82.034999999999997</v>
      </c>
      <c r="P8" s="232">
        <v>5.7</v>
      </c>
      <c r="Q8" s="232">
        <v>23.4</v>
      </c>
      <c r="R8" s="232">
        <v>17.899999999999999</v>
      </c>
      <c r="S8" s="232">
        <v>5.52</v>
      </c>
      <c r="T8" s="16">
        <v>29</v>
      </c>
      <c r="U8" s="23">
        <f>D8-D9</f>
        <v>14315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3847009</v>
      </c>
      <c r="E9" s="232">
        <v>5642612</v>
      </c>
      <c r="F9" s="232">
        <v>6.3933429999999998</v>
      </c>
      <c r="G9" s="232">
        <v>0</v>
      </c>
      <c r="H9" s="232">
        <v>79.650999999999996</v>
      </c>
      <c r="I9" s="232">
        <v>19.600000000000001</v>
      </c>
      <c r="J9" s="232">
        <v>980.4</v>
      </c>
      <c r="K9" s="232">
        <v>1232.0999999999999</v>
      </c>
      <c r="L9" s="232">
        <v>1.0115000000000001</v>
      </c>
      <c r="M9" s="232">
        <v>75.585999999999999</v>
      </c>
      <c r="N9" s="232">
        <v>83.650999999999996</v>
      </c>
      <c r="O9" s="232">
        <v>77.903000000000006</v>
      </c>
      <c r="P9" s="232">
        <v>17.899999999999999</v>
      </c>
      <c r="Q9" s="232">
        <v>21.5</v>
      </c>
      <c r="R9" s="232">
        <v>19.600000000000001</v>
      </c>
      <c r="S9" s="232">
        <v>5.54</v>
      </c>
      <c r="T9" s="22">
        <v>28</v>
      </c>
      <c r="U9" s="23">
        <f t="shared" ref="U9:U36" si="1">D9-D10</f>
        <v>23528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3823481</v>
      </c>
      <c r="E10" s="232">
        <v>5638988</v>
      </c>
      <c r="F10" s="232">
        <v>6.2784579999999997</v>
      </c>
      <c r="G10" s="232">
        <v>0</v>
      </c>
      <c r="H10" s="232">
        <v>77.992999999999995</v>
      </c>
      <c r="I10" s="232">
        <v>19.399999999999999</v>
      </c>
      <c r="J10" s="232">
        <v>983.6</v>
      </c>
      <c r="K10" s="232">
        <v>1242.2</v>
      </c>
      <c r="L10" s="232">
        <v>1.0113000000000001</v>
      </c>
      <c r="M10" s="232">
        <v>75.146000000000001</v>
      </c>
      <c r="N10" s="232">
        <v>83.974999999999994</v>
      </c>
      <c r="O10" s="232">
        <v>76.277000000000001</v>
      </c>
      <c r="P10" s="232">
        <v>15.4</v>
      </c>
      <c r="Q10" s="232">
        <v>21.6</v>
      </c>
      <c r="R10" s="232">
        <v>19.5</v>
      </c>
      <c r="S10" s="232">
        <v>5.53</v>
      </c>
      <c r="T10" s="16">
        <v>27</v>
      </c>
      <c r="U10" s="23">
        <f t="shared" si="1"/>
        <v>23599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3799882</v>
      </c>
      <c r="E11" s="232">
        <v>5635272</v>
      </c>
      <c r="F11" s="232">
        <v>6.2606339999999996</v>
      </c>
      <c r="G11" s="232">
        <v>0</v>
      </c>
      <c r="H11" s="232">
        <v>79.504999999999995</v>
      </c>
      <c r="I11" s="232">
        <v>19.399999999999999</v>
      </c>
      <c r="J11" s="232">
        <v>1099.0999999999999</v>
      </c>
      <c r="K11" s="232">
        <v>1226.7</v>
      </c>
      <c r="L11" s="232">
        <v>1.0113000000000001</v>
      </c>
      <c r="M11" s="232">
        <v>76.010000000000005</v>
      </c>
      <c r="N11" s="232">
        <v>83.097999999999999</v>
      </c>
      <c r="O11" s="232">
        <v>76.010000000000005</v>
      </c>
      <c r="P11" s="232">
        <v>18.3</v>
      </c>
      <c r="Q11" s="232">
        <v>21</v>
      </c>
      <c r="R11" s="232">
        <v>19.399999999999999</v>
      </c>
      <c r="S11" s="232">
        <v>5.53</v>
      </c>
      <c r="T11" s="16">
        <v>26</v>
      </c>
      <c r="U11" s="23">
        <f t="shared" si="1"/>
        <v>26379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3773503</v>
      </c>
      <c r="E12" s="232">
        <v>5631215</v>
      </c>
      <c r="F12" s="232">
        <v>6.4039529999999996</v>
      </c>
      <c r="G12" s="232">
        <v>0</v>
      </c>
      <c r="H12" s="232">
        <v>83.525000000000006</v>
      </c>
      <c r="I12" s="232">
        <v>19.399999999999999</v>
      </c>
      <c r="J12" s="232">
        <v>1016</v>
      </c>
      <c r="K12" s="232">
        <v>1211.7</v>
      </c>
      <c r="L12" s="232">
        <v>1.0116000000000001</v>
      </c>
      <c r="M12" s="232">
        <v>77.900000000000006</v>
      </c>
      <c r="N12" s="232">
        <v>88.37</v>
      </c>
      <c r="O12" s="232">
        <v>77.986999999999995</v>
      </c>
      <c r="P12" s="232">
        <v>17.8</v>
      </c>
      <c r="Q12" s="232">
        <v>20.399999999999999</v>
      </c>
      <c r="R12" s="232">
        <v>19.399999999999999</v>
      </c>
      <c r="S12" s="232">
        <v>5.54</v>
      </c>
      <c r="T12" s="16">
        <v>25</v>
      </c>
      <c r="U12" s="23">
        <f t="shared" si="1"/>
        <v>24380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3749123</v>
      </c>
      <c r="E13" s="232">
        <v>5627615</v>
      </c>
      <c r="F13" s="232">
        <v>6.7738899999999997</v>
      </c>
      <c r="G13" s="232">
        <v>0</v>
      </c>
      <c r="H13" s="232">
        <v>83.125</v>
      </c>
      <c r="I13" s="232">
        <v>19.399999999999999</v>
      </c>
      <c r="J13" s="232">
        <v>1068.9000000000001</v>
      </c>
      <c r="K13" s="232">
        <v>1189.5999999999999</v>
      </c>
      <c r="L13" s="232">
        <v>1.0124</v>
      </c>
      <c r="M13" s="232">
        <v>80.685000000000002</v>
      </c>
      <c r="N13" s="232">
        <v>86.995000000000005</v>
      </c>
      <c r="O13" s="232">
        <v>83.066999999999993</v>
      </c>
      <c r="P13" s="232">
        <v>18.399999999999999</v>
      </c>
      <c r="Q13" s="232">
        <v>21.4</v>
      </c>
      <c r="R13" s="232">
        <v>19.3</v>
      </c>
      <c r="S13" s="232">
        <v>5.53</v>
      </c>
      <c r="T13" s="16">
        <v>24</v>
      </c>
      <c r="U13" s="23">
        <f t="shared" si="1"/>
        <v>25652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3723471</v>
      </c>
      <c r="E14" s="232">
        <v>5623827</v>
      </c>
      <c r="F14" s="232">
        <v>6.7032069999999999</v>
      </c>
      <c r="G14" s="232">
        <v>0</v>
      </c>
      <c r="H14" s="232">
        <v>82.716999999999999</v>
      </c>
      <c r="I14" s="232">
        <v>19.600000000000001</v>
      </c>
      <c r="J14" s="232">
        <v>755.3</v>
      </c>
      <c r="K14" s="232">
        <v>1254</v>
      </c>
      <c r="L14" s="232">
        <v>1.0123</v>
      </c>
      <c r="M14" s="232">
        <v>78.275999999999996</v>
      </c>
      <c r="N14" s="232">
        <v>86.921999999999997</v>
      </c>
      <c r="O14" s="232">
        <v>81.909000000000006</v>
      </c>
      <c r="P14" s="232">
        <v>17.8</v>
      </c>
      <c r="Q14" s="232">
        <v>23.2</v>
      </c>
      <c r="R14" s="232">
        <v>18.7</v>
      </c>
      <c r="S14" s="232">
        <v>5.54</v>
      </c>
      <c r="T14" s="16">
        <v>23</v>
      </c>
      <c r="U14" s="23">
        <f t="shared" si="1"/>
        <v>18108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3705363</v>
      </c>
      <c r="E15" s="232">
        <v>5621120</v>
      </c>
      <c r="F15" s="232">
        <v>6.939603</v>
      </c>
      <c r="G15" s="232">
        <v>0</v>
      </c>
      <c r="H15" s="232">
        <v>80.323999999999998</v>
      </c>
      <c r="I15" s="232">
        <v>19.600000000000001</v>
      </c>
      <c r="J15" s="232">
        <v>969.5</v>
      </c>
      <c r="K15" s="232">
        <v>1200.9000000000001</v>
      </c>
      <c r="L15" s="232">
        <v>1.0127999999999999</v>
      </c>
      <c r="M15" s="232">
        <v>76.259</v>
      </c>
      <c r="N15" s="232">
        <v>85.316999999999993</v>
      </c>
      <c r="O15" s="232">
        <v>85.123000000000005</v>
      </c>
      <c r="P15" s="232">
        <v>18.600000000000001</v>
      </c>
      <c r="Q15" s="232">
        <v>21.8</v>
      </c>
      <c r="R15" s="232">
        <v>18.600000000000001</v>
      </c>
      <c r="S15" s="232">
        <v>5.55</v>
      </c>
      <c r="T15" s="16">
        <v>22</v>
      </c>
      <c r="U15" s="23">
        <f t="shared" si="1"/>
        <v>23232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3682131</v>
      </c>
      <c r="E16" s="232">
        <v>5617563</v>
      </c>
      <c r="F16" s="232">
        <v>6.3681869999999998</v>
      </c>
      <c r="G16" s="232">
        <v>0</v>
      </c>
      <c r="H16" s="232">
        <v>80.171000000000006</v>
      </c>
      <c r="I16" s="232">
        <v>19.5</v>
      </c>
      <c r="J16" s="232">
        <v>1022.2</v>
      </c>
      <c r="K16" s="232">
        <v>1181.9000000000001</v>
      </c>
      <c r="L16" s="232">
        <v>1.0115000000000001</v>
      </c>
      <c r="M16" s="232">
        <v>75.635000000000005</v>
      </c>
      <c r="N16" s="232">
        <v>84.436000000000007</v>
      </c>
      <c r="O16" s="232">
        <v>77.498999999999995</v>
      </c>
      <c r="P16" s="232">
        <v>18.5</v>
      </c>
      <c r="Q16" s="232">
        <v>20.8</v>
      </c>
      <c r="R16" s="232">
        <v>19.399999999999999</v>
      </c>
      <c r="S16" s="232">
        <v>5.56</v>
      </c>
      <c r="T16" s="22">
        <v>21</v>
      </c>
      <c r="U16" s="23">
        <f t="shared" si="1"/>
        <v>24533</v>
      </c>
      <c r="V16" s="24">
        <v>22</v>
      </c>
      <c r="W16" s="86"/>
      <c r="X16" s="86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3657598</v>
      </c>
      <c r="E17" s="232">
        <v>5613817</v>
      </c>
      <c r="F17" s="232">
        <v>6.4097299999999997</v>
      </c>
      <c r="G17" s="232">
        <v>0</v>
      </c>
      <c r="H17" s="232">
        <v>81.22</v>
      </c>
      <c r="I17" s="232">
        <v>19.899999999999999</v>
      </c>
      <c r="J17" s="232">
        <v>813.4</v>
      </c>
      <c r="K17" s="232">
        <v>1346.1</v>
      </c>
      <c r="L17" s="232">
        <v>1.0116000000000001</v>
      </c>
      <c r="M17" s="232">
        <v>76.244</v>
      </c>
      <c r="N17" s="232">
        <v>85.628</v>
      </c>
      <c r="O17" s="232">
        <v>78.052999999999997</v>
      </c>
      <c r="P17" s="232">
        <v>17.2</v>
      </c>
      <c r="Q17" s="232">
        <v>25.1</v>
      </c>
      <c r="R17" s="232">
        <v>19.399999999999999</v>
      </c>
      <c r="S17" s="232">
        <v>5.55</v>
      </c>
      <c r="T17" s="16">
        <v>20</v>
      </c>
      <c r="U17" s="23">
        <f t="shared" si="1"/>
        <v>19524</v>
      </c>
      <c r="V17" s="16"/>
      <c r="W17" s="86"/>
      <c r="X17" s="86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3638074</v>
      </c>
      <c r="E18" s="232">
        <v>5610846</v>
      </c>
      <c r="F18" s="232">
        <v>6.9197309999999996</v>
      </c>
      <c r="G18" s="232">
        <v>0</v>
      </c>
      <c r="H18" s="232">
        <v>80.430999999999997</v>
      </c>
      <c r="I18" s="232">
        <v>18.7</v>
      </c>
      <c r="J18" s="232">
        <v>921.5</v>
      </c>
      <c r="K18" s="232">
        <v>1181.3</v>
      </c>
      <c r="L18" s="232">
        <v>1.0129999999999999</v>
      </c>
      <c r="M18" s="232">
        <v>76.558000000000007</v>
      </c>
      <c r="N18" s="232">
        <v>87.073999999999998</v>
      </c>
      <c r="O18" s="232">
        <v>84.34</v>
      </c>
      <c r="P18" s="232">
        <v>11.3</v>
      </c>
      <c r="Q18" s="232">
        <v>20.8</v>
      </c>
      <c r="R18" s="232">
        <v>17.100000000000001</v>
      </c>
      <c r="S18" s="232">
        <v>5.54</v>
      </c>
      <c r="T18" s="16">
        <v>19</v>
      </c>
      <c r="U18" s="23">
        <f t="shared" si="1"/>
        <v>22070</v>
      </c>
      <c r="V18" s="16"/>
      <c r="W18" s="86"/>
      <c r="X18" s="86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3616004</v>
      </c>
      <c r="E19" s="232">
        <v>5607458</v>
      </c>
      <c r="F19" s="232">
        <v>6.469964</v>
      </c>
      <c r="G19" s="232">
        <v>0</v>
      </c>
      <c r="H19" s="232">
        <v>83.372</v>
      </c>
      <c r="I19" s="232">
        <v>19</v>
      </c>
      <c r="J19" s="232">
        <v>1069.2</v>
      </c>
      <c r="K19" s="232">
        <v>1148.4000000000001</v>
      </c>
      <c r="L19" s="232">
        <v>1.0118</v>
      </c>
      <c r="M19" s="232">
        <v>76.629000000000005</v>
      </c>
      <c r="N19" s="232">
        <v>86.67</v>
      </c>
      <c r="O19" s="232">
        <v>78.733000000000004</v>
      </c>
      <c r="P19" s="232">
        <v>18.2</v>
      </c>
      <c r="Q19" s="232">
        <v>20.6</v>
      </c>
      <c r="R19" s="232">
        <v>18.899999999999999</v>
      </c>
      <c r="S19" s="232">
        <v>5.54</v>
      </c>
      <c r="T19" s="16">
        <v>18</v>
      </c>
      <c r="U19" s="23">
        <f t="shared" si="1"/>
        <v>25667</v>
      </c>
      <c r="V19" s="16"/>
      <c r="W19" s="86"/>
      <c r="X19" s="86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3590337</v>
      </c>
      <c r="E20" s="232">
        <v>5603682</v>
      </c>
      <c r="F20" s="232">
        <v>6.9747919999999999</v>
      </c>
      <c r="G20" s="232">
        <v>0</v>
      </c>
      <c r="H20" s="232">
        <v>85.180999999999997</v>
      </c>
      <c r="I20" s="232">
        <v>18.899999999999999</v>
      </c>
      <c r="J20" s="232">
        <v>748.6</v>
      </c>
      <c r="K20" s="232">
        <v>1101.2</v>
      </c>
      <c r="L20" s="232">
        <v>1.0127999999999999</v>
      </c>
      <c r="M20" s="232">
        <v>81.757000000000005</v>
      </c>
      <c r="N20" s="232">
        <v>89.513999999999996</v>
      </c>
      <c r="O20" s="232">
        <v>85.712999999999994</v>
      </c>
      <c r="P20" s="232">
        <v>13</v>
      </c>
      <c r="Q20" s="232">
        <v>20.6</v>
      </c>
      <c r="R20" s="232">
        <v>18.899999999999999</v>
      </c>
      <c r="S20" s="232">
        <v>5.54</v>
      </c>
      <c r="T20" s="16">
        <v>17</v>
      </c>
      <c r="U20" s="23">
        <f t="shared" si="1"/>
        <v>17931</v>
      </c>
      <c r="V20" s="16"/>
      <c r="W20" s="86"/>
      <c r="X20" s="86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3572406</v>
      </c>
      <c r="E21" s="232">
        <v>5601064</v>
      </c>
      <c r="F21" s="232">
        <v>6.721209</v>
      </c>
      <c r="G21" s="232">
        <v>0</v>
      </c>
      <c r="H21" s="232">
        <v>82.231999999999999</v>
      </c>
      <c r="I21" s="232">
        <v>19.3</v>
      </c>
      <c r="J21" s="232">
        <v>898.5</v>
      </c>
      <c r="K21" s="232">
        <v>1149.7</v>
      </c>
      <c r="L21" s="232">
        <v>1.0123</v>
      </c>
      <c r="M21" s="232">
        <v>78.933999999999997</v>
      </c>
      <c r="N21" s="232">
        <v>85.858999999999995</v>
      </c>
      <c r="O21" s="232">
        <v>82.287999999999997</v>
      </c>
      <c r="P21" s="232">
        <v>17.7</v>
      </c>
      <c r="Q21" s="232">
        <v>21.9</v>
      </c>
      <c r="R21" s="232">
        <v>19.100000000000001</v>
      </c>
      <c r="S21" s="232">
        <v>5.54</v>
      </c>
      <c r="T21" s="16">
        <v>16</v>
      </c>
      <c r="U21" s="23">
        <f t="shared" si="1"/>
        <v>21570</v>
      </c>
      <c r="V21" s="16"/>
      <c r="W21" s="86"/>
      <c r="X21" s="86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3550836</v>
      </c>
      <c r="E22" s="232">
        <v>5597838</v>
      </c>
      <c r="F22" s="232">
        <v>6.9222510000000002</v>
      </c>
      <c r="G22" s="232">
        <v>0</v>
      </c>
      <c r="H22" s="232">
        <v>81.581000000000003</v>
      </c>
      <c r="I22" s="232">
        <v>19.399999999999999</v>
      </c>
      <c r="J22" s="232">
        <v>810.4</v>
      </c>
      <c r="K22" s="232">
        <v>1156.8</v>
      </c>
      <c r="L22" s="232">
        <v>1.0128999999999999</v>
      </c>
      <c r="M22" s="232">
        <v>77.372</v>
      </c>
      <c r="N22" s="232">
        <v>86.274000000000001</v>
      </c>
      <c r="O22" s="232">
        <v>84.561999999999998</v>
      </c>
      <c r="P22" s="232">
        <v>17.3</v>
      </c>
      <c r="Q22" s="232">
        <v>26.2</v>
      </c>
      <c r="R22" s="232">
        <v>17.7</v>
      </c>
      <c r="S22" s="232">
        <v>5.53</v>
      </c>
      <c r="T22" s="16">
        <v>15</v>
      </c>
      <c r="U22" s="23">
        <f t="shared" si="1"/>
        <v>19413</v>
      </c>
      <c r="V22" s="16"/>
      <c r="W22" s="86"/>
      <c r="X22" s="86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3531423</v>
      </c>
      <c r="E23" s="232">
        <v>5594897</v>
      </c>
      <c r="F23" s="232">
        <v>6.4122519999999996</v>
      </c>
      <c r="G23" s="232">
        <v>0</v>
      </c>
      <c r="H23" s="232">
        <v>79.635000000000005</v>
      </c>
      <c r="I23" s="232">
        <v>19</v>
      </c>
      <c r="J23" s="232">
        <v>1061</v>
      </c>
      <c r="K23" s="232">
        <v>1178.5999999999999</v>
      </c>
      <c r="L23" s="232">
        <v>1.0116000000000001</v>
      </c>
      <c r="M23" s="232">
        <v>76.522999999999996</v>
      </c>
      <c r="N23" s="232">
        <v>84.748999999999995</v>
      </c>
      <c r="O23" s="232">
        <v>78.012</v>
      </c>
      <c r="P23" s="232">
        <v>18.3</v>
      </c>
      <c r="Q23" s="232">
        <v>20.6</v>
      </c>
      <c r="R23" s="232">
        <v>19.100000000000001</v>
      </c>
      <c r="S23" s="232">
        <v>5.55</v>
      </c>
      <c r="T23" s="22">
        <v>14</v>
      </c>
      <c r="U23" s="23">
        <f t="shared" si="1"/>
        <v>25461</v>
      </c>
      <c r="V23" s="24">
        <v>15</v>
      </c>
      <c r="W23" s="86"/>
      <c r="X23" s="86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3505962</v>
      </c>
      <c r="E24" s="232">
        <v>5590994</v>
      </c>
      <c r="F24" s="232">
        <v>6.3709119999999997</v>
      </c>
      <c r="G24" s="232">
        <v>0</v>
      </c>
      <c r="H24" s="232">
        <v>81.105999999999995</v>
      </c>
      <c r="I24" s="232">
        <v>18.899999999999999</v>
      </c>
      <c r="J24" s="232">
        <v>836.5</v>
      </c>
      <c r="K24" s="232">
        <v>1250</v>
      </c>
      <c r="L24" s="232">
        <v>1.0116000000000001</v>
      </c>
      <c r="M24" s="232">
        <v>76.459999999999994</v>
      </c>
      <c r="N24" s="232">
        <v>85.116</v>
      </c>
      <c r="O24" s="232">
        <v>77.296000000000006</v>
      </c>
      <c r="P24" s="232">
        <v>16.899999999999999</v>
      </c>
      <c r="Q24" s="232">
        <v>20.6</v>
      </c>
      <c r="R24" s="232">
        <v>18.7</v>
      </c>
      <c r="S24" s="232">
        <v>5.55</v>
      </c>
      <c r="T24" s="16">
        <v>13</v>
      </c>
      <c r="U24" s="23">
        <f t="shared" si="1"/>
        <v>20081</v>
      </c>
      <c r="V24" s="16"/>
      <c r="W24" s="86"/>
      <c r="X24" s="86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3485881</v>
      </c>
      <c r="E25" s="232">
        <v>5587947</v>
      </c>
      <c r="F25" s="232">
        <v>6.8315109999999999</v>
      </c>
      <c r="G25" s="232">
        <v>0</v>
      </c>
      <c r="H25" s="232">
        <v>83.435000000000002</v>
      </c>
      <c r="I25" s="232">
        <v>18.3</v>
      </c>
      <c r="J25" s="232">
        <v>504.8</v>
      </c>
      <c r="K25" s="232">
        <v>1122.3</v>
      </c>
      <c r="L25" s="232">
        <v>1.0125999999999999</v>
      </c>
      <c r="M25" s="232">
        <v>77.459999999999994</v>
      </c>
      <c r="N25" s="232">
        <v>87.468999999999994</v>
      </c>
      <c r="O25" s="232">
        <v>83.596999999999994</v>
      </c>
      <c r="P25" s="232">
        <v>9.4</v>
      </c>
      <c r="Q25" s="232">
        <v>22.9</v>
      </c>
      <c r="R25" s="232">
        <v>18.5</v>
      </c>
      <c r="S25" s="232">
        <v>5.54</v>
      </c>
      <c r="T25" s="16">
        <v>12</v>
      </c>
      <c r="U25" s="23">
        <f t="shared" si="1"/>
        <v>12067</v>
      </c>
      <c r="V25" s="16"/>
      <c r="W25" s="86"/>
      <c r="X25" s="86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3473814</v>
      </c>
      <c r="E26" s="232">
        <v>5586138</v>
      </c>
      <c r="F26" s="232">
        <v>6.371442</v>
      </c>
      <c r="G26" s="232">
        <v>0</v>
      </c>
      <c r="H26" s="232">
        <v>84.251000000000005</v>
      </c>
      <c r="I26" s="232">
        <v>19.3</v>
      </c>
      <c r="J26" s="232">
        <v>934.3</v>
      </c>
      <c r="K26" s="232">
        <v>1175.3</v>
      </c>
      <c r="L26" s="232">
        <v>1.0115000000000001</v>
      </c>
      <c r="M26" s="232">
        <v>77.043000000000006</v>
      </c>
      <c r="N26" s="232">
        <v>88.213999999999999</v>
      </c>
      <c r="O26" s="232">
        <v>77.474999999999994</v>
      </c>
      <c r="P26" s="232">
        <v>17.600000000000001</v>
      </c>
      <c r="Q26" s="232">
        <v>21.7</v>
      </c>
      <c r="R26" s="232">
        <v>19.2</v>
      </c>
      <c r="S26" s="232">
        <v>5.54</v>
      </c>
      <c r="T26" s="16">
        <v>11</v>
      </c>
      <c r="U26" s="23">
        <f t="shared" si="1"/>
        <v>22424</v>
      </c>
      <c r="V26" s="16"/>
      <c r="W26" s="86"/>
      <c r="X26" s="86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3451390</v>
      </c>
      <c r="E27" s="232">
        <v>5582856</v>
      </c>
      <c r="F27" s="232">
        <v>7.0453239999999999</v>
      </c>
      <c r="G27" s="232">
        <v>0</v>
      </c>
      <c r="H27" s="232">
        <v>84.376000000000005</v>
      </c>
      <c r="I27" s="232">
        <v>18.7</v>
      </c>
      <c r="J27" s="232">
        <v>885.5</v>
      </c>
      <c r="K27" s="232">
        <v>1221.5999999999999</v>
      </c>
      <c r="L27" s="232">
        <v>1.0129999999999999</v>
      </c>
      <c r="M27" s="232">
        <v>80.322999999999993</v>
      </c>
      <c r="N27" s="232">
        <v>89.352000000000004</v>
      </c>
      <c r="O27" s="232">
        <v>86.692999999999998</v>
      </c>
      <c r="P27" s="232">
        <v>12.3</v>
      </c>
      <c r="Q27" s="232">
        <v>20.6</v>
      </c>
      <c r="R27" s="232">
        <v>18.899999999999999</v>
      </c>
      <c r="S27" s="232">
        <v>5.54</v>
      </c>
      <c r="T27" s="16">
        <v>10</v>
      </c>
      <c r="U27" s="23">
        <f t="shared" si="1"/>
        <v>21225</v>
      </c>
      <c r="V27" s="16"/>
      <c r="W27" s="86"/>
      <c r="X27" s="86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3430165</v>
      </c>
      <c r="E28" s="232">
        <v>5579740</v>
      </c>
      <c r="F28" s="232">
        <v>6.9615210000000003</v>
      </c>
      <c r="G28" s="232">
        <v>0</v>
      </c>
      <c r="H28" s="232">
        <v>82.257000000000005</v>
      </c>
      <c r="I28" s="232">
        <v>19.3</v>
      </c>
      <c r="J28" s="232">
        <v>814.5</v>
      </c>
      <c r="K28" s="232">
        <v>1194</v>
      </c>
      <c r="L28" s="232">
        <v>1.0127999999999999</v>
      </c>
      <c r="M28" s="232">
        <v>74.921999999999997</v>
      </c>
      <c r="N28" s="232">
        <v>87.021000000000001</v>
      </c>
      <c r="O28" s="232">
        <v>85.507999999999996</v>
      </c>
      <c r="P28" s="232">
        <v>18.2</v>
      </c>
      <c r="Q28" s="232">
        <v>23.4</v>
      </c>
      <c r="R28" s="232">
        <v>18.899999999999999</v>
      </c>
      <c r="S28" s="232">
        <v>5.54</v>
      </c>
      <c r="T28" s="16">
        <v>9</v>
      </c>
      <c r="U28" s="23">
        <f t="shared" si="1"/>
        <v>19536</v>
      </c>
      <c r="V28" s="16"/>
      <c r="W28" s="86"/>
      <c r="X28" s="86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3410629</v>
      </c>
      <c r="E29" s="232">
        <v>5576811</v>
      </c>
      <c r="F29" s="232">
        <v>6.2542429999999998</v>
      </c>
      <c r="G29" s="232">
        <v>0</v>
      </c>
      <c r="H29" s="232">
        <v>78.494</v>
      </c>
      <c r="I29" s="232">
        <v>18.7</v>
      </c>
      <c r="J29" s="232">
        <v>945.9</v>
      </c>
      <c r="K29" s="232">
        <v>1171.8</v>
      </c>
      <c r="L29" s="232">
        <v>1.0113000000000001</v>
      </c>
      <c r="M29" s="232">
        <v>75.471000000000004</v>
      </c>
      <c r="N29" s="232">
        <v>84.63</v>
      </c>
      <c r="O29" s="232">
        <v>75.887</v>
      </c>
      <c r="P29" s="232">
        <v>14.7</v>
      </c>
      <c r="Q29" s="232">
        <v>20</v>
      </c>
      <c r="R29" s="232">
        <v>19.3</v>
      </c>
      <c r="S29" s="232">
        <v>5.54</v>
      </c>
      <c r="T29" s="16">
        <v>8</v>
      </c>
      <c r="U29" s="23">
        <f t="shared" si="1"/>
        <v>22675</v>
      </c>
      <c r="V29" s="16"/>
      <c r="W29" s="86"/>
      <c r="X29" s="86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3387954</v>
      </c>
      <c r="E30">
        <v>5573269</v>
      </c>
      <c r="F30">
        <v>6.2941919999999998</v>
      </c>
      <c r="G30">
        <v>0</v>
      </c>
      <c r="H30">
        <v>78.242000000000004</v>
      </c>
      <c r="I30">
        <v>19.100000000000001</v>
      </c>
      <c r="J30">
        <v>927.6</v>
      </c>
      <c r="K30">
        <v>1154.5999999999999</v>
      </c>
      <c r="L30">
        <v>1.0114000000000001</v>
      </c>
      <c r="M30">
        <v>74.451999999999998</v>
      </c>
      <c r="N30">
        <v>84.257999999999996</v>
      </c>
      <c r="O30">
        <v>76.372</v>
      </c>
      <c r="P30">
        <v>16.399999999999999</v>
      </c>
      <c r="Q30">
        <v>20.399999999999999</v>
      </c>
      <c r="R30">
        <v>19.100000000000001</v>
      </c>
      <c r="S30">
        <v>5.55</v>
      </c>
      <c r="T30" s="22">
        <v>7</v>
      </c>
      <c r="U30" s="23">
        <f t="shared" si="1"/>
        <v>22255</v>
      </c>
      <c r="V30" s="24">
        <v>8</v>
      </c>
      <c r="W30" s="86"/>
      <c r="X30" s="86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3365699</v>
      </c>
      <c r="E31">
        <v>5569770</v>
      </c>
      <c r="F31">
        <v>6.2373820000000002</v>
      </c>
      <c r="G31">
        <v>0</v>
      </c>
      <c r="H31">
        <v>78.284999999999997</v>
      </c>
      <c r="I31">
        <v>19.5</v>
      </c>
      <c r="J31">
        <v>933</v>
      </c>
      <c r="K31">
        <v>1151.9000000000001</v>
      </c>
      <c r="L31">
        <v>1.0112000000000001</v>
      </c>
      <c r="M31">
        <v>74.709999999999994</v>
      </c>
      <c r="N31">
        <v>82.903999999999996</v>
      </c>
      <c r="O31">
        <v>75.599999999999994</v>
      </c>
      <c r="P31">
        <v>18.7</v>
      </c>
      <c r="Q31">
        <v>20.6</v>
      </c>
      <c r="R31">
        <v>19.100000000000001</v>
      </c>
      <c r="S31">
        <v>5.56</v>
      </c>
      <c r="T31" s="16">
        <v>6</v>
      </c>
      <c r="U31" s="23">
        <f t="shared" si="1"/>
        <v>22387</v>
      </c>
      <c r="V31" s="5"/>
      <c r="W31" s="86"/>
      <c r="X31" s="86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3343312</v>
      </c>
      <c r="E32">
        <v>5566267</v>
      </c>
      <c r="F32">
        <v>6.3106210000000003</v>
      </c>
      <c r="G32">
        <v>0</v>
      </c>
      <c r="H32">
        <v>78.453999999999994</v>
      </c>
      <c r="I32">
        <v>19.100000000000001</v>
      </c>
      <c r="J32">
        <v>961.9</v>
      </c>
      <c r="K32">
        <v>1143.0999999999999</v>
      </c>
      <c r="L32">
        <v>1.0114000000000001</v>
      </c>
      <c r="M32">
        <v>75.545000000000002</v>
      </c>
      <c r="N32">
        <v>84.141999999999996</v>
      </c>
      <c r="O32">
        <v>76.613</v>
      </c>
      <c r="P32">
        <v>17.7</v>
      </c>
      <c r="Q32">
        <v>20.100000000000001</v>
      </c>
      <c r="R32">
        <v>19.100000000000001</v>
      </c>
      <c r="S32">
        <v>5.57</v>
      </c>
      <c r="T32" s="16">
        <v>5</v>
      </c>
      <c r="U32" s="23">
        <f t="shared" si="1"/>
        <v>23086</v>
      </c>
      <c r="V32" s="5"/>
      <c r="W32" s="86"/>
      <c r="X32" s="86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3320226</v>
      </c>
      <c r="E33">
        <v>5562668</v>
      </c>
      <c r="F33">
        <v>6.3470219999999999</v>
      </c>
      <c r="G33">
        <v>0</v>
      </c>
      <c r="H33">
        <v>83.231999999999999</v>
      </c>
      <c r="I33">
        <v>19.2</v>
      </c>
      <c r="J33">
        <v>688.9</v>
      </c>
      <c r="K33">
        <v>1173.3</v>
      </c>
      <c r="L33">
        <v>1.0115000000000001</v>
      </c>
      <c r="M33">
        <v>75.834999999999994</v>
      </c>
      <c r="N33">
        <v>86.685000000000002</v>
      </c>
      <c r="O33">
        <v>77.048000000000002</v>
      </c>
      <c r="P33">
        <v>15.1</v>
      </c>
      <c r="Q33">
        <v>21.6</v>
      </c>
      <c r="R33">
        <v>18.899999999999999</v>
      </c>
      <c r="S33">
        <v>5.56</v>
      </c>
      <c r="T33" s="16">
        <v>4</v>
      </c>
      <c r="U33" s="23">
        <f t="shared" si="1"/>
        <v>16540</v>
      </c>
      <c r="V33" s="5"/>
      <c r="W33" s="86"/>
      <c r="X33" s="86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3303686</v>
      </c>
      <c r="E34">
        <v>5560201</v>
      </c>
      <c r="F34">
        <v>7.0736569999999999</v>
      </c>
      <c r="G34">
        <v>0</v>
      </c>
      <c r="H34">
        <v>83.307000000000002</v>
      </c>
      <c r="I34">
        <v>18.899999999999999</v>
      </c>
      <c r="J34">
        <v>782.2</v>
      </c>
      <c r="K34">
        <v>1190.4000000000001</v>
      </c>
      <c r="L34">
        <v>1.0136000000000001</v>
      </c>
      <c r="M34">
        <v>80.046999999999997</v>
      </c>
      <c r="N34">
        <v>87.677999999999997</v>
      </c>
      <c r="O34">
        <v>85.721999999999994</v>
      </c>
      <c r="P34">
        <v>15</v>
      </c>
      <c r="Q34">
        <v>20.5</v>
      </c>
      <c r="R34">
        <v>15.1</v>
      </c>
      <c r="S34">
        <v>5.56</v>
      </c>
      <c r="T34" s="16">
        <v>3</v>
      </c>
      <c r="U34" s="23">
        <f t="shared" si="1"/>
        <v>18739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3284947</v>
      </c>
      <c r="E35">
        <v>5557401</v>
      </c>
      <c r="F35">
        <v>7.0174849999999998</v>
      </c>
      <c r="G35">
        <v>0</v>
      </c>
      <c r="H35">
        <v>85.625</v>
      </c>
      <c r="I35">
        <v>19.600000000000001</v>
      </c>
      <c r="J35">
        <v>347.4</v>
      </c>
      <c r="K35">
        <v>1164.3</v>
      </c>
      <c r="L35">
        <v>1.0130999999999999</v>
      </c>
      <c r="M35">
        <v>80.953000000000003</v>
      </c>
      <c r="N35">
        <v>87.825999999999993</v>
      </c>
      <c r="O35">
        <v>85.974999999999994</v>
      </c>
      <c r="P35">
        <v>15.7</v>
      </c>
      <c r="Q35">
        <v>25.6</v>
      </c>
      <c r="R35">
        <v>18</v>
      </c>
      <c r="S35">
        <v>5.57</v>
      </c>
      <c r="T35" s="16">
        <v>2</v>
      </c>
      <c r="U35" s="23">
        <f t="shared" si="1"/>
        <v>8278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3276669</v>
      </c>
      <c r="E36">
        <v>5556197</v>
      </c>
      <c r="F36">
        <v>6.9014259999999998</v>
      </c>
      <c r="G36">
        <v>0</v>
      </c>
      <c r="H36">
        <v>87.284999999999997</v>
      </c>
      <c r="I36">
        <v>19.2</v>
      </c>
      <c r="J36">
        <v>140.9</v>
      </c>
      <c r="K36">
        <v>1037.2</v>
      </c>
      <c r="L36">
        <v>1.0125999999999999</v>
      </c>
      <c r="M36">
        <v>82.350999999999999</v>
      </c>
      <c r="N36">
        <v>88.332999999999998</v>
      </c>
      <c r="O36">
        <v>84.962999999999994</v>
      </c>
      <c r="P36">
        <v>9.4</v>
      </c>
      <c r="Q36">
        <v>25.6</v>
      </c>
      <c r="R36">
        <v>19.7</v>
      </c>
      <c r="S36">
        <v>5.57</v>
      </c>
      <c r="T36" s="16">
        <v>1</v>
      </c>
      <c r="U36" s="23">
        <f t="shared" si="1"/>
        <v>3399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3273270</v>
      </c>
      <c r="E37">
        <v>5555713</v>
      </c>
      <c r="F37">
        <v>7.3954519999999997</v>
      </c>
      <c r="G37">
        <v>0</v>
      </c>
      <c r="H37">
        <v>87.986000000000004</v>
      </c>
      <c r="I37">
        <v>15.2</v>
      </c>
      <c r="J37">
        <v>10.3</v>
      </c>
      <c r="K37">
        <v>10.5</v>
      </c>
      <c r="L37">
        <v>1.0150999999999999</v>
      </c>
      <c r="M37">
        <v>86.247</v>
      </c>
      <c r="N37">
        <v>88.994</v>
      </c>
      <c r="O37">
        <v>87.992999999999995</v>
      </c>
      <c r="P37">
        <v>6.2</v>
      </c>
      <c r="Q37">
        <v>27.8</v>
      </c>
      <c r="R37">
        <v>9.4</v>
      </c>
      <c r="S37">
        <v>5.56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10745</v>
      </c>
      <c r="T6" s="22">
        <v>31</v>
      </c>
      <c r="U6" s="23">
        <f>D6-D7</f>
        <v>18</v>
      </c>
      <c r="V6" s="4"/>
      <c r="W6" s="209"/>
      <c r="X6" s="209"/>
      <c r="Y6" s="211"/>
    </row>
    <row r="7" spans="1:25">
      <c r="A7" s="21">
        <v>31</v>
      </c>
      <c r="B7" s="232" t="s">
        <v>266</v>
      </c>
      <c r="D7">
        <v>10727</v>
      </c>
      <c r="T7" s="22">
        <v>30</v>
      </c>
      <c r="U7" s="23">
        <f>D7-D8</f>
        <v>36</v>
      </c>
      <c r="V7" s="24">
        <v>1</v>
      </c>
      <c r="W7" s="103"/>
      <c r="X7" s="103"/>
      <c r="Y7" s="88">
        <f t="shared" ref="Y7:Y34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10691</v>
      </c>
      <c r="E8" s="232">
        <v>77194</v>
      </c>
      <c r="F8" s="232">
        <v>6.9733499999999999</v>
      </c>
      <c r="G8" s="232">
        <v>0</v>
      </c>
      <c r="H8" s="232">
        <v>83.004000000000005</v>
      </c>
      <c r="I8" s="232">
        <v>16.399999999999999</v>
      </c>
      <c r="J8" s="232">
        <v>2.8</v>
      </c>
      <c r="K8" s="232">
        <v>16.8</v>
      </c>
      <c r="L8" s="232">
        <v>1.014</v>
      </c>
      <c r="M8" s="232">
        <v>80.293000000000006</v>
      </c>
      <c r="N8" s="232">
        <v>85.072000000000003</v>
      </c>
      <c r="O8" s="232">
        <v>82.733999999999995</v>
      </c>
      <c r="P8" s="232">
        <v>6.5</v>
      </c>
      <c r="Q8" s="232">
        <v>26.8</v>
      </c>
      <c r="R8" s="232">
        <v>10.4</v>
      </c>
      <c r="S8" s="232">
        <v>4.97</v>
      </c>
      <c r="T8" s="16">
        <v>29</v>
      </c>
      <c r="U8" s="23">
        <f>D8-D9</f>
        <v>67</v>
      </c>
      <c r="V8" s="4"/>
      <c r="W8" s="86"/>
      <c r="X8" s="86"/>
      <c r="Y8" s="91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10624</v>
      </c>
      <c r="E9" s="232">
        <v>77184</v>
      </c>
      <c r="F9" s="232">
        <v>6.8299630000000002</v>
      </c>
      <c r="G9" s="232">
        <v>0</v>
      </c>
      <c r="H9" s="232">
        <v>82.543000000000006</v>
      </c>
      <c r="I9" s="232">
        <v>17.100000000000001</v>
      </c>
      <c r="J9" s="232">
        <v>2.1</v>
      </c>
      <c r="K9" s="232">
        <v>15.4</v>
      </c>
      <c r="L9" s="232">
        <v>1.0134000000000001</v>
      </c>
      <c r="M9" s="232">
        <v>79.757000000000005</v>
      </c>
      <c r="N9" s="232">
        <v>84.495000000000005</v>
      </c>
      <c r="O9" s="232">
        <v>81.397999999999996</v>
      </c>
      <c r="P9" s="232">
        <v>8.3000000000000007</v>
      </c>
      <c r="Q9" s="232">
        <v>27.3</v>
      </c>
      <c r="R9" s="232">
        <v>12.1</v>
      </c>
      <c r="S9" s="232">
        <v>4.97</v>
      </c>
      <c r="T9" s="22">
        <v>28</v>
      </c>
      <c r="U9" s="23">
        <f t="shared" ref="U9:U36" si="1">D9-D10</f>
        <v>49</v>
      </c>
      <c r="V9" s="24">
        <v>29</v>
      </c>
      <c r="W9" s="86"/>
      <c r="X9" s="86"/>
      <c r="Y9" s="91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10575</v>
      </c>
      <c r="E10" s="232">
        <v>77177</v>
      </c>
      <c r="F10" s="232">
        <v>6.7605139999999997</v>
      </c>
      <c r="G10" s="232">
        <v>0</v>
      </c>
      <c r="H10" s="232">
        <v>81.198999999999998</v>
      </c>
      <c r="I10" s="232">
        <v>16.7</v>
      </c>
      <c r="J10" s="232">
        <v>2.9</v>
      </c>
      <c r="K10" s="232">
        <v>16.100000000000001</v>
      </c>
      <c r="L10" s="232">
        <v>1.0132000000000001</v>
      </c>
      <c r="M10" s="232">
        <v>79.387</v>
      </c>
      <c r="N10" s="232">
        <v>83.947999999999993</v>
      </c>
      <c r="O10" s="232">
        <v>80.581000000000003</v>
      </c>
      <c r="P10" s="232">
        <v>7.7</v>
      </c>
      <c r="Q10" s="232">
        <v>27.4</v>
      </c>
      <c r="R10" s="232">
        <v>12.4</v>
      </c>
      <c r="S10" s="232">
        <v>4.9800000000000004</v>
      </c>
      <c r="T10" s="16">
        <v>27</v>
      </c>
      <c r="U10" s="23">
        <f t="shared" si="1"/>
        <v>69</v>
      </c>
      <c r="V10" s="16"/>
      <c r="W10" s="86"/>
      <c r="X10" s="86"/>
      <c r="Y10" s="91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10506</v>
      </c>
      <c r="E11" s="232">
        <v>77167</v>
      </c>
      <c r="F11" s="232">
        <v>6.7568549999999998</v>
      </c>
      <c r="G11" s="232">
        <v>0</v>
      </c>
      <c r="H11" s="232">
        <v>83.004000000000005</v>
      </c>
      <c r="I11" s="232">
        <v>15.3</v>
      </c>
      <c r="J11" s="232">
        <v>3</v>
      </c>
      <c r="K11" s="232">
        <v>19.7</v>
      </c>
      <c r="L11" s="232">
        <v>1.0133000000000001</v>
      </c>
      <c r="M11" s="232">
        <v>80.349999999999994</v>
      </c>
      <c r="N11" s="232">
        <v>85.471999999999994</v>
      </c>
      <c r="O11" s="232">
        <v>80.349999999999994</v>
      </c>
      <c r="P11" s="232">
        <v>7.6</v>
      </c>
      <c r="Q11" s="232">
        <v>24.8</v>
      </c>
      <c r="R11" s="232">
        <v>11.9</v>
      </c>
      <c r="S11" s="232">
        <v>4.97</v>
      </c>
      <c r="T11" s="16">
        <v>26</v>
      </c>
      <c r="U11" s="23">
        <f t="shared" si="1"/>
        <v>71</v>
      </c>
      <c r="V11" s="16"/>
      <c r="W11" s="86"/>
      <c r="X11" s="86"/>
      <c r="Y11" s="91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10435</v>
      </c>
      <c r="E12" s="232">
        <v>77156</v>
      </c>
      <c r="F12" s="232">
        <v>6.8687519999999997</v>
      </c>
      <c r="G12" s="232">
        <v>0</v>
      </c>
      <c r="H12" s="232">
        <v>86.322000000000003</v>
      </c>
      <c r="I12" s="232">
        <v>15.7</v>
      </c>
      <c r="J12" s="232">
        <v>0.9</v>
      </c>
      <c r="K12" s="232">
        <v>16.100000000000001</v>
      </c>
      <c r="L12" s="232">
        <v>1.0135000000000001</v>
      </c>
      <c r="M12" s="232">
        <v>81.921000000000006</v>
      </c>
      <c r="N12" s="232">
        <v>88.311999999999998</v>
      </c>
      <c r="O12" s="232">
        <v>82.037999999999997</v>
      </c>
      <c r="P12" s="232">
        <v>9.3000000000000007</v>
      </c>
      <c r="Q12" s="232">
        <v>22.4</v>
      </c>
      <c r="R12" s="232">
        <v>12.4</v>
      </c>
      <c r="S12" s="232">
        <v>4.97</v>
      </c>
      <c r="T12" s="16">
        <v>25</v>
      </c>
      <c r="U12" s="23">
        <f t="shared" si="1"/>
        <v>23</v>
      </c>
      <c r="V12" s="16"/>
      <c r="W12" s="109"/>
      <c r="X12" s="109"/>
      <c r="Y12" s="91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10412</v>
      </c>
      <c r="E13" s="232">
        <v>77153</v>
      </c>
      <c r="F13" s="232">
        <v>7.2654500000000004</v>
      </c>
      <c r="G13" s="232">
        <v>0</v>
      </c>
      <c r="H13" s="232">
        <v>86.100999999999999</v>
      </c>
      <c r="I13" s="232">
        <v>14.8</v>
      </c>
      <c r="J13" s="232">
        <v>1.6</v>
      </c>
      <c r="K13" s="232">
        <v>11.1</v>
      </c>
      <c r="L13" s="232">
        <v>1.0147999999999999</v>
      </c>
      <c r="M13" s="232">
        <v>83.983000000000004</v>
      </c>
      <c r="N13" s="232">
        <v>87.742999999999995</v>
      </c>
      <c r="O13" s="232">
        <v>86.332999999999998</v>
      </c>
      <c r="P13" s="232">
        <v>8.4</v>
      </c>
      <c r="Q13" s="232">
        <v>24.9</v>
      </c>
      <c r="R13" s="232">
        <v>9.6</v>
      </c>
      <c r="S13" s="232">
        <v>4.97</v>
      </c>
      <c r="T13" s="16">
        <v>24</v>
      </c>
      <c r="U13" s="23">
        <f t="shared" si="1"/>
        <v>36</v>
      </c>
      <c r="V13" s="16"/>
      <c r="W13" s="86"/>
      <c r="X13" s="86"/>
      <c r="Y13" s="91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10376</v>
      </c>
      <c r="E14" s="232">
        <v>77148</v>
      </c>
      <c r="F14" s="232">
        <v>7.1754090000000001</v>
      </c>
      <c r="G14" s="232">
        <v>0</v>
      </c>
      <c r="H14" s="232">
        <v>84.665000000000006</v>
      </c>
      <c r="I14" s="232">
        <v>16.899999999999999</v>
      </c>
      <c r="J14" s="232">
        <v>1.2</v>
      </c>
      <c r="K14" s="232">
        <v>14</v>
      </c>
      <c r="L14" s="232">
        <v>1.0145999999999999</v>
      </c>
      <c r="M14" s="232">
        <v>81.763999999999996</v>
      </c>
      <c r="N14" s="232">
        <v>87.688999999999993</v>
      </c>
      <c r="O14" s="232">
        <v>85.051000000000002</v>
      </c>
      <c r="P14" s="232">
        <v>8.4</v>
      </c>
      <c r="Q14" s="232">
        <v>25.3</v>
      </c>
      <c r="R14" s="232">
        <v>9.3000000000000007</v>
      </c>
      <c r="S14" s="232">
        <v>4.9800000000000004</v>
      </c>
      <c r="T14" s="16">
        <v>23</v>
      </c>
      <c r="U14" s="23">
        <f t="shared" si="1"/>
        <v>27</v>
      </c>
      <c r="V14" s="16"/>
      <c r="W14" s="86"/>
      <c r="X14" s="86"/>
      <c r="Y14" s="91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10349</v>
      </c>
      <c r="E15" s="232">
        <v>77144</v>
      </c>
      <c r="F15" s="232">
        <v>7.0640080000000003</v>
      </c>
      <c r="G15" s="232">
        <v>0</v>
      </c>
      <c r="H15" s="232">
        <v>83.293000000000006</v>
      </c>
      <c r="I15" s="232">
        <v>17.8</v>
      </c>
      <c r="J15" s="232">
        <v>2.7</v>
      </c>
      <c r="K15" s="232">
        <v>14.6</v>
      </c>
      <c r="L15" s="232">
        <v>1.0137</v>
      </c>
      <c r="M15" s="232">
        <v>80.043000000000006</v>
      </c>
      <c r="N15" s="232">
        <v>85.346999999999994</v>
      </c>
      <c r="O15" s="232">
        <v>85.174999999999997</v>
      </c>
      <c r="P15" s="232">
        <v>11.2</v>
      </c>
      <c r="Q15" s="232">
        <v>24.7</v>
      </c>
      <c r="R15" s="232">
        <v>13.9</v>
      </c>
      <c r="S15" s="232">
        <v>4.9800000000000004</v>
      </c>
      <c r="T15" s="16">
        <v>22</v>
      </c>
      <c r="U15" s="23">
        <f t="shared" si="1"/>
        <v>65</v>
      </c>
      <c r="V15" s="16"/>
      <c r="W15" s="86"/>
      <c r="X15" s="86"/>
      <c r="Y15" s="91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10284</v>
      </c>
      <c r="E16" s="232">
        <v>77135</v>
      </c>
      <c r="F16" s="232">
        <v>6.7407589999999997</v>
      </c>
      <c r="G16" s="232">
        <v>0</v>
      </c>
      <c r="H16" s="232">
        <v>83.224000000000004</v>
      </c>
      <c r="I16" s="232">
        <v>17.5</v>
      </c>
      <c r="J16" s="232">
        <v>1.8</v>
      </c>
      <c r="K16" s="232">
        <v>17</v>
      </c>
      <c r="L16" s="232">
        <v>1.0128999999999999</v>
      </c>
      <c r="M16" s="232">
        <v>79.301000000000002</v>
      </c>
      <c r="N16" s="232">
        <v>85.421999999999997</v>
      </c>
      <c r="O16" s="232">
        <v>80.974999999999994</v>
      </c>
      <c r="P16" s="232">
        <v>11.3</v>
      </c>
      <c r="Q16" s="232">
        <v>26.5</v>
      </c>
      <c r="R16" s="232">
        <v>14.4</v>
      </c>
      <c r="S16" s="232">
        <v>4.9800000000000004</v>
      </c>
      <c r="T16" s="22">
        <v>21</v>
      </c>
      <c r="U16" s="23">
        <f t="shared" si="1"/>
        <v>42</v>
      </c>
      <c r="V16" s="24">
        <v>22</v>
      </c>
      <c r="W16" s="86"/>
      <c r="X16" s="86"/>
      <c r="Y16" s="91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10242</v>
      </c>
      <c r="E17" s="232">
        <v>77128</v>
      </c>
      <c r="F17" s="232">
        <v>6.7510909999999997</v>
      </c>
      <c r="G17" s="232">
        <v>0</v>
      </c>
      <c r="H17" s="232">
        <v>83.54</v>
      </c>
      <c r="I17" s="232">
        <v>17.899999999999999</v>
      </c>
      <c r="J17" s="232">
        <v>3.6</v>
      </c>
      <c r="K17" s="232">
        <v>16.7</v>
      </c>
      <c r="L17" s="232">
        <v>1.0130999999999999</v>
      </c>
      <c r="M17" s="232">
        <v>80.296999999999997</v>
      </c>
      <c r="N17" s="232">
        <v>85.671000000000006</v>
      </c>
      <c r="O17" s="232">
        <v>80.73</v>
      </c>
      <c r="P17" s="232">
        <v>10.6</v>
      </c>
      <c r="Q17" s="232">
        <v>26.7</v>
      </c>
      <c r="R17" s="232">
        <v>13.3</v>
      </c>
      <c r="S17" s="232">
        <v>4.9800000000000004</v>
      </c>
      <c r="T17" s="16">
        <v>20</v>
      </c>
      <c r="U17" s="23">
        <f t="shared" si="1"/>
        <v>84</v>
      </c>
      <c r="V17" s="16"/>
      <c r="W17" s="86"/>
      <c r="X17" s="86"/>
      <c r="Y17" s="91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10158</v>
      </c>
      <c r="E18" s="232">
        <v>77116</v>
      </c>
      <c r="F18" s="232">
        <v>7.0236210000000003</v>
      </c>
      <c r="G18" s="232">
        <v>0</v>
      </c>
      <c r="H18" s="232">
        <v>83.222999999999999</v>
      </c>
      <c r="I18" s="232">
        <v>17.3</v>
      </c>
      <c r="J18" s="232">
        <v>3</v>
      </c>
      <c r="K18" s="232">
        <v>17.5</v>
      </c>
      <c r="L18" s="232">
        <v>1.0137</v>
      </c>
      <c r="M18" s="232">
        <v>80.177999999999997</v>
      </c>
      <c r="N18" s="232">
        <v>87.03</v>
      </c>
      <c r="O18" s="232">
        <v>84.355999999999995</v>
      </c>
      <c r="P18" s="232">
        <v>9.4</v>
      </c>
      <c r="Q18" s="232">
        <v>27.1</v>
      </c>
      <c r="R18" s="232">
        <v>13.1</v>
      </c>
      <c r="S18" s="232">
        <v>4.9800000000000004</v>
      </c>
      <c r="T18" s="16">
        <v>19</v>
      </c>
      <c r="U18" s="23">
        <f t="shared" si="1"/>
        <v>73</v>
      </c>
      <c r="V18" s="16"/>
      <c r="W18" s="86"/>
      <c r="X18" s="86"/>
      <c r="Y18" s="91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10085</v>
      </c>
      <c r="E19" s="232">
        <v>77105</v>
      </c>
      <c r="F19" s="232">
        <v>6.9310359999999998</v>
      </c>
      <c r="G19" s="232">
        <v>0</v>
      </c>
      <c r="H19" s="232">
        <v>86.316999999999993</v>
      </c>
      <c r="I19" s="232">
        <v>14.4</v>
      </c>
      <c r="J19" s="232">
        <v>0.9</v>
      </c>
      <c r="K19" s="232">
        <v>14.7</v>
      </c>
      <c r="L19" s="232">
        <v>1.0138</v>
      </c>
      <c r="M19" s="232">
        <v>80.409000000000006</v>
      </c>
      <c r="N19" s="232">
        <v>87.781000000000006</v>
      </c>
      <c r="O19" s="232">
        <v>82.376999999999995</v>
      </c>
      <c r="P19" s="232">
        <v>7.1</v>
      </c>
      <c r="Q19" s="232">
        <v>22.6</v>
      </c>
      <c r="R19" s="232">
        <v>11</v>
      </c>
      <c r="S19" s="232">
        <v>4.96</v>
      </c>
      <c r="T19" s="16">
        <v>18</v>
      </c>
      <c r="U19" s="23">
        <f t="shared" si="1"/>
        <v>22</v>
      </c>
      <c r="V19" s="16"/>
      <c r="W19" s="86"/>
      <c r="X19" s="86"/>
      <c r="Y19" s="91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10063</v>
      </c>
      <c r="E20" s="232">
        <v>77102</v>
      </c>
      <c r="F20" s="232">
        <v>7.2644880000000001</v>
      </c>
      <c r="G20" s="232">
        <v>0</v>
      </c>
      <c r="H20" s="232">
        <v>86.948999999999998</v>
      </c>
      <c r="I20" s="232">
        <v>18</v>
      </c>
      <c r="J20" s="232">
        <v>0.6</v>
      </c>
      <c r="K20" s="232">
        <v>9.4</v>
      </c>
      <c r="L20" s="232">
        <v>1.0145</v>
      </c>
      <c r="M20" s="232">
        <v>84.727000000000004</v>
      </c>
      <c r="N20" s="232">
        <v>89.370999999999995</v>
      </c>
      <c r="O20" s="232">
        <v>87.04</v>
      </c>
      <c r="P20" s="232">
        <v>10.5</v>
      </c>
      <c r="Q20" s="232">
        <v>26.9</v>
      </c>
      <c r="R20" s="232">
        <v>11.5</v>
      </c>
      <c r="S20" s="232">
        <v>4.97</v>
      </c>
      <c r="T20" s="16">
        <v>17</v>
      </c>
      <c r="U20" s="23">
        <f t="shared" si="1"/>
        <v>15</v>
      </c>
      <c r="V20" s="16"/>
      <c r="W20" s="86"/>
      <c r="X20" s="86"/>
      <c r="Y20" s="91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10048</v>
      </c>
      <c r="E21" s="232">
        <v>77100</v>
      </c>
      <c r="F21" s="232">
        <v>7.0890890000000004</v>
      </c>
      <c r="G21" s="232">
        <v>0</v>
      </c>
      <c r="H21" s="232">
        <v>84.671999999999997</v>
      </c>
      <c r="I21" s="232">
        <v>16.899999999999999</v>
      </c>
      <c r="J21" s="232">
        <v>2.7</v>
      </c>
      <c r="K21" s="232">
        <v>15.9</v>
      </c>
      <c r="L21" s="232">
        <v>1.0139</v>
      </c>
      <c r="M21" s="232">
        <v>82.335999999999999</v>
      </c>
      <c r="N21" s="232">
        <v>86.644999999999996</v>
      </c>
      <c r="O21" s="232">
        <v>85.177999999999997</v>
      </c>
      <c r="P21" s="232">
        <v>10.3</v>
      </c>
      <c r="Q21" s="232">
        <v>25.5</v>
      </c>
      <c r="R21" s="232">
        <v>12.9</v>
      </c>
      <c r="S21" s="232">
        <v>4.9800000000000004</v>
      </c>
      <c r="T21" s="16">
        <v>16</v>
      </c>
      <c r="U21" s="23">
        <f t="shared" si="1"/>
        <v>63</v>
      </c>
      <c r="V21" s="16"/>
      <c r="W21" s="86"/>
      <c r="X21" s="86"/>
      <c r="Y21" s="91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9985</v>
      </c>
      <c r="E22" s="232">
        <v>77091</v>
      </c>
      <c r="F22" s="232">
        <v>7.125324</v>
      </c>
      <c r="G22" s="232">
        <v>0</v>
      </c>
      <c r="H22" s="232">
        <v>83.834999999999994</v>
      </c>
      <c r="I22" s="232">
        <v>15.9</v>
      </c>
      <c r="J22" s="232">
        <v>2.7</v>
      </c>
      <c r="K22" s="232">
        <v>17.399999999999999</v>
      </c>
      <c r="L22" s="232">
        <v>1.0143</v>
      </c>
      <c r="M22" s="232">
        <v>80.953999999999994</v>
      </c>
      <c r="N22" s="232">
        <v>86.334000000000003</v>
      </c>
      <c r="O22" s="232">
        <v>84.968999999999994</v>
      </c>
      <c r="P22" s="232">
        <v>7.5</v>
      </c>
      <c r="Q22" s="232">
        <v>25.6</v>
      </c>
      <c r="R22" s="232">
        <v>11</v>
      </c>
      <c r="S22" s="232">
        <v>4.97</v>
      </c>
      <c r="T22" s="16">
        <v>15</v>
      </c>
      <c r="U22" s="23">
        <f t="shared" si="1"/>
        <v>64</v>
      </c>
      <c r="V22" s="16"/>
      <c r="W22" s="109"/>
      <c r="X22" s="109"/>
      <c r="Y22" s="91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9921</v>
      </c>
      <c r="E23" s="232">
        <v>77082</v>
      </c>
      <c r="F23" s="232">
        <v>6.8503980000000002</v>
      </c>
      <c r="G23" s="232">
        <v>0</v>
      </c>
      <c r="H23" s="232">
        <v>82.897000000000006</v>
      </c>
      <c r="I23" s="232">
        <v>14.5</v>
      </c>
      <c r="J23" s="232">
        <v>3.7</v>
      </c>
      <c r="K23" s="232">
        <v>18.8</v>
      </c>
      <c r="L23" s="232">
        <v>1.0136000000000001</v>
      </c>
      <c r="M23" s="232">
        <v>80.272999999999996</v>
      </c>
      <c r="N23" s="232">
        <v>85.626999999999995</v>
      </c>
      <c r="O23" s="232">
        <v>81.444999999999993</v>
      </c>
      <c r="P23" s="232">
        <v>7.9</v>
      </c>
      <c r="Q23" s="232">
        <v>22.9</v>
      </c>
      <c r="R23" s="232">
        <v>11.4</v>
      </c>
      <c r="S23" s="232">
        <v>4.97</v>
      </c>
      <c r="T23" s="22">
        <v>14</v>
      </c>
      <c r="U23" s="23">
        <f t="shared" si="1"/>
        <v>88</v>
      </c>
      <c r="V23" s="24">
        <v>15</v>
      </c>
      <c r="W23" s="86"/>
      <c r="X23" s="86"/>
      <c r="Y23" s="91">
        <f t="shared" si="0"/>
        <v>-100</v>
      </c>
    </row>
    <row r="24" spans="1:25">
      <c r="A24" s="16">
        <v>14</v>
      </c>
      <c r="B24" s="220" t="s">
        <v>210</v>
      </c>
      <c r="C24" s="220" t="s">
        <v>13</v>
      </c>
      <c r="D24" s="220">
        <v>9833</v>
      </c>
      <c r="E24" s="220">
        <v>77069</v>
      </c>
      <c r="F24" s="220">
        <v>6.8825099999999999</v>
      </c>
      <c r="G24" s="220">
        <v>0</v>
      </c>
      <c r="H24" s="220">
        <v>83.36</v>
      </c>
      <c r="I24" s="220">
        <v>14</v>
      </c>
      <c r="J24" s="220">
        <v>2.1</v>
      </c>
      <c r="K24" s="220">
        <v>18</v>
      </c>
      <c r="L24" s="220">
        <v>1.0139</v>
      </c>
      <c r="M24" s="220">
        <v>80.448999999999998</v>
      </c>
      <c r="N24" s="220">
        <v>85.507999999999996</v>
      </c>
      <c r="O24" s="220">
        <v>81.105000000000004</v>
      </c>
      <c r="P24" s="220">
        <v>8.1999999999999993</v>
      </c>
      <c r="Q24" s="220">
        <v>21.4</v>
      </c>
      <c r="R24" s="220">
        <v>9.1999999999999993</v>
      </c>
      <c r="S24" s="220">
        <v>4.97</v>
      </c>
      <c r="T24" s="16">
        <v>13</v>
      </c>
      <c r="U24" s="23">
        <f>D24-D25</f>
        <v>50</v>
      </c>
      <c r="V24" s="16"/>
      <c r="W24" s="86"/>
      <c r="X24" s="86"/>
      <c r="Y24" s="91">
        <f t="shared" si="0"/>
        <v>-100</v>
      </c>
    </row>
    <row r="25" spans="1:25">
      <c r="A25" s="16">
        <v>13</v>
      </c>
      <c r="B25" s="220" t="s">
        <v>211</v>
      </c>
      <c r="C25" s="220" t="s">
        <v>13</v>
      </c>
      <c r="D25" s="220">
        <v>9783</v>
      </c>
      <c r="E25" s="220">
        <v>77062</v>
      </c>
      <c r="F25" s="220">
        <v>7.1000610000000002</v>
      </c>
      <c r="G25" s="220">
        <v>0</v>
      </c>
      <c r="H25" s="220">
        <v>84.551000000000002</v>
      </c>
      <c r="I25" s="220">
        <v>16</v>
      </c>
      <c r="J25" s="220">
        <v>2.8</v>
      </c>
      <c r="K25" s="220">
        <v>16.5</v>
      </c>
      <c r="L25" s="220">
        <v>1.0143</v>
      </c>
      <c r="M25" s="220">
        <v>80.956999999999994</v>
      </c>
      <c r="N25" s="220">
        <v>87.417000000000002</v>
      </c>
      <c r="O25" s="220">
        <v>84.302999999999997</v>
      </c>
      <c r="P25" s="220">
        <v>7.5</v>
      </c>
      <c r="Q25" s="220">
        <v>25.2</v>
      </c>
      <c r="R25" s="220">
        <v>10</v>
      </c>
      <c r="S25" s="220">
        <v>4.9800000000000004</v>
      </c>
      <c r="T25" s="16">
        <v>12</v>
      </c>
      <c r="U25" s="23">
        <f>D25-D26</f>
        <v>65</v>
      </c>
      <c r="V25" s="16"/>
      <c r="W25" s="86"/>
      <c r="X25" s="86"/>
      <c r="Y25" s="91">
        <f t="shared" si="0"/>
        <v>-100</v>
      </c>
    </row>
    <row r="26" spans="1:25">
      <c r="A26" s="16">
        <v>12</v>
      </c>
      <c r="B26" s="220" t="s">
        <v>212</v>
      </c>
      <c r="C26" s="220" t="s">
        <v>13</v>
      </c>
      <c r="D26" s="220">
        <v>9718</v>
      </c>
      <c r="E26" s="220">
        <v>77052</v>
      </c>
      <c r="F26" s="220">
        <v>6.8009329999999997</v>
      </c>
      <c r="G26" s="220">
        <v>0</v>
      </c>
      <c r="H26" s="220">
        <v>86.665999999999997</v>
      </c>
      <c r="I26" s="220">
        <v>15.2</v>
      </c>
      <c r="J26" s="220">
        <v>1.1000000000000001</v>
      </c>
      <c r="K26" s="220">
        <v>17.5</v>
      </c>
      <c r="L26" s="220">
        <v>1.0134000000000001</v>
      </c>
      <c r="M26" s="220">
        <v>80.677999999999997</v>
      </c>
      <c r="N26" s="220">
        <v>88.153000000000006</v>
      </c>
      <c r="O26" s="220">
        <v>80.884</v>
      </c>
      <c r="P26" s="220">
        <v>7.1</v>
      </c>
      <c r="Q26" s="220">
        <v>24.7</v>
      </c>
      <c r="R26" s="220">
        <v>11.7</v>
      </c>
      <c r="S26" s="220">
        <v>4.9800000000000004</v>
      </c>
      <c r="T26" s="16">
        <v>11</v>
      </c>
      <c r="U26" s="23">
        <f>D26-D27</f>
        <v>29</v>
      </c>
      <c r="V26" s="16"/>
      <c r="W26" s="87"/>
      <c r="X26" s="86"/>
      <c r="Y26" s="91">
        <f t="shared" si="0"/>
        <v>-100</v>
      </c>
    </row>
    <row r="27" spans="1:25">
      <c r="A27" s="16">
        <v>11</v>
      </c>
      <c r="B27" s="220" t="s">
        <v>213</v>
      </c>
      <c r="C27" s="220" t="s">
        <v>13</v>
      </c>
      <c r="D27" s="220">
        <v>9689</v>
      </c>
      <c r="E27" s="220">
        <v>77048</v>
      </c>
      <c r="F27" s="220">
        <v>7.4157149999999996</v>
      </c>
      <c r="G27" s="220">
        <v>0</v>
      </c>
      <c r="H27" s="220">
        <v>86.751999999999995</v>
      </c>
      <c r="I27" s="220">
        <v>13.8</v>
      </c>
      <c r="J27" s="220">
        <v>1.6</v>
      </c>
      <c r="K27" s="220">
        <v>16.5</v>
      </c>
      <c r="L27" s="220">
        <v>1.0155000000000001</v>
      </c>
      <c r="M27" s="220">
        <v>83.819000000000003</v>
      </c>
      <c r="N27" s="220">
        <v>89.224000000000004</v>
      </c>
      <c r="O27" s="220">
        <v>87.471000000000004</v>
      </c>
      <c r="P27" s="220">
        <v>6.4</v>
      </c>
      <c r="Q27" s="220">
        <v>22.8</v>
      </c>
      <c r="R27" s="220">
        <v>7.2</v>
      </c>
      <c r="S27" s="220">
        <v>4.97</v>
      </c>
      <c r="T27" s="16">
        <v>10</v>
      </c>
      <c r="U27" s="23">
        <f>D27-D28</f>
        <v>37</v>
      </c>
      <c r="V27" s="16"/>
      <c r="W27" s="87"/>
      <c r="X27" s="86"/>
      <c r="Y27" s="91">
        <f t="shared" si="0"/>
        <v>-100</v>
      </c>
    </row>
    <row r="28" spans="1:25">
      <c r="A28" s="16">
        <v>10</v>
      </c>
      <c r="B28" s="220" t="s">
        <v>214</v>
      </c>
      <c r="C28" s="220" t="s">
        <v>13</v>
      </c>
      <c r="D28" s="220">
        <v>9652</v>
      </c>
      <c r="E28" s="220">
        <v>77043</v>
      </c>
      <c r="F28" s="220">
        <v>7.2616880000000004</v>
      </c>
      <c r="G28" s="220">
        <v>0</v>
      </c>
      <c r="H28" s="220">
        <v>84.516999999999996</v>
      </c>
      <c r="I28" s="220">
        <v>12.8</v>
      </c>
      <c r="J28" s="220">
        <v>3</v>
      </c>
      <c r="K28" s="220">
        <v>16.8</v>
      </c>
      <c r="L28" s="220">
        <v>1.0145999999999999</v>
      </c>
      <c r="M28" s="220">
        <v>78.745000000000005</v>
      </c>
      <c r="N28" s="220">
        <v>86.953000000000003</v>
      </c>
      <c r="O28" s="220">
        <v>86.682000000000002</v>
      </c>
      <c r="P28" s="220">
        <v>7.1</v>
      </c>
      <c r="Q28" s="220">
        <v>22.6</v>
      </c>
      <c r="R28" s="220">
        <v>10.7</v>
      </c>
      <c r="S28" s="220">
        <v>4.97</v>
      </c>
      <c r="T28" s="16">
        <v>9</v>
      </c>
      <c r="U28" s="23">
        <f t="shared" si="1"/>
        <v>72</v>
      </c>
      <c r="V28" s="16"/>
      <c r="W28" s="87"/>
      <c r="X28" s="86"/>
      <c r="Y28" s="91">
        <f t="shared" si="0"/>
        <v>-100</v>
      </c>
    </row>
    <row r="29" spans="1:25">
      <c r="A29" s="16">
        <v>9</v>
      </c>
      <c r="B29" s="220" t="s">
        <v>215</v>
      </c>
      <c r="C29" s="220" t="s">
        <v>13</v>
      </c>
      <c r="D29" s="220">
        <v>9580</v>
      </c>
      <c r="E29" s="220">
        <v>77032</v>
      </c>
      <c r="F29" s="220">
        <v>6.756462</v>
      </c>
      <c r="G29" s="220">
        <v>0</v>
      </c>
      <c r="H29" s="220">
        <v>81.355999999999995</v>
      </c>
      <c r="I29" s="220">
        <v>11.3</v>
      </c>
      <c r="J29" s="220">
        <v>2.7</v>
      </c>
      <c r="K29" s="220">
        <v>17</v>
      </c>
      <c r="L29" s="220">
        <v>1.0135000000000001</v>
      </c>
      <c r="M29" s="220">
        <v>79.272999999999996</v>
      </c>
      <c r="N29" s="220">
        <v>84.691000000000003</v>
      </c>
      <c r="O29" s="220">
        <v>79.793000000000006</v>
      </c>
      <c r="P29" s="220">
        <v>5.3</v>
      </c>
      <c r="Q29" s="220">
        <v>17.5</v>
      </c>
      <c r="R29" s="220">
        <v>10.199999999999999</v>
      </c>
      <c r="S29" s="220">
        <v>4.96</v>
      </c>
      <c r="T29" s="16">
        <v>8</v>
      </c>
      <c r="U29" s="23">
        <f>D29-D30</f>
        <v>65</v>
      </c>
      <c r="V29" s="16"/>
      <c r="W29" s="87"/>
      <c r="X29" s="86"/>
      <c r="Y29" s="91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9515</v>
      </c>
      <c r="E30">
        <v>77023</v>
      </c>
      <c r="F30">
        <v>6.730156</v>
      </c>
      <c r="G30">
        <v>0</v>
      </c>
      <c r="H30">
        <v>81.141000000000005</v>
      </c>
      <c r="I30">
        <v>14.3</v>
      </c>
      <c r="J30">
        <v>3</v>
      </c>
      <c r="K30">
        <v>16.399999999999999</v>
      </c>
      <c r="L30">
        <v>1.0132000000000001</v>
      </c>
      <c r="M30">
        <v>78.504000000000005</v>
      </c>
      <c r="N30">
        <v>84.171000000000006</v>
      </c>
      <c r="O30">
        <v>80.042000000000002</v>
      </c>
      <c r="P30">
        <v>9.5</v>
      </c>
      <c r="Q30">
        <v>19.5</v>
      </c>
      <c r="R30">
        <v>12</v>
      </c>
      <c r="S30">
        <v>4.92</v>
      </c>
      <c r="T30" s="22">
        <v>7</v>
      </c>
      <c r="U30" s="23">
        <f>D30-D31</f>
        <v>71</v>
      </c>
      <c r="V30" s="24">
        <v>8</v>
      </c>
      <c r="W30" s="87"/>
      <c r="X30" s="86"/>
      <c r="Y30" s="91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9444</v>
      </c>
      <c r="E31">
        <v>77012</v>
      </c>
      <c r="F31">
        <v>6.6473890000000004</v>
      </c>
      <c r="G31">
        <v>0</v>
      </c>
      <c r="H31">
        <v>81.048000000000002</v>
      </c>
      <c r="I31">
        <v>14.8</v>
      </c>
      <c r="J31">
        <v>1.7</v>
      </c>
      <c r="K31">
        <v>15</v>
      </c>
      <c r="L31">
        <v>1.0128999999999999</v>
      </c>
      <c r="M31">
        <v>78.436000000000007</v>
      </c>
      <c r="N31">
        <v>83.596000000000004</v>
      </c>
      <c r="O31">
        <v>79.192999999999998</v>
      </c>
      <c r="P31">
        <v>9.4</v>
      </c>
      <c r="Q31">
        <v>21.6</v>
      </c>
      <c r="R31">
        <v>12.8</v>
      </c>
      <c r="S31">
        <v>4.9400000000000004</v>
      </c>
      <c r="T31" s="16">
        <v>6</v>
      </c>
      <c r="U31" s="23">
        <f t="shared" si="1"/>
        <v>41</v>
      </c>
      <c r="V31" s="5"/>
      <c r="W31" s="87"/>
      <c r="X31" s="86"/>
      <c r="Y31" s="91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9403</v>
      </c>
      <c r="E32">
        <v>77006</v>
      </c>
      <c r="F32">
        <v>6.790985</v>
      </c>
      <c r="G32">
        <v>0</v>
      </c>
      <c r="H32">
        <v>81.350999999999999</v>
      </c>
      <c r="I32">
        <v>11.6</v>
      </c>
      <c r="J32">
        <v>3.3</v>
      </c>
      <c r="K32">
        <v>19.7</v>
      </c>
      <c r="L32">
        <v>1.0135000000000001</v>
      </c>
      <c r="M32">
        <v>79.162000000000006</v>
      </c>
      <c r="N32">
        <v>84.228999999999999</v>
      </c>
      <c r="O32">
        <v>80.385000000000005</v>
      </c>
      <c r="P32">
        <v>8.1</v>
      </c>
      <c r="Q32">
        <v>17.5</v>
      </c>
      <c r="R32">
        <v>10.6</v>
      </c>
      <c r="S32">
        <v>4.93</v>
      </c>
      <c r="T32" s="16">
        <v>5</v>
      </c>
      <c r="U32" s="23">
        <f t="shared" si="1"/>
        <v>78</v>
      </c>
      <c r="V32" s="5"/>
      <c r="W32" s="87"/>
      <c r="X32" s="86"/>
      <c r="Y32" s="91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9325</v>
      </c>
      <c r="E33">
        <v>76994</v>
      </c>
      <c r="F33">
        <v>6.8120229999999999</v>
      </c>
      <c r="G33">
        <v>0</v>
      </c>
      <c r="H33">
        <v>84.88</v>
      </c>
      <c r="I33">
        <v>13.2</v>
      </c>
      <c r="J33">
        <v>1.1000000000000001</v>
      </c>
      <c r="K33">
        <v>15.6</v>
      </c>
      <c r="L33">
        <v>1.0136000000000001</v>
      </c>
      <c r="M33">
        <v>79.725999999999999</v>
      </c>
      <c r="N33">
        <v>86.546999999999997</v>
      </c>
      <c r="O33">
        <v>80.733000000000004</v>
      </c>
      <c r="P33">
        <v>7.3</v>
      </c>
      <c r="Q33">
        <v>20.8</v>
      </c>
      <c r="R33">
        <v>10.8</v>
      </c>
      <c r="S33">
        <v>4.93</v>
      </c>
      <c r="T33" s="16">
        <v>4</v>
      </c>
      <c r="U33" s="23">
        <f t="shared" si="1"/>
        <v>27</v>
      </c>
      <c r="V33" s="5"/>
      <c r="W33" s="87"/>
      <c r="X33" s="86"/>
      <c r="Y33" s="91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9298</v>
      </c>
      <c r="E34">
        <v>76990</v>
      </c>
      <c r="F34">
        <v>7.1539380000000001</v>
      </c>
      <c r="G34">
        <v>0</v>
      </c>
      <c r="H34">
        <v>85.346000000000004</v>
      </c>
      <c r="I34">
        <v>16</v>
      </c>
      <c r="J34">
        <v>0</v>
      </c>
      <c r="K34">
        <v>0</v>
      </c>
      <c r="L34">
        <v>1.0142</v>
      </c>
      <c r="M34">
        <v>83.486999999999995</v>
      </c>
      <c r="N34">
        <v>87.54</v>
      </c>
      <c r="O34">
        <v>85.674000000000007</v>
      </c>
      <c r="P34">
        <v>10.7</v>
      </c>
      <c r="Q34">
        <v>21</v>
      </c>
      <c r="R34">
        <v>11.9</v>
      </c>
      <c r="S34">
        <v>4.9400000000000004</v>
      </c>
      <c r="T34" s="16">
        <v>3</v>
      </c>
      <c r="U34" s="23">
        <f t="shared" si="1"/>
        <v>0</v>
      </c>
      <c r="V34" s="5"/>
      <c r="W34" s="87"/>
      <c r="X34" s="86"/>
      <c r="Y34" s="91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9298</v>
      </c>
      <c r="E35">
        <v>76990</v>
      </c>
      <c r="F35">
        <v>7.1961830000000004</v>
      </c>
      <c r="G35">
        <v>0</v>
      </c>
      <c r="H35">
        <v>86.126000000000005</v>
      </c>
      <c r="I35">
        <v>17.100000000000001</v>
      </c>
      <c r="J35">
        <v>1.3</v>
      </c>
      <c r="K35">
        <v>6.7</v>
      </c>
      <c r="L35">
        <v>1.0144</v>
      </c>
      <c r="M35">
        <v>84.525999999999996</v>
      </c>
      <c r="N35">
        <v>87.718999999999994</v>
      </c>
      <c r="O35">
        <v>86.048000000000002</v>
      </c>
      <c r="P35">
        <v>10.7</v>
      </c>
      <c r="Q35">
        <v>24.4</v>
      </c>
      <c r="R35">
        <v>11.3</v>
      </c>
      <c r="S35">
        <v>4.9400000000000004</v>
      </c>
      <c r="T35" s="16">
        <v>2</v>
      </c>
      <c r="U35" s="23">
        <f t="shared" si="1"/>
        <v>29</v>
      </c>
      <c r="V35" s="5"/>
      <c r="W35" s="87"/>
      <c r="X35" s="86"/>
      <c r="Y35" s="91">
        <f>((X35*100)/D35)-100</f>
        <v>-100</v>
      </c>
    </row>
    <row r="36" spans="1:25">
      <c r="A36" s="16">
        <v>2</v>
      </c>
      <c r="B36" t="s">
        <v>207</v>
      </c>
      <c r="C36" t="s">
        <v>13</v>
      </c>
      <c r="D36">
        <v>9269</v>
      </c>
      <c r="E36">
        <v>76986</v>
      </c>
      <c r="F36">
        <v>7.1638970000000004</v>
      </c>
      <c r="G36">
        <v>0</v>
      </c>
      <c r="H36">
        <v>87.332999999999998</v>
      </c>
      <c r="I36">
        <v>16.8</v>
      </c>
      <c r="J36">
        <v>0.1</v>
      </c>
      <c r="K36">
        <v>5.8</v>
      </c>
      <c r="L36">
        <v>1.0142</v>
      </c>
      <c r="M36">
        <v>85.073999999999998</v>
      </c>
      <c r="N36">
        <v>88.168999999999997</v>
      </c>
      <c r="O36">
        <v>85.816000000000003</v>
      </c>
      <c r="P36">
        <v>9.1</v>
      </c>
      <c r="Q36">
        <v>23.2</v>
      </c>
      <c r="R36">
        <v>11.9</v>
      </c>
      <c r="S36">
        <v>4.9400000000000004</v>
      </c>
      <c r="T36" s="16">
        <v>1</v>
      </c>
      <c r="U36" s="23">
        <f t="shared" si="1"/>
        <v>3</v>
      </c>
      <c r="V36" s="5"/>
      <c r="W36" s="87"/>
      <c r="X36" s="86"/>
      <c r="Y36" s="91">
        <f t="shared" ref="Y36:Y37" si="2">((X36*100)/D36)-100</f>
        <v>-100</v>
      </c>
    </row>
    <row r="37" spans="1:25">
      <c r="A37" s="16">
        <v>1</v>
      </c>
      <c r="B37" t="s">
        <v>193</v>
      </c>
      <c r="C37" t="s">
        <v>13</v>
      </c>
      <c r="D37">
        <v>9266</v>
      </c>
      <c r="E37">
        <v>76986</v>
      </c>
      <c r="F37">
        <v>7.392309</v>
      </c>
      <c r="G37">
        <v>0</v>
      </c>
      <c r="H37">
        <v>87.850999999999999</v>
      </c>
      <c r="I37">
        <v>15.2</v>
      </c>
      <c r="J37">
        <v>0.1</v>
      </c>
      <c r="K37">
        <v>1.9</v>
      </c>
      <c r="L37">
        <v>1.0150999999999999</v>
      </c>
      <c r="M37">
        <v>86.177000000000007</v>
      </c>
      <c r="N37">
        <v>88.846000000000004</v>
      </c>
      <c r="O37">
        <v>87.858999999999995</v>
      </c>
      <c r="P37">
        <v>7.6</v>
      </c>
      <c r="Q37">
        <v>24.2</v>
      </c>
      <c r="R37">
        <v>9.1</v>
      </c>
      <c r="S37">
        <v>4.93</v>
      </c>
      <c r="T37" s="1"/>
      <c r="U37" s="26"/>
      <c r="V37" s="5"/>
      <c r="W37" s="87"/>
      <c r="X37" s="86"/>
      <c r="Y37" s="91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517400</v>
      </c>
      <c r="T6" s="22">
        <v>31</v>
      </c>
      <c r="U6" s="23">
        <f>D6-D7</f>
        <v>966</v>
      </c>
      <c r="V6" s="4"/>
      <c r="W6" s="210"/>
      <c r="X6" s="210"/>
      <c r="Y6" s="214"/>
    </row>
    <row r="7" spans="1:25">
      <c r="A7" s="21">
        <v>31</v>
      </c>
      <c r="B7" s="232" t="s">
        <v>266</v>
      </c>
      <c r="D7">
        <v>516434</v>
      </c>
      <c r="T7" s="22">
        <v>30</v>
      </c>
      <c r="U7" s="23">
        <f>D7-D8</f>
        <v>945</v>
      </c>
      <c r="V7" s="24">
        <v>1</v>
      </c>
      <c r="W7" s="85"/>
      <c r="X7" s="85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515489</v>
      </c>
      <c r="E8" s="232">
        <v>212598</v>
      </c>
      <c r="F8" s="232">
        <v>6.8919779999999999</v>
      </c>
      <c r="G8" s="232">
        <v>1</v>
      </c>
      <c r="H8" s="232">
        <v>83.057000000000002</v>
      </c>
      <c r="I8" s="232">
        <v>15.9</v>
      </c>
      <c r="J8" s="232">
        <v>53.9</v>
      </c>
      <c r="K8" s="232">
        <v>112.9</v>
      </c>
      <c r="L8" s="232">
        <v>1.0133000000000001</v>
      </c>
      <c r="M8" s="232">
        <v>80.436999999999998</v>
      </c>
      <c r="N8" s="232">
        <v>85.100999999999999</v>
      </c>
      <c r="O8" s="232">
        <v>82.935000000000002</v>
      </c>
      <c r="P8" s="232">
        <v>12.4</v>
      </c>
      <c r="Q8" s="232">
        <v>21.4</v>
      </c>
      <c r="R8" s="232">
        <v>14.1</v>
      </c>
      <c r="S8" s="232">
        <v>4.72</v>
      </c>
      <c r="T8" s="16">
        <v>29</v>
      </c>
      <c r="U8" s="23">
        <f>D8-D9</f>
        <v>1291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514198</v>
      </c>
      <c r="E9" s="232">
        <v>212411</v>
      </c>
      <c r="F9" s="232">
        <v>6.7511429999999999</v>
      </c>
      <c r="G9" s="232">
        <v>1</v>
      </c>
      <c r="H9" s="232">
        <v>82.572000000000003</v>
      </c>
      <c r="I9" s="232">
        <v>16.100000000000001</v>
      </c>
      <c r="J9" s="232">
        <v>48.6</v>
      </c>
      <c r="K9" s="232">
        <v>103.2</v>
      </c>
      <c r="L9" s="232">
        <v>1.0128999999999999</v>
      </c>
      <c r="M9" s="232">
        <v>79.888000000000005</v>
      </c>
      <c r="N9" s="232">
        <v>84.409000000000006</v>
      </c>
      <c r="O9" s="232">
        <v>81.254000000000005</v>
      </c>
      <c r="P9" s="232">
        <v>10.7</v>
      </c>
      <c r="Q9" s="232">
        <v>22.5</v>
      </c>
      <c r="R9" s="232">
        <v>14.8</v>
      </c>
      <c r="S9" s="232">
        <v>4.72</v>
      </c>
      <c r="T9" s="22">
        <v>28</v>
      </c>
      <c r="U9" s="23">
        <f t="shared" ref="U9:U36" si="1">D9-D10</f>
        <v>1164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513034</v>
      </c>
      <c r="E10" s="232">
        <v>212240</v>
      </c>
      <c r="F10" s="232">
        <v>6.7079930000000001</v>
      </c>
      <c r="G10" s="232">
        <v>1</v>
      </c>
      <c r="H10" s="232">
        <v>81.206000000000003</v>
      </c>
      <c r="I10" s="232">
        <v>16</v>
      </c>
      <c r="J10" s="232">
        <v>53</v>
      </c>
      <c r="K10" s="232">
        <v>116.4</v>
      </c>
      <c r="L10" s="232">
        <v>1.0126999999999999</v>
      </c>
      <c r="M10" s="232">
        <v>79.36</v>
      </c>
      <c r="N10" s="232">
        <v>84.11</v>
      </c>
      <c r="O10" s="232">
        <v>80.847999999999999</v>
      </c>
      <c r="P10" s="232">
        <v>12.3</v>
      </c>
      <c r="Q10" s="232">
        <v>22.3</v>
      </c>
      <c r="R10" s="232">
        <v>15.4</v>
      </c>
      <c r="S10" s="232">
        <v>4.7300000000000004</v>
      </c>
      <c r="T10" s="16">
        <v>27</v>
      </c>
      <c r="U10" s="23">
        <f t="shared" si="1"/>
        <v>1272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511762</v>
      </c>
      <c r="E11" s="232">
        <v>212051</v>
      </c>
      <c r="F11" s="232">
        <v>6.7138499999999999</v>
      </c>
      <c r="G11" s="232">
        <v>1</v>
      </c>
      <c r="H11" s="232">
        <v>83.027000000000001</v>
      </c>
      <c r="I11" s="232">
        <v>15.9</v>
      </c>
      <c r="J11" s="232">
        <v>52.8</v>
      </c>
      <c r="K11" s="232">
        <v>118.9</v>
      </c>
      <c r="L11" s="232">
        <v>1.0128999999999999</v>
      </c>
      <c r="M11" s="232">
        <v>80.424999999999997</v>
      </c>
      <c r="N11" s="232">
        <v>85.546000000000006</v>
      </c>
      <c r="O11" s="232">
        <v>80.445999999999998</v>
      </c>
      <c r="P11" s="232">
        <v>12.1</v>
      </c>
      <c r="Q11" s="232">
        <v>22.6</v>
      </c>
      <c r="R11" s="232">
        <v>13.9</v>
      </c>
      <c r="S11" s="232">
        <v>4.7300000000000004</v>
      </c>
      <c r="T11" s="16">
        <v>26</v>
      </c>
      <c r="U11" s="23">
        <f t="shared" si="1"/>
        <v>1266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510496</v>
      </c>
      <c r="E12" s="232">
        <v>211866</v>
      </c>
      <c r="F12" s="232">
        <v>6.8212000000000002</v>
      </c>
      <c r="G12" s="232">
        <v>1</v>
      </c>
      <c r="H12" s="232">
        <v>86.447000000000003</v>
      </c>
      <c r="I12" s="232">
        <v>15.3</v>
      </c>
      <c r="J12" s="232">
        <v>6.2</v>
      </c>
      <c r="K12" s="232">
        <v>124.1</v>
      </c>
      <c r="L12" s="232">
        <v>1.0130999999999999</v>
      </c>
      <c r="M12" s="232">
        <v>81.933000000000007</v>
      </c>
      <c r="N12" s="232">
        <v>88.515000000000001</v>
      </c>
      <c r="O12" s="232">
        <v>82.16</v>
      </c>
      <c r="P12" s="232">
        <v>7.3</v>
      </c>
      <c r="Q12" s="232">
        <v>23.7</v>
      </c>
      <c r="R12" s="232">
        <v>14.7</v>
      </c>
      <c r="S12" s="232">
        <v>4.7300000000000004</v>
      </c>
      <c r="T12" s="16">
        <v>25</v>
      </c>
      <c r="U12" s="23">
        <f t="shared" si="1"/>
        <v>150</v>
      </c>
      <c r="V12" s="16"/>
      <c r="W12" s="86"/>
      <c r="X12" s="86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510346</v>
      </c>
      <c r="E13" s="232">
        <v>211844</v>
      </c>
      <c r="F13" s="232">
        <v>7.315016</v>
      </c>
      <c r="G13" s="232">
        <v>1</v>
      </c>
      <c r="H13" s="232">
        <v>86.197000000000003</v>
      </c>
      <c r="I13" s="232">
        <v>12.3</v>
      </c>
      <c r="J13" s="232">
        <v>28.8</v>
      </c>
      <c r="K13" s="232">
        <v>89.1</v>
      </c>
      <c r="L13" s="232">
        <v>1.0150999999999999</v>
      </c>
      <c r="M13" s="232">
        <v>84.024000000000001</v>
      </c>
      <c r="N13" s="232">
        <v>87.903000000000006</v>
      </c>
      <c r="O13" s="232">
        <v>86.643000000000001</v>
      </c>
      <c r="P13" s="232">
        <v>5</v>
      </c>
      <c r="Q13" s="232">
        <v>19.100000000000001</v>
      </c>
      <c r="R13" s="232">
        <v>8.6</v>
      </c>
      <c r="S13" s="232">
        <v>4.7300000000000004</v>
      </c>
      <c r="T13" s="16">
        <v>24</v>
      </c>
      <c r="U13" s="23">
        <f t="shared" si="1"/>
        <v>689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509657</v>
      </c>
      <c r="E14" s="232">
        <v>211746</v>
      </c>
      <c r="F14" s="232">
        <v>7.031434</v>
      </c>
      <c r="G14" s="232">
        <v>1</v>
      </c>
      <c r="H14" s="232">
        <v>84.718000000000004</v>
      </c>
      <c r="I14" s="232">
        <v>16.7</v>
      </c>
      <c r="J14" s="232">
        <v>49.9</v>
      </c>
      <c r="K14" s="232">
        <v>125</v>
      </c>
      <c r="L14" s="232">
        <v>1.0136000000000001</v>
      </c>
      <c r="M14" s="232">
        <v>81.897000000000006</v>
      </c>
      <c r="N14" s="232">
        <v>87.808999999999997</v>
      </c>
      <c r="O14" s="232">
        <v>85.004999999999995</v>
      </c>
      <c r="P14" s="232">
        <v>13</v>
      </c>
      <c r="Q14" s="232">
        <v>22.1</v>
      </c>
      <c r="R14" s="232">
        <v>14.7</v>
      </c>
      <c r="S14" s="232">
        <v>4.7300000000000004</v>
      </c>
      <c r="T14" s="16">
        <v>23</v>
      </c>
      <c r="U14" s="23">
        <f t="shared" si="1"/>
        <v>1194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508463</v>
      </c>
      <c r="E15" s="232">
        <v>211575</v>
      </c>
      <c r="F15" s="232">
        <v>7.0135709999999998</v>
      </c>
      <c r="G15" s="232">
        <v>1</v>
      </c>
      <c r="H15" s="232">
        <v>83.311000000000007</v>
      </c>
      <c r="I15" s="232">
        <v>17</v>
      </c>
      <c r="J15" s="232">
        <v>54.5</v>
      </c>
      <c r="K15" s="232">
        <v>106</v>
      </c>
      <c r="L15" s="232">
        <v>1.0134000000000001</v>
      </c>
      <c r="M15" s="232">
        <v>80.108000000000004</v>
      </c>
      <c r="N15" s="232">
        <v>85.433999999999997</v>
      </c>
      <c r="O15" s="232">
        <v>85.156000000000006</v>
      </c>
      <c r="P15" s="232">
        <v>13.9</v>
      </c>
      <c r="Q15" s="232">
        <v>22.7</v>
      </c>
      <c r="R15" s="232">
        <v>15.8</v>
      </c>
      <c r="S15" s="232">
        <v>4.74</v>
      </c>
      <c r="T15" s="16">
        <v>22</v>
      </c>
      <c r="U15" s="23">
        <f t="shared" si="1"/>
        <v>1307</v>
      </c>
      <c r="V15" s="16"/>
      <c r="W15" s="86"/>
      <c r="X15" s="86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507156</v>
      </c>
      <c r="E16" s="232">
        <v>211384</v>
      </c>
      <c r="F16" s="232">
        <v>6.7243209999999998</v>
      </c>
      <c r="G16" s="232">
        <v>1</v>
      </c>
      <c r="H16" s="232">
        <v>83.239000000000004</v>
      </c>
      <c r="I16" s="232">
        <v>16.8</v>
      </c>
      <c r="J16" s="232">
        <v>56.2</v>
      </c>
      <c r="K16" s="232">
        <v>106.5</v>
      </c>
      <c r="L16" s="232">
        <v>1.0126999999999999</v>
      </c>
      <c r="M16" s="232">
        <v>79.347999999999999</v>
      </c>
      <c r="N16" s="232">
        <v>85.5</v>
      </c>
      <c r="O16" s="232">
        <v>81.228999999999999</v>
      </c>
      <c r="P16" s="232">
        <v>13.5</v>
      </c>
      <c r="Q16" s="232">
        <v>21.5</v>
      </c>
      <c r="R16" s="232">
        <v>15.8</v>
      </c>
      <c r="S16" s="232">
        <v>4.74</v>
      </c>
      <c r="T16" s="22">
        <v>21</v>
      </c>
      <c r="U16" s="23">
        <f t="shared" si="1"/>
        <v>1347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505809</v>
      </c>
      <c r="E17" s="232">
        <v>211188</v>
      </c>
      <c r="F17" s="232">
        <v>6.6638500000000001</v>
      </c>
      <c r="G17" s="232">
        <v>1</v>
      </c>
      <c r="H17" s="232">
        <v>83.581000000000003</v>
      </c>
      <c r="I17" s="232">
        <v>16.600000000000001</v>
      </c>
      <c r="J17" s="232">
        <v>53.4</v>
      </c>
      <c r="K17" s="232">
        <v>108.3</v>
      </c>
      <c r="L17" s="232">
        <v>1.0125999999999999</v>
      </c>
      <c r="M17" s="232">
        <v>80.393000000000001</v>
      </c>
      <c r="N17" s="232">
        <v>85.677000000000007</v>
      </c>
      <c r="O17" s="232">
        <v>80.403999999999996</v>
      </c>
      <c r="P17" s="232">
        <v>12.6</v>
      </c>
      <c r="Q17" s="232">
        <v>22.6</v>
      </c>
      <c r="R17" s="232">
        <v>15.8</v>
      </c>
      <c r="S17" s="232">
        <v>4.74</v>
      </c>
      <c r="T17" s="16">
        <v>20</v>
      </c>
      <c r="U17" s="23">
        <f t="shared" si="1"/>
        <v>1278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504531</v>
      </c>
      <c r="E18" s="232">
        <v>211001</v>
      </c>
      <c r="F18" s="232">
        <v>6.9938630000000002</v>
      </c>
      <c r="G18" s="232">
        <v>1</v>
      </c>
      <c r="H18" s="232">
        <v>83.248000000000005</v>
      </c>
      <c r="I18" s="232">
        <v>16.3</v>
      </c>
      <c r="J18" s="232">
        <v>58.2</v>
      </c>
      <c r="K18" s="232">
        <v>112.7</v>
      </c>
      <c r="L18" s="232">
        <v>1.0134000000000001</v>
      </c>
      <c r="M18" s="232">
        <v>80.141999999999996</v>
      </c>
      <c r="N18" s="232">
        <v>87.167000000000002</v>
      </c>
      <c r="O18" s="232">
        <v>84.7</v>
      </c>
      <c r="P18" s="232">
        <v>12.5</v>
      </c>
      <c r="Q18" s="232">
        <v>20.9</v>
      </c>
      <c r="R18" s="232">
        <v>15.2</v>
      </c>
      <c r="S18" s="232">
        <v>4.7300000000000004</v>
      </c>
      <c r="T18" s="16">
        <v>19</v>
      </c>
      <c r="U18" s="23">
        <f t="shared" si="1"/>
        <v>1393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503138</v>
      </c>
      <c r="E19" s="232">
        <v>210799</v>
      </c>
      <c r="F19" s="232">
        <v>6.811388</v>
      </c>
      <c r="G19" s="232">
        <v>1</v>
      </c>
      <c r="H19" s="232">
        <v>86.427000000000007</v>
      </c>
      <c r="I19" s="232">
        <v>13.4</v>
      </c>
      <c r="J19" s="232">
        <v>25</v>
      </c>
      <c r="K19" s="232">
        <v>136</v>
      </c>
      <c r="L19" s="232">
        <v>1.0129999999999999</v>
      </c>
      <c r="M19" s="232">
        <v>80.444999999999993</v>
      </c>
      <c r="N19" s="232">
        <v>87.962000000000003</v>
      </c>
      <c r="O19" s="232">
        <v>82.156000000000006</v>
      </c>
      <c r="P19" s="232">
        <v>7.3</v>
      </c>
      <c r="Q19" s="232">
        <v>19</v>
      </c>
      <c r="R19" s="232">
        <v>15.1</v>
      </c>
      <c r="S19" s="232">
        <v>4.7300000000000004</v>
      </c>
      <c r="T19" s="16">
        <v>18</v>
      </c>
      <c r="U19" s="23">
        <f t="shared" si="1"/>
        <v>600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502538</v>
      </c>
      <c r="E20" s="232">
        <v>210714</v>
      </c>
      <c r="F20" s="232">
        <v>7.2290640000000002</v>
      </c>
      <c r="G20" s="232">
        <v>1</v>
      </c>
      <c r="H20" s="232">
        <v>87.067999999999998</v>
      </c>
      <c r="I20" s="232">
        <v>15.7</v>
      </c>
      <c r="J20" s="232">
        <v>15.3</v>
      </c>
      <c r="K20" s="232">
        <v>21</v>
      </c>
      <c r="L20" s="232">
        <v>1.0142</v>
      </c>
      <c r="M20" s="232">
        <v>84.863</v>
      </c>
      <c r="N20" s="232">
        <v>89.573999999999998</v>
      </c>
      <c r="O20" s="232">
        <v>87.197000000000003</v>
      </c>
      <c r="P20" s="232">
        <v>10.9</v>
      </c>
      <c r="Q20" s="232">
        <v>21.5</v>
      </c>
      <c r="R20" s="232">
        <v>13.3</v>
      </c>
      <c r="S20" s="232">
        <v>4.74</v>
      </c>
      <c r="T20" s="16">
        <v>17</v>
      </c>
      <c r="U20" s="23">
        <f t="shared" si="1"/>
        <v>368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502170</v>
      </c>
      <c r="E21" s="232">
        <v>210662</v>
      </c>
      <c r="F21" s="232">
        <v>7.0678219999999996</v>
      </c>
      <c r="G21" s="232">
        <v>1</v>
      </c>
      <c r="H21" s="232">
        <v>84.73</v>
      </c>
      <c r="I21" s="232">
        <v>15.8</v>
      </c>
      <c r="J21" s="232">
        <v>47.6</v>
      </c>
      <c r="K21" s="232">
        <v>130.5</v>
      </c>
      <c r="L21" s="232">
        <v>1.0137</v>
      </c>
      <c r="M21" s="232">
        <v>82.462000000000003</v>
      </c>
      <c r="N21" s="232">
        <v>86.771000000000001</v>
      </c>
      <c r="O21" s="232">
        <v>85.275999999999996</v>
      </c>
      <c r="P21" s="232">
        <v>12.7</v>
      </c>
      <c r="Q21" s="232">
        <v>20.399999999999999</v>
      </c>
      <c r="R21" s="232">
        <v>14</v>
      </c>
      <c r="S21" s="232">
        <v>4.74</v>
      </c>
      <c r="T21" s="16">
        <v>16</v>
      </c>
      <c r="U21" s="23">
        <f t="shared" si="1"/>
        <v>1140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501030</v>
      </c>
      <c r="E22" s="232">
        <v>210499</v>
      </c>
      <c r="F22" s="232">
        <v>7.0554769999999998</v>
      </c>
      <c r="G22" s="232">
        <v>1</v>
      </c>
      <c r="H22" s="232">
        <v>83.873000000000005</v>
      </c>
      <c r="I22" s="232">
        <v>16.100000000000001</v>
      </c>
      <c r="J22" s="232">
        <v>65.2</v>
      </c>
      <c r="K22" s="232">
        <v>105.5</v>
      </c>
      <c r="L22" s="232">
        <v>1.0137</v>
      </c>
      <c r="M22" s="232">
        <v>80.956999999999994</v>
      </c>
      <c r="N22" s="232">
        <v>86.421000000000006</v>
      </c>
      <c r="O22" s="232">
        <v>85.054000000000002</v>
      </c>
      <c r="P22" s="232">
        <v>13.2</v>
      </c>
      <c r="Q22" s="232">
        <v>20.399999999999999</v>
      </c>
      <c r="R22" s="232">
        <v>13.9</v>
      </c>
      <c r="S22" s="232">
        <v>4.74</v>
      </c>
      <c r="T22" s="16">
        <v>15</v>
      </c>
      <c r="U22" s="23">
        <f t="shared" si="1"/>
        <v>1564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499466</v>
      </c>
      <c r="E23" s="232">
        <v>210273</v>
      </c>
      <c r="F23" s="232">
        <v>6.7541979999999997</v>
      </c>
      <c r="G23" s="232">
        <v>1</v>
      </c>
      <c r="H23" s="232">
        <v>82.905000000000001</v>
      </c>
      <c r="I23" s="232">
        <v>15.9</v>
      </c>
      <c r="J23" s="232">
        <v>68.400000000000006</v>
      </c>
      <c r="K23" s="232">
        <v>107.6</v>
      </c>
      <c r="L23" s="232">
        <v>1.0127999999999999</v>
      </c>
      <c r="M23" s="232">
        <v>80.364999999999995</v>
      </c>
      <c r="N23" s="232">
        <v>85.716999999999999</v>
      </c>
      <c r="O23" s="232">
        <v>81.492000000000004</v>
      </c>
      <c r="P23" s="232">
        <v>13</v>
      </c>
      <c r="Q23" s="232">
        <v>19.7</v>
      </c>
      <c r="R23" s="232">
        <v>15.4</v>
      </c>
      <c r="S23" s="232">
        <v>4.7300000000000004</v>
      </c>
      <c r="T23" s="22">
        <v>14</v>
      </c>
      <c r="U23" s="23">
        <f t="shared" si="1"/>
        <v>1642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1" t="s">
        <v>210</v>
      </c>
      <c r="C24" s="221" t="s">
        <v>13</v>
      </c>
      <c r="D24" s="221">
        <v>497824</v>
      </c>
      <c r="E24" s="221">
        <v>210033</v>
      </c>
      <c r="F24" s="221">
        <v>6.7429839999999999</v>
      </c>
      <c r="G24" s="221">
        <v>1</v>
      </c>
      <c r="H24" s="221">
        <v>83.397999999999996</v>
      </c>
      <c r="I24" s="221">
        <v>16</v>
      </c>
      <c r="J24" s="221">
        <v>68.2</v>
      </c>
      <c r="K24" s="221">
        <v>147.80000000000001</v>
      </c>
      <c r="L24" s="221">
        <v>1.0128999999999999</v>
      </c>
      <c r="M24" s="221">
        <v>80.472999999999999</v>
      </c>
      <c r="N24" s="221">
        <v>85.632999999999996</v>
      </c>
      <c r="O24" s="221">
        <v>81.113</v>
      </c>
      <c r="P24" s="221">
        <v>12.1</v>
      </c>
      <c r="Q24" s="221">
        <v>20.5</v>
      </c>
      <c r="R24" s="221">
        <v>14.7</v>
      </c>
      <c r="S24" s="221">
        <v>4.74</v>
      </c>
      <c r="T24" s="16">
        <v>13</v>
      </c>
      <c r="U24" s="23">
        <f t="shared" si="1"/>
        <v>1635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1" t="s">
        <v>211</v>
      </c>
      <c r="C25" s="221" t="s">
        <v>13</v>
      </c>
      <c r="D25" s="221">
        <v>496189</v>
      </c>
      <c r="E25" s="221">
        <v>209796</v>
      </c>
      <c r="F25" s="221">
        <v>7.0051119999999996</v>
      </c>
      <c r="G25" s="221">
        <v>1</v>
      </c>
      <c r="H25" s="221">
        <v>84.614000000000004</v>
      </c>
      <c r="I25" s="221">
        <v>16.3</v>
      </c>
      <c r="J25" s="221">
        <v>75.099999999999994</v>
      </c>
      <c r="K25" s="221">
        <v>154.69999999999999</v>
      </c>
      <c r="L25" s="221">
        <v>1.0136000000000001</v>
      </c>
      <c r="M25" s="221">
        <v>80.933999999999997</v>
      </c>
      <c r="N25" s="221">
        <v>87.525000000000006</v>
      </c>
      <c r="O25" s="221">
        <v>84.349000000000004</v>
      </c>
      <c r="P25" s="221">
        <v>12.8</v>
      </c>
      <c r="Q25" s="221">
        <v>20.100000000000001</v>
      </c>
      <c r="R25" s="221">
        <v>13.8</v>
      </c>
      <c r="S25" s="221">
        <v>4.7300000000000004</v>
      </c>
      <c r="T25" s="16">
        <v>12</v>
      </c>
      <c r="U25" s="23">
        <f t="shared" si="1"/>
        <v>1799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1" t="s">
        <v>212</v>
      </c>
      <c r="C26" s="221" t="s">
        <v>13</v>
      </c>
      <c r="D26" s="221">
        <v>494390</v>
      </c>
      <c r="E26" s="221">
        <v>209538</v>
      </c>
      <c r="F26" s="221">
        <v>6.7102199999999996</v>
      </c>
      <c r="G26" s="221">
        <v>1</v>
      </c>
      <c r="H26" s="221">
        <v>86.781000000000006</v>
      </c>
      <c r="I26" s="221">
        <v>13.6</v>
      </c>
      <c r="J26" s="221">
        <v>31.5</v>
      </c>
      <c r="K26" s="221">
        <v>142.69999999999999</v>
      </c>
      <c r="L26" s="221">
        <v>1.0126999999999999</v>
      </c>
      <c r="M26" s="221">
        <v>80.774000000000001</v>
      </c>
      <c r="N26" s="221">
        <v>88.171000000000006</v>
      </c>
      <c r="O26" s="221">
        <v>80.900999999999996</v>
      </c>
      <c r="P26" s="221">
        <v>7.2</v>
      </c>
      <c r="Q26" s="221">
        <v>19.3</v>
      </c>
      <c r="R26" s="221">
        <v>15.4</v>
      </c>
      <c r="S26" s="221">
        <v>4.7300000000000004</v>
      </c>
      <c r="T26" s="16">
        <v>11</v>
      </c>
      <c r="U26" s="23">
        <f t="shared" si="1"/>
        <v>756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1" t="s">
        <v>213</v>
      </c>
      <c r="C27" s="221" t="s">
        <v>13</v>
      </c>
      <c r="D27" s="221">
        <v>493634</v>
      </c>
      <c r="E27" s="221">
        <v>209432</v>
      </c>
      <c r="F27" s="221">
        <v>7.2123569999999999</v>
      </c>
      <c r="G27" s="221">
        <v>1</v>
      </c>
      <c r="H27" s="221">
        <v>86.834000000000003</v>
      </c>
      <c r="I27" s="221">
        <v>14</v>
      </c>
      <c r="J27" s="221">
        <v>50.5</v>
      </c>
      <c r="K27" s="221">
        <v>132.69999999999999</v>
      </c>
      <c r="L27" s="221">
        <v>1.0139</v>
      </c>
      <c r="M27" s="221">
        <v>83.887</v>
      </c>
      <c r="N27" s="221">
        <v>89.406000000000006</v>
      </c>
      <c r="O27" s="221">
        <v>87.596000000000004</v>
      </c>
      <c r="P27" s="221">
        <v>8.6999999999999993</v>
      </c>
      <c r="Q27" s="221">
        <v>18.3</v>
      </c>
      <c r="R27" s="221">
        <v>15</v>
      </c>
      <c r="S27" s="221">
        <v>4.7300000000000004</v>
      </c>
      <c r="T27" s="16">
        <v>10</v>
      </c>
      <c r="U27" s="23">
        <f t="shared" si="1"/>
        <v>1212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1" t="s">
        <v>214</v>
      </c>
      <c r="C28" s="221" t="s">
        <v>13</v>
      </c>
      <c r="D28" s="221">
        <v>492422</v>
      </c>
      <c r="E28" s="221">
        <v>209262</v>
      </c>
      <c r="F28" s="221">
        <v>7.1767079999999996</v>
      </c>
      <c r="G28" s="221">
        <v>1</v>
      </c>
      <c r="H28" s="221">
        <v>84.57</v>
      </c>
      <c r="I28" s="221">
        <v>15.3</v>
      </c>
      <c r="J28" s="221">
        <v>63.6</v>
      </c>
      <c r="K28" s="221">
        <v>133.19999999999999</v>
      </c>
      <c r="L28" s="221">
        <v>1.014</v>
      </c>
      <c r="M28" s="221">
        <v>78.802999999999997</v>
      </c>
      <c r="N28" s="221">
        <v>87.072000000000003</v>
      </c>
      <c r="O28" s="221">
        <v>86.765000000000001</v>
      </c>
      <c r="P28" s="221">
        <v>12.3</v>
      </c>
      <c r="Q28" s="221">
        <v>19.100000000000001</v>
      </c>
      <c r="R28" s="221">
        <v>14.1</v>
      </c>
      <c r="S28" s="221">
        <v>4.74</v>
      </c>
      <c r="T28" s="16">
        <v>9</v>
      </c>
      <c r="U28" s="23">
        <f t="shared" si="1"/>
        <v>1524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1" t="s">
        <v>215</v>
      </c>
      <c r="C29" s="221" t="s">
        <v>13</v>
      </c>
      <c r="D29" s="221">
        <v>490898</v>
      </c>
      <c r="E29" s="221">
        <v>209043</v>
      </c>
      <c r="F29" s="221">
        <v>6.6368580000000001</v>
      </c>
      <c r="G29" s="221">
        <v>1</v>
      </c>
      <c r="H29" s="221">
        <v>81.376000000000005</v>
      </c>
      <c r="I29" s="221">
        <v>13.7</v>
      </c>
      <c r="J29" s="221">
        <v>51.3</v>
      </c>
      <c r="K29" s="221">
        <v>103.8</v>
      </c>
      <c r="L29" s="221">
        <v>1.0125999999999999</v>
      </c>
      <c r="M29" s="221">
        <v>79.227000000000004</v>
      </c>
      <c r="N29" s="221">
        <v>84.831999999999994</v>
      </c>
      <c r="O29" s="221">
        <v>79.73</v>
      </c>
      <c r="P29" s="221">
        <v>5.8</v>
      </c>
      <c r="Q29" s="221">
        <v>17.5</v>
      </c>
      <c r="R29" s="221">
        <v>14.9</v>
      </c>
      <c r="S29" s="221">
        <v>4.7300000000000004</v>
      </c>
      <c r="T29" s="16">
        <v>8</v>
      </c>
      <c r="U29" s="23">
        <f t="shared" si="1"/>
        <v>1229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489669</v>
      </c>
      <c r="E30">
        <v>208862</v>
      </c>
      <c r="F30">
        <v>6.6446889999999996</v>
      </c>
      <c r="G30">
        <v>1</v>
      </c>
      <c r="H30">
        <v>81.138000000000005</v>
      </c>
      <c r="I30">
        <v>15.8</v>
      </c>
      <c r="J30">
        <v>61.9</v>
      </c>
      <c r="K30">
        <v>130.19999999999999</v>
      </c>
      <c r="L30">
        <v>1.0126999999999999</v>
      </c>
      <c r="M30">
        <v>78.569000000000003</v>
      </c>
      <c r="N30">
        <v>84.32</v>
      </c>
      <c r="O30">
        <v>79.694999999999993</v>
      </c>
      <c r="P30">
        <v>13.4</v>
      </c>
      <c r="Q30">
        <v>18.600000000000001</v>
      </c>
      <c r="R30">
        <v>14.5</v>
      </c>
      <c r="S30">
        <v>4.74</v>
      </c>
      <c r="T30" s="22">
        <v>7</v>
      </c>
      <c r="U30" s="23">
        <f t="shared" si="1"/>
        <v>1485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488184</v>
      </c>
      <c r="E31">
        <v>208640</v>
      </c>
      <c r="F31">
        <v>6.6194990000000002</v>
      </c>
      <c r="G31">
        <v>1</v>
      </c>
      <c r="H31">
        <v>81.043000000000006</v>
      </c>
      <c r="I31">
        <v>16.600000000000001</v>
      </c>
      <c r="J31">
        <v>68.599999999999994</v>
      </c>
      <c r="K31">
        <v>146.19999999999999</v>
      </c>
      <c r="L31">
        <v>1.0125</v>
      </c>
      <c r="M31">
        <v>78.465999999999994</v>
      </c>
      <c r="N31">
        <v>83.659000000000006</v>
      </c>
      <c r="O31">
        <v>79.820999999999998</v>
      </c>
      <c r="P31">
        <v>14.6</v>
      </c>
      <c r="Q31">
        <v>19.7</v>
      </c>
      <c r="R31">
        <v>15.9</v>
      </c>
      <c r="S31">
        <v>4.75</v>
      </c>
      <c r="T31" s="16">
        <v>6</v>
      </c>
      <c r="U31" s="23">
        <f t="shared" si="1"/>
        <v>1645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486539</v>
      </c>
      <c r="E32">
        <v>208394</v>
      </c>
      <c r="F32">
        <v>6.6516929999999999</v>
      </c>
      <c r="G32">
        <v>1</v>
      </c>
      <c r="H32">
        <v>81.361999999999995</v>
      </c>
      <c r="I32">
        <v>15.1</v>
      </c>
      <c r="J32">
        <v>63.7</v>
      </c>
      <c r="K32">
        <v>158.19999999999999</v>
      </c>
      <c r="L32">
        <v>1.0125999999999999</v>
      </c>
      <c r="M32">
        <v>79.203000000000003</v>
      </c>
      <c r="N32">
        <v>84.338999999999999</v>
      </c>
      <c r="O32">
        <v>80.088999999999999</v>
      </c>
      <c r="P32">
        <v>12.5</v>
      </c>
      <c r="Q32">
        <v>18.399999999999999</v>
      </c>
      <c r="R32">
        <v>15.4</v>
      </c>
      <c r="S32">
        <v>4.74</v>
      </c>
      <c r="T32" s="16">
        <v>5</v>
      </c>
      <c r="U32" s="23">
        <f t="shared" si="1"/>
        <v>1527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485012</v>
      </c>
      <c r="E33">
        <v>208168</v>
      </c>
      <c r="F33">
        <v>6.6869149999999999</v>
      </c>
      <c r="G33">
        <v>1</v>
      </c>
      <c r="H33">
        <v>85.033000000000001</v>
      </c>
      <c r="I33">
        <v>14.1</v>
      </c>
      <c r="J33">
        <v>24.8</v>
      </c>
      <c r="K33">
        <v>139.80000000000001</v>
      </c>
      <c r="L33">
        <v>1.0127999999999999</v>
      </c>
      <c r="M33">
        <v>79.742999999999995</v>
      </c>
      <c r="N33">
        <v>86.733999999999995</v>
      </c>
      <c r="O33">
        <v>80.403000000000006</v>
      </c>
      <c r="P33">
        <v>9</v>
      </c>
      <c r="Q33">
        <v>20.399999999999999</v>
      </c>
      <c r="R33">
        <v>14.9</v>
      </c>
      <c r="S33">
        <v>4.74</v>
      </c>
      <c r="T33" s="16">
        <v>4</v>
      </c>
      <c r="U33" s="23">
        <f t="shared" si="1"/>
        <v>595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484417</v>
      </c>
      <c r="E34">
        <v>208082</v>
      </c>
      <c r="F34">
        <v>7.1174780000000002</v>
      </c>
      <c r="G34">
        <v>1</v>
      </c>
      <c r="H34">
        <v>85.474999999999994</v>
      </c>
      <c r="I34">
        <v>15.5</v>
      </c>
      <c r="J34">
        <v>42.8</v>
      </c>
      <c r="K34">
        <v>127.6</v>
      </c>
      <c r="L34">
        <v>1.0139</v>
      </c>
      <c r="M34">
        <v>83.691999999999993</v>
      </c>
      <c r="N34">
        <v>87.733000000000004</v>
      </c>
      <c r="O34">
        <v>85.843999999999994</v>
      </c>
      <c r="P34">
        <v>10.7</v>
      </c>
      <c r="Q34">
        <v>19.3</v>
      </c>
      <c r="R34">
        <v>13.7</v>
      </c>
      <c r="S34">
        <v>4.75</v>
      </c>
      <c r="T34" s="16">
        <v>3</v>
      </c>
      <c r="U34" s="23">
        <f t="shared" si="1"/>
        <v>1025</v>
      </c>
      <c r="V34" s="5"/>
      <c r="W34" s="87"/>
      <c r="X34" s="86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483392</v>
      </c>
      <c r="E35">
        <v>207935</v>
      </c>
      <c r="F35">
        <v>7.0786170000000004</v>
      </c>
      <c r="G35">
        <v>1</v>
      </c>
      <c r="H35">
        <v>86.256</v>
      </c>
      <c r="I35">
        <v>16.899999999999999</v>
      </c>
      <c r="J35">
        <v>63.8</v>
      </c>
      <c r="K35">
        <v>146.6</v>
      </c>
      <c r="L35">
        <v>1.0136000000000001</v>
      </c>
      <c r="M35">
        <v>84.599000000000004</v>
      </c>
      <c r="N35">
        <v>87.914000000000001</v>
      </c>
      <c r="O35">
        <v>85.867999999999995</v>
      </c>
      <c r="P35">
        <v>14.5</v>
      </c>
      <c r="Q35">
        <v>21.1</v>
      </c>
      <c r="R35">
        <v>15.3</v>
      </c>
      <c r="S35">
        <v>4.75</v>
      </c>
      <c r="T35" s="16">
        <v>2</v>
      </c>
      <c r="U35" s="23">
        <f t="shared" si="1"/>
        <v>1529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481863</v>
      </c>
      <c r="E36">
        <v>207719</v>
      </c>
      <c r="F36">
        <v>7.0499619999999998</v>
      </c>
      <c r="G36">
        <v>1</v>
      </c>
      <c r="H36">
        <v>87.507999999999996</v>
      </c>
      <c r="I36">
        <v>15.5</v>
      </c>
      <c r="J36">
        <v>11.1</v>
      </c>
      <c r="K36">
        <v>143.9</v>
      </c>
      <c r="L36">
        <v>1.0133000000000001</v>
      </c>
      <c r="M36">
        <v>85.146000000000001</v>
      </c>
      <c r="N36">
        <v>88.284999999999997</v>
      </c>
      <c r="O36">
        <v>85.929000000000002</v>
      </c>
      <c r="P36">
        <v>7.3</v>
      </c>
      <c r="Q36">
        <v>23.9</v>
      </c>
      <c r="R36">
        <v>16.600000000000001</v>
      </c>
      <c r="S36">
        <v>4.75</v>
      </c>
      <c r="T36" s="16">
        <v>1</v>
      </c>
      <c r="U36" s="23">
        <f t="shared" si="1"/>
        <v>269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481594</v>
      </c>
      <c r="E37">
        <v>207681</v>
      </c>
      <c r="F37">
        <v>7.4562049999999997</v>
      </c>
      <c r="G37">
        <v>1</v>
      </c>
      <c r="H37">
        <v>88.037999999999997</v>
      </c>
      <c r="I37">
        <v>12</v>
      </c>
      <c r="J37">
        <v>0.1</v>
      </c>
      <c r="K37">
        <v>1.8</v>
      </c>
      <c r="L37">
        <v>1.0156000000000001</v>
      </c>
      <c r="M37">
        <v>86.347999999999999</v>
      </c>
      <c r="N37">
        <v>89.058999999999997</v>
      </c>
      <c r="O37">
        <v>88.022999999999996</v>
      </c>
      <c r="P37">
        <v>3.9</v>
      </c>
      <c r="Q37">
        <v>21.1</v>
      </c>
      <c r="R37">
        <v>7.3</v>
      </c>
      <c r="S37">
        <v>4.74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203994</v>
      </c>
      <c r="T6" s="22">
        <v>31</v>
      </c>
      <c r="U6" s="23">
        <f>D6-D7</f>
        <v>0</v>
      </c>
      <c r="V6" s="4"/>
      <c r="W6" s="209"/>
      <c r="X6" s="209"/>
      <c r="Y6" s="211"/>
    </row>
    <row r="7" spans="1:25">
      <c r="A7" s="21">
        <v>31</v>
      </c>
      <c r="B7" s="232" t="s">
        <v>266</v>
      </c>
      <c r="D7">
        <v>203994</v>
      </c>
      <c r="T7" s="22">
        <v>30</v>
      </c>
      <c r="U7" s="23">
        <f>D7-D8</f>
        <v>1243</v>
      </c>
      <c r="V7" s="24">
        <v>1</v>
      </c>
      <c r="W7" s="100"/>
      <c r="X7" s="100"/>
      <c r="Y7" s="88">
        <f t="shared" ref="Y7:Y34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202751</v>
      </c>
      <c r="E8" s="232">
        <v>172070</v>
      </c>
      <c r="F8" s="232">
        <v>6.75596</v>
      </c>
      <c r="G8" s="232">
        <v>0</v>
      </c>
      <c r="H8" s="232">
        <v>82.400999999999996</v>
      </c>
      <c r="I8" s="232">
        <v>17.600000000000001</v>
      </c>
      <c r="J8" s="232">
        <v>55.9</v>
      </c>
      <c r="K8" s="232">
        <v>114.8</v>
      </c>
      <c r="L8" s="232">
        <v>1.0125</v>
      </c>
      <c r="M8" s="232">
        <v>79.531000000000006</v>
      </c>
      <c r="N8" s="232">
        <v>84.728999999999999</v>
      </c>
      <c r="O8" s="232">
        <v>82.293000000000006</v>
      </c>
      <c r="P8" s="232">
        <v>8.1</v>
      </c>
      <c r="Q8" s="232">
        <v>24.5</v>
      </c>
      <c r="R8" s="232">
        <v>17.7</v>
      </c>
      <c r="S8" s="232">
        <v>5.36</v>
      </c>
      <c r="T8" s="16">
        <v>29</v>
      </c>
      <c r="U8" s="23">
        <f>D8-D9</f>
        <v>1325</v>
      </c>
      <c r="V8" s="4"/>
      <c r="W8" s="86"/>
      <c r="X8" s="86"/>
      <c r="Y8" s="91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201426</v>
      </c>
      <c r="E9" s="232">
        <v>171874</v>
      </c>
      <c r="F9" s="232">
        <v>6.5960109999999998</v>
      </c>
      <c r="G9" s="232">
        <v>0</v>
      </c>
      <c r="H9" s="232">
        <v>81.817999999999998</v>
      </c>
      <c r="I9" s="232">
        <v>18.100000000000001</v>
      </c>
      <c r="J9" s="232">
        <v>53.8</v>
      </c>
      <c r="K9" s="232">
        <v>112.3</v>
      </c>
      <c r="L9" s="232">
        <v>1.0121</v>
      </c>
      <c r="M9" s="232">
        <v>78.847999999999999</v>
      </c>
      <c r="N9" s="232">
        <v>84.019000000000005</v>
      </c>
      <c r="O9" s="232">
        <v>80.316000000000003</v>
      </c>
      <c r="P9" s="232">
        <v>9.6999999999999993</v>
      </c>
      <c r="Q9" s="232">
        <v>26.5</v>
      </c>
      <c r="R9" s="232">
        <v>18.399999999999999</v>
      </c>
      <c r="S9" s="232">
        <v>5.36</v>
      </c>
      <c r="T9" s="22">
        <v>28</v>
      </c>
      <c r="U9" s="23">
        <f t="shared" ref="U9:U36" si="1">D9-D10</f>
        <v>1274</v>
      </c>
      <c r="V9" s="24">
        <v>29</v>
      </c>
      <c r="W9" s="86"/>
      <c r="X9" s="86"/>
      <c r="Y9" s="91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200152</v>
      </c>
      <c r="E10" s="232">
        <v>171683</v>
      </c>
      <c r="F10" s="232">
        <v>6.6155540000000004</v>
      </c>
      <c r="G10" s="232">
        <v>0</v>
      </c>
      <c r="H10" s="232">
        <v>80.355000000000004</v>
      </c>
      <c r="I10" s="232">
        <v>18.8</v>
      </c>
      <c r="J10" s="232">
        <v>34.4</v>
      </c>
      <c r="K10" s="232">
        <v>106.7</v>
      </c>
      <c r="L10" s="232">
        <v>1.0124</v>
      </c>
      <c r="M10" s="232">
        <v>78.397999999999996</v>
      </c>
      <c r="N10" s="232">
        <v>83.578999999999994</v>
      </c>
      <c r="O10" s="232">
        <v>80.063999999999993</v>
      </c>
      <c r="P10" s="232">
        <v>11.2</v>
      </c>
      <c r="Q10" s="232">
        <v>29.5</v>
      </c>
      <c r="R10" s="232">
        <v>16.8</v>
      </c>
      <c r="S10" s="232">
        <v>5.36</v>
      </c>
      <c r="T10" s="16">
        <v>27</v>
      </c>
      <c r="U10" s="23">
        <f t="shared" si="1"/>
        <v>818</v>
      </c>
      <c r="V10" s="16"/>
      <c r="W10" s="86"/>
      <c r="X10" s="86"/>
      <c r="Y10" s="91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199334</v>
      </c>
      <c r="E11" s="232">
        <v>171560</v>
      </c>
      <c r="F11" s="232">
        <v>6.6618269999999997</v>
      </c>
      <c r="G11" s="232">
        <v>0</v>
      </c>
      <c r="H11" s="232">
        <v>82.207999999999998</v>
      </c>
      <c r="I11" s="232">
        <v>14.5</v>
      </c>
      <c r="J11" s="232">
        <v>11</v>
      </c>
      <c r="K11" s="232">
        <v>33.5</v>
      </c>
      <c r="L11" s="232">
        <v>1.0128999999999999</v>
      </c>
      <c r="M11" s="232">
        <v>79.350999999999999</v>
      </c>
      <c r="N11" s="232">
        <v>84.688999999999993</v>
      </c>
      <c r="O11" s="232">
        <v>79.471000000000004</v>
      </c>
      <c r="P11" s="232">
        <v>4.4000000000000004</v>
      </c>
      <c r="Q11" s="232">
        <v>25.7</v>
      </c>
      <c r="R11" s="232">
        <v>13.1</v>
      </c>
      <c r="S11" s="232">
        <v>5.36</v>
      </c>
      <c r="T11" s="16">
        <v>26</v>
      </c>
      <c r="U11" s="23">
        <f t="shared" si="1"/>
        <v>248</v>
      </c>
      <c r="V11" s="16"/>
      <c r="W11" s="86"/>
      <c r="X11" s="86"/>
      <c r="Y11" s="91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199086</v>
      </c>
      <c r="E12" s="232">
        <v>171524</v>
      </c>
      <c r="F12" s="232">
        <v>6.8229540000000002</v>
      </c>
      <c r="G12" s="232">
        <v>0</v>
      </c>
      <c r="H12" s="232">
        <v>85.855000000000004</v>
      </c>
      <c r="I12" s="232">
        <v>16</v>
      </c>
      <c r="J12" s="232">
        <v>0.8</v>
      </c>
      <c r="K12" s="232">
        <v>14.2</v>
      </c>
      <c r="L12" s="232">
        <v>1.0134000000000001</v>
      </c>
      <c r="M12" s="232">
        <v>80.94</v>
      </c>
      <c r="N12" s="232">
        <v>88.144999999999996</v>
      </c>
      <c r="O12" s="232">
        <v>81.251000000000005</v>
      </c>
      <c r="P12" s="232">
        <v>7.3</v>
      </c>
      <c r="Q12" s="232">
        <v>24.9</v>
      </c>
      <c r="R12" s="232">
        <v>11.9</v>
      </c>
      <c r="S12" s="232">
        <v>5.36</v>
      </c>
      <c r="T12" s="16">
        <v>25</v>
      </c>
      <c r="U12" s="23">
        <f t="shared" si="1"/>
        <v>20</v>
      </c>
      <c r="V12" s="16"/>
      <c r="W12" s="109"/>
      <c r="X12" s="109"/>
      <c r="Y12" s="91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199066</v>
      </c>
      <c r="E13" s="232">
        <v>171521</v>
      </c>
      <c r="F13" s="232">
        <v>7.2941960000000003</v>
      </c>
      <c r="G13" s="232">
        <v>0</v>
      </c>
      <c r="H13" s="232">
        <v>85.570999999999998</v>
      </c>
      <c r="I13" s="232">
        <v>16.100000000000001</v>
      </c>
      <c r="J13" s="232">
        <v>0</v>
      </c>
      <c r="K13" s="232">
        <v>0</v>
      </c>
      <c r="L13" s="232">
        <v>1.0150999999999999</v>
      </c>
      <c r="M13" s="232">
        <v>83.22</v>
      </c>
      <c r="N13" s="232">
        <v>87.412999999999997</v>
      </c>
      <c r="O13" s="232">
        <v>86.066999999999993</v>
      </c>
      <c r="P13" s="232">
        <v>5.8</v>
      </c>
      <c r="Q13" s="232">
        <v>32.1</v>
      </c>
      <c r="R13" s="232">
        <v>7.8</v>
      </c>
      <c r="S13" s="232">
        <v>5.36</v>
      </c>
      <c r="T13" s="16">
        <v>24</v>
      </c>
      <c r="U13" s="23">
        <f t="shared" si="1"/>
        <v>0</v>
      </c>
      <c r="V13" s="16"/>
      <c r="W13" s="86"/>
      <c r="X13" s="86"/>
      <c r="Y13" s="91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199066</v>
      </c>
      <c r="E14" s="232">
        <v>171521</v>
      </c>
      <c r="F14" s="232">
        <v>7.1529360000000004</v>
      </c>
      <c r="G14" s="232">
        <v>0</v>
      </c>
      <c r="H14" s="232">
        <v>84.049000000000007</v>
      </c>
      <c r="I14" s="232">
        <v>16</v>
      </c>
      <c r="J14" s="232">
        <v>23.3</v>
      </c>
      <c r="K14" s="232">
        <v>115.3</v>
      </c>
      <c r="L14" s="232">
        <v>1.0148999999999999</v>
      </c>
      <c r="M14" s="232">
        <v>80.902000000000001</v>
      </c>
      <c r="N14" s="232">
        <v>87.356999999999999</v>
      </c>
      <c r="O14" s="232">
        <v>84.078000000000003</v>
      </c>
      <c r="P14" s="232">
        <v>6.1</v>
      </c>
      <c r="Q14" s="232">
        <v>25.2</v>
      </c>
      <c r="R14" s="232">
        <v>7.4</v>
      </c>
      <c r="S14" s="232">
        <v>5.36</v>
      </c>
      <c r="T14" s="16">
        <v>23</v>
      </c>
      <c r="U14" s="23">
        <f t="shared" si="1"/>
        <v>534</v>
      </c>
      <c r="V14" s="16"/>
      <c r="W14" s="86"/>
      <c r="X14" s="86"/>
      <c r="Y14" s="91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198532</v>
      </c>
      <c r="E15" s="232">
        <v>171442</v>
      </c>
      <c r="F15" s="232">
        <v>6.9219189999999999</v>
      </c>
      <c r="G15" s="232">
        <v>0</v>
      </c>
      <c r="H15" s="232">
        <v>82.471000000000004</v>
      </c>
      <c r="I15" s="232">
        <v>19</v>
      </c>
      <c r="J15" s="232">
        <v>50.9</v>
      </c>
      <c r="K15" s="232">
        <v>121.5</v>
      </c>
      <c r="L15" s="232">
        <v>1.0128999999999999</v>
      </c>
      <c r="M15" s="232">
        <v>79.05</v>
      </c>
      <c r="N15" s="232">
        <v>84.947000000000003</v>
      </c>
      <c r="O15" s="232">
        <v>84.623999999999995</v>
      </c>
      <c r="P15" s="232">
        <v>14.4</v>
      </c>
      <c r="Q15" s="232">
        <v>26.2</v>
      </c>
      <c r="R15" s="232">
        <v>17.899999999999999</v>
      </c>
      <c r="S15" s="232">
        <v>5.36</v>
      </c>
      <c r="T15" s="16">
        <v>22</v>
      </c>
      <c r="U15" s="23">
        <f t="shared" si="1"/>
        <v>1188</v>
      </c>
      <c r="V15" s="16"/>
      <c r="W15" s="86"/>
      <c r="X15" s="86"/>
      <c r="Y15" s="91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197344</v>
      </c>
      <c r="E16" s="232">
        <v>171265</v>
      </c>
      <c r="F16" s="232">
        <v>6.5738830000000004</v>
      </c>
      <c r="G16" s="232">
        <v>0</v>
      </c>
      <c r="H16" s="232">
        <v>82.373999999999995</v>
      </c>
      <c r="I16" s="232">
        <v>19</v>
      </c>
      <c r="J16" s="232">
        <v>52.3</v>
      </c>
      <c r="K16" s="232">
        <v>130.30000000000001</v>
      </c>
      <c r="L16" s="232">
        <v>1.012</v>
      </c>
      <c r="M16" s="232">
        <v>78.028999999999996</v>
      </c>
      <c r="N16" s="232">
        <v>84.826999999999998</v>
      </c>
      <c r="O16" s="232">
        <v>80.16</v>
      </c>
      <c r="P16" s="232">
        <v>12.9</v>
      </c>
      <c r="Q16" s="232">
        <v>25.3</v>
      </c>
      <c r="R16" s="232">
        <v>18.899999999999999</v>
      </c>
      <c r="S16" s="232">
        <v>5.36</v>
      </c>
      <c r="T16" s="22">
        <v>21</v>
      </c>
      <c r="U16" s="23">
        <f t="shared" si="1"/>
        <v>1224</v>
      </c>
      <c r="V16" s="24">
        <v>22</v>
      </c>
      <c r="W16" s="86"/>
      <c r="X16" s="86"/>
      <c r="Y16" s="91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196120</v>
      </c>
      <c r="E17" s="232">
        <v>171083</v>
      </c>
      <c r="F17" s="232">
        <v>6.5268899999999999</v>
      </c>
      <c r="G17" s="232">
        <v>0</v>
      </c>
      <c r="H17" s="232">
        <v>82.757999999999996</v>
      </c>
      <c r="I17" s="232">
        <v>18.899999999999999</v>
      </c>
      <c r="J17" s="232">
        <v>51.3</v>
      </c>
      <c r="K17" s="232">
        <v>124.7</v>
      </c>
      <c r="L17" s="232">
        <v>1.012</v>
      </c>
      <c r="M17" s="232">
        <v>79.313999999999993</v>
      </c>
      <c r="N17" s="232">
        <v>85.332999999999998</v>
      </c>
      <c r="O17" s="232">
        <v>79.313999999999993</v>
      </c>
      <c r="P17" s="232">
        <v>12.2</v>
      </c>
      <c r="Q17" s="232">
        <v>26.6</v>
      </c>
      <c r="R17" s="232">
        <v>18.2</v>
      </c>
      <c r="S17" s="232">
        <v>5.36</v>
      </c>
      <c r="T17" s="16">
        <v>20</v>
      </c>
      <c r="U17" s="23">
        <f t="shared" si="1"/>
        <v>1197</v>
      </c>
      <c r="V17" s="16"/>
      <c r="W17" s="86"/>
      <c r="X17" s="86"/>
      <c r="Y17" s="91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194923</v>
      </c>
      <c r="E18" s="232">
        <v>170906</v>
      </c>
      <c r="F18" s="232">
        <v>6.8722519999999996</v>
      </c>
      <c r="G18" s="232">
        <v>0</v>
      </c>
      <c r="H18" s="232">
        <v>82.448999999999998</v>
      </c>
      <c r="I18" s="232">
        <v>18.2</v>
      </c>
      <c r="J18" s="232">
        <v>50</v>
      </c>
      <c r="K18" s="232">
        <v>110.6</v>
      </c>
      <c r="L18" s="232">
        <v>1.0126999999999999</v>
      </c>
      <c r="M18" s="232">
        <v>79.138000000000005</v>
      </c>
      <c r="N18" s="232">
        <v>86.8</v>
      </c>
      <c r="O18" s="232">
        <v>84.126999999999995</v>
      </c>
      <c r="P18" s="232">
        <v>12.6</v>
      </c>
      <c r="Q18" s="232">
        <v>26.7</v>
      </c>
      <c r="R18" s="232">
        <v>18.399999999999999</v>
      </c>
      <c r="S18" s="232">
        <v>5.36</v>
      </c>
      <c r="T18" s="16">
        <v>19</v>
      </c>
      <c r="U18" s="23">
        <f t="shared" si="1"/>
        <v>1152</v>
      </c>
      <c r="V18" s="16"/>
      <c r="W18" s="86"/>
      <c r="X18" s="86"/>
      <c r="Y18" s="91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193771</v>
      </c>
      <c r="E19" s="232">
        <v>170736</v>
      </c>
      <c r="F19" s="232">
        <v>6.7091950000000002</v>
      </c>
      <c r="G19" s="232">
        <v>0</v>
      </c>
      <c r="H19" s="232">
        <v>85.792000000000002</v>
      </c>
      <c r="I19" s="232">
        <v>15.2</v>
      </c>
      <c r="J19" s="232">
        <v>5.5</v>
      </c>
      <c r="K19" s="232">
        <v>112.4</v>
      </c>
      <c r="L19" s="232">
        <v>1.0126999999999999</v>
      </c>
      <c r="M19" s="232">
        <v>79.143000000000001</v>
      </c>
      <c r="N19" s="232">
        <v>87.353999999999999</v>
      </c>
      <c r="O19" s="232">
        <v>81.028000000000006</v>
      </c>
      <c r="P19" s="232">
        <v>2.8</v>
      </c>
      <c r="Q19" s="232">
        <v>28.2</v>
      </c>
      <c r="R19" s="232">
        <v>15.9</v>
      </c>
      <c r="S19" s="232">
        <v>5.35</v>
      </c>
      <c r="T19" s="16">
        <v>18</v>
      </c>
      <c r="U19" s="23">
        <f t="shared" si="1"/>
        <v>132</v>
      </c>
      <c r="V19" s="16"/>
      <c r="W19" s="86"/>
      <c r="X19" s="86"/>
      <c r="Y19" s="91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193639</v>
      </c>
      <c r="E20" s="232">
        <v>170717</v>
      </c>
      <c r="F20" s="232">
        <v>7.1929040000000004</v>
      </c>
      <c r="G20" s="232">
        <v>0</v>
      </c>
      <c r="H20" s="232">
        <v>86.519000000000005</v>
      </c>
      <c r="I20" s="232">
        <v>19.7</v>
      </c>
      <c r="J20" s="232">
        <v>33.799999999999997</v>
      </c>
      <c r="K20" s="232">
        <v>128.69999999999999</v>
      </c>
      <c r="L20" s="232">
        <v>1.0141</v>
      </c>
      <c r="M20" s="232">
        <v>83.897000000000006</v>
      </c>
      <c r="N20" s="232">
        <v>89.248999999999995</v>
      </c>
      <c r="O20" s="232">
        <v>86.667000000000002</v>
      </c>
      <c r="P20" s="232">
        <v>12.1</v>
      </c>
      <c r="Q20" s="232">
        <v>32.6</v>
      </c>
      <c r="R20" s="232">
        <v>13.2</v>
      </c>
      <c r="S20" s="232">
        <v>5.36</v>
      </c>
      <c r="T20" s="16">
        <v>17</v>
      </c>
      <c r="U20" s="23">
        <f t="shared" si="1"/>
        <v>783</v>
      </c>
      <c r="V20" s="16"/>
      <c r="W20" s="86"/>
      <c r="X20" s="86"/>
      <c r="Y20" s="91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192856</v>
      </c>
      <c r="E21" s="232">
        <v>170606</v>
      </c>
      <c r="F21" s="232">
        <v>7.0322509999999996</v>
      </c>
      <c r="G21" s="232">
        <v>0</v>
      </c>
      <c r="H21" s="232">
        <v>83.977999999999994</v>
      </c>
      <c r="I21" s="232">
        <v>17.100000000000001</v>
      </c>
      <c r="J21" s="232">
        <v>47.8</v>
      </c>
      <c r="K21" s="232">
        <v>128.30000000000001</v>
      </c>
      <c r="L21" s="232">
        <v>1.0137</v>
      </c>
      <c r="M21" s="232">
        <v>81.347999999999999</v>
      </c>
      <c r="N21" s="232">
        <v>86.224000000000004</v>
      </c>
      <c r="O21" s="232">
        <v>84.569000000000003</v>
      </c>
      <c r="P21" s="232">
        <v>8.5</v>
      </c>
      <c r="Q21" s="232">
        <v>24.5</v>
      </c>
      <c r="R21" s="232">
        <v>13.4</v>
      </c>
      <c r="S21" s="232">
        <v>5.36</v>
      </c>
      <c r="T21" s="16">
        <v>16</v>
      </c>
      <c r="U21" s="23">
        <f t="shared" si="1"/>
        <v>1128</v>
      </c>
      <c r="V21" s="16"/>
      <c r="W21" s="86"/>
      <c r="X21" s="86"/>
      <c r="Y21" s="91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191728</v>
      </c>
      <c r="E22" s="232">
        <v>170441</v>
      </c>
      <c r="F22" s="232">
        <v>6.982329</v>
      </c>
      <c r="G22" s="232">
        <v>0</v>
      </c>
      <c r="H22" s="232">
        <v>83.122</v>
      </c>
      <c r="I22" s="232">
        <v>17.8</v>
      </c>
      <c r="J22" s="232">
        <v>57.5</v>
      </c>
      <c r="K22" s="232">
        <v>123.4</v>
      </c>
      <c r="L22" s="232">
        <v>1.0134000000000001</v>
      </c>
      <c r="M22" s="232">
        <v>79.849999999999994</v>
      </c>
      <c r="N22" s="232">
        <v>85.878</v>
      </c>
      <c r="O22" s="232">
        <v>84.337999999999994</v>
      </c>
      <c r="P22" s="232">
        <v>11.5</v>
      </c>
      <c r="Q22" s="232">
        <v>25.3</v>
      </c>
      <c r="R22" s="232">
        <v>14.7</v>
      </c>
      <c r="S22" s="232">
        <v>5.36</v>
      </c>
      <c r="T22" s="16">
        <v>15</v>
      </c>
      <c r="U22" s="23">
        <f t="shared" si="1"/>
        <v>1342</v>
      </c>
      <c r="V22" s="16"/>
      <c r="W22" s="109"/>
      <c r="X22" s="109"/>
      <c r="Y22" s="91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190386</v>
      </c>
      <c r="E23" s="232">
        <v>170244</v>
      </c>
      <c r="F23" s="232">
        <v>6.6541639999999997</v>
      </c>
      <c r="G23" s="232">
        <v>0</v>
      </c>
      <c r="H23" s="232">
        <v>82.016999999999996</v>
      </c>
      <c r="I23" s="232">
        <v>16.8</v>
      </c>
      <c r="J23" s="232">
        <v>52.5</v>
      </c>
      <c r="K23" s="232">
        <v>115.1</v>
      </c>
      <c r="L23" s="232">
        <v>1.0124</v>
      </c>
      <c r="M23" s="232">
        <v>79.150000000000006</v>
      </c>
      <c r="N23" s="232">
        <v>85.001999999999995</v>
      </c>
      <c r="O23" s="232">
        <v>80.686000000000007</v>
      </c>
      <c r="P23" s="232">
        <v>12</v>
      </c>
      <c r="Q23" s="232">
        <v>24.7</v>
      </c>
      <c r="R23" s="232">
        <v>17.100000000000001</v>
      </c>
      <c r="S23" s="232">
        <v>5.36</v>
      </c>
      <c r="T23" s="22">
        <v>14</v>
      </c>
      <c r="U23" s="23">
        <f t="shared" si="1"/>
        <v>1228</v>
      </c>
      <c r="V23" s="24">
        <v>15</v>
      </c>
      <c r="W23" s="86"/>
      <c r="X23" s="86"/>
      <c r="Y23" s="91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189158</v>
      </c>
      <c r="E24" s="232">
        <v>170062</v>
      </c>
      <c r="F24" s="232">
        <v>6.6581109999999999</v>
      </c>
      <c r="G24" s="232">
        <v>0</v>
      </c>
      <c r="H24" s="232">
        <v>82.585999999999999</v>
      </c>
      <c r="I24" s="232">
        <v>17.2</v>
      </c>
      <c r="J24" s="232">
        <v>55.7</v>
      </c>
      <c r="K24" s="232">
        <v>112.1</v>
      </c>
      <c r="L24" s="232">
        <v>1.0126999999999999</v>
      </c>
      <c r="M24" s="232">
        <v>79.268000000000001</v>
      </c>
      <c r="N24" s="232">
        <v>84.887</v>
      </c>
      <c r="O24" s="232">
        <v>79.994</v>
      </c>
      <c r="P24" s="232">
        <v>11.9</v>
      </c>
      <c r="Q24" s="232">
        <v>24.8</v>
      </c>
      <c r="R24" s="232">
        <v>14.8</v>
      </c>
      <c r="S24" s="232">
        <v>5.36</v>
      </c>
      <c r="T24" s="16">
        <v>13</v>
      </c>
      <c r="U24" s="23">
        <f t="shared" si="1"/>
        <v>1291</v>
      </c>
      <c r="V24" s="16"/>
      <c r="W24" s="86"/>
      <c r="X24" s="86"/>
      <c r="Y24" s="91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187867</v>
      </c>
      <c r="E25" s="232">
        <v>169872</v>
      </c>
      <c r="F25" s="232">
        <v>6.8677169999999998</v>
      </c>
      <c r="G25" s="232">
        <v>0</v>
      </c>
      <c r="H25" s="232">
        <v>83.977999999999994</v>
      </c>
      <c r="I25" s="232">
        <v>17.600000000000001</v>
      </c>
      <c r="J25" s="232">
        <v>50.5</v>
      </c>
      <c r="K25" s="232">
        <v>116.5</v>
      </c>
      <c r="L25" s="232">
        <v>1.0128999999999999</v>
      </c>
      <c r="M25" s="232">
        <v>79.838999999999999</v>
      </c>
      <c r="N25" s="232">
        <v>87.165999999999997</v>
      </c>
      <c r="O25" s="232">
        <v>83.546000000000006</v>
      </c>
      <c r="P25" s="232">
        <v>11</v>
      </c>
      <c r="Q25" s="232">
        <v>25.2</v>
      </c>
      <c r="R25" s="232">
        <v>16.899999999999999</v>
      </c>
      <c r="S25" s="232">
        <v>5.36</v>
      </c>
      <c r="T25" s="16">
        <v>12</v>
      </c>
      <c r="U25" s="23">
        <f t="shared" si="1"/>
        <v>1173</v>
      </c>
      <c r="V25" s="16"/>
      <c r="W25" s="86"/>
      <c r="X25" s="86"/>
      <c r="Y25" s="91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186694</v>
      </c>
      <c r="E26" s="232">
        <v>169701</v>
      </c>
      <c r="F26" s="232">
        <v>6.5639979999999998</v>
      </c>
      <c r="G26" s="232">
        <v>0</v>
      </c>
      <c r="H26" s="232">
        <v>86.174999999999997</v>
      </c>
      <c r="I26" s="232">
        <v>16.600000000000001</v>
      </c>
      <c r="J26" s="232">
        <v>5.8</v>
      </c>
      <c r="K26" s="232">
        <v>119.9</v>
      </c>
      <c r="L26" s="232">
        <v>1.0121</v>
      </c>
      <c r="M26" s="232">
        <v>79.504999999999995</v>
      </c>
      <c r="N26" s="232">
        <v>87.997</v>
      </c>
      <c r="O26" s="232">
        <v>79.825000000000003</v>
      </c>
      <c r="P26" s="232">
        <v>2.2999999999999998</v>
      </c>
      <c r="Q26" s="232">
        <v>32.9</v>
      </c>
      <c r="R26" s="232">
        <v>18.2</v>
      </c>
      <c r="S26" s="232">
        <v>5.36</v>
      </c>
      <c r="T26" s="16">
        <v>11</v>
      </c>
      <c r="U26" s="23">
        <f t="shared" si="1"/>
        <v>136</v>
      </c>
      <c r="V26" s="16"/>
      <c r="W26" s="87"/>
      <c r="X26" s="86"/>
      <c r="Y26" s="91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186558</v>
      </c>
      <c r="E27" s="232">
        <v>169682</v>
      </c>
      <c r="F27" s="232">
        <v>7.3855420000000001</v>
      </c>
      <c r="G27" s="232">
        <v>0</v>
      </c>
      <c r="H27" s="232">
        <v>86.162999999999997</v>
      </c>
      <c r="I27" s="232">
        <v>13.8</v>
      </c>
      <c r="J27" s="232">
        <v>17.7</v>
      </c>
      <c r="K27" s="232">
        <v>119.7</v>
      </c>
      <c r="L27" s="232">
        <v>1.0154000000000001</v>
      </c>
      <c r="M27" s="232">
        <v>82.911000000000001</v>
      </c>
      <c r="N27" s="232">
        <v>89.072999999999993</v>
      </c>
      <c r="O27" s="232">
        <v>87.152000000000001</v>
      </c>
      <c r="P27" s="232">
        <v>2.5</v>
      </c>
      <c r="Q27" s="232">
        <v>23.9</v>
      </c>
      <c r="R27" s="232">
        <v>7.5</v>
      </c>
      <c r="S27" s="232">
        <v>5.36</v>
      </c>
      <c r="T27" s="16">
        <v>10</v>
      </c>
      <c r="U27" s="23">
        <f t="shared" si="1"/>
        <v>413</v>
      </c>
      <c r="V27" s="16"/>
      <c r="W27" s="87"/>
      <c r="X27" s="86"/>
      <c r="Y27" s="91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186145</v>
      </c>
      <c r="E28" s="232">
        <v>169621</v>
      </c>
      <c r="F28" s="232">
        <v>7.1127739999999999</v>
      </c>
      <c r="G28" s="232">
        <v>0</v>
      </c>
      <c r="H28" s="232">
        <v>83.834000000000003</v>
      </c>
      <c r="I28" s="232">
        <v>17.100000000000001</v>
      </c>
      <c r="J28" s="232">
        <v>55.3</v>
      </c>
      <c r="K28" s="232">
        <v>120.3</v>
      </c>
      <c r="L28" s="232">
        <v>1.0137</v>
      </c>
      <c r="M28" s="232">
        <v>77.623999999999995</v>
      </c>
      <c r="N28" s="232">
        <v>86.674999999999997</v>
      </c>
      <c r="O28" s="232">
        <v>86.123000000000005</v>
      </c>
      <c r="P28" s="232">
        <v>11.3</v>
      </c>
      <c r="Q28" s="232">
        <v>25.2</v>
      </c>
      <c r="R28" s="232">
        <v>14.7</v>
      </c>
      <c r="S28" s="232">
        <v>5.36</v>
      </c>
      <c r="T28" s="16">
        <v>9</v>
      </c>
      <c r="U28" s="23">
        <f t="shared" si="1"/>
        <v>1285</v>
      </c>
      <c r="V28" s="16"/>
      <c r="W28" s="87"/>
      <c r="X28" s="86"/>
      <c r="Y28" s="91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184860</v>
      </c>
      <c r="E29" s="232">
        <v>169434</v>
      </c>
      <c r="F29" s="232">
        <v>6.51478</v>
      </c>
      <c r="G29" s="232">
        <v>0</v>
      </c>
      <c r="H29" s="232">
        <v>80.540999999999997</v>
      </c>
      <c r="I29" s="232">
        <v>15.7</v>
      </c>
      <c r="J29" s="232">
        <v>56.3</v>
      </c>
      <c r="K29" s="232">
        <v>114.4</v>
      </c>
      <c r="L29" s="232">
        <v>1.0121</v>
      </c>
      <c r="M29" s="232">
        <v>77.914000000000001</v>
      </c>
      <c r="N29" s="232">
        <v>84.174999999999997</v>
      </c>
      <c r="O29" s="232">
        <v>78.760000000000005</v>
      </c>
      <c r="P29" s="232">
        <v>10.9</v>
      </c>
      <c r="Q29" s="232">
        <v>20.100000000000001</v>
      </c>
      <c r="R29" s="232">
        <v>17</v>
      </c>
      <c r="S29" s="232">
        <v>5.36</v>
      </c>
      <c r="T29" s="16">
        <v>8</v>
      </c>
      <c r="U29" s="23">
        <f t="shared" si="1"/>
        <v>1311</v>
      </c>
      <c r="V29" s="16"/>
      <c r="W29" s="87"/>
      <c r="X29" s="86"/>
      <c r="Y29" s="91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183549</v>
      </c>
      <c r="E30">
        <v>169237</v>
      </c>
      <c r="F30">
        <v>6.5687790000000001</v>
      </c>
      <c r="G30">
        <v>0</v>
      </c>
      <c r="H30">
        <v>80.322000000000003</v>
      </c>
      <c r="I30">
        <v>16.7</v>
      </c>
      <c r="J30">
        <v>55.5</v>
      </c>
      <c r="K30">
        <v>111.9</v>
      </c>
      <c r="L30">
        <v>1.0125</v>
      </c>
      <c r="M30">
        <v>77.308999999999997</v>
      </c>
      <c r="N30">
        <v>83.861999999999995</v>
      </c>
      <c r="O30">
        <v>78.744</v>
      </c>
      <c r="P30">
        <v>12.2</v>
      </c>
      <c r="Q30">
        <v>21</v>
      </c>
      <c r="R30">
        <v>14.7</v>
      </c>
      <c r="S30">
        <v>5.36</v>
      </c>
      <c r="T30" s="22">
        <v>7</v>
      </c>
      <c r="U30" s="23">
        <f t="shared" si="1"/>
        <v>1291</v>
      </c>
      <c r="V30" s="24">
        <v>8</v>
      </c>
      <c r="W30" s="87"/>
      <c r="X30" s="86"/>
      <c r="Y30" s="91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182258</v>
      </c>
      <c r="E31">
        <v>169042</v>
      </c>
      <c r="F31">
        <v>6.5222160000000002</v>
      </c>
      <c r="G31">
        <v>0</v>
      </c>
      <c r="H31">
        <v>80.227999999999994</v>
      </c>
      <c r="I31">
        <v>17.899999999999999</v>
      </c>
      <c r="J31">
        <v>57.3</v>
      </c>
      <c r="K31">
        <v>114.7</v>
      </c>
      <c r="L31">
        <v>1.0122</v>
      </c>
      <c r="M31">
        <v>77.234999999999999</v>
      </c>
      <c r="N31">
        <v>83.185000000000002</v>
      </c>
      <c r="O31">
        <v>78.707999999999998</v>
      </c>
      <c r="P31">
        <v>13.5</v>
      </c>
      <c r="Q31">
        <v>23.2</v>
      </c>
      <c r="R31">
        <v>16.600000000000001</v>
      </c>
      <c r="S31">
        <v>5.36</v>
      </c>
      <c r="T31" s="16">
        <v>6</v>
      </c>
      <c r="U31" s="23">
        <f t="shared" si="1"/>
        <v>1352</v>
      </c>
      <c r="V31" s="5"/>
      <c r="W31" s="87"/>
      <c r="X31" s="86"/>
      <c r="Y31" s="91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180906</v>
      </c>
      <c r="E32">
        <v>168837</v>
      </c>
      <c r="F32">
        <v>6.5354349999999997</v>
      </c>
      <c r="G32">
        <v>0</v>
      </c>
      <c r="H32">
        <v>80.516999999999996</v>
      </c>
      <c r="I32">
        <v>15.9</v>
      </c>
      <c r="J32">
        <v>56.4</v>
      </c>
      <c r="K32">
        <v>203.2</v>
      </c>
      <c r="L32">
        <v>1.0122</v>
      </c>
      <c r="M32">
        <v>78.138999999999996</v>
      </c>
      <c r="N32">
        <v>83.878</v>
      </c>
      <c r="O32">
        <v>78.917000000000002</v>
      </c>
      <c r="P32">
        <v>12.8</v>
      </c>
      <c r="Q32">
        <v>19.3</v>
      </c>
      <c r="R32">
        <v>16.7</v>
      </c>
      <c r="S32">
        <v>5.36</v>
      </c>
      <c r="T32" s="16">
        <v>5</v>
      </c>
      <c r="U32" s="23">
        <f t="shared" si="1"/>
        <v>1327</v>
      </c>
      <c r="V32" s="5"/>
      <c r="W32" s="87"/>
      <c r="X32" s="86"/>
      <c r="Y32" s="91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179579</v>
      </c>
      <c r="E33">
        <v>168638</v>
      </c>
      <c r="F33">
        <v>6.6180830000000004</v>
      </c>
      <c r="G33">
        <v>0</v>
      </c>
      <c r="H33">
        <v>84.497</v>
      </c>
      <c r="I33">
        <v>13.3</v>
      </c>
      <c r="J33">
        <v>5.9</v>
      </c>
      <c r="K33">
        <v>117.4</v>
      </c>
      <c r="L33">
        <v>1.0126999999999999</v>
      </c>
      <c r="M33">
        <v>78.335999999999999</v>
      </c>
      <c r="N33">
        <v>86.432000000000002</v>
      </c>
      <c r="O33">
        <v>79.328000000000003</v>
      </c>
      <c r="P33">
        <v>5.7</v>
      </c>
      <c r="Q33">
        <v>23.1</v>
      </c>
      <c r="R33">
        <v>14.5</v>
      </c>
      <c r="S33">
        <v>5.36</v>
      </c>
      <c r="T33" s="16">
        <v>4</v>
      </c>
      <c r="U33" s="23">
        <f t="shared" si="1"/>
        <v>140</v>
      </c>
      <c r="V33" s="5"/>
      <c r="W33" s="87"/>
      <c r="X33" s="86"/>
      <c r="Y33" s="91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179439</v>
      </c>
      <c r="E34">
        <v>168618</v>
      </c>
      <c r="F34">
        <v>7.1713509999999996</v>
      </c>
      <c r="G34">
        <v>0</v>
      </c>
      <c r="H34">
        <v>84.981999999999999</v>
      </c>
      <c r="I34">
        <v>15.6</v>
      </c>
      <c r="J34">
        <v>0</v>
      </c>
      <c r="K34">
        <v>0</v>
      </c>
      <c r="L34">
        <v>1.0144</v>
      </c>
      <c r="M34">
        <v>82.951999999999998</v>
      </c>
      <c r="N34">
        <v>87.4</v>
      </c>
      <c r="O34">
        <v>85.596999999999994</v>
      </c>
      <c r="P34">
        <v>8.1999999999999993</v>
      </c>
      <c r="Q34">
        <v>23.2</v>
      </c>
      <c r="R34">
        <v>11</v>
      </c>
      <c r="S34">
        <v>5.37</v>
      </c>
      <c r="T34" s="16">
        <v>3</v>
      </c>
      <c r="U34" s="23">
        <f t="shared" si="1"/>
        <v>0</v>
      </c>
      <c r="V34" s="5"/>
      <c r="W34" s="87"/>
      <c r="X34" s="86"/>
      <c r="Y34" s="91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179439</v>
      </c>
      <c r="E35">
        <v>168618</v>
      </c>
      <c r="F35">
        <v>7.1596250000000001</v>
      </c>
      <c r="G35">
        <v>0</v>
      </c>
      <c r="H35">
        <v>85.867999999999995</v>
      </c>
      <c r="I35">
        <v>17.2</v>
      </c>
      <c r="J35">
        <v>0</v>
      </c>
      <c r="K35">
        <v>0</v>
      </c>
      <c r="L35">
        <v>1.0144</v>
      </c>
      <c r="M35">
        <v>83.938999999999993</v>
      </c>
      <c r="N35">
        <v>87.567999999999998</v>
      </c>
      <c r="O35">
        <v>85.370999999999995</v>
      </c>
      <c r="P35">
        <v>7.7</v>
      </c>
      <c r="Q35">
        <v>28.9</v>
      </c>
      <c r="R35">
        <v>10.8</v>
      </c>
      <c r="S35">
        <v>5.37</v>
      </c>
      <c r="T35" s="16">
        <v>2</v>
      </c>
      <c r="U35" s="23">
        <f t="shared" si="1"/>
        <v>0</v>
      </c>
      <c r="V35" s="5"/>
      <c r="W35" s="87"/>
      <c r="X35" s="86"/>
      <c r="Y35" s="91">
        <f>((X35*100)/D35)-100</f>
        <v>-100</v>
      </c>
    </row>
    <row r="36" spans="1:25">
      <c r="A36" s="16">
        <v>2</v>
      </c>
      <c r="B36" t="s">
        <v>207</v>
      </c>
      <c r="C36" t="s">
        <v>13</v>
      </c>
      <c r="D36">
        <v>179439</v>
      </c>
      <c r="E36">
        <v>168618</v>
      </c>
      <c r="F36">
        <v>7.1207450000000003</v>
      </c>
      <c r="G36">
        <v>0</v>
      </c>
      <c r="H36">
        <v>87.155000000000001</v>
      </c>
      <c r="I36">
        <v>17.5</v>
      </c>
      <c r="J36">
        <v>0</v>
      </c>
      <c r="K36">
        <v>0</v>
      </c>
      <c r="L36">
        <v>1.014</v>
      </c>
      <c r="M36">
        <v>84.531999999999996</v>
      </c>
      <c r="N36">
        <v>88.012</v>
      </c>
      <c r="O36">
        <v>85.478999999999999</v>
      </c>
      <c r="P36">
        <v>8</v>
      </c>
      <c r="Q36">
        <v>29.6</v>
      </c>
      <c r="R36">
        <v>12.6</v>
      </c>
      <c r="S36">
        <v>5.38</v>
      </c>
      <c r="T36" s="16">
        <v>1</v>
      </c>
      <c r="U36" s="23">
        <f t="shared" si="1"/>
        <v>0</v>
      </c>
      <c r="V36" s="5"/>
      <c r="W36" s="87"/>
      <c r="X36" s="86"/>
      <c r="Y36" s="91">
        <f t="shared" ref="Y36:Y37" si="2">((X36*100)/D36)-100</f>
        <v>-100</v>
      </c>
    </row>
    <row r="37" spans="1:25">
      <c r="A37" s="16">
        <v>1</v>
      </c>
      <c r="B37" t="s">
        <v>193</v>
      </c>
      <c r="C37" t="s">
        <v>13</v>
      </c>
      <c r="D37">
        <v>179439</v>
      </c>
      <c r="E37">
        <v>168618</v>
      </c>
      <c r="F37">
        <v>7.3843439999999996</v>
      </c>
      <c r="G37">
        <v>0</v>
      </c>
      <c r="H37">
        <v>87.701999999999998</v>
      </c>
      <c r="I37">
        <v>16.3</v>
      </c>
      <c r="J37">
        <v>0</v>
      </c>
      <c r="K37">
        <v>0</v>
      </c>
      <c r="L37">
        <v>1.0152000000000001</v>
      </c>
      <c r="M37">
        <v>85.971000000000004</v>
      </c>
      <c r="N37">
        <v>88.751000000000005</v>
      </c>
      <c r="O37">
        <v>87.671000000000006</v>
      </c>
      <c r="P37">
        <v>5.3</v>
      </c>
      <c r="Q37">
        <v>31.1</v>
      </c>
      <c r="R37">
        <v>8.9</v>
      </c>
      <c r="S37">
        <v>5.37</v>
      </c>
      <c r="T37" s="1"/>
      <c r="U37" s="26"/>
      <c r="V37" s="5"/>
      <c r="W37" s="87"/>
      <c r="X37" s="86"/>
      <c r="Y37" s="91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3"/>
      <c r="X38" s="324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B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 ht="15" customHeight="1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641755</v>
      </c>
      <c r="T6" s="22">
        <v>31</v>
      </c>
      <c r="U6" s="23">
        <f>D6-D7</f>
        <v>18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641737</v>
      </c>
      <c r="T7" s="22">
        <v>30</v>
      </c>
      <c r="U7" s="23">
        <f>D7-D8</f>
        <v>67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641670</v>
      </c>
      <c r="E8" s="232">
        <v>112626</v>
      </c>
      <c r="F8" s="232">
        <v>6.8373929999999996</v>
      </c>
      <c r="G8" s="232">
        <v>0</v>
      </c>
      <c r="H8" s="232">
        <v>82.703000000000003</v>
      </c>
      <c r="I8" s="232">
        <v>16.5</v>
      </c>
      <c r="J8" s="232">
        <v>8.3000000000000007</v>
      </c>
      <c r="K8" s="232">
        <v>90.4</v>
      </c>
      <c r="L8" s="232">
        <v>1.0130999999999999</v>
      </c>
      <c r="M8" s="232">
        <v>79.8</v>
      </c>
      <c r="N8" s="232">
        <v>84.968999999999994</v>
      </c>
      <c r="O8" s="232">
        <v>82.475999999999999</v>
      </c>
      <c r="P8" s="232">
        <v>3.4</v>
      </c>
      <c r="Q8" s="232">
        <v>29.4</v>
      </c>
      <c r="R8" s="232">
        <v>15</v>
      </c>
      <c r="S8" s="232">
        <v>5.5</v>
      </c>
      <c r="T8" s="16">
        <v>29</v>
      </c>
      <c r="U8" s="23">
        <f>D8-D9</f>
        <v>196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641474</v>
      </c>
      <c r="E9" s="232">
        <v>112597</v>
      </c>
      <c r="F9" s="232">
        <v>6.853021</v>
      </c>
      <c r="G9" s="232">
        <v>0</v>
      </c>
      <c r="H9" s="232">
        <v>82.105000000000004</v>
      </c>
      <c r="I9" s="232">
        <v>16.3</v>
      </c>
      <c r="J9" s="232">
        <v>10.4</v>
      </c>
      <c r="K9" s="232">
        <v>88.8</v>
      </c>
      <c r="L9" s="232">
        <v>1.0139</v>
      </c>
      <c r="M9" s="232">
        <v>79.159000000000006</v>
      </c>
      <c r="N9" s="232">
        <v>84.287000000000006</v>
      </c>
      <c r="O9" s="232">
        <v>80.762</v>
      </c>
      <c r="P9" s="232">
        <v>4.2</v>
      </c>
      <c r="Q9" s="232">
        <v>31.2</v>
      </c>
      <c r="R9" s="232">
        <v>9.3000000000000007</v>
      </c>
      <c r="S9" s="232">
        <v>5.49</v>
      </c>
      <c r="T9" s="22">
        <v>28</v>
      </c>
      <c r="U9" s="23">
        <f t="shared" ref="U9:U36" si="1">D9-D10</f>
        <v>243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641231</v>
      </c>
      <c r="E10" s="232">
        <v>112560</v>
      </c>
      <c r="F10" s="232">
        <v>6.6073089999999999</v>
      </c>
      <c r="G10" s="232">
        <v>0</v>
      </c>
      <c r="H10" s="232">
        <v>80.649000000000001</v>
      </c>
      <c r="I10" s="232">
        <v>17.100000000000001</v>
      </c>
      <c r="J10" s="232">
        <v>18.5</v>
      </c>
      <c r="K10" s="232">
        <v>88.8</v>
      </c>
      <c r="L10" s="232">
        <v>1.0123</v>
      </c>
      <c r="M10" s="232">
        <v>78.706000000000003</v>
      </c>
      <c r="N10" s="232">
        <v>83.888000000000005</v>
      </c>
      <c r="O10" s="232">
        <v>79.966999999999999</v>
      </c>
      <c r="P10" s="232">
        <v>4.5999999999999996</v>
      </c>
      <c r="Q10" s="232">
        <v>28.8</v>
      </c>
      <c r="R10" s="232">
        <v>16.899999999999999</v>
      </c>
      <c r="S10" s="232">
        <v>5.51</v>
      </c>
      <c r="T10" s="16">
        <v>27</v>
      </c>
      <c r="U10" s="23">
        <f t="shared" si="1"/>
        <v>436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640795</v>
      </c>
      <c r="E11" s="232">
        <v>112494</v>
      </c>
      <c r="F11" s="232">
        <v>6.5920569999999996</v>
      </c>
      <c r="G11" s="232">
        <v>0</v>
      </c>
      <c r="H11" s="232">
        <v>82.481999999999999</v>
      </c>
      <c r="I11" s="232">
        <v>15.5</v>
      </c>
      <c r="J11" s="232">
        <v>19.2</v>
      </c>
      <c r="K11" s="232">
        <v>93</v>
      </c>
      <c r="L11" s="232">
        <v>1.0124</v>
      </c>
      <c r="M11" s="232">
        <v>79.558999999999997</v>
      </c>
      <c r="N11" s="232">
        <v>84.977999999999994</v>
      </c>
      <c r="O11" s="232">
        <v>79.558999999999997</v>
      </c>
      <c r="P11" s="232">
        <v>4.9000000000000004</v>
      </c>
      <c r="Q11" s="232">
        <v>25.3</v>
      </c>
      <c r="R11" s="232">
        <v>16.3</v>
      </c>
      <c r="S11" s="232">
        <v>5.49</v>
      </c>
      <c r="T11" s="16">
        <v>26</v>
      </c>
      <c r="U11" s="23">
        <f t="shared" si="1"/>
        <v>454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640341</v>
      </c>
      <c r="E12" s="232">
        <v>112426</v>
      </c>
      <c r="F12" s="232">
        <v>6.729514</v>
      </c>
      <c r="G12" s="232">
        <v>0</v>
      </c>
      <c r="H12" s="232">
        <v>86.09</v>
      </c>
      <c r="I12" s="232">
        <v>16.5</v>
      </c>
      <c r="J12" s="232">
        <v>7.6</v>
      </c>
      <c r="K12" s="232">
        <v>92.2</v>
      </c>
      <c r="L12" s="232">
        <v>1.0126999999999999</v>
      </c>
      <c r="M12" s="232">
        <v>81.293999999999997</v>
      </c>
      <c r="N12" s="232">
        <v>88.387</v>
      </c>
      <c r="O12" s="232">
        <v>81.400999999999996</v>
      </c>
      <c r="P12" s="232">
        <v>8</v>
      </c>
      <c r="Q12" s="232">
        <v>24.6</v>
      </c>
      <c r="R12" s="232">
        <v>16.100000000000001</v>
      </c>
      <c r="S12" s="232">
        <v>5.5</v>
      </c>
      <c r="T12" s="16">
        <v>25</v>
      </c>
      <c r="U12" s="23">
        <f t="shared" si="1"/>
        <v>184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640157</v>
      </c>
      <c r="E13" s="232">
        <v>112400</v>
      </c>
      <c r="F13" s="232">
        <v>7.2914599999999998</v>
      </c>
      <c r="G13" s="232">
        <v>0</v>
      </c>
      <c r="H13" s="232">
        <v>85.813999999999993</v>
      </c>
      <c r="I13" s="232">
        <v>15.8</v>
      </c>
      <c r="J13" s="232">
        <v>10.4</v>
      </c>
      <c r="K13" s="232">
        <v>87.9</v>
      </c>
      <c r="L13" s="232">
        <v>1.0150999999999999</v>
      </c>
      <c r="M13" s="232">
        <v>83.459000000000003</v>
      </c>
      <c r="N13" s="232">
        <v>87.695999999999998</v>
      </c>
      <c r="O13" s="232">
        <v>86.084000000000003</v>
      </c>
      <c r="P13" s="232">
        <v>5.9</v>
      </c>
      <c r="Q13" s="232">
        <v>28.8</v>
      </c>
      <c r="R13" s="232">
        <v>7.9</v>
      </c>
      <c r="S13" s="232">
        <v>5.5</v>
      </c>
      <c r="T13" s="16">
        <v>24</v>
      </c>
      <c r="U13" s="23">
        <f t="shared" si="1"/>
        <v>244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639913</v>
      </c>
      <c r="E14" s="232">
        <v>112364</v>
      </c>
      <c r="F14" s="232">
        <v>6.9990889999999997</v>
      </c>
      <c r="G14" s="232">
        <v>0</v>
      </c>
      <c r="H14" s="232">
        <v>84.328999999999994</v>
      </c>
      <c r="I14" s="232">
        <v>17.600000000000001</v>
      </c>
      <c r="J14" s="232">
        <v>11.3</v>
      </c>
      <c r="K14" s="232">
        <v>90.4</v>
      </c>
      <c r="L14" s="232">
        <v>1.0135000000000001</v>
      </c>
      <c r="M14" s="232">
        <v>81.183999999999997</v>
      </c>
      <c r="N14" s="232">
        <v>87.572999999999993</v>
      </c>
      <c r="O14" s="232">
        <v>84.513999999999996</v>
      </c>
      <c r="P14" s="232">
        <v>6.9</v>
      </c>
      <c r="Q14" s="232">
        <v>27.7</v>
      </c>
      <c r="R14" s="232">
        <v>14.5</v>
      </c>
      <c r="S14" s="232">
        <v>5.49</v>
      </c>
      <c r="T14" s="16">
        <v>23</v>
      </c>
      <c r="U14" s="23">
        <f t="shared" si="1"/>
        <v>269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639644</v>
      </c>
      <c r="E15" s="232">
        <v>112326</v>
      </c>
      <c r="F15" s="232">
        <v>7.0042369999999998</v>
      </c>
      <c r="G15" s="232">
        <v>0</v>
      </c>
      <c r="H15" s="232">
        <v>82.786000000000001</v>
      </c>
      <c r="I15" s="232">
        <v>17.7</v>
      </c>
      <c r="J15" s="232">
        <v>18.100000000000001</v>
      </c>
      <c r="K15" s="232">
        <v>90.3</v>
      </c>
      <c r="L15" s="232">
        <v>1.0134000000000001</v>
      </c>
      <c r="M15" s="232">
        <v>79.372</v>
      </c>
      <c r="N15" s="232">
        <v>85.224999999999994</v>
      </c>
      <c r="O15" s="232">
        <v>84.992000000000004</v>
      </c>
      <c r="P15" s="232">
        <v>9.4</v>
      </c>
      <c r="Q15" s="232">
        <v>25.1</v>
      </c>
      <c r="R15" s="232">
        <v>15.7</v>
      </c>
      <c r="S15" s="232">
        <v>5.51</v>
      </c>
      <c r="T15" s="16">
        <v>22</v>
      </c>
      <c r="U15" s="23">
        <f t="shared" si="1"/>
        <v>425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639219</v>
      </c>
      <c r="E16" s="232">
        <v>112262</v>
      </c>
      <c r="F16" s="232">
        <v>6.6377329999999999</v>
      </c>
      <c r="G16" s="232">
        <v>0</v>
      </c>
      <c r="H16" s="232">
        <v>82.685000000000002</v>
      </c>
      <c r="I16" s="232">
        <v>18.2</v>
      </c>
      <c r="J16" s="232">
        <v>19.399999999999999</v>
      </c>
      <c r="K16" s="232">
        <v>90.3</v>
      </c>
      <c r="L16" s="232">
        <v>1.0123</v>
      </c>
      <c r="M16" s="232">
        <v>78.468999999999994</v>
      </c>
      <c r="N16" s="232">
        <v>85.078999999999994</v>
      </c>
      <c r="O16" s="232">
        <v>80.506</v>
      </c>
      <c r="P16" s="232">
        <v>8.9</v>
      </c>
      <c r="Q16" s="232">
        <v>28</v>
      </c>
      <c r="R16" s="232">
        <v>17.2</v>
      </c>
      <c r="S16" s="232">
        <v>5.5</v>
      </c>
      <c r="T16" s="22">
        <v>21</v>
      </c>
      <c r="U16" s="23">
        <f t="shared" si="1"/>
        <v>457</v>
      </c>
      <c r="V16" s="24">
        <v>22</v>
      </c>
      <c r="W16" s="86"/>
      <c r="X16" s="86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638762</v>
      </c>
      <c r="E17" s="232">
        <v>112194</v>
      </c>
      <c r="F17" s="232">
        <v>6.59842</v>
      </c>
      <c r="G17" s="232">
        <v>0</v>
      </c>
      <c r="H17" s="232">
        <v>83.069000000000003</v>
      </c>
      <c r="I17" s="232">
        <v>18.8</v>
      </c>
      <c r="J17" s="232">
        <v>9.4</v>
      </c>
      <c r="K17" s="232">
        <v>88.7</v>
      </c>
      <c r="L17" s="232">
        <v>1.0122</v>
      </c>
      <c r="M17" s="232">
        <v>79.614000000000004</v>
      </c>
      <c r="N17" s="232">
        <v>85.585999999999999</v>
      </c>
      <c r="O17" s="232">
        <v>80.058999999999997</v>
      </c>
      <c r="P17" s="232">
        <v>7.7</v>
      </c>
      <c r="Q17" s="232">
        <v>32.1</v>
      </c>
      <c r="R17" s="232">
        <v>17.5</v>
      </c>
      <c r="S17" s="232">
        <v>5.51</v>
      </c>
      <c r="T17" s="16">
        <v>20</v>
      </c>
      <c r="U17" s="23">
        <f t="shared" si="1"/>
        <v>225</v>
      </c>
      <c r="V17" s="16"/>
      <c r="W17" s="86"/>
      <c r="X17" s="86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638537</v>
      </c>
      <c r="E18" s="232">
        <v>112161</v>
      </c>
      <c r="F18" s="232">
        <v>7.0463389999999997</v>
      </c>
      <c r="G18" s="232">
        <v>0</v>
      </c>
      <c r="H18" s="232">
        <v>82.754999999999995</v>
      </c>
      <c r="I18" s="232">
        <v>17.8</v>
      </c>
      <c r="J18" s="232">
        <v>8.3000000000000007</v>
      </c>
      <c r="K18" s="232">
        <v>89.8</v>
      </c>
      <c r="L18" s="232">
        <v>1.014</v>
      </c>
      <c r="M18" s="232">
        <v>79.468999999999994</v>
      </c>
      <c r="N18" s="232">
        <v>87.010999999999996</v>
      </c>
      <c r="O18" s="232">
        <v>84.236000000000004</v>
      </c>
      <c r="P18" s="232">
        <v>6.2</v>
      </c>
      <c r="Q18" s="232">
        <v>30.7</v>
      </c>
      <c r="R18" s="232">
        <v>11.9</v>
      </c>
      <c r="S18" s="232">
        <v>5.51</v>
      </c>
      <c r="T18" s="16">
        <v>19</v>
      </c>
      <c r="U18" s="23">
        <f t="shared" si="1"/>
        <v>195</v>
      </c>
      <c r="V18" s="16"/>
      <c r="W18" s="86"/>
      <c r="X18" s="86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638342</v>
      </c>
      <c r="E19" s="232">
        <v>112132</v>
      </c>
      <c r="F19" s="232">
        <v>6.7756109999999996</v>
      </c>
      <c r="G19" s="232">
        <v>0</v>
      </c>
      <c r="H19" s="232">
        <v>86.033000000000001</v>
      </c>
      <c r="I19" s="232">
        <v>15.2</v>
      </c>
      <c r="J19" s="232">
        <v>7.5</v>
      </c>
      <c r="K19" s="232">
        <v>90.8</v>
      </c>
      <c r="L19" s="232">
        <v>1.0129999999999999</v>
      </c>
      <c r="M19" s="232">
        <v>79.528000000000006</v>
      </c>
      <c r="N19" s="232">
        <v>87.617999999999995</v>
      </c>
      <c r="O19" s="232">
        <v>81.614000000000004</v>
      </c>
      <c r="P19" s="232">
        <v>4.0999999999999996</v>
      </c>
      <c r="Q19" s="232">
        <v>26.8</v>
      </c>
      <c r="R19" s="232">
        <v>14.9</v>
      </c>
      <c r="S19" s="232">
        <v>5.5</v>
      </c>
      <c r="T19" s="16">
        <v>18</v>
      </c>
      <c r="U19" s="23">
        <f t="shared" si="1"/>
        <v>183</v>
      </c>
      <c r="V19" s="16"/>
      <c r="W19" s="86"/>
      <c r="X19" s="86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638159</v>
      </c>
      <c r="E20" s="232">
        <v>112106</v>
      </c>
      <c r="F20" s="232">
        <v>7.2703959999999999</v>
      </c>
      <c r="G20" s="232">
        <v>0</v>
      </c>
      <c r="H20" s="232">
        <v>86.774000000000001</v>
      </c>
      <c r="I20" s="232">
        <v>18.100000000000001</v>
      </c>
      <c r="J20" s="232">
        <v>1</v>
      </c>
      <c r="K20" s="232">
        <v>5.4</v>
      </c>
      <c r="L20" s="232">
        <v>1.0145999999999999</v>
      </c>
      <c r="M20" s="232">
        <v>84.147999999999996</v>
      </c>
      <c r="N20" s="232">
        <v>89.475999999999999</v>
      </c>
      <c r="O20" s="232">
        <v>86.882000000000005</v>
      </c>
      <c r="P20" s="232">
        <v>8.6999999999999993</v>
      </c>
      <c r="Q20" s="232">
        <v>31.4</v>
      </c>
      <c r="R20" s="232">
        <v>10.9</v>
      </c>
      <c r="S20" s="232">
        <v>5.51</v>
      </c>
      <c r="T20" s="16">
        <v>17</v>
      </c>
      <c r="U20" s="23">
        <f t="shared" si="1"/>
        <v>24</v>
      </c>
      <c r="V20" s="16"/>
      <c r="W20" s="86"/>
      <c r="X20" s="86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638135</v>
      </c>
      <c r="E21" s="232">
        <v>112103</v>
      </c>
      <c r="F21" s="232">
        <v>7.1153300000000002</v>
      </c>
      <c r="G21" s="232">
        <v>0</v>
      </c>
      <c r="H21" s="232">
        <v>84.272000000000006</v>
      </c>
      <c r="I21" s="232">
        <v>16.7</v>
      </c>
      <c r="J21" s="232">
        <v>11.1</v>
      </c>
      <c r="K21" s="232">
        <v>84.6</v>
      </c>
      <c r="L21" s="232">
        <v>1.0143</v>
      </c>
      <c r="M21" s="232">
        <v>81.727000000000004</v>
      </c>
      <c r="N21" s="232">
        <v>86.486999999999995</v>
      </c>
      <c r="O21" s="232">
        <v>84.748000000000005</v>
      </c>
      <c r="P21" s="232">
        <v>7</v>
      </c>
      <c r="Q21" s="232">
        <v>28.2</v>
      </c>
      <c r="R21" s="232">
        <v>10.7</v>
      </c>
      <c r="S21" s="232">
        <v>5.51</v>
      </c>
      <c r="T21" s="16">
        <v>16</v>
      </c>
      <c r="U21" s="23">
        <f t="shared" si="1"/>
        <v>261</v>
      </c>
      <c r="V21" s="16"/>
      <c r="W21" s="86"/>
      <c r="X21" s="86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637874</v>
      </c>
      <c r="E22" s="232">
        <v>112064</v>
      </c>
      <c r="F22" s="232">
        <v>7.0140830000000003</v>
      </c>
      <c r="G22" s="232">
        <v>0</v>
      </c>
      <c r="H22" s="232">
        <v>83.427000000000007</v>
      </c>
      <c r="I22" s="232">
        <v>17.7</v>
      </c>
      <c r="J22" s="232">
        <v>9.5</v>
      </c>
      <c r="K22" s="232">
        <v>89</v>
      </c>
      <c r="L22" s="232">
        <v>1.0135000000000001</v>
      </c>
      <c r="M22" s="232">
        <v>80.218000000000004</v>
      </c>
      <c r="N22" s="232">
        <v>86.200999999999993</v>
      </c>
      <c r="O22" s="232">
        <v>84.686999999999998</v>
      </c>
      <c r="P22" s="232">
        <v>5.5</v>
      </c>
      <c r="Q22" s="232">
        <v>32.200000000000003</v>
      </c>
      <c r="R22" s="232">
        <v>14.4</v>
      </c>
      <c r="S22" s="232">
        <v>5.5</v>
      </c>
      <c r="T22" s="16">
        <v>15</v>
      </c>
      <c r="U22" s="23">
        <f t="shared" si="1"/>
        <v>226</v>
      </c>
      <c r="V22" s="16"/>
      <c r="W22" s="86"/>
      <c r="X22" s="86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637648</v>
      </c>
      <c r="E23" s="232">
        <v>112032</v>
      </c>
      <c r="F23" s="232">
        <v>6.8722649999999996</v>
      </c>
      <c r="G23" s="232">
        <v>0</v>
      </c>
      <c r="H23" s="232">
        <v>82.325999999999993</v>
      </c>
      <c r="I23" s="232">
        <v>14.3</v>
      </c>
      <c r="J23" s="232">
        <v>12.2</v>
      </c>
      <c r="K23" s="232">
        <v>86</v>
      </c>
      <c r="L23" s="232">
        <v>1.014</v>
      </c>
      <c r="M23" s="232">
        <v>79.555000000000007</v>
      </c>
      <c r="N23" s="232">
        <v>85.290999999999997</v>
      </c>
      <c r="O23" s="232">
        <v>80.869</v>
      </c>
      <c r="P23" s="232">
        <v>5.4</v>
      </c>
      <c r="Q23" s="232">
        <v>26.7</v>
      </c>
      <c r="R23" s="232">
        <v>8.9</v>
      </c>
      <c r="S23" s="232">
        <v>5.5</v>
      </c>
      <c r="T23" s="22">
        <v>14</v>
      </c>
      <c r="U23" s="23">
        <f t="shared" si="1"/>
        <v>289</v>
      </c>
      <c r="V23" s="24">
        <v>15</v>
      </c>
      <c r="W23" s="86"/>
      <c r="X23" s="86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637359</v>
      </c>
      <c r="E24" s="232">
        <v>111988</v>
      </c>
      <c r="F24" s="232">
        <v>6.685797</v>
      </c>
      <c r="G24" s="232">
        <v>0</v>
      </c>
      <c r="H24" s="232">
        <v>82.899000000000001</v>
      </c>
      <c r="I24" s="232">
        <v>14.8</v>
      </c>
      <c r="J24" s="232">
        <v>19.3</v>
      </c>
      <c r="K24" s="232">
        <v>88.9</v>
      </c>
      <c r="L24" s="232">
        <v>1.0126999999999999</v>
      </c>
      <c r="M24" s="232">
        <v>79.652000000000001</v>
      </c>
      <c r="N24" s="232">
        <v>85.254000000000005</v>
      </c>
      <c r="O24" s="232">
        <v>80.415000000000006</v>
      </c>
      <c r="P24" s="232">
        <v>6</v>
      </c>
      <c r="Q24" s="232">
        <v>23.5</v>
      </c>
      <c r="R24" s="232">
        <v>15</v>
      </c>
      <c r="S24" s="232">
        <v>5.51</v>
      </c>
      <c r="T24" s="16">
        <v>13</v>
      </c>
      <c r="U24" s="23">
        <f t="shared" si="1"/>
        <v>455</v>
      </c>
      <c r="V24" s="16"/>
      <c r="W24" s="86"/>
      <c r="X24" s="86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636904</v>
      </c>
      <c r="E25" s="232">
        <v>111921</v>
      </c>
      <c r="F25" s="232">
        <v>6.9405910000000004</v>
      </c>
      <c r="G25" s="232">
        <v>0</v>
      </c>
      <c r="H25" s="232">
        <v>84.272000000000006</v>
      </c>
      <c r="I25" s="232">
        <v>16.600000000000001</v>
      </c>
      <c r="J25" s="232">
        <v>19</v>
      </c>
      <c r="K25" s="232">
        <v>89.8</v>
      </c>
      <c r="L25" s="232">
        <v>1.0133000000000001</v>
      </c>
      <c r="M25" s="232">
        <v>80.23</v>
      </c>
      <c r="N25" s="232">
        <v>87.384</v>
      </c>
      <c r="O25" s="232">
        <v>83.938000000000002</v>
      </c>
      <c r="P25" s="232">
        <v>4.8</v>
      </c>
      <c r="Q25" s="232">
        <v>28.1</v>
      </c>
      <c r="R25" s="232">
        <v>15.1</v>
      </c>
      <c r="S25" s="232">
        <v>5.5</v>
      </c>
      <c r="T25" s="16">
        <v>12</v>
      </c>
      <c r="U25" s="23">
        <f t="shared" si="1"/>
        <v>449</v>
      </c>
      <c r="V25" s="16"/>
      <c r="W25" s="86"/>
      <c r="X25" s="86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636455</v>
      </c>
      <c r="E26" s="232">
        <v>111855</v>
      </c>
      <c r="F26" s="232">
        <v>6.626582</v>
      </c>
      <c r="G26" s="232">
        <v>0</v>
      </c>
      <c r="H26" s="232">
        <v>86.412999999999997</v>
      </c>
      <c r="I26" s="232">
        <v>16.5</v>
      </c>
      <c r="J26" s="232">
        <v>7.8</v>
      </c>
      <c r="K26" s="232">
        <v>88.5</v>
      </c>
      <c r="L26" s="232">
        <v>1.0124</v>
      </c>
      <c r="M26" s="232">
        <v>79.930999999999997</v>
      </c>
      <c r="N26" s="232">
        <v>88.16</v>
      </c>
      <c r="O26" s="232">
        <v>80.108999999999995</v>
      </c>
      <c r="P26" s="232">
        <v>4</v>
      </c>
      <c r="Q26" s="232">
        <v>30.6</v>
      </c>
      <c r="R26" s="232">
        <v>16.5</v>
      </c>
      <c r="S26" s="232">
        <v>5.5</v>
      </c>
      <c r="T26" s="16">
        <v>11</v>
      </c>
      <c r="U26" s="23">
        <f t="shared" si="1"/>
        <v>189</v>
      </c>
      <c r="V26" s="16"/>
      <c r="W26" s="86"/>
      <c r="X26" s="86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636266</v>
      </c>
      <c r="E27" s="232">
        <v>111828</v>
      </c>
      <c r="F27" s="232">
        <v>7.4078530000000002</v>
      </c>
      <c r="G27" s="232">
        <v>0</v>
      </c>
      <c r="H27" s="232">
        <v>86.423000000000002</v>
      </c>
      <c r="I27" s="232">
        <v>14.3</v>
      </c>
      <c r="J27" s="232">
        <v>10.8</v>
      </c>
      <c r="K27" s="232">
        <v>88.6</v>
      </c>
      <c r="L27" s="232">
        <v>1.0155000000000001</v>
      </c>
      <c r="M27" s="232">
        <v>83.247</v>
      </c>
      <c r="N27" s="232">
        <v>89.302000000000007</v>
      </c>
      <c r="O27" s="232">
        <v>87.396000000000001</v>
      </c>
      <c r="P27" s="232">
        <v>3.9</v>
      </c>
      <c r="Q27" s="232">
        <v>25.1</v>
      </c>
      <c r="R27" s="232">
        <v>7.3</v>
      </c>
      <c r="S27" s="232">
        <v>5.49</v>
      </c>
      <c r="T27" s="16">
        <v>10</v>
      </c>
      <c r="U27" s="23">
        <f t="shared" si="1"/>
        <v>252</v>
      </c>
      <c r="V27" s="16"/>
      <c r="W27" s="86"/>
      <c r="X27" s="86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636014</v>
      </c>
      <c r="E28" s="232">
        <v>111791</v>
      </c>
      <c r="F28" s="232">
        <v>7.1068490000000004</v>
      </c>
      <c r="G28" s="232">
        <v>0</v>
      </c>
      <c r="H28" s="232">
        <v>84.137</v>
      </c>
      <c r="I28" s="232">
        <v>14.9</v>
      </c>
      <c r="J28" s="232">
        <v>16</v>
      </c>
      <c r="K28" s="232">
        <v>94.4</v>
      </c>
      <c r="L28" s="232">
        <v>1.0136000000000001</v>
      </c>
      <c r="M28" s="232">
        <v>77.989999999999995</v>
      </c>
      <c r="N28" s="232">
        <v>86.965000000000003</v>
      </c>
      <c r="O28" s="232">
        <v>86.328000000000003</v>
      </c>
      <c r="P28" s="232">
        <v>5.4</v>
      </c>
      <c r="Q28" s="232">
        <v>29.3</v>
      </c>
      <c r="R28" s="232">
        <v>15.5</v>
      </c>
      <c r="S28" s="232">
        <v>5.51</v>
      </c>
      <c r="T28" s="16">
        <v>9</v>
      </c>
      <c r="U28" s="23">
        <f t="shared" si="1"/>
        <v>381</v>
      </c>
      <c r="V28" s="16"/>
      <c r="W28" s="86"/>
      <c r="X28" s="86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635633</v>
      </c>
      <c r="E29" s="232">
        <v>111735</v>
      </c>
      <c r="F29" s="232">
        <v>6.7744900000000001</v>
      </c>
      <c r="G29" s="232">
        <v>0</v>
      </c>
      <c r="H29" s="232">
        <v>80.863</v>
      </c>
      <c r="I29" s="232">
        <v>11</v>
      </c>
      <c r="J29" s="232">
        <v>9.8000000000000007</v>
      </c>
      <c r="K29" s="232">
        <v>89.9</v>
      </c>
      <c r="L29" s="232">
        <v>1.0139</v>
      </c>
      <c r="M29" s="232">
        <v>78.341999999999999</v>
      </c>
      <c r="N29" s="232">
        <v>84.53</v>
      </c>
      <c r="O29" s="232">
        <v>79.094999999999999</v>
      </c>
      <c r="P29" s="232">
        <v>2.7</v>
      </c>
      <c r="Q29" s="232">
        <v>20.7</v>
      </c>
      <c r="R29" s="232">
        <v>7.5</v>
      </c>
      <c r="S29" s="232">
        <v>5.51</v>
      </c>
      <c r="T29" s="16">
        <v>8</v>
      </c>
      <c r="U29" s="23">
        <f t="shared" si="1"/>
        <v>233</v>
      </c>
      <c r="V29" s="16"/>
      <c r="W29" s="86"/>
      <c r="X29" s="86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635400</v>
      </c>
      <c r="E30">
        <v>111700</v>
      </c>
      <c r="F30">
        <v>6.6209800000000003</v>
      </c>
      <c r="G30">
        <v>0</v>
      </c>
      <c r="H30">
        <v>80.649000000000001</v>
      </c>
      <c r="I30">
        <v>15.6</v>
      </c>
      <c r="J30">
        <v>19.7</v>
      </c>
      <c r="K30">
        <v>89.6</v>
      </c>
      <c r="L30">
        <v>1.0125999999999999</v>
      </c>
      <c r="M30">
        <v>77.704999999999998</v>
      </c>
      <c r="N30">
        <v>84.174999999999997</v>
      </c>
      <c r="O30">
        <v>79.533000000000001</v>
      </c>
      <c r="P30">
        <v>9</v>
      </c>
      <c r="Q30">
        <v>23.1</v>
      </c>
      <c r="R30">
        <v>15</v>
      </c>
      <c r="S30">
        <v>5.45</v>
      </c>
      <c r="T30" s="22">
        <v>7</v>
      </c>
      <c r="U30" s="23">
        <f t="shared" si="1"/>
        <v>466</v>
      </c>
      <c r="V30" s="24">
        <v>8</v>
      </c>
      <c r="W30" s="86"/>
      <c r="X30" s="86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634934</v>
      </c>
      <c r="E31">
        <v>111629</v>
      </c>
      <c r="F31">
        <v>6.5182869999999999</v>
      </c>
      <c r="G31">
        <v>0</v>
      </c>
      <c r="H31">
        <v>80.561000000000007</v>
      </c>
      <c r="I31">
        <v>15.6</v>
      </c>
      <c r="J31">
        <v>9.8000000000000007</v>
      </c>
      <c r="K31">
        <v>87.5</v>
      </c>
      <c r="L31">
        <v>1.0122</v>
      </c>
      <c r="M31">
        <v>77.653999999999996</v>
      </c>
      <c r="N31">
        <v>83.436999999999998</v>
      </c>
      <c r="O31">
        <v>78.543000000000006</v>
      </c>
      <c r="P31">
        <v>8.1</v>
      </c>
      <c r="Q31">
        <v>24.1</v>
      </c>
      <c r="R31">
        <v>16.2</v>
      </c>
      <c r="S31">
        <v>5.46</v>
      </c>
      <c r="T31" s="16">
        <v>6</v>
      </c>
      <c r="U31" s="23">
        <f t="shared" si="1"/>
        <v>235</v>
      </c>
      <c r="V31" s="5"/>
      <c r="W31" s="86"/>
      <c r="X31" s="86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634699</v>
      </c>
      <c r="E32">
        <v>111594</v>
      </c>
      <c r="F32">
        <v>6.7497340000000001</v>
      </c>
      <c r="G32">
        <v>0</v>
      </c>
      <c r="H32">
        <v>80.855000000000004</v>
      </c>
      <c r="I32">
        <v>12</v>
      </c>
      <c r="J32">
        <v>4.8</v>
      </c>
      <c r="K32">
        <v>86</v>
      </c>
      <c r="L32">
        <v>1.0135000000000001</v>
      </c>
      <c r="M32">
        <v>78.513999999999996</v>
      </c>
      <c r="N32">
        <v>84.153000000000006</v>
      </c>
      <c r="O32">
        <v>79.73</v>
      </c>
      <c r="P32">
        <v>6.9</v>
      </c>
      <c r="Q32">
        <v>19.399999999999999</v>
      </c>
      <c r="R32">
        <v>10.3</v>
      </c>
      <c r="S32">
        <v>5.45</v>
      </c>
      <c r="T32" s="16">
        <v>5</v>
      </c>
      <c r="U32" s="23">
        <f t="shared" si="1"/>
        <v>114</v>
      </c>
      <c r="V32" s="5"/>
      <c r="W32" s="86"/>
      <c r="X32" s="86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634585</v>
      </c>
      <c r="E33">
        <v>111577</v>
      </c>
      <c r="F33">
        <v>6.8465769999999999</v>
      </c>
      <c r="G33">
        <v>0</v>
      </c>
      <c r="H33">
        <v>84.736000000000004</v>
      </c>
      <c r="I33">
        <v>13.1</v>
      </c>
      <c r="J33">
        <v>0.5</v>
      </c>
      <c r="K33">
        <v>6.7</v>
      </c>
      <c r="L33">
        <v>1.0142</v>
      </c>
      <c r="M33">
        <v>78.820999999999998</v>
      </c>
      <c r="N33">
        <v>86.653999999999996</v>
      </c>
      <c r="O33">
        <v>79.847999999999999</v>
      </c>
      <c r="P33">
        <v>5.2</v>
      </c>
      <c r="Q33">
        <v>23.9</v>
      </c>
      <c r="R33">
        <v>6.9</v>
      </c>
      <c r="S33">
        <v>5.44</v>
      </c>
      <c r="T33" s="16">
        <v>4</v>
      </c>
      <c r="U33" s="23">
        <f t="shared" si="1"/>
        <v>12</v>
      </c>
      <c r="V33" s="5"/>
      <c r="W33" s="86"/>
      <c r="X33" s="86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634573</v>
      </c>
      <c r="E34">
        <v>111575</v>
      </c>
      <c r="F34">
        <v>7.1857110000000004</v>
      </c>
      <c r="G34">
        <v>0</v>
      </c>
      <c r="H34">
        <v>85.224999999999994</v>
      </c>
      <c r="I34">
        <v>15.8</v>
      </c>
      <c r="J34">
        <v>8.5</v>
      </c>
      <c r="K34">
        <v>85.9</v>
      </c>
      <c r="L34">
        <v>1.0144</v>
      </c>
      <c r="M34">
        <v>83.201999999999998</v>
      </c>
      <c r="N34">
        <v>87.646000000000001</v>
      </c>
      <c r="O34">
        <v>85.757999999999996</v>
      </c>
      <c r="P34">
        <v>8.5</v>
      </c>
      <c r="Q34">
        <v>22.7</v>
      </c>
      <c r="R34">
        <v>10.9</v>
      </c>
      <c r="S34">
        <v>5.47</v>
      </c>
      <c r="T34" s="16">
        <v>3</v>
      </c>
      <c r="U34" s="23">
        <f t="shared" si="1"/>
        <v>200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634373</v>
      </c>
      <c r="E35">
        <v>111546</v>
      </c>
      <c r="F35">
        <v>7.0457919999999996</v>
      </c>
      <c r="G35">
        <v>0</v>
      </c>
      <c r="H35">
        <v>86.106999999999999</v>
      </c>
      <c r="I35">
        <v>17.5</v>
      </c>
      <c r="J35">
        <v>8.6</v>
      </c>
      <c r="K35">
        <v>86.4</v>
      </c>
      <c r="L35">
        <v>1.0133000000000001</v>
      </c>
      <c r="M35">
        <v>84.21</v>
      </c>
      <c r="N35">
        <v>87.840999999999994</v>
      </c>
      <c r="O35">
        <v>86.007000000000005</v>
      </c>
      <c r="P35">
        <v>8.6999999999999993</v>
      </c>
      <c r="Q35">
        <v>27.5</v>
      </c>
      <c r="R35">
        <v>17</v>
      </c>
      <c r="S35">
        <v>5.47</v>
      </c>
      <c r="T35" s="16">
        <v>2</v>
      </c>
      <c r="U35" s="23">
        <f t="shared" si="1"/>
        <v>206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634167</v>
      </c>
      <c r="E36">
        <v>111517</v>
      </c>
      <c r="F36">
        <v>7.1504440000000002</v>
      </c>
      <c r="G36">
        <v>0</v>
      </c>
      <c r="H36">
        <v>87.387</v>
      </c>
      <c r="I36">
        <v>17.2</v>
      </c>
      <c r="J36">
        <v>0.1</v>
      </c>
      <c r="K36">
        <v>2.8</v>
      </c>
      <c r="L36">
        <v>1.0142</v>
      </c>
      <c r="M36">
        <v>84.811999999999998</v>
      </c>
      <c r="N36">
        <v>88.268000000000001</v>
      </c>
      <c r="O36">
        <v>85.724999999999994</v>
      </c>
      <c r="P36">
        <v>8.1</v>
      </c>
      <c r="Q36">
        <v>28.4</v>
      </c>
      <c r="R36">
        <v>12.1</v>
      </c>
      <c r="S36">
        <v>5.48</v>
      </c>
      <c r="T36" s="16">
        <v>1</v>
      </c>
      <c r="U36" s="23">
        <f t="shared" si="1"/>
        <v>4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634163</v>
      </c>
      <c r="E37">
        <v>111516</v>
      </c>
      <c r="F37">
        <v>7.4160029999999999</v>
      </c>
      <c r="G37">
        <v>0</v>
      </c>
      <c r="H37">
        <v>87.932000000000002</v>
      </c>
      <c r="I37">
        <v>15.9</v>
      </c>
      <c r="J37">
        <v>10.8</v>
      </c>
      <c r="K37">
        <v>86.7</v>
      </c>
      <c r="L37">
        <v>1.0153000000000001</v>
      </c>
      <c r="M37">
        <v>86.191999999999993</v>
      </c>
      <c r="N37">
        <v>88.947999999999993</v>
      </c>
      <c r="O37">
        <v>87.936999999999998</v>
      </c>
      <c r="P37">
        <v>4.8</v>
      </c>
      <c r="Q37">
        <v>29</v>
      </c>
      <c r="R37">
        <v>8.5</v>
      </c>
      <c r="S37">
        <v>5.47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41"/>
      <c r="X38" s="342"/>
      <c r="Y38" s="343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41"/>
      <c r="X39" s="342"/>
      <c r="Y39" s="34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41"/>
      <c r="X40" s="342"/>
      <c r="Y40" s="34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45"/>
      <c r="X41" s="346"/>
      <c r="Y41" s="34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O35"/>
  <sheetViews>
    <sheetView zoomScale="80" zoomScaleNormal="80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baseColWidth="10" defaultColWidth="11.42578125" defaultRowHeight="15"/>
  <cols>
    <col min="1" max="1" width="2" style="232" customWidth="1"/>
    <col min="2" max="2" width="10.85546875" style="232" bestFit="1" customWidth="1"/>
    <col min="3" max="3" width="14.42578125" style="62" bestFit="1" customWidth="1"/>
    <col min="4" max="4" width="11.5703125" style="232" customWidth="1"/>
    <col min="5" max="5" width="11.5703125" style="232" bestFit="1" customWidth="1"/>
    <col min="6" max="6" width="11.42578125" style="232"/>
    <col min="7" max="7" width="11.5703125" style="232" bestFit="1" customWidth="1"/>
    <col min="8" max="8" width="12.28515625" style="232" bestFit="1" customWidth="1"/>
    <col min="9" max="9" width="11.5703125" style="232" bestFit="1" customWidth="1"/>
    <col min="10" max="13" width="11.42578125" style="232"/>
    <col min="14" max="15" width="11.5703125" style="232" bestFit="1" customWidth="1"/>
    <col min="16" max="16" width="11.42578125" style="232"/>
    <col min="17" max="17" width="11.5703125" style="232" customWidth="1"/>
    <col min="18" max="18" width="11.42578125" style="232"/>
    <col min="19" max="19" width="11.5703125" style="232" bestFit="1" customWidth="1"/>
    <col min="20" max="20" width="11.5703125" style="232" customWidth="1"/>
    <col min="21" max="21" width="11.5703125" style="232" bestFit="1" customWidth="1"/>
    <col min="22" max="23" width="11.42578125" style="232"/>
    <col min="24" max="24" width="11.5703125" style="232" bestFit="1" customWidth="1"/>
    <col min="25" max="25" width="11.42578125" style="232"/>
    <col min="26" max="26" width="11.5703125" style="232" bestFit="1" customWidth="1"/>
    <col min="27" max="27" width="11.42578125" style="232"/>
    <col min="28" max="28" width="11.5703125" style="232" bestFit="1" customWidth="1"/>
    <col min="29" max="29" width="13.7109375" style="232" bestFit="1" customWidth="1"/>
    <col min="30" max="30" width="11.5703125" style="232" bestFit="1" customWidth="1"/>
    <col min="31" max="35" width="11.42578125" style="232"/>
    <col min="36" max="36" width="11.5703125" style="232" bestFit="1" customWidth="1"/>
    <col min="37" max="38" width="11.42578125" style="232"/>
    <col min="39" max="41" width="11.5703125" style="232" customWidth="1"/>
    <col min="42" max="42" width="2.7109375" style="232" customWidth="1"/>
    <col min="43" max="16384" width="11.42578125" style="232"/>
  </cols>
  <sheetData>
    <row r="1" spans="1:41" s="234" customFormat="1" ht="36" customHeight="1">
      <c r="C1" s="62"/>
    </row>
    <row r="2" spans="1:41" s="234" customFormat="1" ht="15.75" thickBot="1">
      <c r="B2" s="56" t="s">
        <v>87</v>
      </c>
      <c r="C2" s="59">
        <v>1</v>
      </c>
      <c r="D2" s="195">
        <f>C2+1</f>
        <v>2</v>
      </c>
      <c r="E2" s="195">
        <f t="shared" ref="E2:AM2" si="0">D2+1</f>
        <v>3</v>
      </c>
      <c r="F2" s="195">
        <f t="shared" si="0"/>
        <v>4</v>
      </c>
      <c r="G2" s="195">
        <f t="shared" si="0"/>
        <v>5</v>
      </c>
      <c r="H2" s="195">
        <f t="shared" si="0"/>
        <v>6</v>
      </c>
      <c r="I2" s="195">
        <f t="shared" si="0"/>
        <v>7</v>
      </c>
      <c r="J2" s="195">
        <f t="shared" si="0"/>
        <v>8</v>
      </c>
      <c r="K2" s="195">
        <f t="shared" si="0"/>
        <v>9</v>
      </c>
      <c r="L2" s="195">
        <f t="shared" si="0"/>
        <v>10</v>
      </c>
      <c r="M2" s="195">
        <f t="shared" si="0"/>
        <v>11</v>
      </c>
      <c r="N2" s="195">
        <f t="shared" si="0"/>
        <v>12</v>
      </c>
      <c r="O2" s="195">
        <f t="shared" si="0"/>
        <v>13</v>
      </c>
      <c r="P2" s="195">
        <f t="shared" si="0"/>
        <v>14</v>
      </c>
      <c r="Q2" s="195">
        <f t="shared" si="0"/>
        <v>15</v>
      </c>
      <c r="R2" s="195">
        <f t="shared" si="0"/>
        <v>16</v>
      </c>
      <c r="S2" s="195">
        <f t="shared" si="0"/>
        <v>17</v>
      </c>
      <c r="T2" s="195">
        <f t="shared" si="0"/>
        <v>18</v>
      </c>
      <c r="U2" s="195">
        <f t="shared" si="0"/>
        <v>19</v>
      </c>
      <c r="V2" s="195">
        <f t="shared" si="0"/>
        <v>20</v>
      </c>
      <c r="W2" s="195">
        <f t="shared" si="0"/>
        <v>21</v>
      </c>
      <c r="X2" s="195">
        <f t="shared" si="0"/>
        <v>22</v>
      </c>
      <c r="Y2" s="195">
        <f t="shared" si="0"/>
        <v>23</v>
      </c>
      <c r="Z2" s="195">
        <f t="shared" si="0"/>
        <v>24</v>
      </c>
      <c r="AA2" s="195">
        <f t="shared" si="0"/>
        <v>25</v>
      </c>
      <c r="AB2" s="195">
        <f t="shared" si="0"/>
        <v>26</v>
      </c>
      <c r="AC2" s="195">
        <f t="shared" si="0"/>
        <v>27</v>
      </c>
      <c r="AD2" s="195">
        <f t="shared" si="0"/>
        <v>28</v>
      </c>
      <c r="AE2" s="195">
        <f t="shared" si="0"/>
        <v>29</v>
      </c>
      <c r="AF2" s="195">
        <f t="shared" si="0"/>
        <v>30</v>
      </c>
      <c r="AG2" s="195">
        <f t="shared" si="0"/>
        <v>31</v>
      </c>
      <c r="AH2" s="195">
        <f t="shared" si="0"/>
        <v>32</v>
      </c>
      <c r="AI2" s="195">
        <f t="shared" si="0"/>
        <v>33</v>
      </c>
      <c r="AJ2" s="195">
        <f t="shared" si="0"/>
        <v>34</v>
      </c>
      <c r="AK2" s="195">
        <f t="shared" si="0"/>
        <v>35</v>
      </c>
      <c r="AL2" s="195">
        <f t="shared" si="0"/>
        <v>36</v>
      </c>
      <c r="AM2" s="195">
        <f t="shared" si="0"/>
        <v>37</v>
      </c>
      <c r="AN2" s="195">
        <f t="shared" ref="AN2" si="1">AM2+1</f>
        <v>38</v>
      </c>
      <c r="AO2" s="195">
        <f t="shared" ref="AO2" si="2">AN2+1</f>
        <v>39</v>
      </c>
    </row>
    <row r="3" spans="1:41" ht="15.75" thickBot="1">
      <c r="B3" s="78" t="s">
        <v>86</v>
      </c>
      <c r="C3" s="79" t="s">
        <v>114</v>
      </c>
      <c r="D3" s="196" t="s">
        <v>185</v>
      </c>
      <c r="E3" s="80" t="s">
        <v>110</v>
      </c>
      <c r="F3" s="80" t="s">
        <v>94</v>
      </c>
      <c r="G3" s="80" t="s">
        <v>184</v>
      </c>
      <c r="H3" s="80" t="s">
        <v>109</v>
      </c>
      <c r="I3" s="80" t="s">
        <v>186</v>
      </c>
      <c r="J3" s="80" t="s">
        <v>90</v>
      </c>
      <c r="K3" s="80" t="s">
        <v>91</v>
      </c>
      <c r="L3" s="80" t="s">
        <v>97</v>
      </c>
      <c r="M3" s="80" t="s">
        <v>100</v>
      </c>
      <c r="N3" s="80" t="s">
        <v>111</v>
      </c>
      <c r="O3" s="80" t="s">
        <v>187</v>
      </c>
      <c r="P3" s="80" t="s">
        <v>188</v>
      </c>
      <c r="Q3" s="196" t="s">
        <v>181</v>
      </c>
      <c r="R3" s="80" t="s">
        <v>103</v>
      </c>
      <c r="S3" s="80" t="s">
        <v>107</v>
      </c>
      <c r="T3" s="197" t="s">
        <v>180</v>
      </c>
      <c r="U3" s="80" t="s">
        <v>112</v>
      </c>
      <c r="V3" s="80" t="s">
        <v>189</v>
      </c>
      <c r="W3" s="80" t="s">
        <v>96</v>
      </c>
      <c r="X3" s="80" t="s">
        <v>104</v>
      </c>
      <c r="Y3" s="80" t="s">
        <v>92</v>
      </c>
      <c r="Z3" s="80" t="s">
        <v>108</v>
      </c>
      <c r="AA3" s="80" t="s">
        <v>95</v>
      </c>
      <c r="AB3" s="80" t="s">
        <v>106</v>
      </c>
      <c r="AC3" s="80" t="s">
        <v>190</v>
      </c>
      <c r="AD3" s="80" t="s">
        <v>191</v>
      </c>
      <c r="AE3" s="80" t="s">
        <v>98</v>
      </c>
      <c r="AF3" s="80" t="s">
        <v>89</v>
      </c>
      <c r="AG3" s="80" t="s">
        <v>88</v>
      </c>
      <c r="AH3" s="80" t="s">
        <v>101</v>
      </c>
      <c r="AI3" s="80" t="s">
        <v>93</v>
      </c>
      <c r="AJ3" s="80" t="s">
        <v>105</v>
      </c>
      <c r="AK3" s="80" t="s">
        <v>102</v>
      </c>
      <c r="AL3" s="80" t="s">
        <v>99</v>
      </c>
      <c r="AM3" s="80" t="s">
        <v>183</v>
      </c>
      <c r="AN3" s="80" t="s">
        <v>233</v>
      </c>
      <c r="AO3" s="201" t="s">
        <v>234</v>
      </c>
    </row>
    <row r="4" spans="1:41">
      <c r="A4" s="232" t="s">
        <v>235</v>
      </c>
      <c r="B4" s="261">
        <f t="shared" ref="B4:B32" si="3">B5+1</f>
        <v>42035</v>
      </c>
      <c r="C4" s="251">
        <f>PIQ!P8</f>
        <v>795.57366691821039</v>
      </c>
      <c r="D4" s="242">
        <f>Enerpiq!H15</f>
        <v>5.5</v>
      </c>
      <c r="E4" s="241">
        <f>Valeo!H6</f>
        <v>0</v>
      </c>
      <c r="F4" s="241">
        <f>Eaton!H6</f>
        <v>0</v>
      </c>
      <c r="G4" s="241">
        <f>'Frenos Trw'!H6</f>
        <v>85.635999999999996</v>
      </c>
      <c r="H4" s="241">
        <f>Ronal!H6</f>
        <v>81.819999999999993</v>
      </c>
      <c r="I4" s="241">
        <f>Narmx!H6</f>
        <v>0</v>
      </c>
      <c r="J4" s="241">
        <f>Avery!H6</f>
        <v>0</v>
      </c>
      <c r="K4" s="241">
        <f>Beach!H6</f>
        <v>14.369</v>
      </c>
      <c r="L4" s="241">
        <f>Foam!H6</f>
        <v>0</v>
      </c>
      <c r="M4" s="241">
        <f>Ipc!H6</f>
        <v>0</v>
      </c>
      <c r="N4" s="241">
        <f>Vrk!H6</f>
        <v>0</v>
      </c>
      <c r="O4" s="241">
        <f>Tafime!H6</f>
        <v>0</v>
      </c>
      <c r="P4" s="241">
        <f>Copper!H6</f>
        <v>0</v>
      </c>
      <c r="Q4" s="244">
        <f>Metecno!H15</f>
        <v>5.5</v>
      </c>
      <c r="R4" s="241">
        <f>Kluber!H6</f>
        <v>0</v>
      </c>
      <c r="S4" s="241">
        <f>Norgren!H6</f>
        <v>85.316000000000003</v>
      </c>
      <c r="T4" s="244">
        <f>Plenco!H15</f>
        <v>5.5</v>
      </c>
      <c r="U4" s="241">
        <f>Samsung!H6</f>
        <v>0</v>
      </c>
      <c r="V4" s="241">
        <f>Comex!H6</f>
        <v>0</v>
      </c>
      <c r="W4" s="241">
        <f>Euro!H6</f>
        <v>0</v>
      </c>
      <c r="X4" s="241">
        <f>Messier!H6</f>
        <v>0</v>
      </c>
      <c r="Y4" s="241">
        <f>Bravo!H6</f>
        <v>0</v>
      </c>
      <c r="Z4" s="241">
        <f>Rohm!H6</f>
        <v>0</v>
      </c>
      <c r="AA4" s="241">
        <f>Elicamex!H6</f>
        <v>0</v>
      </c>
      <c r="AB4" s="241">
        <f>Mpi!H6</f>
        <v>0</v>
      </c>
      <c r="AC4" s="241">
        <f>Crown!H6</f>
        <v>0</v>
      </c>
      <c r="AD4" s="241">
        <f>Securency!H6</f>
        <v>0</v>
      </c>
      <c r="AE4" s="241">
        <f>Fracsa!H6</f>
        <v>0</v>
      </c>
      <c r="AF4" s="241">
        <f>'AER S'!H6</f>
        <v>0</v>
      </c>
      <c r="AG4" s="241">
        <f>'AERnn C'!H6</f>
        <v>0</v>
      </c>
      <c r="AH4" s="241">
        <f>Jafra!H6</f>
        <v>0</v>
      </c>
      <c r="AI4" s="241">
        <f>DREnc!H6</f>
        <v>0</v>
      </c>
      <c r="AJ4" s="241">
        <f>Metokote!H6</f>
        <v>0</v>
      </c>
      <c r="AK4" s="241">
        <f>'KH Méx'!H6</f>
        <v>0</v>
      </c>
      <c r="AL4" s="241">
        <f>Hitachi!H6</f>
        <v>0</v>
      </c>
      <c r="AM4" s="248">
        <f>Ultramanufacturing!H6</f>
        <v>0</v>
      </c>
      <c r="AN4" s="248"/>
      <c r="AO4" s="249"/>
    </row>
    <row r="5" spans="1:41">
      <c r="B5" s="261">
        <f t="shared" si="3"/>
        <v>42034</v>
      </c>
      <c r="C5" s="236">
        <f>PIQ!P9</f>
        <v>805.82517266380819</v>
      </c>
      <c r="D5" s="243">
        <f>Enerpiq!H16</f>
        <v>5.5</v>
      </c>
      <c r="E5" s="250">
        <f>Valeo!H7</f>
        <v>0</v>
      </c>
      <c r="F5" s="250">
        <f>Eaton!H7</f>
        <v>0</v>
      </c>
      <c r="G5" s="250">
        <f>'Frenos Trw'!H7</f>
        <v>84.706999999999994</v>
      </c>
      <c r="H5" s="250">
        <f>Ronal!H7</f>
        <v>80.745000000000005</v>
      </c>
      <c r="I5" s="250">
        <f>Narmx!H7</f>
        <v>0</v>
      </c>
      <c r="J5" s="250">
        <f>Avery!H7</f>
        <v>0</v>
      </c>
      <c r="K5" s="250">
        <f>Beach!H7</f>
        <v>14.336</v>
      </c>
      <c r="L5" s="250">
        <f>Foam!H7</f>
        <v>0</v>
      </c>
      <c r="M5" s="250">
        <f>Ipc!H7</f>
        <v>0</v>
      </c>
      <c r="N5" s="250">
        <f>Vrk!H7</f>
        <v>0</v>
      </c>
      <c r="O5" s="250">
        <f>Tafime!H7</f>
        <v>0</v>
      </c>
      <c r="P5" s="250">
        <f>Copper!H7</f>
        <v>0</v>
      </c>
      <c r="Q5" s="245" t="str">
        <f>Metecno!H16</f>
        <v>5,5</v>
      </c>
      <c r="R5" s="250">
        <f>Kluber!H7</f>
        <v>0</v>
      </c>
      <c r="S5" s="250">
        <f>Norgren!H7</f>
        <v>84.403000000000006</v>
      </c>
      <c r="T5" s="245">
        <f>Plenco!H16</f>
        <v>5.5</v>
      </c>
      <c r="U5" s="250">
        <f>Samsung!H7</f>
        <v>0</v>
      </c>
      <c r="V5" s="250">
        <f>Comex!H7</f>
        <v>0</v>
      </c>
      <c r="W5" s="250">
        <f>Euro!H7</f>
        <v>0</v>
      </c>
      <c r="X5" s="250">
        <f>Messier!H7</f>
        <v>0</v>
      </c>
      <c r="Y5" s="250">
        <f>Bravo!H7</f>
        <v>0</v>
      </c>
      <c r="Z5" s="250">
        <f>Rohm!H7</f>
        <v>0</v>
      </c>
      <c r="AA5" s="250">
        <f>Elicamex!H7</f>
        <v>0</v>
      </c>
      <c r="AB5" s="250">
        <f>Mpi!H7</f>
        <v>0</v>
      </c>
      <c r="AC5" s="250">
        <f>Crown!H7</f>
        <v>0</v>
      </c>
      <c r="AD5" s="250">
        <f>Securency!H7</f>
        <v>0</v>
      </c>
      <c r="AE5" s="250">
        <f>Fracsa!H7</f>
        <v>0</v>
      </c>
      <c r="AF5" s="250">
        <f>'AER S'!H7</f>
        <v>0</v>
      </c>
      <c r="AG5" s="250">
        <f>'AERnn C'!H7</f>
        <v>0</v>
      </c>
      <c r="AH5" s="250">
        <f>Jafra!H7</f>
        <v>0</v>
      </c>
      <c r="AI5" s="250">
        <f>DREnc!H7</f>
        <v>0</v>
      </c>
      <c r="AJ5" s="250">
        <f>Metokote!H7</f>
        <v>0</v>
      </c>
      <c r="AK5" s="250">
        <f>'KH Méx'!H7</f>
        <v>0</v>
      </c>
      <c r="AL5" s="250">
        <f>Hitachi!H7</f>
        <v>0</v>
      </c>
      <c r="AM5" s="63">
        <f>Ultramanufacturing!H7</f>
        <v>0</v>
      </c>
      <c r="AN5" s="63"/>
      <c r="AO5" s="202"/>
    </row>
    <row r="6" spans="1:41">
      <c r="B6" s="261">
        <f t="shared" si="3"/>
        <v>42033</v>
      </c>
      <c r="C6" s="236">
        <f>PIQ!P10</f>
        <v>827.68607160484396</v>
      </c>
      <c r="D6" s="243">
        <f>Enerpiq!H17</f>
        <v>5.5</v>
      </c>
      <c r="E6" s="250">
        <f>Valeo!H8</f>
        <v>83.100999999999999</v>
      </c>
      <c r="F6" s="250">
        <f>Eaton!H8</f>
        <v>45.244999999999997</v>
      </c>
      <c r="G6" s="250">
        <f>'Frenos Trw'!H8</f>
        <v>83.256</v>
      </c>
      <c r="H6" s="250">
        <f>Ronal!H8</f>
        <v>79.103999999999999</v>
      </c>
      <c r="I6" s="250">
        <f>Narmx!H8</f>
        <v>94.49</v>
      </c>
      <c r="J6" s="250">
        <f>Avery!H8</f>
        <v>94.63</v>
      </c>
      <c r="K6" s="250">
        <f>Beach!H8</f>
        <v>14.162000000000001</v>
      </c>
      <c r="L6" s="250">
        <f>Foam!H8</f>
        <v>82.825000000000003</v>
      </c>
      <c r="M6" s="250">
        <f>Ipc!H8</f>
        <v>82.953999999999994</v>
      </c>
      <c r="N6" s="250">
        <f>Vrk!H8</f>
        <v>83.686000000000007</v>
      </c>
      <c r="O6" s="250">
        <f>Tafime!H8</f>
        <v>77.650000000000006</v>
      </c>
      <c r="P6" s="250">
        <f>Copper!H8</f>
        <v>83.004000000000005</v>
      </c>
      <c r="Q6" s="245" t="str">
        <f>Metecno!H17</f>
        <v>5,5</v>
      </c>
      <c r="R6" s="250">
        <f>Kluber!H8</f>
        <v>82.488</v>
      </c>
      <c r="S6" s="250">
        <f>Norgren!H8</f>
        <v>82.927000000000007</v>
      </c>
      <c r="T6" s="245">
        <f>Plenco!H17</f>
        <v>5.5</v>
      </c>
      <c r="U6" s="250">
        <f>Samsung!H8</f>
        <v>74.721999999999994</v>
      </c>
      <c r="V6" s="250">
        <f>Comex!H8</f>
        <v>81.332999999999998</v>
      </c>
      <c r="W6" s="250">
        <f>Euro!H8</f>
        <v>82.361000000000004</v>
      </c>
      <c r="X6" s="250">
        <f>Messier!H8</f>
        <v>83</v>
      </c>
      <c r="Y6" s="250">
        <f>Bravo!H8</f>
        <v>83.085999999999999</v>
      </c>
      <c r="Z6" s="250">
        <f>Rohm!H8</f>
        <v>82.510999999999996</v>
      </c>
      <c r="AA6" s="250">
        <f>Elicamex!H8</f>
        <v>82.703000000000003</v>
      </c>
      <c r="AB6" s="250">
        <f>Mpi!H8</f>
        <v>0</v>
      </c>
      <c r="AC6" s="250">
        <f>Crown!H8</f>
        <v>83.057000000000002</v>
      </c>
      <c r="AD6" s="250">
        <f>Securency!H8</f>
        <v>82.373999999999995</v>
      </c>
      <c r="AE6" s="250">
        <f>Fracsa!H8</f>
        <v>82.646000000000001</v>
      </c>
      <c r="AF6" s="250">
        <f>'AER S'!H8</f>
        <v>94.808000000000007</v>
      </c>
      <c r="AG6" s="250">
        <f>'AERnn C'!H8</f>
        <v>82.509</v>
      </c>
      <c r="AH6" s="250">
        <f>Jafra!H8</f>
        <v>82.411000000000001</v>
      </c>
      <c r="AI6" s="250">
        <f>DREnc!H8</f>
        <v>82.400999999999996</v>
      </c>
      <c r="AJ6" s="250">
        <f>Metokote!H8</f>
        <v>82.831000000000003</v>
      </c>
      <c r="AK6" s="250">
        <f>'KH Méx'!H8</f>
        <v>82.831000000000003</v>
      </c>
      <c r="AL6" s="250">
        <f>Hitachi!H8</f>
        <v>82.667000000000002</v>
      </c>
      <c r="AM6" s="63">
        <f>Ultramanufacturing!H8</f>
        <v>82.721000000000004</v>
      </c>
      <c r="AN6" s="63"/>
      <c r="AO6" s="202"/>
    </row>
    <row r="7" spans="1:41">
      <c r="B7" s="263">
        <f t="shared" si="3"/>
        <v>42032</v>
      </c>
      <c r="C7" s="237">
        <f>PIQ!P11</f>
        <v>827.68607160484396</v>
      </c>
      <c r="D7" s="254">
        <f>Enerpiq!H18</f>
        <v>5.5</v>
      </c>
      <c r="E7" s="255">
        <f>Valeo!H9</f>
        <v>82.632999999999996</v>
      </c>
      <c r="F7" s="255">
        <f>Eaton!H9</f>
        <v>45.22</v>
      </c>
      <c r="G7" s="255">
        <f>'Frenos Trw'!H9</f>
        <v>82.792000000000002</v>
      </c>
      <c r="H7" s="255">
        <f>Ronal!H9</f>
        <v>79.516999999999996</v>
      </c>
      <c r="I7" s="255">
        <f>Narmx!H9</f>
        <v>93.998000000000005</v>
      </c>
      <c r="J7" s="255">
        <f>Avery!H9</f>
        <v>94.085999999999999</v>
      </c>
      <c r="K7" s="255">
        <f>Beach!H9</f>
        <v>14.137</v>
      </c>
      <c r="L7" s="255">
        <f>Foam!H9</f>
        <v>82.370999999999995</v>
      </c>
      <c r="M7" s="255">
        <f>Ipc!H9</f>
        <v>82.433999999999997</v>
      </c>
      <c r="N7" s="255">
        <f>Vrk!H9</f>
        <v>83.188999999999993</v>
      </c>
      <c r="O7" s="255">
        <f>Tafime!H9</f>
        <v>77.543999999999997</v>
      </c>
      <c r="P7" s="255">
        <f>Copper!H9</f>
        <v>82.543000000000006</v>
      </c>
      <c r="Q7" s="256" t="str">
        <f>Metecno!H18</f>
        <v>5,5</v>
      </c>
      <c r="R7" s="255">
        <f>Kluber!H9</f>
        <v>82</v>
      </c>
      <c r="S7" s="255">
        <f>Norgren!H9</f>
        <v>82.438999999999993</v>
      </c>
      <c r="T7" s="256">
        <f>Plenco!H18</f>
        <v>5.5</v>
      </c>
      <c r="U7" s="255">
        <f>Samsung!H9</f>
        <v>74.650000000000006</v>
      </c>
      <c r="V7" s="255">
        <f>Comex!H9</f>
        <v>79.650999999999996</v>
      </c>
      <c r="W7" s="255">
        <f>Euro!H9</f>
        <v>81.754000000000005</v>
      </c>
      <c r="X7" s="255">
        <f>Messier!H9</f>
        <v>82.498999999999995</v>
      </c>
      <c r="Y7" s="255">
        <f>Bravo!H9</f>
        <v>82.590999999999994</v>
      </c>
      <c r="Z7" s="255">
        <f>Rohm!H9</f>
        <v>81.947000000000003</v>
      </c>
      <c r="AA7" s="255">
        <f>Elicamex!H9</f>
        <v>82.105000000000004</v>
      </c>
      <c r="AB7" s="255">
        <f>Mpi!H9</f>
        <v>0</v>
      </c>
      <c r="AC7" s="255">
        <f>Crown!H9</f>
        <v>82.572000000000003</v>
      </c>
      <c r="AD7" s="255">
        <f>Securency!H9</f>
        <v>81.784999999999997</v>
      </c>
      <c r="AE7" s="255">
        <f>Fracsa!H9</f>
        <v>82.236999999999995</v>
      </c>
      <c r="AF7" s="255">
        <f>'AER S'!H9</f>
        <v>94.353999999999999</v>
      </c>
      <c r="AG7" s="255">
        <f>'AERnn C'!H9</f>
        <v>81.918999999999997</v>
      </c>
      <c r="AH7" s="255">
        <f>Jafra!H9</f>
        <v>81.822999999999993</v>
      </c>
      <c r="AI7" s="255">
        <f>DREnc!H9</f>
        <v>81.817999999999998</v>
      </c>
      <c r="AJ7" s="255">
        <f>Metokote!H9</f>
        <v>82.24</v>
      </c>
      <c r="AK7" s="255">
        <f>'KH Méx'!H9</f>
        <v>82.242999999999995</v>
      </c>
      <c r="AL7" s="255">
        <f>Hitachi!H9</f>
        <v>82.096000000000004</v>
      </c>
      <c r="AM7" s="239">
        <f>Ultramanufacturing!H9</f>
        <v>82.132000000000005</v>
      </c>
      <c r="AN7" s="239"/>
      <c r="AO7" s="240"/>
    </row>
    <row r="8" spans="1:41">
      <c r="B8" s="263">
        <f t="shared" si="3"/>
        <v>42031</v>
      </c>
      <c r="C8" s="237">
        <f>PIQ!P12</f>
        <v>828.08138444908207</v>
      </c>
      <c r="D8" s="254">
        <f>Enerpiq!H19</f>
        <v>5.5</v>
      </c>
      <c r="E8" s="255">
        <f>Valeo!H10</f>
        <v>81.296999999999997</v>
      </c>
      <c r="F8" s="255">
        <f>Eaton!H10</f>
        <v>45.246000000000002</v>
      </c>
      <c r="G8" s="255">
        <f>'Frenos Trw'!H10</f>
        <v>81.447000000000003</v>
      </c>
      <c r="H8" s="255">
        <f>Ronal!H10</f>
        <v>77.513000000000005</v>
      </c>
      <c r="I8" s="255">
        <f>Narmx!H10</f>
        <v>92.647000000000006</v>
      </c>
      <c r="J8" s="255">
        <f>Avery!H10</f>
        <v>92.724999999999994</v>
      </c>
      <c r="K8" s="255">
        <f>Beach!H10</f>
        <v>14.157</v>
      </c>
      <c r="L8" s="255">
        <f>Foam!H10</f>
        <v>81.010000000000005</v>
      </c>
      <c r="M8" s="255">
        <f>Ipc!H10</f>
        <v>81.088999999999999</v>
      </c>
      <c r="N8" s="255">
        <f>Vrk!H10</f>
        <v>81.813000000000002</v>
      </c>
      <c r="O8" s="255">
        <f>Tafime!H10</f>
        <v>75.668000000000006</v>
      </c>
      <c r="P8" s="255">
        <f>Copper!H10</f>
        <v>81.198999999999998</v>
      </c>
      <c r="Q8" s="256" t="str">
        <f>Metecno!H19</f>
        <v>5,5</v>
      </c>
      <c r="R8" s="255">
        <f>Kluber!H10</f>
        <v>80.644999999999996</v>
      </c>
      <c r="S8" s="255">
        <f>Norgren!H10</f>
        <v>81.081000000000003</v>
      </c>
      <c r="T8" s="256">
        <f>Plenco!H19</f>
        <v>5.5</v>
      </c>
      <c r="U8" s="255">
        <f>Samsung!H10</f>
        <v>70.613</v>
      </c>
      <c r="V8" s="255">
        <f>Comex!H10</f>
        <v>77.992999999999995</v>
      </c>
      <c r="W8" s="255">
        <f>Euro!H10</f>
        <v>80.284000000000006</v>
      </c>
      <c r="X8" s="255">
        <f>Messier!H10</f>
        <v>81.13</v>
      </c>
      <c r="Y8" s="255">
        <f>Bravo!H10</f>
        <v>81.215000000000003</v>
      </c>
      <c r="Z8" s="255">
        <f>Rohm!H10</f>
        <v>80.527000000000001</v>
      </c>
      <c r="AA8" s="255">
        <f>Elicamex!H10</f>
        <v>80.649000000000001</v>
      </c>
      <c r="AB8" s="255">
        <f>Mpi!H10</f>
        <v>0</v>
      </c>
      <c r="AC8" s="255">
        <f>Crown!H10</f>
        <v>81.206000000000003</v>
      </c>
      <c r="AD8" s="255">
        <f>Securency!H10</f>
        <v>80.244</v>
      </c>
      <c r="AE8" s="255">
        <f>Fracsa!H10</f>
        <v>80.819999999999993</v>
      </c>
      <c r="AF8" s="255">
        <f>'AER S'!H10</f>
        <v>93.06</v>
      </c>
      <c r="AG8" s="255">
        <f>'AERnn C'!H10</f>
        <v>80.453999999999994</v>
      </c>
      <c r="AH8" s="255">
        <f>Jafra!H10</f>
        <v>80.353999999999999</v>
      </c>
      <c r="AI8" s="255">
        <f>DREnc!H10</f>
        <v>80.355000000000004</v>
      </c>
      <c r="AJ8" s="255">
        <f>Metokote!H10</f>
        <v>80.771000000000001</v>
      </c>
      <c r="AK8" s="255">
        <f>'KH Méx'!H10</f>
        <v>80.775000000000006</v>
      </c>
      <c r="AL8" s="255">
        <f>Hitachi!H10</f>
        <v>80.617000000000004</v>
      </c>
      <c r="AM8" s="239">
        <f>Ultramanufacturing!H10</f>
        <v>80.664000000000001</v>
      </c>
      <c r="AN8" s="239"/>
      <c r="AO8" s="240"/>
    </row>
    <row r="9" spans="1:41">
      <c r="B9" s="263">
        <f t="shared" si="3"/>
        <v>42030</v>
      </c>
      <c r="C9" s="237">
        <f>PIQ!P13</f>
        <v>826.25488614029462</v>
      </c>
      <c r="D9" s="254">
        <f>Enerpiq!H20</f>
        <v>5.5</v>
      </c>
      <c r="E9" s="255">
        <f>Valeo!H11</f>
        <v>83.096000000000004</v>
      </c>
      <c r="F9" s="255">
        <f>Eaton!H11</f>
        <v>45.302</v>
      </c>
      <c r="G9" s="255">
        <f>'Frenos Trw'!H11</f>
        <v>83.266000000000005</v>
      </c>
      <c r="H9" s="255">
        <f>Ronal!H11</f>
        <v>80.188000000000002</v>
      </c>
      <c r="I9" s="255">
        <f>Narmx!H11</f>
        <v>94.483999999999995</v>
      </c>
      <c r="J9" s="255">
        <f>Avery!H11</f>
        <v>94.552000000000007</v>
      </c>
      <c r="K9" s="255">
        <f>Beach!H11</f>
        <v>14.178000000000001</v>
      </c>
      <c r="L9" s="255">
        <f>Foam!H11</f>
        <v>82.81</v>
      </c>
      <c r="M9" s="255">
        <f>Ipc!H11</f>
        <v>82.911000000000001</v>
      </c>
      <c r="N9" s="255">
        <f>Vrk!H11</f>
        <v>83.647000000000006</v>
      </c>
      <c r="O9" s="255">
        <f>Tafime!H11</f>
        <v>77.120999999999995</v>
      </c>
      <c r="P9" s="255">
        <f>Copper!H11</f>
        <v>83.004000000000005</v>
      </c>
      <c r="Q9" s="256" t="str">
        <f>Metecno!H20</f>
        <v>5,5</v>
      </c>
      <c r="R9" s="255">
        <f>Kluber!H11</f>
        <v>82.450999999999993</v>
      </c>
      <c r="S9" s="255">
        <f>Norgren!H11</f>
        <v>82.897999999999996</v>
      </c>
      <c r="T9" s="256">
        <f>Plenco!H20</f>
        <v>5.5</v>
      </c>
      <c r="U9" s="255">
        <f>Samsung!H11</f>
        <v>77.072999999999993</v>
      </c>
      <c r="V9" s="255">
        <f>Comex!H11</f>
        <v>79.504999999999995</v>
      </c>
      <c r="W9" s="255">
        <f>Euro!H11</f>
        <v>82.129000000000005</v>
      </c>
      <c r="X9" s="255">
        <f>Messier!H11</f>
        <v>82.947000000000003</v>
      </c>
      <c r="Y9" s="255">
        <f>Bravo!H11</f>
        <v>83.031999999999996</v>
      </c>
      <c r="Z9" s="255">
        <f>Rohm!H11</f>
        <v>82.344999999999999</v>
      </c>
      <c r="AA9" s="255">
        <f>Elicamex!H11</f>
        <v>82.481999999999999</v>
      </c>
      <c r="AB9" s="255">
        <f>Mpi!H11</f>
        <v>0</v>
      </c>
      <c r="AC9" s="255">
        <f>Crown!H11</f>
        <v>83.027000000000001</v>
      </c>
      <c r="AD9" s="255">
        <f>Securency!H11</f>
        <v>82.097999999999999</v>
      </c>
      <c r="AE9" s="255">
        <f>Fracsa!H11</f>
        <v>82.688999999999993</v>
      </c>
      <c r="AF9" s="255">
        <f>'AER S'!H11</f>
        <v>94.861999999999995</v>
      </c>
      <c r="AG9" s="255">
        <f>'AERnn C'!H11</f>
        <v>82.292000000000002</v>
      </c>
      <c r="AH9" s="255">
        <f>Jafra!H11</f>
        <v>82.197999999999993</v>
      </c>
      <c r="AI9" s="255">
        <f>DREnc!H11</f>
        <v>82.207999999999998</v>
      </c>
      <c r="AJ9" s="255">
        <f>Metokote!H11</f>
        <v>82.616</v>
      </c>
      <c r="AK9" s="255">
        <f>'KH Méx'!H11</f>
        <v>82.622</v>
      </c>
      <c r="AL9" s="255">
        <f>Hitachi!H11</f>
        <v>82.466999999999999</v>
      </c>
      <c r="AM9" s="239">
        <f>Ultramanufacturing!H11</f>
        <v>82.51</v>
      </c>
      <c r="AN9" s="239"/>
      <c r="AO9" s="240"/>
    </row>
    <row r="10" spans="1:41">
      <c r="B10" s="263">
        <f t="shared" si="3"/>
        <v>42029</v>
      </c>
      <c r="C10" s="237">
        <f>PIQ!P14</f>
        <v>804.33513653925729</v>
      </c>
      <c r="D10" s="254">
        <f>Enerpiq!H21</f>
        <v>5.5</v>
      </c>
      <c r="E10" s="255">
        <f>Valeo!H12</f>
        <v>86.415000000000006</v>
      </c>
      <c r="F10" s="255">
        <f>Eaton!H12</f>
        <v>45.476999999999997</v>
      </c>
      <c r="G10" s="255">
        <f>'Frenos Trw'!H12</f>
        <v>86.600999999999999</v>
      </c>
      <c r="H10" s="255">
        <f>Ronal!H12</f>
        <v>83.078999999999994</v>
      </c>
      <c r="I10" s="255">
        <f>Narmx!H12</f>
        <v>97.876999999999995</v>
      </c>
      <c r="J10" s="255">
        <f>Avery!H12</f>
        <v>98.025000000000006</v>
      </c>
      <c r="K10" s="255">
        <f>Beach!H12</f>
        <v>14.358000000000001</v>
      </c>
      <c r="L10" s="255">
        <f>Foam!H12</f>
        <v>86.457999999999998</v>
      </c>
      <c r="M10" s="255">
        <f>Ipc!H12</f>
        <v>86.417000000000002</v>
      </c>
      <c r="N10" s="255">
        <f>Vrk!H12</f>
        <v>87.147999999999996</v>
      </c>
      <c r="O10" s="255">
        <f>Tafime!H12</f>
        <v>81.620999999999995</v>
      </c>
      <c r="P10" s="255">
        <f>Copper!H12</f>
        <v>86.322000000000003</v>
      </c>
      <c r="Q10" s="256" t="str">
        <f>Metecno!H21</f>
        <v>5,5</v>
      </c>
      <c r="R10" s="255">
        <f>Kluber!H12</f>
        <v>85.834000000000003</v>
      </c>
      <c r="S10" s="255">
        <f>Norgren!H12</f>
        <v>86.295000000000002</v>
      </c>
      <c r="T10" s="256">
        <f>Plenco!H21</f>
        <v>5.5</v>
      </c>
      <c r="U10" s="255">
        <f>Samsung!H12</f>
        <v>86.373000000000005</v>
      </c>
      <c r="V10" s="255">
        <f>Comex!H12</f>
        <v>83.525000000000006</v>
      </c>
      <c r="W10" s="255">
        <f>Euro!H12</f>
        <v>85.850999999999999</v>
      </c>
      <c r="X10" s="255">
        <f>Messier!H12</f>
        <v>86.361999999999995</v>
      </c>
      <c r="Y10" s="255">
        <f>Bravo!H12</f>
        <v>86.438000000000002</v>
      </c>
      <c r="Z10" s="255">
        <f>Rohm!H12</f>
        <v>85.856999999999999</v>
      </c>
      <c r="AA10" s="255">
        <f>Elicamex!H12</f>
        <v>86.09</v>
      </c>
      <c r="AB10" s="255">
        <f>Mpi!H12</f>
        <v>0</v>
      </c>
      <c r="AC10" s="255">
        <f>Crown!H12</f>
        <v>86.447000000000003</v>
      </c>
      <c r="AD10" s="255">
        <f>Securency!H12</f>
        <v>85.798000000000002</v>
      </c>
      <c r="AE10" s="255">
        <f>Fracsa!H12</f>
        <v>86.042000000000002</v>
      </c>
      <c r="AF10" s="255">
        <f>'AER S'!H12</f>
        <v>98.097999999999999</v>
      </c>
      <c r="AG10" s="255">
        <f>'AERnn C'!H12</f>
        <v>85.921000000000006</v>
      </c>
      <c r="AH10" s="255">
        <f>Jafra!H12</f>
        <v>85.855999999999995</v>
      </c>
      <c r="AI10" s="255">
        <f>DREnc!H12</f>
        <v>85.855000000000004</v>
      </c>
      <c r="AJ10" s="255">
        <f>Metokote!H12</f>
        <v>86.266999999999996</v>
      </c>
      <c r="AK10" s="255">
        <f>'KH Méx'!H12</f>
        <v>86.266999999999996</v>
      </c>
      <c r="AL10" s="255">
        <f>Hitachi!H12</f>
        <v>86.147999999999996</v>
      </c>
      <c r="AM10" s="239">
        <f>Ultramanufacturing!H12</f>
        <v>86.155000000000001</v>
      </c>
      <c r="AN10" s="239"/>
      <c r="AO10" s="240"/>
    </row>
    <row r="11" spans="1:41">
      <c r="B11" s="263">
        <f t="shared" si="3"/>
        <v>42028</v>
      </c>
      <c r="C11" s="237">
        <f>PIQ!P15</f>
        <v>815.93695209272789</v>
      </c>
      <c r="D11" s="254">
        <f>Enerpiq!H22</f>
        <v>5.5</v>
      </c>
      <c r="E11" s="255">
        <f>Valeo!H13</f>
        <v>86.2</v>
      </c>
      <c r="F11" s="255">
        <f>Eaton!H13</f>
        <v>45.496000000000002</v>
      </c>
      <c r="G11" s="255">
        <f>'Frenos Trw'!H13</f>
        <v>86.375</v>
      </c>
      <c r="H11" s="255">
        <f>Ronal!H13</f>
        <v>82.475999999999999</v>
      </c>
      <c r="I11" s="255">
        <f>Narmx!H13</f>
        <v>97.605000000000004</v>
      </c>
      <c r="J11" s="255">
        <f>Avery!H13</f>
        <v>97.751999999999995</v>
      </c>
      <c r="K11" s="255">
        <f>Beach!H13</f>
        <v>14.382</v>
      </c>
      <c r="L11" s="255">
        <f>Foam!H13</f>
        <v>86.238</v>
      </c>
      <c r="M11" s="255">
        <f>Ipc!H13</f>
        <v>86.195999999999998</v>
      </c>
      <c r="N11" s="255">
        <f>Vrk!H13</f>
        <v>86.843000000000004</v>
      </c>
      <c r="O11" s="255">
        <f>Tafime!H13</f>
        <v>81.44</v>
      </c>
      <c r="P11" s="255">
        <f>Copper!H13</f>
        <v>86.100999999999999</v>
      </c>
      <c r="Q11" s="256" t="str">
        <f>Metecno!H22</f>
        <v>5,5</v>
      </c>
      <c r="R11" s="255">
        <f>Kluber!H13</f>
        <v>85.6</v>
      </c>
      <c r="S11" s="255">
        <f>Norgren!H13</f>
        <v>86.046000000000006</v>
      </c>
      <c r="T11" s="256">
        <f>Plenco!H22</f>
        <v>5.5</v>
      </c>
      <c r="U11" s="255">
        <f>Samsung!H13</f>
        <v>86.724000000000004</v>
      </c>
      <c r="V11" s="255">
        <f>Comex!H13</f>
        <v>83.125</v>
      </c>
      <c r="W11" s="255">
        <f>Euro!H13</f>
        <v>85.552000000000007</v>
      </c>
      <c r="X11" s="255">
        <f>Messier!H13</f>
        <v>86.11</v>
      </c>
      <c r="Y11" s="255">
        <f>Bravo!H13</f>
        <v>86.194999999999993</v>
      </c>
      <c r="Z11" s="255">
        <f>Rohm!H13</f>
        <v>85.59</v>
      </c>
      <c r="AA11" s="255">
        <f>Elicamex!H13</f>
        <v>85.813999999999993</v>
      </c>
      <c r="AB11" s="255">
        <f>Mpi!H13</f>
        <v>0</v>
      </c>
      <c r="AC11" s="255">
        <f>Crown!H13</f>
        <v>86.197000000000003</v>
      </c>
      <c r="AD11" s="255">
        <f>Securency!H13</f>
        <v>85.471999999999994</v>
      </c>
      <c r="AE11" s="255">
        <f>Fracsa!H13</f>
        <v>85.796000000000006</v>
      </c>
      <c r="AF11" s="255">
        <f>'AER S'!H13</f>
        <v>97.852000000000004</v>
      </c>
      <c r="AG11" s="255">
        <f>'AERnn C'!H13</f>
        <v>85.635999999999996</v>
      </c>
      <c r="AH11" s="255">
        <f>Jafra!H13</f>
        <v>85.584000000000003</v>
      </c>
      <c r="AI11" s="255">
        <f>DREnc!H13</f>
        <v>85.570999999999998</v>
      </c>
      <c r="AJ11" s="255">
        <f>Metokote!H13</f>
        <v>85.99</v>
      </c>
      <c r="AK11" s="255">
        <f>'KH Méx'!H13</f>
        <v>85.989000000000004</v>
      </c>
      <c r="AL11" s="255">
        <f>Hitachi!H13</f>
        <v>85.876000000000005</v>
      </c>
      <c r="AM11" s="239">
        <f>Ultramanufacturing!H13</f>
        <v>85.873000000000005</v>
      </c>
      <c r="AN11" s="239"/>
      <c r="AO11" s="240"/>
    </row>
    <row r="12" spans="1:41">
      <c r="B12" s="263">
        <f t="shared" si="3"/>
        <v>42027</v>
      </c>
      <c r="C12" s="237">
        <f>PIQ!P16</f>
        <v>831.444942874709</v>
      </c>
      <c r="D12" s="254">
        <f>Enerpiq!H23</f>
        <v>5.5</v>
      </c>
      <c r="E12" s="255">
        <f>Valeo!H14</f>
        <v>84.742000000000004</v>
      </c>
      <c r="F12" s="255">
        <f>Eaton!H14</f>
        <v>45.335999999999999</v>
      </c>
      <c r="G12" s="255">
        <f>'Frenos Trw'!H14</f>
        <v>84.92</v>
      </c>
      <c r="H12" s="255">
        <f>Ronal!H14</f>
        <v>80.706999999999994</v>
      </c>
      <c r="I12" s="255">
        <f>Narmx!H14</f>
        <v>96.132000000000005</v>
      </c>
      <c r="J12" s="255">
        <f>Avery!H14</f>
        <v>96.233000000000004</v>
      </c>
      <c r="K12" s="255">
        <f>Beach!H14</f>
        <v>14.18</v>
      </c>
      <c r="L12" s="255">
        <f>Foam!H14</f>
        <v>84.777000000000001</v>
      </c>
      <c r="M12" s="255">
        <f>Ipc!H14</f>
        <v>84.63</v>
      </c>
      <c r="N12" s="255">
        <f>Vrk!H14</f>
        <v>85.355999999999995</v>
      </c>
      <c r="O12" s="255">
        <f>Tafime!H14</f>
        <v>79.256</v>
      </c>
      <c r="P12" s="255">
        <f>Copper!H14</f>
        <v>84.665000000000006</v>
      </c>
      <c r="Q12" s="256" t="str">
        <f>Metecno!H23</f>
        <v>5,5</v>
      </c>
      <c r="R12" s="255">
        <f>Kluber!H14</f>
        <v>84.138000000000005</v>
      </c>
      <c r="S12" s="255">
        <f>Norgren!H14</f>
        <v>84.582999999999998</v>
      </c>
      <c r="T12" s="256">
        <f>Plenco!H23</f>
        <v>5.5</v>
      </c>
      <c r="U12" s="255">
        <f>Samsung!H14</f>
        <v>76.832999999999998</v>
      </c>
      <c r="V12" s="255">
        <f>Comex!H14</f>
        <v>82.716999999999999</v>
      </c>
      <c r="W12" s="255">
        <f>Euro!H14</f>
        <v>83.998999999999995</v>
      </c>
      <c r="X12" s="255">
        <f>Messier!H14</f>
        <v>84.647000000000006</v>
      </c>
      <c r="Y12" s="255">
        <f>Bravo!H14</f>
        <v>84.733000000000004</v>
      </c>
      <c r="Z12" s="255">
        <f>Rohm!H14</f>
        <v>84.141999999999996</v>
      </c>
      <c r="AA12" s="255">
        <f>Elicamex!H14</f>
        <v>84.328999999999994</v>
      </c>
      <c r="AB12" s="255">
        <f>Mpi!H14</f>
        <v>0</v>
      </c>
      <c r="AC12" s="255">
        <f>Crown!H14</f>
        <v>84.718000000000004</v>
      </c>
      <c r="AD12" s="255">
        <f>Securency!H14</f>
        <v>83.95</v>
      </c>
      <c r="AE12" s="255">
        <f>Fracsa!H14</f>
        <v>84.415999999999997</v>
      </c>
      <c r="AF12" s="255">
        <f>'AER S'!H14</f>
        <v>96.418999999999997</v>
      </c>
      <c r="AG12" s="255">
        <f>'AERnn C'!H14</f>
        <v>84.135999999999996</v>
      </c>
      <c r="AH12" s="255">
        <f>Jafra!H14</f>
        <v>84.05</v>
      </c>
      <c r="AI12" s="255">
        <f>DREnc!H14</f>
        <v>84.049000000000007</v>
      </c>
      <c r="AJ12" s="255">
        <f>Metokote!H14</f>
        <v>84.466999999999999</v>
      </c>
      <c r="AK12" s="255">
        <f>'KH Méx'!H14</f>
        <v>84.472999999999999</v>
      </c>
      <c r="AL12" s="255">
        <f>Hitachi!H14</f>
        <v>84.341999999999999</v>
      </c>
      <c r="AM12" s="239">
        <f>Ultramanufacturing!H14</f>
        <v>84.358999999999995</v>
      </c>
      <c r="AN12" s="239"/>
      <c r="AO12" s="240"/>
    </row>
    <row r="13" spans="1:41">
      <c r="B13" s="263">
        <f t="shared" si="3"/>
        <v>42026</v>
      </c>
      <c r="C13" s="237">
        <f>PIQ!P17</f>
        <v>825.57119750558286</v>
      </c>
      <c r="D13" s="254">
        <f>Enerpiq!H24</f>
        <v>5.5</v>
      </c>
      <c r="E13" s="255">
        <f>Valeo!H15</f>
        <v>83.379000000000005</v>
      </c>
      <c r="F13" s="255">
        <f>Eaton!H15</f>
        <v>45.265000000000001</v>
      </c>
      <c r="G13" s="255">
        <f>'Frenos Trw'!H15</f>
        <v>83.542000000000002</v>
      </c>
      <c r="H13" s="255">
        <f>Ronal!H15</f>
        <v>79.954999999999998</v>
      </c>
      <c r="I13" s="255">
        <f>Narmx!H15</f>
        <v>94.71</v>
      </c>
      <c r="J13" s="255">
        <f>Avery!H15</f>
        <v>94.775999999999996</v>
      </c>
      <c r="K13" s="255">
        <f>Beach!H15</f>
        <v>14.159000000000001</v>
      </c>
      <c r="L13" s="255">
        <f>Foam!H15</f>
        <v>83.24</v>
      </c>
      <c r="M13" s="255">
        <f>Ipc!H15</f>
        <v>83.194999999999993</v>
      </c>
      <c r="N13" s="255">
        <f>Vrk!H15</f>
        <v>83.933999999999997</v>
      </c>
      <c r="O13" s="255">
        <f>Tafime!H15</f>
        <v>77.820999999999998</v>
      </c>
      <c r="P13" s="255">
        <f>Copper!H15</f>
        <v>83.293000000000006</v>
      </c>
      <c r="Q13" s="256" t="str">
        <f>Metecno!H24</f>
        <v>5,5</v>
      </c>
      <c r="R13" s="255">
        <f>Kluber!H15</f>
        <v>82.727999999999994</v>
      </c>
      <c r="S13" s="255">
        <f>Norgren!H15</f>
        <v>83.177999999999997</v>
      </c>
      <c r="T13" s="256">
        <f>Plenco!H24</f>
        <v>5.5</v>
      </c>
      <c r="U13" s="255">
        <f>Samsung!H15</f>
        <v>72.257999999999996</v>
      </c>
      <c r="V13" s="255">
        <f>Comex!H15</f>
        <v>80.323999999999998</v>
      </c>
      <c r="W13" s="255">
        <f>Euro!H15</f>
        <v>82.415999999999997</v>
      </c>
      <c r="X13" s="255">
        <f>Messier!H15</f>
        <v>83.218000000000004</v>
      </c>
      <c r="Y13" s="255">
        <f>Bravo!H15</f>
        <v>83.307000000000002</v>
      </c>
      <c r="Z13" s="255">
        <f>Rohm!H15</f>
        <v>82.629000000000005</v>
      </c>
      <c r="AA13" s="255">
        <f>Elicamex!H15</f>
        <v>82.786000000000001</v>
      </c>
      <c r="AB13" s="255">
        <f>Mpi!H15</f>
        <v>0</v>
      </c>
      <c r="AC13" s="255">
        <f>Crown!H15</f>
        <v>83.311000000000007</v>
      </c>
      <c r="AD13" s="255">
        <f>Securency!H15</f>
        <v>82.397000000000006</v>
      </c>
      <c r="AE13" s="255">
        <f>Fracsa!H15</f>
        <v>82.986999999999995</v>
      </c>
      <c r="AF13" s="255">
        <f>'AER S'!H15</f>
        <v>95.066000000000003</v>
      </c>
      <c r="AG13" s="255">
        <f>'AERnn C'!H15</f>
        <v>82.576999999999998</v>
      </c>
      <c r="AH13" s="255">
        <f>Jafra!H15</f>
        <v>82.484999999999999</v>
      </c>
      <c r="AI13" s="255">
        <f>DREnc!H15</f>
        <v>82.471000000000004</v>
      </c>
      <c r="AJ13" s="255">
        <f>Metokote!H15</f>
        <v>82.912999999999997</v>
      </c>
      <c r="AK13" s="255">
        <f>'KH Méx'!H15</f>
        <v>82.912000000000006</v>
      </c>
      <c r="AL13" s="255">
        <f>Hitachi!H15</f>
        <v>82.763000000000005</v>
      </c>
      <c r="AM13" s="239">
        <f>Ultramanufacturing!H15</f>
        <v>82.798000000000002</v>
      </c>
      <c r="AN13" s="239"/>
      <c r="AO13" s="240"/>
    </row>
    <row r="14" spans="1:41">
      <c r="B14" s="261">
        <f t="shared" si="3"/>
        <v>42025</v>
      </c>
      <c r="C14" s="236">
        <f>PIQ!P18</f>
        <v>829.97700223517666</v>
      </c>
      <c r="D14" s="243">
        <f>Enerpiq!H25</f>
        <v>5.5</v>
      </c>
      <c r="E14" s="250">
        <f>Valeo!H16</f>
        <v>83.308999999999997</v>
      </c>
      <c r="F14" s="250">
        <f>Eaton!H16</f>
        <v>45.252000000000002</v>
      </c>
      <c r="G14" s="250">
        <f>'Frenos Trw'!H16</f>
        <v>83.471000000000004</v>
      </c>
      <c r="H14" s="250">
        <f>Ronal!H16</f>
        <v>79.801000000000002</v>
      </c>
      <c r="I14" s="250">
        <f>Narmx!H16</f>
        <v>94.623999999999995</v>
      </c>
      <c r="J14" s="250">
        <f>Avery!H16</f>
        <v>94.683000000000007</v>
      </c>
      <c r="K14" s="250">
        <f>Beach!H16</f>
        <v>14.175000000000001</v>
      </c>
      <c r="L14" s="250">
        <f>Foam!H16</f>
        <v>82.950999999999993</v>
      </c>
      <c r="M14" s="250">
        <f>Ipc!H16</f>
        <v>83.135000000000005</v>
      </c>
      <c r="N14" s="250">
        <f>Vrk!H16</f>
        <v>83.861000000000004</v>
      </c>
      <c r="O14" s="250">
        <f>Tafime!H16</f>
        <v>78.537999999999997</v>
      </c>
      <c r="P14" s="250">
        <f>Copper!H16</f>
        <v>83.224000000000004</v>
      </c>
      <c r="Q14" s="245" t="str">
        <f>Metecno!H25</f>
        <v>5,5</v>
      </c>
      <c r="R14" s="250">
        <f>Kluber!H16</f>
        <v>82.656000000000006</v>
      </c>
      <c r="S14" s="250">
        <f>Norgren!H16</f>
        <v>83.111000000000004</v>
      </c>
      <c r="T14" s="245">
        <f>Plenco!H25</f>
        <v>5.5</v>
      </c>
      <c r="U14" s="250">
        <f>Samsung!H16</f>
        <v>74.757000000000005</v>
      </c>
      <c r="V14" s="250">
        <f>Comex!H16</f>
        <v>80.171000000000006</v>
      </c>
      <c r="W14" s="250">
        <f>Euro!H16</f>
        <v>82.350999999999999</v>
      </c>
      <c r="X14" s="250">
        <f>Messier!H16</f>
        <v>83.147999999999996</v>
      </c>
      <c r="Y14" s="250">
        <f>Bravo!H16</f>
        <v>83.247</v>
      </c>
      <c r="Z14" s="250">
        <f>Rohm!H16</f>
        <v>82.546999999999997</v>
      </c>
      <c r="AA14" s="250">
        <f>Elicamex!H16</f>
        <v>82.685000000000002</v>
      </c>
      <c r="AB14" s="250">
        <f>Mpi!H16</f>
        <v>0</v>
      </c>
      <c r="AC14" s="250">
        <f>Crown!H16</f>
        <v>83.239000000000004</v>
      </c>
      <c r="AD14" s="250">
        <f>Securency!H16</f>
        <v>82.274000000000001</v>
      </c>
      <c r="AE14" s="250">
        <f>Fracsa!H16</f>
        <v>82.933999999999997</v>
      </c>
      <c r="AF14" s="250">
        <f>'AER S'!H16</f>
        <v>94.997</v>
      </c>
      <c r="AG14" s="250">
        <f>'AERnn C'!H16</f>
        <v>82.48</v>
      </c>
      <c r="AH14" s="250">
        <f>Jafra!H16</f>
        <v>82.382999999999996</v>
      </c>
      <c r="AI14" s="250">
        <f>DREnc!H16</f>
        <v>82.373999999999995</v>
      </c>
      <c r="AJ14" s="250">
        <f>Metokote!H16</f>
        <v>82.804000000000002</v>
      </c>
      <c r="AK14" s="250">
        <f>'KH Méx'!H16</f>
        <v>82.808000000000007</v>
      </c>
      <c r="AL14" s="250">
        <f>Hitachi!H16</f>
        <v>82.664000000000001</v>
      </c>
      <c r="AM14" s="63">
        <f>Ultramanufacturing!H16</f>
        <v>82.694999999999993</v>
      </c>
      <c r="AN14" s="63"/>
      <c r="AO14" s="202"/>
    </row>
    <row r="15" spans="1:41">
      <c r="B15" s="261">
        <f t="shared" si="3"/>
        <v>42024</v>
      </c>
      <c r="C15" s="236">
        <f>PIQ!P19</f>
        <v>828.13272839057265</v>
      </c>
      <c r="D15" s="243">
        <f>Enerpiq!H26</f>
        <v>5.5</v>
      </c>
      <c r="E15" s="250">
        <f>Valeo!H17</f>
        <v>83.63</v>
      </c>
      <c r="F15" s="250">
        <f>Eaton!H17</f>
        <v>45.276000000000003</v>
      </c>
      <c r="G15" s="250">
        <f>'Frenos Trw'!H17</f>
        <v>83.79</v>
      </c>
      <c r="H15" s="250">
        <f>Ronal!H17</f>
        <v>80.287999999999997</v>
      </c>
      <c r="I15" s="250">
        <f>Narmx!H17</f>
        <v>94.974999999999994</v>
      </c>
      <c r="J15" s="250">
        <f>Avery!H17</f>
        <v>95.055999999999997</v>
      </c>
      <c r="K15" s="250">
        <f>Beach!H17</f>
        <v>14.167999999999999</v>
      </c>
      <c r="L15" s="250">
        <f>Foam!H17</f>
        <v>83.260999999999996</v>
      </c>
      <c r="M15" s="250">
        <f>Ipc!H17</f>
        <v>83.49</v>
      </c>
      <c r="N15" s="250">
        <f>Vrk!H17</f>
        <v>84.204999999999998</v>
      </c>
      <c r="O15" s="250">
        <f>Tafime!H17</f>
        <v>78.927000000000007</v>
      </c>
      <c r="P15" s="250">
        <f>Copper!H17</f>
        <v>83.54</v>
      </c>
      <c r="Q15" s="245" t="str">
        <f>Metecno!H26</f>
        <v>5,5</v>
      </c>
      <c r="R15" s="250">
        <f>Kluber!H17</f>
        <v>82.998000000000005</v>
      </c>
      <c r="S15" s="250">
        <f>Norgren!H17</f>
        <v>83.448999999999998</v>
      </c>
      <c r="T15" s="245">
        <f>Plenco!H26</f>
        <v>5.5</v>
      </c>
      <c r="U15" s="250">
        <f>Samsung!H17</f>
        <v>72.715999999999994</v>
      </c>
      <c r="V15" s="250">
        <f>Comex!H17</f>
        <v>81.22</v>
      </c>
      <c r="W15" s="250">
        <f>Euro!H17</f>
        <v>82.754999999999995</v>
      </c>
      <c r="X15" s="250">
        <f>Messier!H17</f>
        <v>83.506</v>
      </c>
      <c r="Y15" s="250">
        <f>Bravo!H17</f>
        <v>83.591999999999999</v>
      </c>
      <c r="Z15" s="250">
        <f>Rohm!H17</f>
        <v>82.948999999999998</v>
      </c>
      <c r="AA15" s="250">
        <f>Elicamex!H17</f>
        <v>83.069000000000003</v>
      </c>
      <c r="AB15" s="250">
        <f>Mpi!H17</f>
        <v>0</v>
      </c>
      <c r="AC15" s="250">
        <f>Crown!H17</f>
        <v>83.581000000000003</v>
      </c>
      <c r="AD15" s="250">
        <f>Securency!H17</f>
        <v>82.587000000000003</v>
      </c>
      <c r="AE15" s="250">
        <f>Fracsa!H17</f>
        <v>83.242000000000004</v>
      </c>
      <c r="AF15" s="250">
        <f>'AER S'!H17</f>
        <v>95.32</v>
      </c>
      <c r="AG15" s="250">
        <f>'AERnn C'!H17</f>
        <v>82.867000000000004</v>
      </c>
      <c r="AH15" s="250">
        <f>Jafra!H17</f>
        <v>82.765000000000001</v>
      </c>
      <c r="AI15" s="250">
        <f>DREnc!H17</f>
        <v>82.757999999999996</v>
      </c>
      <c r="AJ15" s="250">
        <f>Metokote!H17</f>
        <v>83.174000000000007</v>
      </c>
      <c r="AK15" s="250">
        <f>'KH Méx'!H17</f>
        <v>83.179000000000002</v>
      </c>
      <c r="AL15" s="250">
        <f>Hitachi!H17</f>
        <v>83.028999999999996</v>
      </c>
      <c r="AM15" s="63">
        <f>Ultramanufacturing!H17</f>
        <v>83.069000000000003</v>
      </c>
      <c r="AN15" s="63"/>
      <c r="AO15" s="202"/>
    </row>
    <row r="16" spans="1:41">
      <c r="B16" s="261">
        <f t="shared" si="3"/>
        <v>42023</v>
      </c>
      <c r="C16" s="236">
        <f>PIQ!P20</f>
        <v>829.9122027070714</v>
      </c>
      <c r="D16" s="243">
        <f>Enerpiq!H27</f>
        <v>5.5</v>
      </c>
      <c r="E16" s="250">
        <f>Valeo!H18</f>
        <v>83.320999999999998</v>
      </c>
      <c r="F16" s="250">
        <f>Eaton!H18</f>
        <v>45.262</v>
      </c>
      <c r="G16" s="250">
        <f>'Frenos Trw'!H18</f>
        <v>83.472999999999999</v>
      </c>
      <c r="H16" s="250">
        <f>Ronal!H18</f>
        <v>79.375</v>
      </c>
      <c r="I16" s="250">
        <f>Narmx!H18</f>
        <v>94.658000000000001</v>
      </c>
      <c r="J16" s="250">
        <f>Avery!H18</f>
        <v>94.72</v>
      </c>
      <c r="K16" s="250">
        <f>Beach!H18</f>
        <v>14.180999999999999</v>
      </c>
      <c r="L16" s="250">
        <f>Foam!H18</f>
        <v>83.027000000000001</v>
      </c>
      <c r="M16" s="250">
        <f>Ipc!H18</f>
        <v>83.137</v>
      </c>
      <c r="N16" s="250">
        <f>Vrk!H18</f>
        <v>83.861999999999995</v>
      </c>
      <c r="O16" s="250">
        <f>Tafime!H18</f>
        <v>78.078999999999994</v>
      </c>
      <c r="P16" s="250">
        <f>Copper!H18</f>
        <v>83.222999999999999</v>
      </c>
      <c r="Q16" s="245" t="str">
        <f>Metecno!H27</f>
        <v>5,5</v>
      </c>
      <c r="R16" s="250">
        <f>Kluber!H18</f>
        <v>82.667000000000002</v>
      </c>
      <c r="S16" s="250">
        <f>Norgren!H18</f>
        <v>83.117000000000004</v>
      </c>
      <c r="T16" s="245">
        <f>Plenco!H27</f>
        <v>5.5</v>
      </c>
      <c r="U16" s="250">
        <f>Samsung!H18</f>
        <v>72.358999999999995</v>
      </c>
      <c r="V16" s="250">
        <f>Comex!H18</f>
        <v>80.430999999999997</v>
      </c>
      <c r="W16" s="250">
        <f>Euro!H18</f>
        <v>82.421000000000006</v>
      </c>
      <c r="X16" s="250">
        <f>Messier!H18</f>
        <v>83.167000000000002</v>
      </c>
      <c r="Y16" s="250">
        <f>Bravo!H18</f>
        <v>83.253</v>
      </c>
      <c r="Z16" s="250">
        <f>Rohm!H18</f>
        <v>82.605999999999995</v>
      </c>
      <c r="AA16" s="250">
        <f>Elicamex!H18</f>
        <v>82.754999999999995</v>
      </c>
      <c r="AB16" s="250">
        <f>Mpi!H18</f>
        <v>0</v>
      </c>
      <c r="AC16" s="250">
        <f>Crown!H18</f>
        <v>83.248000000000005</v>
      </c>
      <c r="AD16" s="250">
        <f>Securency!H18</f>
        <v>82.39</v>
      </c>
      <c r="AE16" s="250">
        <f>Fracsa!H18</f>
        <v>82.912000000000006</v>
      </c>
      <c r="AF16" s="250">
        <f>'AER S'!H18</f>
        <v>95.04</v>
      </c>
      <c r="AG16" s="250">
        <f>'AERnn C'!H18</f>
        <v>82.551000000000002</v>
      </c>
      <c r="AH16" s="250">
        <f>Jafra!H18</f>
        <v>82.447999999999993</v>
      </c>
      <c r="AI16" s="250">
        <f>DREnc!H18</f>
        <v>82.448999999999998</v>
      </c>
      <c r="AJ16" s="250">
        <f>Metokote!H18</f>
        <v>82.876999999999995</v>
      </c>
      <c r="AK16" s="250">
        <f>'KH Méx'!H18</f>
        <v>82.876999999999995</v>
      </c>
      <c r="AL16" s="250">
        <f>Hitachi!H18</f>
        <v>82.72</v>
      </c>
      <c r="AM16" s="63">
        <f>Ultramanufacturing!H18</f>
        <v>82.765000000000001</v>
      </c>
      <c r="AN16" s="63"/>
      <c r="AO16" s="202"/>
    </row>
    <row r="17" spans="2:41">
      <c r="B17" s="261">
        <f t="shared" si="3"/>
        <v>42022</v>
      </c>
      <c r="C17" s="236">
        <f>PIQ!P21</f>
        <v>812.62275465255698</v>
      </c>
      <c r="D17" s="243">
        <f>Enerpiq!H28</f>
        <v>5.5</v>
      </c>
      <c r="E17" s="250">
        <f>Valeo!H19</f>
        <v>86.414000000000001</v>
      </c>
      <c r="F17" s="250">
        <f>Eaton!H19</f>
        <v>45.48</v>
      </c>
      <c r="G17" s="250">
        <f>'Frenos Trw'!H19</f>
        <v>86.590999999999994</v>
      </c>
      <c r="H17" s="250">
        <f>Ronal!H19</f>
        <v>82.451999999999998</v>
      </c>
      <c r="I17" s="250">
        <f>Narmx!H19</f>
        <v>97.885000000000005</v>
      </c>
      <c r="J17" s="250">
        <f>Avery!H19</f>
        <v>98.037000000000006</v>
      </c>
      <c r="K17" s="250">
        <f>Beach!H19</f>
        <v>14.407999999999999</v>
      </c>
      <c r="L17" s="250">
        <f>Foam!H19</f>
        <v>86.44</v>
      </c>
      <c r="M17" s="250">
        <f>Ipc!H19</f>
        <v>86.405000000000001</v>
      </c>
      <c r="N17" s="250">
        <f>Vrk!H19</f>
        <v>87.134</v>
      </c>
      <c r="O17" s="250">
        <f>Tafime!H19</f>
        <v>81.881</v>
      </c>
      <c r="P17" s="250">
        <f>Copper!H19</f>
        <v>86.316999999999993</v>
      </c>
      <c r="Q17" s="245" t="str">
        <f>Metecno!H28</f>
        <v>5,5</v>
      </c>
      <c r="R17" s="250">
        <f>Kluber!H19</f>
        <v>85.816999999999993</v>
      </c>
      <c r="S17" s="250">
        <f>Norgren!H19</f>
        <v>86.278000000000006</v>
      </c>
      <c r="T17" s="245">
        <f>Plenco!H28</f>
        <v>5.5</v>
      </c>
      <c r="U17" s="250">
        <f>Samsung!H19</f>
        <v>86.02</v>
      </c>
      <c r="V17" s="250">
        <f>Comex!H19</f>
        <v>83.372</v>
      </c>
      <c r="W17" s="250">
        <f>Euro!H19</f>
        <v>85.813999999999993</v>
      </c>
      <c r="X17" s="250">
        <f>Messier!H19</f>
        <v>86.349000000000004</v>
      </c>
      <c r="Y17" s="250">
        <f>Bravo!H19</f>
        <v>86.424999999999997</v>
      </c>
      <c r="Z17" s="250">
        <f>Rohm!H19</f>
        <v>85.828000000000003</v>
      </c>
      <c r="AA17" s="250">
        <f>Elicamex!H19</f>
        <v>86.033000000000001</v>
      </c>
      <c r="AB17" s="250">
        <f>Mpi!H19</f>
        <v>0</v>
      </c>
      <c r="AC17" s="250">
        <f>Crown!H19</f>
        <v>86.427000000000007</v>
      </c>
      <c r="AD17" s="250">
        <f>Securency!H19</f>
        <v>85.703000000000003</v>
      </c>
      <c r="AE17" s="250">
        <f>Fracsa!H19</f>
        <v>86.055999999999997</v>
      </c>
      <c r="AF17" s="250">
        <f>'AER S'!H19</f>
        <v>98.129000000000005</v>
      </c>
      <c r="AG17" s="250">
        <f>'AERnn C'!H19</f>
        <v>85.86</v>
      </c>
      <c r="AH17" s="250">
        <f>Jafra!H19</f>
        <v>85.781999999999996</v>
      </c>
      <c r="AI17" s="250">
        <f>DREnc!H19</f>
        <v>85.792000000000002</v>
      </c>
      <c r="AJ17" s="250">
        <f>Metokote!H19</f>
        <v>86.192999999999998</v>
      </c>
      <c r="AK17" s="250">
        <f>'KH Méx'!H19</f>
        <v>86.200999999999993</v>
      </c>
      <c r="AL17" s="250">
        <f>Hitachi!H19</f>
        <v>86.08</v>
      </c>
      <c r="AM17" s="63">
        <f>Ultramanufacturing!H19</f>
        <v>86.085999999999999</v>
      </c>
      <c r="AN17" s="63"/>
      <c r="AO17" s="202"/>
    </row>
    <row r="18" spans="2:41">
      <c r="B18" s="261">
        <f t="shared" si="3"/>
        <v>42021</v>
      </c>
      <c r="C18" s="236">
        <f>PIQ!P22</f>
        <v>821.91331442137846</v>
      </c>
      <c r="D18" s="243">
        <f>Enerpiq!H29</f>
        <v>5.5</v>
      </c>
      <c r="E18" s="250">
        <f>Valeo!H20</f>
        <v>87.037000000000006</v>
      </c>
      <c r="F18" s="250">
        <f>Eaton!H20</f>
        <v>45.725999999999999</v>
      </c>
      <c r="G18" s="250">
        <f>'Frenos Trw'!H20</f>
        <v>87.216999999999999</v>
      </c>
      <c r="H18" s="250">
        <f>Ronal!H20</f>
        <v>83.161000000000001</v>
      </c>
      <c r="I18" s="250">
        <f>Narmx!H20</f>
        <v>98.518000000000001</v>
      </c>
      <c r="J18" s="250">
        <f>Avery!H20</f>
        <v>98.658000000000001</v>
      </c>
      <c r="K18" s="250">
        <f>Beach!H20</f>
        <v>14.364000000000001</v>
      </c>
      <c r="L18" s="250">
        <f>Foam!H20</f>
        <v>87.087000000000003</v>
      </c>
      <c r="M18" s="250">
        <f>Ipc!H20</f>
        <v>87.061000000000007</v>
      </c>
      <c r="N18" s="250">
        <f>Vrk!H20</f>
        <v>87.745000000000005</v>
      </c>
      <c r="O18" s="250">
        <f>Tafime!H20</f>
        <v>82.244</v>
      </c>
      <c r="P18" s="250">
        <f>Copper!H20</f>
        <v>86.948999999999998</v>
      </c>
      <c r="Q18" s="245" t="str">
        <f>Metecno!H29</f>
        <v>5,5</v>
      </c>
      <c r="R18" s="250">
        <f>Kluber!H20</f>
        <v>86.456999999999994</v>
      </c>
      <c r="S18" s="250">
        <f>Norgren!H20</f>
        <v>86.911000000000001</v>
      </c>
      <c r="T18" s="245">
        <f>Plenco!H29</f>
        <v>5.5</v>
      </c>
      <c r="U18" s="250">
        <f>Samsung!H20</f>
        <v>87.302000000000007</v>
      </c>
      <c r="V18" s="250">
        <f>Comex!H20</f>
        <v>85.180999999999997</v>
      </c>
      <c r="W18" s="250">
        <f>Euro!H20</f>
        <v>86.524000000000001</v>
      </c>
      <c r="X18" s="250">
        <f>Messier!H20</f>
        <v>86.984999999999999</v>
      </c>
      <c r="Y18" s="250">
        <f>Bravo!H20</f>
        <v>87.072999999999993</v>
      </c>
      <c r="Z18" s="250">
        <f>Rohm!H20</f>
        <v>86.522999999999996</v>
      </c>
      <c r="AA18" s="250">
        <f>Elicamex!H20</f>
        <v>86.774000000000001</v>
      </c>
      <c r="AB18" s="250">
        <f>Mpi!H20</f>
        <v>0</v>
      </c>
      <c r="AC18" s="250">
        <f>Crown!H20</f>
        <v>87.067999999999998</v>
      </c>
      <c r="AD18" s="250">
        <f>Securency!H20</f>
        <v>86.45</v>
      </c>
      <c r="AE18" s="250">
        <f>Fracsa!H20</f>
        <v>86.713999999999999</v>
      </c>
      <c r="AF18" s="250">
        <f>'AER S'!H20</f>
        <v>98.709000000000003</v>
      </c>
      <c r="AG18" s="250">
        <f>'AERnn C'!H20</f>
        <v>86.593000000000004</v>
      </c>
      <c r="AH18" s="250">
        <f>Jafra!H20</f>
        <v>86.546000000000006</v>
      </c>
      <c r="AI18" s="250">
        <f>DREnc!H20</f>
        <v>86.519000000000005</v>
      </c>
      <c r="AJ18" s="250">
        <f>Metokote!H20</f>
        <v>86.947999999999993</v>
      </c>
      <c r="AK18" s="250">
        <f>'KH Méx'!H20</f>
        <v>86.945999999999998</v>
      </c>
      <c r="AL18" s="250">
        <f>Hitachi!H20</f>
        <v>86.838999999999999</v>
      </c>
      <c r="AM18" s="63">
        <f>Ultramanufacturing!H20</f>
        <v>86.83</v>
      </c>
      <c r="AN18" s="63"/>
      <c r="AO18" s="202"/>
    </row>
    <row r="19" spans="2:41">
      <c r="B19" s="261">
        <f t="shared" si="3"/>
        <v>42020</v>
      </c>
      <c r="C19" s="236">
        <f>PIQ!P23</f>
        <v>833.26634209153417</v>
      </c>
      <c r="D19" s="243">
        <f>Enerpiq!H30</f>
        <v>5.5</v>
      </c>
      <c r="E19" s="250">
        <f>Valeo!H21</f>
        <v>84.751999999999995</v>
      </c>
      <c r="F19" s="250">
        <f>Eaton!H21</f>
        <v>45.304000000000002</v>
      </c>
      <c r="G19" s="250">
        <f>'Frenos Trw'!H21</f>
        <v>84.929000000000002</v>
      </c>
      <c r="H19" s="250">
        <f>Ronal!H21</f>
        <v>81.566000000000003</v>
      </c>
      <c r="I19" s="250">
        <f>Narmx!H21</f>
        <v>96.173000000000002</v>
      </c>
      <c r="J19" s="250">
        <f>Avery!H21</f>
        <v>96.266000000000005</v>
      </c>
      <c r="K19" s="250">
        <f>Beach!H21</f>
        <v>14.18</v>
      </c>
      <c r="L19" s="250">
        <f>Foam!H21</f>
        <v>84.790999999999997</v>
      </c>
      <c r="M19" s="250">
        <f>Ipc!H21</f>
        <v>84.677000000000007</v>
      </c>
      <c r="N19" s="250">
        <f>Vrk!H21</f>
        <v>85.363</v>
      </c>
      <c r="O19" s="250">
        <f>Tafime!H21</f>
        <v>79.611000000000004</v>
      </c>
      <c r="P19" s="250">
        <f>Copper!H21</f>
        <v>84.671999999999997</v>
      </c>
      <c r="Q19" s="245" t="str">
        <f>Metecno!H30</f>
        <v>5,5</v>
      </c>
      <c r="R19" s="250">
        <f>Kluber!H21</f>
        <v>84.146000000000001</v>
      </c>
      <c r="S19" s="250">
        <f>Norgren!H21</f>
        <v>84.590999999999994</v>
      </c>
      <c r="T19" s="245">
        <f>Plenco!H30</f>
        <v>5.5</v>
      </c>
      <c r="U19" s="250">
        <f>Samsung!H21</f>
        <v>75.694999999999993</v>
      </c>
      <c r="V19" s="250">
        <f>Comex!H21</f>
        <v>82.231999999999999</v>
      </c>
      <c r="W19" s="250">
        <f>Euro!H21</f>
        <v>83.933000000000007</v>
      </c>
      <c r="X19" s="250">
        <f>Messier!H21</f>
        <v>84.652000000000001</v>
      </c>
      <c r="Y19" s="250">
        <f>Bravo!H21</f>
        <v>84.74</v>
      </c>
      <c r="Z19" s="250">
        <f>Rohm!H21</f>
        <v>84.1</v>
      </c>
      <c r="AA19" s="250">
        <f>Elicamex!H21</f>
        <v>84.272000000000006</v>
      </c>
      <c r="AB19" s="250">
        <f>Mpi!H21</f>
        <v>0</v>
      </c>
      <c r="AC19" s="250">
        <f>Crown!H21</f>
        <v>84.73</v>
      </c>
      <c r="AD19" s="250">
        <f>Securency!H21</f>
        <v>83.92</v>
      </c>
      <c r="AE19" s="250">
        <f>Fracsa!H21</f>
        <v>84.381</v>
      </c>
      <c r="AF19" s="250">
        <f>'AER S'!H21</f>
        <v>96.474999999999994</v>
      </c>
      <c r="AG19" s="250">
        <f>'AERnn C'!H21</f>
        <v>84.076999999999998</v>
      </c>
      <c r="AH19" s="250">
        <f>Jafra!H21</f>
        <v>83.986999999999995</v>
      </c>
      <c r="AI19" s="250">
        <f>DREnc!H21</f>
        <v>83.977999999999994</v>
      </c>
      <c r="AJ19" s="250">
        <f>Metokote!H21</f>
        <v>84.403999999999996</v>
      </c>
      <c r="AK19" s="250">
        <f>'KH Méx'!H21</f>
        <v>84.406000000000006</v>
      </c>
      <c r="AL19" s="250">
        <f>Hitachi!H21</f>
        <v>84.263000000000005</v>
      </c>
      <c r="AM19" s="63">
        <f>Ultramanufacturing!H21</f>
        <v>84.293000000000006</v>
      </c>
      <c r="AN19" s="63"/>
      <c r="AO19" s="202"/>
    </row>
    <row r="20" spans="2:41">
      <c r="B20" s="261">
        <f t="shared" si="3"/>
        <v>42019</v>
      </c>
      <c r="C20" s="236">
        <f>PIQ!P24</f>
        <v>831.6310557427912</v>
      </c>
      <c r="D20" s="243">
        <f>Enerpiq!H31</f>
        <v>5.5</v>
      </c>
      <c r="E20" s="250">
        <f>Valeo!H22</f>
        <v>83.927000000000007</v>
      </c>
      <c r="F20" s="250">
        <f>Eaton!H22</f>
        <v>46.09</v>
      </c>
      <c r="G20" s="250">
        <f>'Frenos Trw'!H22</f>
        <v>84.09</v>
      </c>
      <c r="H20" s="250">
        <f>Ronal!H22</f>
        <v>80.412999999999997</v>
      </c>
      <c r="I20" s="250">
        <f>Narmx!H22</f>
        <v>95.308000000000007</v>
      </c>
      <c r="J20" s="250">
        <f>Avery!H22</f>
        <v>95.394000000000005</v>
      </c>
      <c r="K20" s="250">
        <f>Beach!H22</f>
        <v>14.199</v>
      </c>
      <c r="L20" s="250">
        <f>Foam!H22</f>
        <v>83.683000000000007</v>
      </c>
      <c r="M20" s="250">
        <f>Ipc!H22</f>
        <v>83.792000000000002</v>
      </c>
      <c r="N20" s="250">
        <f>Vrk!H22</f>
        <v>84.498000000000005</v>
      </c>
      <c r="O20" s="250">
        <f>Tafime!H22</f>
        <v>78.646000000000001</v>
      </c>
      <c r="P20" s="250">
        <f>Copper!H22</f>
        <v>83.834999999999994</v>
      </c>
      <c r="Q20" s="245" t="str">
        <f>Metecno!H31</f>
        <v>5,5</v>
      </c>
      <c r="R20" s="250">
        <f>Kluber!H22</f>
        <v>83.295000000000002</v>
      </c>
      <c r="S20" s="250">
        <f>Norgren!H22</f>
        <v>83.74</v>
      </c>
      <c r="T20" s="245">
        <f>Plenco!H31</f>
        <v>5.5</v>
      </c>
      <c r="U20" s="250">
        <f>Samsung!H22</f>
        <v>71.584000000000003</v>
      </c>
      <c r="V20" s="250">
        <f>Comex!H22</f>
        <v>81.581000000000003</v>
      </c>
      <c r="W20" s="250">
        <f>Euro!H22</f>
        <v>83.069000000000003</v>
      </c>
      <c r="X20" s="250">
        <f>Messier!H22</f>
        <v>83.801000000000002</v>
      </c>
      <c r="Y20" s="250">
        <f>Bravo!H22</f>
        <v>83.888000000000005</v>
      </c>
      <c r="Z20" s="250">
        <f>Rohm!H22</f>
        <v>83.263000000000005</v>
      </c>
      <c r="AA20" s="250">
        <f>Elicamex!H22</f>
        <v>83.427000000000007</v>
      </c>
      <c r="AB20" s="250">
        <f>Mpi!H22</f>
        <v>0</v>
      </c>
      <c r="AC20" s="250">
        <f>Crown!H22</f>
        <v>83.873000000000005</v>
      </c>
      <c r="AD20" s="250">
        <f>Securency!H22</f>
        <v>83.081999999999994</v>
      </c>
      <c r="AE20" s="250">
        <f>Fracsa!H22</f>
        <v>83.557000000000002</v>
      </c>
      <c r="AF20" s="250">
        <f>'AER S'!H22</f>
        <v>95.647999999999996</v>
      </c>
      <c r="AG20" s="250">
        <f>'AERnn C'!H22</f>
        <v>83.228999999999999</v>
      </c>
      <c r="AH20" s="250">
        <f>Jafra!H22</f>
        <v>83.126000000000005</v>
      </c>
      <c r="AI20" s="250">
        <f>DREnc!H22</f>
        <v>83.122</v>
      </c>
      <c r="AJ20" s="250">
        <f>Metokote!H22</f>
        <v>83.555000000000007</v>
      </c>
      <c r="AK20" s="250">
        <f>'KH Méx'!H22</f>
        <v>83.552999999999997</v>
      </c>
      <c r="AL20" s="250">
        <f>Hitachi!H22</f>
        <v>83.400999999999996</v>
      </c>
      <c r="AM20" s="63">
        <f>Ultramanufacturing!H22</f>
        <v>83.441000000000003</v>
      </c>
      <c r="AN20" s="63"/>
      <c r="AO20" s="202"/>
    </row>
    <row r="21" spans="2:41">
      <c r="B21" s="263">
        <f t="shared" si="3"/>
        <v>42018</v>
      </c>
      <c r="C21" s="237">
        <f>PIQ!P25</f>
        <v>828.20439734134209</v>
      </c>
      <c r="D21" s="254">
        <f>Enerpiq!H32</f>
        <v>5.5</v>
      </c>
      <c r="E21" s="255">
        <f>Valeo!H23</f>
        <v>82.992000000000004</v>
      </c>
      <c r="F21" s="255">
        <f>Eaton!H23</f>
        <v>45.234000000000002</v>
      </c>
      <c r="G21" s="255">
        <f>'Frenos Trw'!H23</f>
        <v>83.150999999999996</v>
      </c>
      <c r="H21" s="255">
        <f>Ronal!H23</f>
        <v>79.301000000000002</v>
      </c>
      <c r="I21" s="255">
        <f>Narmx!H23</f>
        <v>94.325999999999993</v>
      </c>
      <c r="J21" s="255">
        <f>Avery!H23</f>
        <v>94.399000000000001</v>
      </c>
      <c r="K21" s="255">
        <f>Beach!H23</f>
        <v>14.192</v>
      </c>
      <c r="L21" s="255">
        <f>Foam!H23</f>
        <v>82.668999999999997</v>
      </c>
      <c r="M21" s="255">
        <f>Ipc!H23</f>
        <v>82.828000000000003</v>
      </c>
      <c r="N21" s="255">
        <f>Vrk!H23</f>
        <v>83.52</v>
      </c>
      <c r="O21" s="255">
        <f>Tafime!H23</f>
        <v>77.756</v>
      </c>
      <c r="P21" s="255">
        <f>Copper!H23</f>
        <v>82.897000000000006</v>
      </c>
      <c r="Q21" s="256" t="str">
        <f>Metecno!H32</f>
        <v>5,5</v>
      </c>
      <c r="R21" s="255">
        <f>Kluber!H23</f>
        <v>82.337999999999994</v>
      </c>
      <c r="S21" s="255">
        <f>Norgren!H23</f>
        <v>82.781999999999996</v>
      </c>
      <c r="T21" s="256">
        <f>Plenco!H32</f>
        <v>5.5</v>
      </c>
      <c r="U21" s="255">
        <f>Samsung!H23</f>
        <v>71.316999999999993</v>
      </c>
      <c r="V21" s="255">
        <f>Comex!H23</f>
        <v>79.635000000000005</v>
      </c>
      <c r="W21" s="255">
        <f>Euro!H23</f>
        <v>81.983000000000004</v>
      </c>
      <c r="X21" s="255">
        <f>Messier!H23</f>
        <v>82.831999999999994</v>
      </c>
      <c r="Y21" s="255">
        <f>Bravo!H23</f>
        <v>82.921999999999997</v>
      </c>
      <c r="Z21" s="255">
        <f>Rohm!H23</f>
        <v>82.21</v>
      </c>
      <c r="AA21" s="255">
        <f>Elicamex!H23</f>
        <v>82.325999999999993</v>
      </c>
      <c r="AB21" s="255">
        <f>Mpi!H23</f>
        <v>0</v>
      </c>
      <c r="AC21" s="255">
        <f>Crown!H23</f>
        <v>82.905000000000001</v>
      </c>
      <c r="AD21" s="255">
        <f>Securency!H23</f>
        <v>81.896000000000001</v>
      </c>
      <c r="AE21" s="255">
        <f>Fracsa!H23</f>
        <v>82.584000000000003</v>
      </c>
      <c r="AF21" s="255">
        <f>'AER S'!H23</f>
        <v>94.727999999999994</v>
      </c>
      <c r="AG21" s="255">
        <f>'AERnn C'!H23</f>
        <v>82.12</v>
      </c>
      <c r="AH21" s="255">
        <f>Jafra!H23</f>
        <v>82.01</v>
      </c>
      <c r="AI21" s="255">
        <f>DREnc!H23</f>
        <v>82.016999999999996</v>
      </c>
      <c r="AJ21" s="255">
        <f>Metokote!H23</f>
        <v>82.436999999999998</v>
      </c>
      <c r="AK21" s="255">
        <f>'KH Méx'!H23</f>
        <v>82.441999999999993</v>
      </c>
      <c r="AL21" s="255">
        <f>Hitachi!H23</f>
        <v>82.283000000000001</v>
      </c>
      <c r="AM21" s="239">
        <f>Ultramanufacturing!H23</f>
        <v>82.328000000000003</v>
      </c>
      <c r="AN21" s="239"/>
      <c r="AO21" s="240"/>
    </row>
    <row r="22" spans="2:41">
      <c r="B22" s="263">
        <f t="shared" si="3"/>
        <v>42017</v>
      </c>
      <c r="C22" s="237">
        <f>PIQ!P26</f>
        <v>827.90228270553985</v>
      </c>
      <c r="D22" s="254">
        <f>Enerpiq!H33</f>
        <v>5.5</v>
      </c>
      <c r="E22" s="255">
        <f>Valeo!H24</f>
        <v>83.460999999999999</v>
      </c>
      <c r="F22" s="255">
        <f>Eaton!H24</f>
        <v>45.295999999999999</v>
      </c>
      <c r="G22" s="255">
        <f>'Frenos Trw'!H24</f>
        <v>83.617000000000004</v>
      </c>
      <c r="H22" s="255">
        <f>Ronal!H24</f>
        <v>79.805999999999997</v>
      </c>
      <c r="I22" s="255">
        <f>Narmx!H24</f>
        <v>94.816000000000003</v>
      </c>
      <c r="J22" s="255">
        <f>Avery!H24</f>
        <v>94.876000000000005</v>
      </c>
      <c r="K22" s="255">
        <f>Beach!H24</f>
        <v>14.154</v>
      </c>
      <c r="L22" s="255">
        <f>Foam!H24</f>
        <v>83.108999999999995</v>
      </c>
      <c r="M22" s="255">
        <f>Ipc!H24</f>
        <v>83.316999999999993</v>
      </c>
      <c r="N22" s="255">
        <f>Vrk!H24</f>
        <v>84.015000000000001</v>
      </c>
      <c r="O22" s="255">
        <f>Tafime!H24</f>
        <v>78.325999999999993</v>
      </c>
      <c r="P22" s="255">
        <f>Copper!H24</f>
        <v>83.36</v>
      </c>
      <c r="Q22" s="256" t="str">
        <f>Metecno!H33</f>
        <v>5,5</v>
      </c>
      <c r="R22" s="255">
        <f>Kluber!H24</f>
        <v>82.822000000000003</v>
      </c>
      <c r="S22" s="255">
        <f>Norgren!H24</f>
        <v>83.268000000000001</v>
      </c>
      <c r="T22" s="256">
        <f>Plenco!H33</f>
        <v>5.5</v>
      </c>
      <c r="U22" s="255">
        <f>Samsung!H24</f>
        <v>72.504000000000005</v>
      </c>
      <c r="V22" s="255">
        <f>Comex!H24</f>
        <v>81.105999999999995</v>
      </c>
      <c r="W22" s="255">
        <f>Euro!H24</f>
        <v>82.554000000000002</v>
      </c>
      <c r="X22" s="255">
        <f>Messier!H24</f>
        <v>83.326999999999998</v>
      </c>
      <c r="Y22" s="255">
        <f>Bravo!H24</f>
        <v>83.406999999999996</v>
      </c>
      <c r="Z22" s="255">
        <f>Rohm!H24</f>
        <v>82.762</v>
      </c>
      <c r="AA22" s="255">
        <f>Elicamex!H24</f>
        <v>82.899000000000001</v>
      </c>
      <c r="AB22" s="255">
        <f>Mpi!H24</f>
        <v>0</v>
      </c>
      <c r="AC22" s="255">
        <f>Crown!H24</f>
        <v>83.397999999999996</v>
      </c>
      <c r="AD22" s="255">
        <f>Securency!H24</f>
        <v>82.480999999999995</v>
      </c>
      <c r="AE22" s="255">
        <f>Fracsa!H24</f>
        <v>83.028000000000006</v>
      </c>
      <c r="AF22" s="255">
        <f>'AER S'!H24</f>
        <v>95.194000000000003</v>
      </c>
      <c r="AG22" s="255">
        <f>'AERnn C'!H24</f>
        <v>82.691999999999993</v>
      </c>
      <c r="AH22" s="255">
        <f>Jafra!H24</f>
        <v>82.585999999999999</v>
      </c>
      <c r="AI22" s="255">
        <f>DREnc!H24</f>
        <v>82.585999999999999</v>
      </c>
      <c r="AJ22" s="255">
        <f>Metokote!H24</f>
        <v>83.003</v>
      </c>
      <c r="AK22" s="255">
        <f>'KH Méx'!H24</f>
        <v>83.013999999999996</v>
      </c>
      <c r="AL22" s="255">
        <f>Hitachi!H24</f>
        <v>82.858000000000004</v>
      </c>
      <c r="AM22" s="239">
        <f>Ultramanufacturing!H24</f>
        <v>82.900999999999996</v>
      </c>
      <c r="AN22" s="239"/>
      <c r="AO22" s="240"/>
    </row>
    <row r="23" spans="2:41">
      <c r="B23" s="263">
        <f t="shared" si="3"/>
        <v>42016</v>
      </c>
      <c r="C23" s="237">
        <f>PIQ!P27</f>
        <v>829.1241264920576</v>
      </c>
      <c r="D23" s="254">
        <f>Enerpiq!H34</f>
        <v>5.5</v>
      </c>
      <c r="E23" s="255">
        <f>Valeo!H25</f>
        <v>84.644999999999996</v>
      </c>
      <c r="F23" s="255">
        <f>Eaton!H25</f>
        <v>45.329000000000001</v>
      </c>
      <c r="G23" s="255">
        <f>'Frenos Trw'!H25</f>
        <v>84.808000000000007</v>
      </c>
      <c r="H23" s="255">
        <f>Ronal!H25</f>
        <v>81.097999999999999</v>
      </c>
      <c r="I23" s="255">
        <f>Narmx!H25</f>
        <v>96.040999999999997</v>
      </c>
      <c r="J23" s="255">
        <f>Avery!H25</f>
        <v>96.171000000000006</v>
      </c>
      <c r="K23" s="255">
        <f>Beach!H25</f>
        <v>14.2</v>
      </c>
      <c r="L23" s="255">
        <f>Foam!H25</f>
        <v>84.394999999999996</v>
      </c>
      <c r="M23" s="255">
        <f>Ipc!H25</f>
        <v>84.542000000000002</v>
      </c>
      <c r="N23" s="255">
        <f>Vrk!H25</f>
        <v>85.25</v>
      </c>
      <c r="O23" s="255">
        <f>Tafime!H25</f>
        <v>79.156999999999996</v>
      </c>
      <c r="P23" s="255">
        <f>Copper!H25</f>
        <v>84.551000000000002</v>
      </c>
      <c r="Q23" s="256" t="str">
        <f>Metecno!H34</f>
        <v>5,5</v>
      </c>
      <c r="R23" s="255">
        <f>Kluber!H25</f>
        <v>84.031999999999996</v>
      </c>
      <c r="S23" s="255">
        <f>Norgren!H25</f>
        <v>84.48</v>
      </c>
      <c r="T23" s="256">
        <f>Plenco!H34</f>
        <v>5.5</v>
      </c>
      <c r="U23" s="255">
        <f>Samsung!H25</f>
        <v>72.606999999999999</v>
      </c>
      <c r="V23" s="255">
        <f>Comex!H25</f>
        <v>83.435000000000002</v>
      </c>
      <c r="W23" s="255">
        <f>Euro!H25</f>
        <v>83.938000000000002</v>
      </c>
      <c r="X23" s="255">
        <f>Messier!H25</f>
        <v>84.561999999999998</v>
      </c>
      <c r="Y23" s="255">
        <f>Bravo!H25</f>
        <v>84.653000000000006</v>
      </c>
      <c r="Z23" s="255">
        <f>Rohm!H25</f>
        <v>84.087000000000003</v>
      </c>
      <c r="AA23" s="255">
        <f>Elicamex!H25</f>
        <v>84.272000000000006</v>
      </c>
      <c r="AB23" s="255">
        <f>Mpi!H25</f>
        <v>0</v>
      </c>
      <c r="AC23" s="255">
        <f>Crown!H25</f>
        <v>84.614000000000004</v>
      </c>
      <c r="AD23" s="255">
        <f>Securency!H25</f>
        <v>83.912000000000006</v>
      </c>
      <c r="AE23" s="255">
        <f>Fracsa!H25</f>
        <v>84.274000000000001</v>
      </c>
      <c r="AF23" s="255">
        <f>'AER S'!H25</f>
        <v>96.341999999999999</v>
      </c>
      <c r="AG23" s="255">
        <f>'AERnn C'!H25</f>
        <v>84.078000000000003</v>
      </c>
      <c r="AH23" s="255">
        <f>Jafra!H25</f>
        <v>83.974000000000004</v>
      </c>
      <c r="AI23" s="255">
        <f>DREnc!H25</f>
        <v>83.977999999999994</v>
      </c>
      <c r="AJ23" s="255">
        <f>Metokote!H25</f>
        <v>84.406000000000006</v>
      </c>
      <c r="AK23" s="255">
        <f>'KH Méx'!H25</f>
        <v>84.4</v>
      </c>
      <c r="AL23" s="255">
        <f>Hitachi!H25</f>
        <v>84.248000000000005</v>
      </c>
      <c r="AM23" s="239">
        <f>Ultramanufacturing!H25</f>
        <v>84.289000000000001</v>
      </c>
      <c r="AN23" s="239"/>
      <c r="AO23" s="240"/>
    </row>
    <row r="24" spans="2:41">
      <c r="B24" s="263">
        <f t="shared" si="3"/>
        <v>42015</v>
      </c>
      <c r="C24" s="237">
        <f>PIQ!P28</f>
        <v>812.05513870902189</v>
      </c>
      <c r="D24" s="254">
        <f>Enerpiq!H35</f>
        <v>5.5</v>
      </c>
      <c r="E24" s="255">
        <f>Valeo!H26</f>
        <v>86.760999999999996</v>
      </c>
      <c r="F24" s="255">
        <f>Eaton!H26</f>
        <v>45.500999999999998</v>
      </c>
      <c r="G24" s="255">
        <f>'Frenos Trw'!H26</f>
        <v>86.944999999999993</v>
      </c>
      <c r="H24" s="255">
        <f>Ronal!H26</f>
        <v>83.605000000000004</v>
      </c>
      <c r="I24" s="255">
        <f>Narmx!H26</f>
        <v>98.21</v>
      </c>
      <c r="J24" s="255">
        <f>Avery!H26</f>
        <v>98.378</v>
      </c>
      <c r="K24" s="255">
        <f>Beach!H26</f>
        <v>14.404</v>
      </c>
      <c r="L24" s="255">
        <f>Foam!H26</f>
        <v>86.789000000000001</v>
      </c>
      <c r="M24" s="255">
        <f>Ipc!H26</f>
        <v>86.759</v>
      </c>
      <c r="N24" s="255">
        <f>Vrk!H26</f>
        <v>87.491</v>
      </c>
      <c r="O24" s="255">
        <f>Tafime!H26</f>
        <v>81.298000000000002</v>
      </c>
      <c r="P24" s="255">
        <f>Copper!H26</f>
        <v>86.665999999999997</v>
      </c>
      <c r="Q24" s="256" t="str">
        <f>Metecno!H35</f>
        <v>5,5</v>
      </c>
      <c r="R24" s="255">
        <f>Kluber!H26</f>
        <v>86.173000000000002</v>
      </c>
      <c r="S24" s="255">
        <f>Norgren!H26</f>
        <v>86.626999999999995</v>
      </c>
      <c r="T24" s="256">
        <f>Plenco!H35</f>
        <v>5.5</v>
      </c>
      <c r="U24" s="255">
        <f>Samsung!H26</f>
        <v>86.296999999999997</v>
      </c>
      <c r="V24" s="255">
        <f>Comex!H26</f>
        <v>84.251000000000005</v>
      </c>
      <c r="W24" s="255">
        <f>Euro!H26</f>
        <v>86.099000000000004</v>
      </c>
      <c r="X24" s="255">
        <f>Messier!H26</f>
        <v>86.700999999999993</v>
      </c>
      <c r="Y24" s="255">
        <f>Bravo!H26</f>
        <v>86.793000000000006</v>
      </c>
      <c r="Z24" s="255">
        <f>Rohm!H26</f>
        <v>86.207999999999998</v>
      </c>
      <c r="AA24" s="255">
        <f>Elicamex!H26</f>
        <v>86.412999999999997</v>
      </c>
      <c r="AB24" s="255">
        <f>Mpi!H26</f>
        <v>0</v>
      </c>
      <c r="AC24" s="255">
        <f>Crown!H26</f>
        <v>86.781000000000006</v>
      </c>
      <c r="AD24" s="255">
        <f>Securency!H26</f>
        <v>86.102000000000004</v>
      </c>
      <c r="AE24" s="255">
        <f>Fracsa!H26</f>
        <v>86.38</v>
      </c>
      <c r="AF24" s="255">
        <f>'AER S'!H26</f>
        <v>98.447999999999993</v>
      </c>
      <c r="AG24" s="255">
        <f>'AERnn C'!H26</f>
        <v>86.244</v>
      </c>
      <c r="AH24" s="255">
        <f>Jafra!H26</f>
        <v>86.168000000000006</v>
      </c>
      <c r="AI24" s="255">
        <f>DREnc!H26</f>
        <v>86.174999999999997</v>
      </c>
      <c r="AJ24" s="255">
        <f>Metokote!H26</f>
        <v>86.582999999999998</v>
      </c>
      <c r="AK24" s="255">
        <f>'KH Méx'!H26</f>
        <v>86.584000000000003</v>
      </c>
      <c r="AL24" s="255">
        <f>Hitachi!H26</f>
        <v>86.465000000000003</v>
      </c>
      <c r="AM24" s="239">
        <f>Ultramanufacturing!H26</f>
        <v>86.471000000000004</v>
      </c>
      <c r="AN24" s="239"/>
      <c r="AO24" s="240"/>
    </row>
    <row r="25" spans="2:41">
      <c r="B25" s="263">
        <f t="shared" si="3"/>
        <v>42014</v>
      </c>
      <c r="C25" s="237">
        <f>PIQ!P29</f>
        <v>821.6653763142051</v>
      </c>
      <c r="D25" s="254">
        <f>Enerpiq!H36</f>
        <v>5.5</v>
      </c>
      <c r="E25" s="255">
        <f>Valeo!H27</f>
        <v>86.838999999999999</v>
      </c>
      <c r="F25" s="255">
        <f>Eaton!H27</f>
        <v>45.558</v>
      </c>
      <c r="G25" s="255">
        <f>'Frenos Trw'!H27</f>
        <v>87.034999999999997</v>
      </c>
      <c r="H25" s="255">
        <f>Ronal!H27</f>
        <v>83.492000000000004</v>
      </c>
      <c r="I25" s="255">
        <f>Narmx!H27</f>
        <v>98.272999999999996</v>
      </c>
      <c r="J25" s="255">
        <f>Avery!H27</f>
        <v>98.412999999999997</v>
      </c>
      <c r="K25" s="255">
        <f>Beach!H27</f>
        <v>14.391999999999999</v>
      </c>
      <c r="L25" s="255">
        <f>Foam!H27</f>
        <v>86.891000000000005</v>
      </c>
      <c r="M25" s="255">
        <f>Ipc!H27</f>
        <v>86.82</v>
      </c>
      <c r="N25" s="255">
        <f>Vrk!H27</f>
        <v>87.513999999999996</v>
      </c>
      <c r="O25" s="255">
        <f>Tafime!H27</f>
        <v>81.463999999999999</v>
      </c>
      <c r="P25" s="255">
        <f>Copper!H27</f>
        <v>86.751999999999995</v>
      </c>
      <c r="Q25" s="256" t="str">
        <f>Metecno!H36</f>
        <v>5,5</v>
      </c>
      <c r="R25" s="255">
        <f>Kluber!H27</f>
        <v>86.242000000000004</v>
      </c>
      <c r="S25" s="255">
        <f>Norgren!H27</f>
        <v>86.69</v>
      </c>
      <c r="T25" s="256">
        <f>Plenco!H36</f>
        <v>5.5</v>
      </c>
      <c r="U25" s="255">
        <f>Samsung!H27</f>
        <v>87.263999999999996</v>
      </c>
      <c r="V25" s="255">
        <f>Comex!H27</f>
        <v>84.376000000000005</v>
      </c>
      <c r="W25" s="255">
        <f>Euro!H27</f>
        <v>86.091999999999999</v>
      </c>
      <c r="X25" s="255">
        <f>Messier!H27</f>
        <v>86.754999999999995</v>
      </c>
      <c r="Y25" s="255">
        <f>Bravo!H27</f>
        <v>86.838999999999999</v>
      </c>
      <c r="Z25" s="255">
        <f>Rohm!H27</f>
        <v>86.231999999999999</v>
      </c>
      <c r="AA25" s="255">
        <f>Elicamex!H27</f>
        <v>86.423000000000002</v>
      </c>
      <c r="AB25" s="255">
        <f>Mpi!H27</f>
        <v>0</v>
      </c>
      <c r="AC25" s="255">
        <f>Crown!H27</f>
        <v>86.834000000000003</v>
      </c>
      <c r="AD25" s="255">
        <f>Securency!H27</f>
        <v>86.055999999999997</v>
      </c>
      <c r="AE25" s="255">
        <f>Fracsa!H27</f>
        <v>86.504000000000005</v>
      </c>
      <c r="AF25" s="255">
        <f>'AER S'!H27</f>
        <v>98.513000000000005</v>
      </c>
      <c r="AG25" s="255">
        <f>'AERnn C'!H27</f>
        <v>86.238</v>
      </c>
      <c r="AH25" s="255">
        <f>Jafra!H27</f>
        <v>86.176000000000002</v>
      </c>
      <c r="AI25" s="255">
        <f>DREnc!H27</f>
        <v>86.162999999999997</v>
      </c>
      <c r="AJ25" s="255">
        <f>Metokote!H27</f>
        <v>86.578999999999994</v>
      </c>
      <c r="AK25" s="255">
        <f>'KH Méx'!H27</f>
        <v>86.576999999999998</v>
      </c>
      <c r="AL25" s="255">
        <f>Hitachi!H27</f>
        <v>86.436000000000007</v>
      </c>
      <c r="AM25" s="239">
        <f>Ultramanufacturing!H27</f>
        <v>86.462999999999994</v>
      </c>
      <c r="AN25" s="239"/>
      <c r="AO25" s="240"/>
    </row>
    <row r="26" spans="2:41">
      <c r="B26" s="263">
        <f t="shared" si="3"/>
        <v>42013</v>
      </c>
      <c r="C26" s="237">
        <f>PIQ!P30</f>
        <v>830.30843610586999</v>
      </c>
      <c r="D26" s="254">
        <f>Enerpiq!H37</f>
        <v>5.5</v>
      </c>
      <c r="E26" s="255">
        <f>Valeo!H28</f>
        <v>84.593999999999994</v>
      </c>
      <c r="F26" s="255">
        <f>Eaton!H28</f>
        <v>45.38</v>
      </c>
      <c r="G26" s="255">
        <f>'Frenos Trw'!H28</f>
        <v>84.789000000000001</v>
      </c>
      <c r="H26" s="255">
        <f>Ronal!H28</f>
        <v>81.182000000000002</v>
      </c>
      <c r="I26" s="255">
        <f>Narmx!H28</f>
        <v>95.997</v>
      </c>
      <c r="J26" s="255">
        <f>Avery!H28</f>
        <v>96.103999999999999</v>
      </c>
      <c r="K26" s="255">
        <f>Beach!H28</f>
        <v>14.217000000000001</v>
      </c>
      <c r="L26" s="255">
        <f>Foam!H28</f>
        <v>84.644000000000005</v>
      </c>
      <c r="M26" s="255">
        <f>Ipc!H28</f>
        <v>84.513999999999996</v>
      </c>
      <c r="N26" s="255">
        <f>Vrk!H28</f>
        <v>85.188000000000002</v>
      </c>
      <c r="O26" s="255">
        <f>Tafime!H28</f>
        <v>79.415000000000006</v>
      </c>
      <c r="P26" s="255">
        <f>Copper!H28</f>
        <v>84.516999999999996</v>
      </c>
      <c r="Q26" s="256" t="str">
        <f>Metecno!H37</f>
        <v>5,5</v>
      </c>
      <c r="R26" s="255">
        <f>Kluber!H28</f>
        <v>83.989000000000004</v>
      </c>
      <c r="S26" s="255">
        <f>Norgren!H28</f>
        <v>84.433000000000007</v>
      </c>
      <c r="T26" s="256">
        <f>Plenco!H37</f>
        <v>5.5</v>
      </c>
      <c r="U26" s="255">
        <f>Samsung!H28</f>
        <v>76.259</v>
      </c>
      <c r="V26" s="255">
        <f>Comex!H28</f>
        <v>82.257000000000005</v>
      </c>
      <c r="W26" s="255">
        <f>Euro!H28</f>
        <v>83.897999999999996</v>
      </c>
      <c r="X26" s="255">
        <f>Messier!H28</f>
        <v>84.497</v>
      </c>
      <c r="Y26" s="255">
        <f>Bravo!H28</f>
        <v>84.573999999999998</v>
      </c>
      <c r="Z26" s="255">
        <f>Rohm!H28</f>
        <v>83.965000000000003</v>
      </c>
      <c r="AA26" s="255">
        <f>Elicamex!H28</f>
        <v>84.137</v>
      </c>
      <c r="AB26" s="255">
        <f>Mpi!H28</f>
        <v>0</v>
      </c>
      <c r="AC26" s="255">
        <f>Crown!H28</f>
        <v>84.57</v>
      </c>
      <c r="AD26" s="255">
        <f>Securency!H28</f>
        <v>83.756</v>
      </c>
      <c r="AE26" s="255">
        <f>Fracsa!H28</f>
        <v>84.251000000000005</v>
      </c>
      <c r="AF26" s="255">
        <f>'AER S'!H28</f>
        <v>96.296999999999997</v>
      </c>
      <c r="AG26" s="255">
        <f>'AERnn C'!H28</f>
        <v>83.932000000000002</v>
      </c>
      <c r="AH26" s="255">
        <f>Jafra!H28</f>
        <v>83.837999999999994</v>
      </c>
      <c r="AI26" s="255">
        <f>DREnc!H28</f>
        <v>83.834000000000003</v>
      </c>
      <c r="AJ26" s="255">
        <f>Metokote!H28</f>
        <v>84.271000000000001</v>
      </c>
      <c r="AK26" s="255">
        <f>'KH Méx'!H28</f>
        <v>84.265000000000001</v>
      </c>
      <c r="AL26" s="255">
        <f>Hitachi!H28</f>
        <v>84.116</v>
      </c>
      <c r="AM26" s="239">
        <f>Ultramanufacturing!H28</f>
        <v>84.15</v>
      </c>
      <c r="AN26" s="239"/>
      <c r="AO26" s="240"/>
    </row>
    <row r="27" spans="2:41">
      <c r="B27" s="263">
        <f t="shared" si="3"/>
        <v>42012</v>
      </c>
      <c r="C27" s="237">
        <f>PIQ!P31</f>
        <v>830.25277221517729</v>
      </c>
      <c r="D27" s="254">
        <f>Enerpiq!H38</f>
        <v>5.5</v>
      </c>
      <c r="E27" s="255">
        <f>Valeo!H29</f>
        <v>81.45</v>
      </c>
      <c r="F27" s="255">
        <f>Eaton!H29</f>
        <v>45.335000000000001</v>
      </c>
      <c r="G27" s="255">
        <f>'Frenos Trw'!H29</f>
        <v>81.602999999999994</v>
      </c>
      <c r="H27" s="255">
        <f>Ronal!H29</f>
        <v>77.733000000000004</v>
      </c>
      <c r="I27" s="255">
        <f>Narmx!H29</f>
        <v>92.816000000000003</v>
      </c>
      <c r="J27" s="255">
        <f>Avery!H29</f>
        <v>92.887</v>
      </c>
      <c r="K27" s="255">
        <f>Beach!H29</f>
        <v>14.183</v>
      </c>
      <c r="L27" s="255">
        <f>Foam!H29</f>
        <v>81.215000000000003</v>
      </c>
      <c r="M27" s="255">
        <f>Ipc!H29</f>
        <v>81.296000000000006</v>
      </c>
      <c r="N27" s="255">
        <f>Vrk!H29</f>
        <v>81.95</v>
      </c>
      <c r="O27" s="255">
        <f>Tafime!H29</f>
        <v>76.456000000000003</v>
      </c>
      <c r="P27" s="255">
        <f>Copper!H29</f>
        <v>81.355999999999995</v>
      </c>
      <c r="Q27" s="256" t="str">
        <f>Metecno!H38</f>
        <v>5,5</v>
      </c>
      <c r="R27" s="255">
        <f>Kluber!H29</f>
        <v>80.804000000000002</v>
      </c>
      <c r="S27" s="255">
        <f>Norgren!H29</f>
        <v>81.242999999999995</v>
      </c>
      <c r="T27" s="256">
        <f>Plenco!H38</f>
        <v>5.5</v>
      </c>
      <c r="U27" s="255">
        <f>Samsung!H29</f>
        <v>70.084000000000003</v>
      </c>
      <c r="V27" s="255">
        <f>Comex!H29</f>
        <v>78.494</v>
      </c>
      <c r="W27" s="255">
        <f>Euro!H29</f>
        <v>80.647000000000006</v>
      </c>
      <c r="X27" s="255">
        <f>Messier!H29</f>
        <v>81.301000000000002</v>
      </c>
      <c r="Y27" s="255">
        <f>Bravo!H29</f>
        <v>81.378</v>
      </c>
      <c r="Z27" s="255">
        <f>Rohm!H29</f>
        <v>80.715000000000003</v>
      </c>
      <c r="AA27" s="255">
        <f>Elicamex!H29</f>
        <v>80.863</v>
      </c>
      <c r="AB27" s="255">
        <f>Mpi!H29</f>
        <v>0</v>
      </c>
      <c r="AC27" s="255">
        <f>Crown!H29</f>
        <v>81.376000000000005</v>
      </c>
      <c r="AD27" s="255">
        <f>Securency!H29</f>
        <v>80.400000000000006</v>
      </c>
      <c r="AE27" s="255">
        <f>Fracsa!H29</f>
        <v>81.069999999999993</v>
      </c>
      <c r="AF27" s="255">
        <f>'AER S'!H29</f>
        <v>93.188000000000002</v>
      </c>
      <c r="AG27" s="255">
        <f>'AERnn C'!H29</f>
        <v>80.647000000000006</v>
      </c>
      <c r="AH27" s="255">
        <f>Jafra!H29</f>
        <v>80.536000000000001</v>
      </c>
      <c r="AI27" s="255">
        <f>DREnc!H29</f>
        <v>80.540999999999997</v>
      </c>
      <c r="AJ27" s="255">
        <f>Metokote!H29</f>
        <v>80.962000000000003</v>
      </c>
      <c r="AK27" s="255">
        <f>'KH Méx'!H29</f>
        <v>80.974999999999994</v>
      </c>
      <c r="AL27" s="255">
        <f>Hitachi!H29</f>
        <v>80.816999999999993</v>
      </c>
      <c r="AM27" s="239">
        <f>Ultramanufacturing!H29</f>
        <v>80.863</v>
      </c>
      <c r="AN27" s="239"/>
      <c r="AO27" s="240"/>
    </row>
    <row r="28" spans="2:41">
      <c r="B28" s="261">
        <f t="shared" si="3"/>
        <v>42011</v>
      </c>
      <c r="C28" s="236">
        <f>PIQ!P32</f>
        <v>829.37709276773637</v>
      </c>
      <c r="D28" s="243">
        <f>Enerpiq!H39</f>
        <v>5.5</v>
      </c>
      <c r="E28" s="250">
        <f>Valeo!H30</f>
        <v>81.222999999999999</v>
      </c>
      <c r="F28" s="250">
        <f>Eaton!H30</f>
        <v>45.247999999999998</v>
      </c>
      <c r="G28" s="250">
        <f>'Frenos Trw'!H30</f>
        <v>81.381</v>
      </c>
      <c r="H28" s="250">
        <f>Ronal!H30</f>
        <v>77.828999999999994</v>
      </c>
      <c r="I28" s="250">
        <f>Narmx!H30</f>
        <v>92.614000000000004</v>
      </c>
      <c r="J28" s="250">
        <f>Avery!H30</f>
        <v>92.668000000000006</v>
      </c>
      <c r="K28" s="250">
        <f>Beach!H30</f>
        <v>14.144</v>
      </c>
      <c r="L28" s="250">
        <f>Foam!H30</f>
        <v>80.97</v>
      </c>
      <c r="M28" s="250">
        <f>Ipc!H30</f>
        <v>81.054000000000002</v>
      </c>
      <c r="N28" s="250">
        <f>Vrk!H30</f>
        <v>81.727999999999994</v>
      </c>
      <c r="O28" s="250">
        <f>Tafime!H30</f>
        <v>76.007999999999996</v>
      </c>
      <c r="P28" s="250">
        <f>Copper!H30</f>
        <v>81.141000000000005</v>
      </c>
      <c r="Q28" s="245" t="str">
        <f>Metecno!H39</f>
        <v>5,5</v>
      </c>
      <c r="R28" s="250">
        <f>Kluber!H30</f>
        <v>80.578999999999994</v>
      </c>
      <c r="S28" s="250">
        <f>Norgren!H30</f>
        <v>81.022000000000006</v>
      </c>
      <c r="T28" s="245">
        <f>Plenco!H39</f>
        <v>5.5</v>
      </c>
      <c r="U28" s="250">
        <f>Samsung!H30</f>
        <v>67.781000000000006</v>
      </c>
      <c r="V28" s="250">
        <f>Comex!H30</f>
        <v>78.242000000000004</v>
      </c>
      <c r="W28" s="250">
        <f>Euro!H30</f>
        <v>80.462999999999994</v>
      </c>
      <c r="X28" s="250">
        <f>Messier!H30</f>
        <v>81.070999999999998</v>
      </c>
      <c r="Y28" s="250">
        <f>Bravo!H30</f>
        <v>81.150000000000006</v>
      </c>
      <c r="Z28" s="250">
        <f>Rohm!H30</f>
        <v>80.491</v>
      </c>
      <c r="AA28" s="250">
        <f>Elicamex!H30</f>
        <v>80.649000000000001</v>
      </c>
      <c r="AB28" s="250">
        <f>Mpi!H30</f>
        <v>0</v>
      </c>
      <c r="AC28" s="250">
        <f>Crown!H30</f>
        <v>81.138000000000005</v>
      </c>
      <c r="AD28" s="250">
        <f>Securency!H30</f>
        <v>80.212000000000003</v>
      </c>
      <c r="AE28" s="250">
        <f>Fracsa!H30</f>
        <v>80.885999999999996</v>
      </c>
      <c r="AF28" s="250">
        <f>'AER S'!H30</f>
        <v>92.995000000000005</v>
      </c>
      <c r="AG28" s="250">
        <f>'AERnn C'!H30</f>
        <v>80.432000000000002</v>
      </c>
      <c r="AH28" s="250">
        <f>Jafra!H30</f>
        <v>80.331999999999994</v>
      </c>
      <c r="AI28" s="250">
        <f>DREnc!H30</f>
        <v>80.322000000000003</v>
      </c>
      <c r="AJ28" s="250">
        <f>Metokote!H30</f>
        <v>80.754999999999995</v>
      </c>
      <c r="AK28" s="250">
        <f>'KH Méx'!H30</f>
        <v>80.769000000000005</v>
      </c>
      <c r="AL28" s="250">
        <f>Hitachi!H30</f>
        <v>80.614999999999995</v>
      </c>
      <c r="AM28" s="63">
        <f>Ultramanufacturing!H30</f>
        <v>80.650999999999996</v>
      </c>
      <c r="AN28" s="63"/>
      <c r="AO28" s="202"/>
    </row>
    <row r="29" spans="2:41">
      <c r="B29" s="261">
        <f t="shared" si="3"/>
        <v>42010</v>
      </c>
      <c r="C29" s="236">
        <f>PIQ!P33</f>
        <v>828.65912750804705</v>
      </c>
      <c r="D29" s="243">
        <f>Enerpiq!H40</f>
        <v>5.5</v>
      </c>
      <c r="E29" s="250">
        <f>Valeo!H31</f>
        <v>81.141999999999996</v>
      </c>
      <c r="F29" s="250">
        <f>Eaton!H31</f>
        <v>45.26</v>
      </c>
      <c r="G29" s="250">
        <f>'Frenos Trw'!H31</f>
        <v>81.293000000000006</v>
      </c>
      <c r="H29" s="250">
        <f>Ronal!H31</f>
        <v>76.745999999999995</v>
      </c>
      <c r="I29" s="250">
        <f>Narmx!H31</f>
        <v>92.525000000000006</v>
      </c>
      <c r="J29" s="250">
        <f>Avery!H31</f>
        <v>92.619</v>
      </c>
      <c r="K29" s="250">
        <f>Beach!H31</f>
        <v>14.172000000000001</v>
      </c>
      <c r="L29" s="250">
        <f>Foam!H31</f>
        <v>81.103999999999999</v>
      </c>
      <c r="M29" s="250">
        <f>Ipc!H31</f>
        <v>80.951999999999998</v>
      </c>
      <c r="N29" s="250">
        <f>Vrk!H31</f>
        <v>81.641999999999996</v>
      </c>
      <c r="O29" s="250">
        <f>Tafime!H31</f>
        <v>75.802000000000007</v>
      </c>
      <c r="P29" s="250">
        <f>Copper!H31</f>
        <v>81.048000000000002</v>
      </c>
      <c r="Q29" s="245" t="str">
        <f>Metecno!H40</f>
        <v>5,5</v>
      </c>
      <c r="R29" s="250">
        <f>Kluber!H31</f>
        <v>80.5</v>
      </c>
      <c r="S29" s="250">
        <f>Norgren!H31</f>
        <v>80.94</v>
      </c>
      <c r="T29" s="245">
        <f>Plenco!H40</f>
        <v>5.5</v>
      </c>
      <c r="U29" s="250">
        <f>Samsung!H31</f>
        <v>68.619</v>
      </c>
      <c r="V29" s="250">
        <f>Comex!H31</f>
        <v>78.284999999999997</v>
      </c>
      <c r="W29" s="250">
        <f>Euro!H31</f>
        <v>80.397999999999996</v>
      </c>
      <c r="X29" s="250">
        <f>Messier!H31</f>
        <v>80.986999999999995</v>
      </c>
      <c r="Y29" s="250">
        <f>Bravo!H31</f>
        <v>81.061999999999998</v>
      </c>
      <c r="Z29" s="250">
        <f>Rohm!H31</f>
        <v>80.41</v>
      </c>
      <c r="AA29" s="250">
        <f>Elicamex!H31</f>
        <v>80.561000000000007</v>
      </c>
      <c r="AB29" s="250">
        <f>Mpi!H31</f>
        <v>0</v>
      </c>
      <c r="AC29" s="250">
        <f>Crown!H31</f>
        <v>81.043000000000006</v>
      </c>
      <c r="AD29" s="250">
        <f>Securency!H31</f>
        <v>80.069000000000003</v>
      </c>
      <c r="AE29" s="250">
        <f>Fracsa!H31</f>
        <v>80.707999999999998</v>
      </c>
      <c r="AF29" s="250">
        <f>'AER S'!H31</f>
        <v>92.917000000000002</v>
      </c>
      <c r="AG29" s="250">
        <f>'AERnn C'!H31</f>
        <v>80.340999999999994</v>
      </c>
      <c r="AH29" s="250">
        <f>Jafra!H31</f>
        <v>80.234999999999999</v>
      </c>
      <c r="AI29" s="250">
        <f>DREnc!H31</f>
        <v>80.227999999999994</v>
      </c>
      <c r="AJ29" s="250">
        <f>Metokote!H31</f>
        <v>80.665000000000006</v>
      </c>
      <c r="AK29" s="250">
        <f>'KH Méx'!H31</f>
        <v>80.674999999999997</v>
      </c>
      <c r="AL29" s="250">
        <f>Hitachi!H31</f>
        <v>80.521000000000001</v>
      </c>
      <c r="AM29" s="63">
        <f>Ultramanufacturing!H31</f>
        <v>80.557000000000002</v>
      </c>
      <c r="AN29" s="63"/>
      <c r="AO29" s="202"/>
    </row>
    <row r="30" spans="2:41">
      <c r="B30" s="261">
        <f t="shared" si="3"/>
        <v>42009</v>
      </c>
      <c r="C30" s="236">
        <f>PIQ!P34</f>
        <v>826.71634417282576</v>
      </c>
      <c r="D30" s="243">
        <f>Enerpiq!H41</f>
        <v>5.5</v>
      </c>
      <c r="E30" s="250">
        <f>Valeo!H32</f>
        <v>81.444000000000003</v>
      </c>
      <c r="F30" s="250">
        <f>Eaton!H32</f>
        <v>45.356999999999999</v>
      </c>
      <c r="G30" s="250">
        <f>'Frenos Trw'!H32</f>
        <v>81.603999999999999</v>
      </c>
      <c r="H30" s="250">
        <f>Ronal!H32</f>
        <v>77.266000000000005</v>
      </c>
      <c r="I30" s="250">
        <f>Narmx!H32</f>
        <v>92.867000000000004</v>
      </c>
      <c r="J30" s="250">
        <f>Avery!H32</f>
        <v>92.978999999999999</v>
      </c>
      <c r="K30" s="250">
        <f>Beach!H32</f>
        <v>14.18</v>
      </c>
      <c r="L30" s="250">
        <f>Foam!H32</f>
        <v>81.475999999999999</v>
      </c>
      <c r="M30" s="250">
        <f>Ipc!H32</f>
        <v>81.281999999999996</v>
      </c>
      <c r="N30" s="250">
        <f>Vrk!H32</f>
        <v>81.959000000000003</v>
      </c>
      <c r="O30" s="250">
        <f>Tafime!H32</f>
        <v>76.344999999999999</v>
      </c>
      <c r="P30" s="250">
        <f>Copper!H32</f>
        <v>81.350999999999999</v>
      </c>
      <c r="Q30" s="245" t="str">
        <f>Metecno!H41</f>
        <v>5,5</v>
      </c>
      <c r="R30" s="250">
        <f>Kluber!H32</f>
        <v>80.814999999999998</v>
      </c>
      <c r="S30" s="250">
        <f>Norgren!H32</f>
        <v>81.254000000000005</v>
      </c>
      <c r="T30" s="245">
        <f>Plenco!H41</f>
        <v>5.5</v>
      </c>
      <c r="U30" s="250">
        <f>Samsung!H32</f>
        <v>69.382999999999996</v>
      </c>
      <c r="V30" s="250">
        <f>Comex!H32</f>
        <v>78.453999999999994</v>
      </c>
      <c r="W30" s="250">
        <f>Euro!H32</f>
        <v>80.701999999999998</v>
      </c>
      <c r="X30" s="250">
        <f>Messier!H32</f>
        <v>81.31</v>
      </c>
      <c r="Y30" s="250">
        <f>Bravo!H32</f>
        <v>81.356999999999999</v>
      </c>
      <c r="Z30" s="250">
        <f>Rohm!H32</f>
        <v>80.718999999999994</v>
      </c>
      <c r="AA30" s="250">
        <f>Elicamex!H32</f>
        <v>80.855000000000004</v>
      </c>
      <c r="AB30" s="250">
        <f>Mpi!H32</f>
        <v>0</v>
      </c>
      <c r="AC30" s="250">
        <f>Crown!H32</f>
        <v>81.361999999999995</v>
      </c>
      <c r="AD30" s="250">
        <f>Securency!H32</f>
        <v>80.343999999999994</v>
      </c>
      <c r="AE30" s="250">
        <f>Fracsa!H32</f>
        <v>81.016000000000005</v>
      </c>
      <c r="AF30" s="250">
        <f>'AER S'!H32</f>
        <v>93.245999999999995</v>
      </c>
      <c r="AG30" s="250">
        <f>'AERnn C'!H32</f>
        <v>80.628</v>
      </c>
      <c r="AH30" s="250">
        <f>Jafra!H32</f>
        <v>80.522000000000006</v>
      </c>
      <c r="AI30" s="250">
        <f>DREnc!H32</f>
        <v>80.516999999999996</v>
      </c>
      <c r="AJ30" s="250">
        <f>Metokote!H32</f>
        <v>80.947000000000003</v>
      </c>
      <c r="AK30" s="250">
        <f>'KH Méx'!H32</f>
        <v>80.957999999999998</v>
      </c>
      <c r="AL30" s="250">
        <f>Hitachi!H32</f>
        <v>80.789000000000001</v>
      </c>
      <c r="AM30" s="63">
        <f>Ultramanufacturing!H32</f>
        <v>80.841999999999999</v>
      </c>
      <c r="AN30" s="63"/>
      <c r="AO30" s="202"/>
    </row>
    <row r="31" spans="2:41">
      <c r="B31" s="261">
        <f t="shared" si="3"/>
        <v>42008</v>
      </c>
      <c r="C31" s="236">
        <f>PIQ!P35</f>
        <v>820.69671128366087</v>
      </c>
      <c r="D31" s="243">
        <f>Enerpiq!H42</f>
        <v>5.5</v>
      </c>
      <c r="E31" s="250">
        <f>Valeo!H33</f>
        <v>84.983999999999995</v>
      </c>
      <c r="F31" s="250">
        <f>Eaton!H33</f>
        <v>45.533000000000001</v>
      </c>
      <c r="G31" s="250">
        <f>'Frenos Trw'!H33</f>
        <v>85.159000000000006</v>
      </c>
      <c r="H31" s="250">
        <f>Ronal!H33</f>
        <v>81.347999999999999</v>
      </c>
      <c r="I31" s="250">
        <f>Narmx!H33</f>
        <v>96.509</v>
      </c>
      <c r="J31" s="250">
        <f>Avery!H33</f>
        <v>96.658000000000001</v>
      </c>
      <c r="K31" s="250">
        <f>Beach!H33</f>
        <v>14.37</v>
      </c>
      <c r="L31" s="250">
        <f>Foam!H33</f>
        <v>85.070999999999998</v>
      </c>
      <c r="M31" s="250">
        <f>Ipc!H33</f>
        <v>84.998000000000005</v>
      </c>
      <c r="N31" s="250">
        <f>Vrk!H33</f>
        <v>85.739000000000004</v>
      </c>
      <c r="O31" s="250">
        <f>Tafime!H33</f>
        <v>79.879000000000005</v>
      </c>
      <c r="P31" s="250">
        <f>Copper!H33</f>
        <v>84.88</v>
      </c>
      <c r="Q31" s="245" t="str">
        <f>Metecno!H42</f>
        <v>5,5</v>
      </c>
      <c r="R31" s="250">
        <f>Kluber!H33</f>
        <v>84.43</v>
      </c>
      <c r="S31" s="250">
        <f>Norgren!H33</f>
        <v>84.882999999999996</v>
      </c>
      <c r="T31" s="245">
        <f>Plenco!H42</f>
        <v>5.5</v>
      </c>
      <c r="U31" s="250">
        <f>Samsung!H33</f>
        <v>84.512</v>
      </c>
      <c r="V31" s="250">
        <f>Comex!H33</f>
        <v>83.231999999999999</v>
      </c>
      <c r="W31" s="250">
        <f>Euro!H33</f>
        <v>84.563000000000002</v>
      </c>
      <c r="X31" s="250">
        <f>Messier!H33</f>
        <v>84.974999999999994</v>
      </c>
      <c r="Y31" s="250">
        <f>Bravo!H33</f>
        <v>85.159000000000006</v>
      </c>
      <c r="Z31" s="250">
        <f>Rohm!H33</f>
        <v>84.519000000000005</v>
      </c>
      <c r="AA31" s="250">
        <f>Elicamex!H33</f>
        <v>84.736000000000004</v>
      </c>
      <c r="AB31" s="250">
        <f>Mpi!H33</f>
        <v>0</v>
      </c>
      <c r="AC31" s="250">
        <f>Crown!H33</f>
        <v>85.033000000000001</v>
      </c>
      <c r="AD31" s="250">
        <f>Securency!H33</f>
        <v>84.313000000000002</v>
      </c>
      <c r="AE31" s="250">
        <f>Fracsa!H33</f>
        <v>84.53</v>
      </c>
      <c r="AF31" s="250">
        <f>'AER S'!H33</f>
        <v>96.701999999999998</v>
      </c>
      <c r="AG31" s="250">
        <f>'AERnn C'!H33</f>
        <v>84.563000000000002</v>
      </c>
      <c r="AH31" s="250">
        <f>Jafra!H33</f>
        <v>84.501000000000005</v>
      </c>
      <c r="AI31" s="250">
        <f>DREnc!H33</f>
        <v>84.497</v>
      </c>
      <c r="AJ31" s="250">
        <f>Metokote!H33</f>
        <v>84.906000000000006</v>
      </c>
      <c r="AK31" s="250">
        <f>'KH Méx'!H33</f>
        <v>84.906999999999996</v>
      </c>
      <c r="AL31" s="250">
        <f>Hitachi!H33</f>
        <v>84.784000000000006</v>
      </c>
      <c r="AM31" s="63">
        <f>Ultramanufacturing!H33</f>
        <v>84.786000000000001</v>
      </c>
      <c r="AN31" s="63"/>
      <c r="AO31" s="202"/>
    </row>
    <row r="32" spans="2:41">
      <c r="B32" s="261">
        <f t="shared" si="3"/>
        <v>42007</v>
      </c>
      <c r="C32" s="236">
        <f>PIQ!P36</f>
        <v>828.09462755540187</v>
      </c>
      <c r="D32" s="243">
        <f>Enerpiq!H43</f>
        <v>5.5</v>
      </c>
      <c r="E32" s="250">
        <f>Valeo!H34</f>
        <v>85.433999999999997</v>
      </c>
      <c r="F32" s="250">
        <f>Eaton!H34</f>
        <v>45.503</v>
      </c>
      <c r="G32" s="250">
        <f>'Frenos Trw'!H34</f>
        <v>85.63</v>
      </c>
      <c r="H32" s="250">
        <f>Ronal!H34</f>
        <v>81.893000000000001</v>
      </c>
      <c r="I32" s="250">
        <f>Narmx!H34</f>
        <v>96.902000000000001</v>
      </c>
      <c r="J32" s="250">
        <f>Avery!H34</f>
        <v>97.04</v>
      </c>
      <c r="K32" s="250">
        <f>Beach!H34</f>
        <v>14.374000000000001</v>
      </c>
      <c r="L32" s="250">
        <f>Foam!H34</f>
        <v>85.501000000000005</v>
      </c>
      <c r="M32" s="250">
        <f>Ipc!H34</f>
        <v>85.478999999999999</v>
      </c>
      <c r="N32" s="250">
        <f>Vrk!H34</f>
        <v>86.191999999999993</v>
      </c>
      <c r="O32" s="250">
        <f>Tafime!H34</f>
        <v>81.254000000000005</v>
      </c>
      <c r="P32" s="250">
        <f>Copper!H34</f>
        <v>85.346000000000004</v>
      </c>
      <c r="Q32" s="245" t="str">
        <f>Metecno!H43</f>
        <v>5,5</v>
      </c>
      <c r="R32" s="250">
        <f>Kluber!H34</f>
        <v>84.875</v>
      </c>
      <c r="S32" s="250">
        <f>Norgren!H34</f>
        <v>85.331000000000003</v>
      </c>
      <c r="T32" s="245">
        <f>Plenco!H43</f>
        <v>5.5</v>
      </c>
      <c r="U32" s="250">
        <f>Samsung!H34</f>
        <v>85.721999999999994</v>
      </c>
      <c r="V32" s="250">
        <f>Comex!H34</f>
        <v>83.307000000000002</v>
      </c>
      <c r="W32" s="250">
        <f>Euro!H34</f>
        <v>85.025000000000006</v>
      </c>
      <c r="X32" s="250">
        <f>Messier!H34</f>
        <v>85.406000000000006</v>
      </c>
      <c r="Y32" s="250">
        <f>Bravo!H34</f>
        <v>85.611999999999995</v>
      </c>
      <c r="Z32" s="250">
        <f>Rohm!H34</f>
        <v>84.960999999999999</v>
      </c>
      <c r="AA32" s="250">
        <f>Elicamex!H34</f>
        <v>85.224999999999994</v>
      </c>
      <c r="AB32" s="250">
        <f>Mpi!H34</f>
        <v>0</v>
      </c>
      <c r="AC32" s="250">
        <f>Crown!H34</f>
        <v>85.474999999999994</v>
      </c>
      <c r="AD32" s="250">
        <f>Securency!H34</f>
        <v>84.923000000000002</v>
      </c>
      <c r="AE32" s="250">
        <f>Fracsa!H34</f>
        <v>85.054000000000002</v>
      </c>
      <c r="AF32" s="250">
        <f>'AER S'!H34</f>
        <v>97.06</v>
      </c>
      <c r="AG32" s="250">
        <f>'AERnn C'!H34</f>
        <v>85.043999999999997</v>
      </c>
      <c r="AH32" s="250">
        <f>Jafra!H34</f>
        <v>85.003</v>
      </c>
      <c r="AI32" s="250">
        <f>DREnc!H34</f>
        <v>84.981999999999999</v>
      </c>
      <c r="AJ32" s="250">
        <f>Metokote!H34</f>
        <v>85.406999999999996</v>
      </c>
      <c r="AK32" s="250">
        <f>'KH Méx'!H34</f>
        <v>85.408000000000001</v>
      </c>
      <c r="AL32" s="250">
        <f>Hitachi!H34</f>
        <v>85.299000000000007</v>
      </c>
      <c r="AM32" s="63">
        <f>Ultramanufacturing!H34</f>
        <v>85.289000000000001</v>
      </c>
      <c r="AN32" s="63"/>
      <c r="AO32" s="202"/>
    </row>
    <row r="33" spans="2:41">
      <c r="B33" s="261">
        <f>B34+1</f>
        <v>42006</v>
      </c>
      <c r="C33" s="236">
        <f>PIQ!P37</f>
        <v>816.38056352094782</v>
      </c>
      <c r="D33" s="243">
        <f>Enerpiq!H44</f>
        <v>5.5</v>
      </c>
      <c r="E33" s="250">
        <f>Valeo!H35</f>
        <v>86.194999999999993</v>
      </c>
      <c r="F33" s="250">
        <f>Eaton!H35</f>
        <v>45.499000000000002</v>
      </c>
      <c r="G33" s="250">
        <f>'Frenos Trw'!H35</f>
        <v>86.405000000000001</v>
      </c>
      <c r="H33" s="250">
        <f>Ronal!H35</f>
        <v>83.402000000000001</v>
      </c>
      <c r="I33" s="250">
        <f>Narmx!H35</f>
        <v>97.653999999999996</v>
      </c>
      <c r="J33" s="250">
        <f>Avery!H35</f>
        <v>97.8</v>
      </c>
      <c r="K33" s="250">
        <f>Beach!H35</f>
        <v>14.363</v>
      </c>
      <c r="L33" s="250">
        <f>Foam!H35</f>
        <v>86.277000000000001</v>
      </c>
      <c r="M33" s="250">
        <f>Ipc!H35</f>
        <v>86.186999999999998</v>
      </c>
      <c r="N33" s="250">
        <f>Vrk!H35</f>
        <v>86.988</v>
      </c>
      <c r="O33" s="250">
        <f>Tafime!H35</f>
        <v>81.662000000000006</v>
      </c>
      <c r="P33" s="250">
        <f>Copper!H35</f>
        <v>86.126000000000005</v>
      </c>
      <c r="Q33" s="245" t="str">
        <f>Metecno!H44</f>
        <v>5,5</v>
      </c>
      <c r="R33" s="250">
        <f>Kluber!H35</f>
        <v>85.656000000000006</v>
      </c>
      <c r="S33" s="250">
        <f>Norgren!H35</f>
        <v>86.105999999999995</v>
      </c>
      <c r="T33" s="245">
        <f>Plenco!H44</f>
        <v>5.5</v>
      </c>
      <c r="U33" s="250">
        <f>Samsung!H35</f>
        <v>86.488</v>
      </c>
      <c r="V33" s="250">
        <f>Comex!H35</f>
        <v>85.625</v>
      </c>
      <c r="W33" s="250">
        <f>Euro!H35</f>
        <v>85.908000000000001</v>
      </c>
      <c r="X33" s="250">
        <f>Messier!H35</f>
        <v>86.203000000000003</v>
      </c>
      <c r="Y33" s="250">
        <f>Bravo!H35</f>
        <v>86.403000000000006</v>
      </c>
      <c r="Z33" s="250">
        <f>Rohm!H35</f>
        <v>85.822999999999993</v>
      </c>
      <c r="AA33" s="250">
        <f>Elicamex!H35</f>
        <v>86.106999999999999</v>
      </c>
      <c r="AB33" s="250">
        <f>Mpi!H35</f>
        <v>0</v>
      </c>
      <c r="AC33" s="250">
        <f>Crown!H35</f>
        <v>86.256</v>
      </c>
      <c r="AD33" s="250">
        <f>Securency!H35</f>
        <v>85.808000000000007</v>
      </c>
      <c r="AE33" s="250">
        <f>Fracsa!H35</f>
        <v>85.971000000000004</v>
      </c>
      <c r="AF33" s="250">
        <f>'AER S'!H35</f>
        <v>97.763999999999996</v>
      </c>
      <c r="AG33" s="250">
        <f>'AERnn C'!H35</f>
        <v>85.930999999999997</v>
      </c>
      <c r="AH33" s="250">
        <f>Jafra!H35</f>
        <v>85.88</v>
      </c>
      <c r="AI33" s="250">
        <f>DREnc!H35</f>
        <v>85.867999999999995</v>
      </c>
      <c r="AJ33" s="250">
        <f>Metokote!H35</f>
        <v>86.287000000000006</v>
      </c>
      <c r="AK33" s="250">
        <f>'KH Méx'!H35</f>
        <v>86.287999999999997</v>
      </c>
      <c r="AL33" s="250">
        <f>Hitachi!H35</f>
        <v>86.180999999999997</v>
      </c>
      <c r="AM33" s="63">
        <f>Ultramanufacturing!H35</f>
        <v>86.17</v>
      </c>
      <c r="AN33" s="63"/>
      <c r="AO33" s="202"/>
    </row>
    <row r="34" spans="2:41" ht="15.75" thickBot="1">
      <c r="B34" s="262">
        <f>'Balance Volumetrico'!B34</f>
        <v>42005</v>
      </c>
      <c r="C34" s="238">
        <f>PIQ!P38</f>
        <v>793.20356047355983</v>
      </c>
      <c r="D34" s="252">
        <f>Enerpiq!H45</f>
        <v>5.5</v>
      </c>
      <c r="E34" s="253">
        <f>Valeo!H36</f>
        <v>87.388000000000005</v>
      </c>
      <c r="F34" s="253">
        <f>Eaton!H36</f>
        <v>45.542000000000002</v>
      </c>
      <c r="G34" s="253">
        <f>'Frenos Trw'!H36</f>
        <v>87.614999999999995</v>
      </c>
      <c r="H34" s="253">
        <f>Ronal!H36</f>
        <v>86.706000000000003</v>
      </c>
      <c r="I34" s="253">
        <f>Narmx!H36</f>
        <v>98.918999999999997</v>
      </c>
      <c r="J34" s="253">
        <f>Avery!H36</f>
        <v>99.057000000000002</v>
      </c>
      <c r="K34" s="253">
        <f>Beach!H36</f>
        <v>14.38</v>
      </c>
      <c r="L34" s="253">
        <f>Foam!H36</f>
        <v>87.516999999999996</v>
      </c>
      <c r="M34" s="253">
        <f>Ipc!H36</f>
        <v>87.486000000000004</v>
      </c>
      <c r="N34" s="253">
        <f>Vrk!H36</f>
        <v>88.248000000000005</v>
      </c>
      <c r="O34" s="253">
        <f>Tafime!H36</f>
        <v>86.456999999999994</v>
      </c>
      <c r="P34" s="253">
        <f>Copper!H36</f>
        <v>87.332999999999998</v>
      </c>
      <c r="Q34" s="246" t="str">
        <f>Metecno!H45</f>
        <v>5,5</v>
      </c>
      <c r="R34" s="253">
        <f>Kluber!H36</f>
        <v>86.885999999999996</v>
      </c>
      <c r="S34" s="253">
        <f>Norgren!H36</f>
        <v>87.352999999999994</v>
      </c>
      <c r="T34" s="246">
        <f>Plenco!H45</f>
        <v>5.5</v>
      </c>
      <c r="U34" s="253">
        <f>Samsung!H36</f>
        <v>87.498000000000005</v>
      </c>
      <c r="V34" s="253">
        <f>Comex!H36</f>
        <v>87.284999999999997</v>
      </c>
      <c r="W34" s="253">
        <f>Euro!H36</f>
        <v>87.197999999999993</v>
      </c>
      <c r="X34" s="253">
        <f>Messier!H36</f>
        <v>87.450999999999993</v>
      </c>
      <c r="Y34" s="253">
        <f>Bravo!H36</f>
        <v>87.643000000000001</v>
      </c>
      <c r="Z34" s="253">
        <f>Rohm!H36</f>
        <v>87.117999999999995</v>
      </c>
      <c r="AA34" s="253">
        <f>Elicamex!H36</f>
        <v>87.387</v>
      </c>
      <c r="AB34" s="253">
        <f>Mpi!H36</f>
        <v>0</v>
      </c>
      <c r="AC34" s="253">
        <f>Crown!H36</f>
        <v>87.507999999999996</v>
      </c>
      <c r="AD34" s="253">
        <f>Securency!H36</f>
        <v>87.096000000000004</v>
      </c>
      <c r="AE34" s="253">
        <f>Fracsa!H36</f>
        <v>87.230999999999995</v>
      </c>
      <c r="AF34" s="253">
        <f>'AER S'!H36</f>
        <v>98.957999999999998</v>
      </c>
      <c r="AG34" s="253">
        <f>'AERnn C'!H36</f>
        <v>87.218000000000004</v>
      </c>
      <c r="AH34" s="253">
        <f>Jafra!H36</f>
        <v>87.168999999999997</v>
      </c>
      <c r="AI34" s="253">
        <f>DREnc!H36</f>
        <v>87.155000000000001</v>
      </c>
      <c r="AJ34" s="253">
        <f>Metokote!H36</f>
        <v>87.576999999999998</v>
      </c>
      <c r="AK34" s="253">
        <f>'KH Méx'!H36</f>
        <v>87.57</v>
      </c>
      <c r="AL34" s="253">
        <f>Hitachi!H36</f>
        <v>87.463999999999999</v>
      </c>
      <c r="AM34" s="66">
        <f>Ultramanufacturing!H36</f>
        <v>87.454999999999998</v>
      </c>
      <c r="AN34" s="66"/>
      <c r="AO34" s="203"/>
    </row>
    <row r="35" spans="2:41" s="194" customFormat="1" ht="22.5" customHeight="1">
      <c r="B35" s="258" t="s">
        <v>192</v>
      </c>
      <c r="C35" s="190">
        <f>AVERAGE(C4:C34)</f>
        <v>822.5319819290271</v>
      </c>
      <c r="D35" s="247">
        <f>AVERAGE(D4:D34)</f>
        <v>5.5</v>
      </c>
      <c r="E35" s="190">
        <f t="shared" ref="E35:AO35" si="4">AVERAGE(E4:E34)</f>
        <v>78.76790322580645</v>
      </c>
      <c r="F35" s="190">
        <f t="shared" si="4"/>
        <v>42.469419354838699</v>
      </c>
      <c r="G35" s="190">
        <f t="shared" si="4"/>
        <v>84.423806451612904</v>
      </c>
      <c r="H35" s="190">
        <f t="shared" si="4"/>
        <v>80.760225806451615</v>
      </c>
      <c r="I35" s="190">
        <f t="shared" si="4"/>
        <v>89.437193548387114</v>
      </c>
      <c r="J35" s="190">
        <f t="shared" si="4"/>
        <v>89.536838709677411</v>
      </c>
      <c r="K35" s="190">
        <f t="shared" si="4"/>
        <v>14.252193548387098</v>
      </c>
      <c r="L35" s="190">
        <f t="shared" si="4"/>
        <v>78.664419354838714</v>
      </c>
      <c r="M35" s="190">
        <f t="shared" si="4"/>
        <v>78.678612903225783</v>
      </c>
      <c r="N35" s="190">
        <f t="shared" si="4"/>
        <v>79.345419354838711</v>
      </c>
      <c r="O35" s="190">
        <f t="shared" si="4"/>
        <v>74.107290322580624</v>
      </c>
      <c r="P35" s="190">
        <f t="shared" si="4"/>
        <v>78.68435483870968</v>
      </c>
      <c r="Q35" s="247">
        <f>AVERAGE(Q4:Q34)</f>
        <v>5.5</v>
      </c>
      <c r="R35" s="190">
        <f t="shared" si="4"/>
        <v>78.195516129032242</v>
      </c>
      <c r="S35" s="190">
        <f t="shared" si="4"/>
        <v>84.089516129032248</v>
      </c>
      <c r="T35" s="247">
        <f>AVERAGE(T4:T34)</f>
        <v>5.5</v>
      </c>
      <c r="U35" s="190">
        <f t="shared" si="4"/>
        <v>72.452064516129028</v>
      </c>
      <c r="V35" s="190">
        <f t="shared" si="4"/>
        <v>76.462741935483848</v>
      </c>
      <c r="W35" s="190">
        <f t="shared" si="4"/>
        <v>78.08648387096774</v>
      </c>
      <c r="X35" s="190">
        <f t="shared" si="4"/>
        <v>78.674161290322573</v>
      </c>
      <c r="Y35" s="190">
        <f t="shared" si="4"/>
        <v>78.766677419354835</v>
      </c>
      <c r="Z35" s="190">
        <f t="shared" si="4"/>
        <v>78.180129032258051</v>
      </c>
      <c r="AA35" s="190">
        <f t="shared" si="4"/>
        <v>78.349225806451599</v>
      </c>
      <c r="AB35" s="190">
        <f t="shared" si="4"/>
        <v>0</v>
      </c>
      <c r="AC35" s="190">
        <f t="shared" si="4"/>
        <v>78.741741935483859</v>
      </c>
      <c r="AD35" s="190">
        <f t="shared" si="4"/>
        <v>77.996516129032273</v>
      </c>
      <c r="AE35" s="190">
        <f t="shared" si="4"/>
        <v>78.416645161290333</v>
      </c>
      <c r="AF35" s="190">
        <f t="shared" si="4"/>
        <v>89.715774193548398</v>
      </c>
      <c r="AG35" s="190">
        <f t="shared" si="4"/>
        <v>78.168032258064514</v>
      </c>
      <c r="AH35" s="190">
        <f t="shared" si="4"/>
        <v>78.088000000000022</v>
      </c>
      <c r="AI35" s="190">
        <f t="shared" si="4"/>
        <v>78.083322580645159</v>
      </c>
      <c r="AJ35" s="190">
        <f t="shared" si="4"/>
        <v>78.478548387096779</v>
      </c>
      <c r="AK35" s="190">
        <f t="shared" si="4"/>
        <v>78.48109677419356</v>
      </c>
      <c r="AL35" s="190">
        <f t="shared" si="4"/>
        <v>78.349935483870965</v>
      </c>
      <c r="AM35" s="190">
        <f t="shared" si="4"/>
        <v>78.3743870967742</v>
      </c>
      <c r="AN35" s="190" t="e">
        <f t="shared" si="4"/>
        <v>#DIV/0!</v>
      </c>
      <c r="AO35" s="190" t="e">
        <f t="shared" si="4"/>
        <v>#DIV/0!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B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812601</v>
      </c>
      <c r="T6" s="22">
        <v>31</v>
      </c>
      <c r="U6" s="23">
        <f>D6-D7</f>
        <v>2891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809710</v>
      </c>
      <c r="T7" s="22">
        <v>30</v>
      </c>
      <c r="U7" s="23">
        <f>D7-D8</f>
        <v>3853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805857</v>
      </c>
      <c r="E8" s="232">
        <v>697825</v>
      </c>
      <c r="F8" s="232">
        <v>6.7039939999999998</v>
      </c>
      <c r="G8" s="232">
        <v>0</v>
      </c>
      <c r="H8" s="232">
        <v>82.361000000000004</v>
      </c>
      <c r="I8" s="232">
        <v>21.3</v>
      </c>
      <c r="J8" s="232">
        <v>154.6</v>
      </c>
      <c r="K8" s="232">
        <v>259</v>
      </c>
      <c r="L8" s="232">
        <v>1.0121</v>
      </c>
      <c r="M8" s="232">
        <v>79.376999999999995</v>
      </c>
      <c r="N8" s="232">
        <v>84.724000000000004</v>
      </c>
      <c r="O8" s="232">
        <v>82.414000000000001</v>
      </c>
      <c r="P8" s="232">
        <v>17.5</v>
      </c>
      <c r="Q8" s="232">
        <v>26.7</v>
      </c>
      <c r="R8" s="232">
        <v>20.2</v>
      </c>
      <c r="S8" s="232">
        <v>5.16</v>
      </c>
      <c r="T8" s="16">
        <v>29</v>
      </c>
      <c r="U8" s="23">
        <f>D8-D9</f>
        <v>3709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802148</v>
      </c>
      <c r="E9" s="232">
        <v>697269</v>
      </c>
      <c r="F9" s="232">
        <v>6.527914</v>
      </c>
      <c r="G9" s="232">
        <v>0</v>
      </c>
      <c r="H9" s="232">
        <v>81.754000000000005</v>
      </c>
      <c r="I9" s="232">
        <v>21.4</v>
      </c>
      <c r="J9" s="232">
        <v>157.30000000000001</v>
      </c>
      <c r="K9" s="232">
        <v>257.89999999999998</v>
      </c>
      <c r="L9" s="232">
        <v>1.0116000000000001</v>
      </c>
      <c r="M9" s="232">
        <v>78.629000000000005</v>
      </c>
      <c r="N9" s="232">
        <v>83.968999999999994</v>
      </c>
      <c r="O9" s="232">
        <v>80.296000000000006</v>
      </c>
      <c r="P9" s="232">
        <v>18.100000000000001</v>
      </c>
      <c r="Q9" s="232">
        <v>27.1</v>
      </c>
      <c r="R9" s="232">
        <v>21.2</v>
      </c>
      <c r="S9" s="232">
        <v>5.16</v>
      </c>
      <c r="T9" s="22">
        <v>28</v>
      </c>
      <c r="U9" s="23">
        <f t="shared" ref="U9:U36" si="1">D9-D10</f>
        <v>3775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798373</v>
      </c>
      <c r="E10" s="232">
        <v>696699</v>
      </c>
      <c r="F10" s="232">
        <v>6.5105490000000001</v>
      </c>
      <c r="G10" s="232">
        <v>0</v>
      </c>
      <c r="H10" s="232">
        <v>80.284000000000006</v>
      </c>
      <c r="I10" s="232">
        <v>21.5</v>
      </c>
      <c r="J10" s="232">
        <v>166.7</v>
      </c>
      <c r="K10" s="232">
        <v>257.3</v>
      </c>
      <c r="L10" s="232">
        <v>1.0116000000000001</v>
      </c>
      <c r="M10" s="232">
        <v>78.126999999999995</v>
      </c>
      <c r="N10" s="232">
        <v>83.513999999999996</v>
      </c>
      <c r="O10" s="232">
        <v>79.948999999999998</v>
      </c>
      <c r="P10" s="232">
        <v>18.3</v>
      </c>
      <c r="Q10" s="232">
        <v>27.1</v>
      </c>
      <c r="R10" s="232">
        <v>20.9</v>
      </c>
      <c r="S10" s="232">
        <v>5.16</v>
      </c>
      <c r="T10" s="16">
        <v>27</v>
      </c>
      <c r="U10" s="23">
        <f t="shared" si="1"/>
        <v>3999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794374</v>
      </c>
      <c r="E11" s="232">
        <v>696086</v>
      </c>
      <c r="F11" s="232">
        <v>6.464874</v>
      </c>
      <c r="G11" s="232">
        <v>0</v>
      </c>
      <c r="H11" s="232">
        <v>82.129000000000005</v>
      </c>
      <c r="I11" s="232">
        <v>20.399999999999999</v>
      </c>
      <c r="J11" s="232">
        <v>155.19999999999999</v>
      </c>
      <c r="K11" s="232">
        <v>252</v>
      </c>
      <c r="L11" s="232">
        <v>1.0115000000000001</v>
      </c>
      <c r="M11" s="232">
        <v>79.08</v>
      </c>
      <c r="N11" s="232">
        <v>84.64</v>
      </c>
      <c r="O11" s="232">
        <v>79.320999999999998</v>
      </c>
      <c r="P11" s="232">
        <v>18.100000000000001</v>
      </c>
      <c r="Q11" s="232">
        <v>25</v>
      </c>
      <c r="R11" s="232">
        <v>20.9</v>
      </c>
      <c r="S11" s="232">
        <v>5.16</v>
      </c>
      <c r="T11" s="16">
        <v>26</v>
      </c>
      <c r="U11" s="23">
        <f t="shared" si="1"/>
        <v>3722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790652</v>
      </c>
      <c r="E12" s="232">
        <v>695528</v>
      </c>
      <c r="F12" s="232">
        <v>6.5953660000000003</v>
      </c>
      <c r="G12" s="232">
        <v>0</v>
      </c>
      <c r="H12" s="232">
        <v>85.850999999999999</v>
      </c>
      <c r="I12" s="232">
        <v>20.6</v>
      </c>
      <c r="J12" s="232">
        <v>78.900000000000006</v>
      </c>
      <c r="K12" s="232">
        <v>234.7</v>
      </c>
      <c r="L12" s="232">
        <v>1.0118</v>
      </c>
      <c r="M12" s="232">
        <v>80.945999999999998</v>
      </c>
      <c r="N12" s="232">
        <v>88.117999999999995</v>
      </c>
      <c r="O12" s="232">
        <v>81.099999999999994</v>
      </c>
      <c r="P12" s="232">
        <v>17.899999999999999</v>
      </c>
      <c r="Q12" s="232">
        <v>25</v>
      </c>
      <c r="R12" s="232">
        <v>20.8</v>
      </c>
      <c r="S12" s="232">
        <v>5.16</v>
      </c>
      <c r="T12" s="16">
        <v>25</v>
      </c>
      <c r="U12" s="23">
        <f t="shared" si="1"/>
        <v>1891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788761</v>
      </c>
      <c r="E13" s="232">
        <v>695255</v>
      </c>
      <c r="F13" s="232">
        <v>7.0317319999999999</v>
      </c>
      <c r="G13" s="232">
        <v>0</v>
      </c>
      <c r="H13" s="232">
        <v>85.552000000000007</v>
      </c>
      <c r="I13" s="232">
        <v>20.3</v>
      </c>
      <c r="J13" s="232">
        <v>89.5</v>
      </c>
      <c r="K13" s="232">
        <v>248.7</v>
      </c>
      <c r="L13" s="232">
        <v>1.0130999999999999</v>
      </c>
      <c r="M13" s="232">
        <v>82.95</v>
      </c>
      <c r="N13" s="232">
        <v>87.497</v>
      </c>
      <c r="O13" s="232">
        <v>86.141000000000005</v>
      </c>
      <c r="P13" s="232">
        <v>15.9</v>
      </c>
      <c r="Q13" s="232">
        <v>27.1</v>
      </c>
      <c r="R13" s="232">
        <v>17.899999999999999</v>
      </c>
      <c r="S13" s="232">
        <v>5.16</v>
      </c>
      <c r="T13" s="16">
        <v>24</v>
      </c>
      <c r="U13" s="23">
        <f t="shared" si="1"/>
        <v>2144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786617</v>
      </c>
      <c r="E14" s="232">
        <v>694942</v>
      </c>
      <c r="F14" s="232">
        <v>6.8370230000000003</v>
      </c>
      <c r="G14" s="232">
        <v>0</v>
      </c>
      <c r="H14" s="232">
        <v>83.998999999999995</v>
      </c>
      <c r="I14" s="232">
        <v>21.2</v>
      </c>
      <c r="J14" s="232">
        <v>144.80000000000001</v>
      </c>
      <c r="K14" s="232">
        <v>255</v>
      </c>
      <c r="L14" s="232">
        <v>1.0125</v>
      </c>
      <c r="M14" s="232">
        <v>80.974000000000004</v>
      </c>
      <c r="N14" s="232">
        <v>87.335999999999999</v>
      </c>
      <c r="O14" s="232">
        <v>83.977000000000004</v>
      </c>
      <c r="P14" s="232">
        <v>18.3</v>
      </c>
      <c r="Q14" s="232">
        <v>27</v>
      </c>
      <c r="R14" s="232">
        <v>19.399999999999999</v>
      </c>
      <c r="S14" s="232">
        <v>5.16</v>
      </c>
      <c r="T14" s="16">
        <v>23</v>
      </c>
      <c r="U14" s="23">
        <f t="shared" si="1"/>
        <v>3472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783145</v>
      </c>
      <c r="E15" s="232">
        <v>694432</v>
      </c>
      <c r="F15" s="232">
        <v>6.8499930000000004</v>
      </c>
      <c r="G15" s="232">
        <v>0</v>
      </c>
      <c r="H15" s="232">
        <v>82.415999999999997</v>
      </c>
      <c r="I15" s="232">
        <v>20.9</v>
      </c>
      <c r="J15" s="232">
        <v>163.80000000000001</v>
      </c>
      <c r="K15" s="232">
        <v>268.60000000000002</v>
      </c>
      <c r="L15" s="232">
        <v>1.0123</v>
      </c>
      <c r="M15" s="232">
        <v>78.956000000000003</v>
      </c>
      <c r="N15" s="232">
        <v>84.837999999999994</v>
      </c>
      <c r="O15" s="232">
        <v>84.616</v>
      </c>
      <c r="P15" s="232">
        <v>19</v>
      </c>
      <c r="Q15" s="232">
        <v>23.8</v>
      </c>
      <c r="R15" s="232">
        <v>20.7</v>
      </c>
      <c r="S15" s="232">
        <v>5.16</v>
      </c>
      <c r="T15" s="16">
        <v>22</v>
      </c>
      <c r="U15" s="23">
        <f t="shared" si="1"/>
        <v>3931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779214</v>
      </c>
      <c r="E16" s="232">
        <v>693844</v>
      </c>
      <c r="F16" s="232">
        <v>6.5205450000000003</v>
      </c>
      <c r="G16" s="232">
        <v>0</v>
      </c>
      <c r="H16" s="232">
        <v>82.350999999999999</v>
      </c>
      <c r="I16" s="232">
        <v>21</v>
      </c>
      <c r="J16" s="232">
        <v>153.69999999999999</v>
      </c>
      <c r="K16" s="232">
        <v>250.5</v>
      </c>
      <c r="L16" s="232">
        <v>1.0116000000000001</v>
      </c>
      <c r="M16" s="232">
        <v>78.120999999999995</v>
      </c>
      <c r="N16" s="232">
        <v>84.786000000000001</v>
      </c>
      <c r="O16" s="232">
        <v>80.081000000000003</v>
      </c>
      <c r="P16" s="232">
        <v>18.600000000000001</v>
      </c>
      <c r="Q16" s="232">
        <v>24.9</v>
      </c>
      <c r="R16" s="232">
        <v>20.9</v>
      </c>
      <c r="S16" s="232">
        <v>5.16</v>
      </c>
      <c r="T16" s="22">
        <v>21</v>
      </c>
      <c r="U16" s="23">
        <f t="shared" si="1"/>
        <v>3689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775525</v>
      </c>
      <c r="E17" s="232">
        <v>693292</v>
      </c>
      <c r="F17" s="232">
        <v>6.4676989999999996</v>
      </c>
      <c r="G17" s="232">
        <v>0</v>
      </c>
      <c r="H17" s="232">
        <v>82.754999999999995</v>
      </c>
      <c r="I17" s="232">
        <v>21.3</v>
      </c>
      <c r="J17" s="232">
        <v>149.19999999999999</v>
      </c>
      <c r="K17" s="232">
        <v>259</v>
      </c>
      <c r="L17" s="232">
        <v>1.0115000000000001</v>
      </c>
      <c r="M17" s="232">
        <v>79.272000000000006</v>
      </c>
      <c r="N17" s="232">
        <v>85.302999999999997</v>
      </c>
      <c r="O17" s="232">
        <v>79.317999999999998</v>
      </c>
      <c r="P17" s="232">
        <v>18.7</v>
      </c>
      <c r="Q17" s="232">
        <v>26.1</v>
      </c>
      <c r="R17" s="232">
        <v>20.8</v>
      </c>
      <c r="S17" s="232">
        <v>5.16</v>
      </c>
      <c r="T17" s="16">
        <v>20</v>
      </c>
      <c r="U17" s="23">
        <f t="shared" si="1"/>
        <v>3578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771947</v>
      </c>
      <c r="E18" s="232">
        <v>692757</v>
      </c>
      <c r="F18" s="232">
        <v>6.8170270000000004</v>
      </c>
      <c r="G18" s="232">
        <v>0</v>
      </c>
      <c r="H18" s="232">
        <v>82.421000000000006</v>
      </c>
      <c r="I18" s="232">
        <v>21</v>
      </c>
      <c r="J18" s="232">
        <v>145.9</v>
      </c>
      <c r="K18" s="232">
        <v>243.7</v>
      </c>
      <c r="L18" s="232">
        <v>1.0122</v>
      </c>
      <c r="M18" s="232">
        <v>79.004999999999995</v>
      </c>
      <c r="N18" s="232">
        <v>86.700999999999993</v>
      </c>
      <c r="O18" s="232">
        <v>84.188000000000002</v>
      </c>
      <c r="P18" s="232">
        <v>18.2</v>
      </c>
      <c r="Q18" s="232">
        <v>25.8</v>
      </c>
      <c r="R18" s="232">
        <v>20.8</v>
      </c>
      <c r="S18" s="232">
        <v>5.16</v>
      </c>
      <c r="T18" s="16">
        <v>19</v>
      </c>
      <c r="U18" s="23">
        <f t="shared" si="1"/>
        <v>3499</v>
      </c>
      <c r="V18" s="16"/>
      <c r="W18" s="86"/>
      <c r="X18" s="86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768448</v>
      </c>
      <c r="E19" s="232">
        <v>692234</v>
      </c>
      <c r="F19" s="232">
        <v>6.6405440000000002</v>
      </c>
      <c r="G19" s="232">
        <v>0</v>
      </c>
      <c r="H19" s="232">
        <v>85.813999999999993</v>
      </c>
      <c r="I19" s="232">
        <v>20.6</v>
      </c>
      <c r="J19" s="232">
        <v>71.3</v>
      </c>
      <c r="K19" s="232">
        <v>188.3</v>
      </c>
      <c r="L19" s="232">
        <v>1.0121</v>
      </c>
      <c r="M19" s="232">
        <v>79.203999999999994</v>
      </c>
      <c r="N19" s="232">
        <v>87.415000000000006</v>
      </c>
      <c r="O19" s="232">
        <v>81.290000000000006</v>
      </c>
      <c r="P19" s="232">
        <v>16.899999999999999</v>
      </c>
      <c r="Q19" s="232">
        <v>26.9</v>
      </c>
      <c r="R19" s="232">
        <v>19.5</v>
      </c>
      <c r="S19" s="232">
        <v>5.16</v>
      </c>
      <c r="T19" s="16">
        <v>18</v>
      </c>
      <c r="U19" s="23">
        <f t="shared" si="1"/>
        <v>1707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766741</v>
      </c>
      <c r="E20" s="232">
        <v>691988</v>
      </c>
      <c r="F20" s="232">
        <v>7.0309600000000003</v>
      </c>
      <c r="G20" s="232">
        <v>0</v>
      </c>
      <c r="H20" s="232">
        <v>86.524000000000001</v>
      </c>
      <c r="I20" s="232">
        <v>20.6</v>
      </c>
      <c r="J20" s="232">
        <v>84</v>
      </c>
      <c r="K20" s="232">
        <v>225.7</v>
      </c>
      <c r="L20" s="232">
        <v>1.0128999999999999</v>
      </c>
      <c r="M20" s="232">
        <v>83.718999999999994</v>
      </c>
      <c r="N20" s="232">
        <v>89.256</v>
      </c>
      <c r="O20" s="232">
        <v>86.709000000000003</v>
      </c>
      <c r="P20" s="232">
        <v>16.5</v>
      </c>
      <c r="Q20" s="232">
        <v>25.7</v>
      </c>
      <c r="R20" s="232">
        <v>19.600000000000001</v>
      </c>
      <c r="S20" s="232">
        <v>5.17</v>
      </c>
      <c r="T20" s="16">
        <v>17</v>
      </c>
      <c r="U20" s="23">
        <f t="shared" si="1"/>
        <v>2009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764732</v>
      </c>
      <c r="E21" s="232">
        <v>691697</v>
      </c>
      <c r="F21" s="232">
        <v>6.8665859999999999</v>
      </c>
      <c r="G21" s="232">
        <v>0</v>
      </c>
      <c r="H21" s="232">
        <v>83.933000000000007</v>
      </c>
      <c r="I21" s="232">
        <v>21.1</v>
      </c>
      <c r="J21" s="232">
        <v>154.69999999999999</v>
      </c>
      <c r="K21" s="232">
        <v>239.9</v>
      </c>
      <c r="L21" s="232">
        <v>1.0125</v>
      </c>
      <c r="M21" s="232">
        <v>81.44</v>
      </c>
      <c r="N21" s="232">
        <v>86.132000000000005</v>
      </c>
      <c r="O21" s="232">
        <v>84.549000000000007</v>
      </c>
      <c r="P21" s="232">
        <v>18.600000000000001</v>
      </c>
      <c r="Q21" s="232">
        <v>25.8</v>
      </c>
      <c r="R21" s="232">
        <v>19.899999999999999</v>
      </c>
      <c r="S21" s="232">
        <v>5.17</v>
      </c>
      <c r="T21" s="16">
        <v>16</v>
      </c>
      <c r="U21" s="23">
        <f t="shared" si="1"/>
        <v>3710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761022</v>
      </c>
      <c r="E22" s="232">
        <v>691151</v>
      </c>
      <c r="F22" s="232">
        <v>6.8517900000000003</v>
      </c>
      <c r="G22" s="232">
        <v>0</v>
      </c>
      <c r="H22" s="232">
        <v>83.069000000000003</v>
      </c>
      <c r="I22" s="232">
        <v>20.9</v>
      </c>
      <c r="J22" s="232">
        <v>162.30000000000001</v>
      </c>
      <c r="K22" s="232">
        <v>263.8</v>
      </c>
      <c r="L22" s="232">
        <v>1.0124</v>
      </c>
      <c r="M22" s="232">
        <v>79.753</v>
      </c>
      <c r="N22" s="232">
        <v>85.721999999999994</v>
      </c>
      <c r="O22" s="232">
        <v>84.433000000000007</v>
      </c>
      <c r="P22" s="232">
        <v>18.100000000000001</v>
      </c>
      <c r="Q22" s="232">
        <v>25.8</v>
      </c>
      <c r="R22" s="232">
        <v>20.100000000000001</v>
      </c>
      <c r="S22" s="232">
        <v>5.16</v>
      </c>
      <c r="T22" s="16">
        <v>15</v>
      </c>
      <c r="U22" s="23">
        <f t="shared" si="1"/>
        <v>3896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757126</v>
      </c>
      <c r="E23" s="232">
        <v>690572</v>
      </c>
      <c r="F23" s="232">
        <v>6.572349</v>
      </c>
      <c r="G23" s="232">
        <v>0</v>
      </c>
      <c r="H23" s="232">
        <v>81.983000000000004</v>
      </c>
      <c r="I23" s="232">
        <v>20.100000000000001</v>
      </c>
      <c r="J23" s="232">
        <v>158.30000000000001</v>
      </c>
      <c r="K23" s="232">
        <v>241.1</v>
      </c>
      <c r="L23" s="232">
        <v>1.0118</v>
      </c>
      <c r="M23" s="232">
        <v>79.242000000000004</v>
      </c>
      <c r="N23" s="232">
        <v>84.924000000000007</v>
      </c>
      <c r="O23" s="232">
        <v>80.61</v>
      </c>
      <c r="P23" s="232">
        <v>18</v>
      </c>
      <c r="Q23" s="232">
        <v>25.4</v>
      </c>
      <c r="R23" s="232">
        <v>20.3</v>
      </c>
      <c r="S23" s="232">
        <v>5.16</v>
      </c>
      <c r="T23" s="22">
        <v>14</v>
      </c>
      <c r="U23" s="23">
        <f t="shared" si="1"/>
        <v>3795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753331</v>
      </c>
      <c r="E24" s="232">
        <v>690003</v>
      </c>
      <c r="F24" s="232">
        <v>6.5601940000000001</v>
      </c>
      <c r="G24" s="232">
        <v>0</v>
      </c>
      <c r="H24" s="232">
        <v>82.554000000000002</v>
      </c>
      <c r="I24" s="232">
        <v>20.100000000000001</v>
      </c>
      <c r="J24" s="232">
        <v>159.4</v>
      </c>
      <c r="K24" s="232">
        <v>254.6</v>
      </c>
      <c r="L24" s="232">
        <v>1.012</v>
      </c>
      <c r="M24" s="232">
        <v>79.239999999999995</v>
      </c>
      <c r="N24" s="232">
        <v>84.966999999999999</v>
      </c>
      <c r="O24" s="232">
        <v>80.007999999999996</v>
      </c>
      <c r="P24" s="232">
        <v>18.3</v>
      </c>
      <c r="Q24" s="232">
        <v>23.3</v>
      </c>
      <c r="R24" s="232">
        <v>19</v>
      </c>
      <c r="S24" s="232">
        <v>5.16</v>
      </c>
      <c r="T24" s="16">
        <v>13</v>
      </c>
      <c r="U24" s="23">
        <f t="shared" si="1"/>
        <v>3825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749506</v>
      </c>
      <c r="E25" s="232">
        <v>689433</v>
      </c>
      <c r="F25" s="232">
        <v>6.7827529999999996</v>
      </c>
      <c r="G25" s="232">
        <v>0</v>
      </c>
      <c r="H25" s="232">
        <v>83.938000000000002</v>
      </c>
      <c r="I25" s="232">
        <v>20.8</v>
      </c>
      <c r="J25" s="232">
        <v>152</v>
      </c>
      <c r="K25" s="232">
        <v>259.39999999999998</v>
      </c>
      <c r="L25" s="232">
        <v>1.0122</v>
      </c>
      <c r="M25" s="232">
        <v>79.873000000000005</v>
      </c>
      <c r="N25" s="232">
        <v>87.093000000000004</v>
      </c>
      <c r="O25" s="232">
        <v>83.558000000000007</v>
      </c>
      <c r="P25" s="232">
        <v>17.899999999999999</v>
      </c>
      <c r="Q25" s="232">
        <v>25.6</v>
      </c>
      <c r="R25" s="232">
        <v>20.399999999999999</v>
      </c>
      <c r="S25" s="232">
        <v>5.16</v>
      </c>
      <c r="T25" s="16">
        <v>12</v>
      </c>
      <c r="U25" s="23">
        <f t="shared" si="1"/>
        <v>3647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745859</v>
      </c>
      <c r="E26" s="232">
        <v>688897</v>
      </c>
      <c r="F26" s="232">
        <v>6.5083019999999996</v>
      </c>
      <c r="G26" s="232">
        <v>0</v>
      </c>
      <c r="H26" s="232">
        <v>86.099000000000004</v>
      </c>
      <c r="I26" s="232">
        <v>21</v>
      </c>
      <c r="J26" s="232">
        <v>133.19999999999999</v>
      </c>
      <c r="K26" s="232">
        <v>223</v>
      </c>
      <c r="L26" s="232">
        <v>1.0116000000000001</v>
      </c>
      <c r="M26" s="232">
        <v>79.605000000000004</v>
      </c>
      <c r="N26" s="232">
        <v>87.903999999999996</v>
      </c>
      <c r="O26" s="232">
        <v>79.853999999999999</v>
      </c>
      <c r="P26" s="232">
        <v>17.8</v>
      </c>
      <c r="Q26" s="232">
        <v>26.6</v>
      </c>
      <c r="R26" s="232">
        <v>20.7</v>
      </c>
      <c r="S26" s="232">
        <v>5.16</v>
      </c>
      <c r="T26" s="16">
        <v>11</v>
      </c>
      <c r="U26" s="23">
        <f t="shared" si="1"/>
        <v>3194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742665</v>
      </c>
      <c r="E27" s="232">
        <v>688437</v>
      </c>
      <c r="F27" s="232">
        <v>7.0354979999999996</v>
      </c>
      <c r="G27" s="232">
        <v>0</v>
      </c>
      <c r="H27" s="232">
        <v>86.091999999999999</v>
      </c>
      <c r="I27" s="232">
        <v>20.5</v>
      </c>
      <c r="J27" s="232">
        <v>140.1</v>
      </c>
      <c r="K27" s="232">
        <v>249.1</v>
      </c>
      <c r="L27" s="232">
        <v>1.0126999999999999</v>
      </c>
      <c r="M27" s="232">
        <v>83.046999999999997</v>
      </c>
      <c r="N27" s="232">
        <v>89.028000000000006</v>
      </c>
      <c r="O27" s="232">
        <v>87.114999999999995</v>
      </c>
      <c r="P27" s="232">
        <v>17.8</v>
      </c>
      <c r="Q27" s="232">
        <v>25</v>
      </c>
      <c r="R27" s="232">
        <v>20.5</v>
      </c>
      <c r="S27" s="232">
        <v>5.16</v>
      </c>
      <c r="T27" s="16">
        <v>10</v>
      </c>
      <c r="U27" s="23">
        <f t="shared" si="1"/>
        <v>3360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739305</v>
      </c>
      <c r="E28" s="232">
        <v>687954</v>
      </c>
      <c r="F28" s="232">
        <v>6.9825280000000003</v>
      </c>
      <c r="G28" s="232">
        <v>0</v>
      </c>
      <c r="H28" s="232">
        <v>83.897999999999996</v>
      </c>
      <c r="I28" s="232">
        <v>20.2</v>
      </c>
      <c r="J28" s="232">
        <v>92.7</v>
      </c>
      <c r="K28" s="232">
        <v>210.1</v>
      </c>
      <c r="L28" s="232">
        <v>1.0127999999999999</v>
      </c>
      <c r="M28" s="232">
        <v>77.837999999999994</v>
      </c>
      <c r="N28" s="232">
        <v>86.784000000000006</v>
      </c>
      <c r="O28" s="232">
        <v>86.025000000000006</v>
      </c>
      <c r="P28" s="232">
        <v>17.399999999999999</v>
      </c>
      <c r="Q28" s="232">
        <v>26.2</v>
      </c>
      <c r="R28" s="232">
        <v>19.5</v>
      </c>
      <c r="S28" s="232">
        <v>5.16</v>
      </c>
      <c r="T28" s="16">
        <v>9</v>
      </c>
      <c r="U28" s="23">
        <f t="shared" si="1"/>
        <v>2222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737083</v>
      </c>
      <c r="E29" s="232">
        <v>687629</v>
      </c>
      <c r="F29" s="232">
        <v>6.4445589999999999</v>
      </c>
      <c r="G29" s="232">
        <v>0</v>
      </c>
      <c r="H29" s="232">
        <v>80.647000000000006</v>
      </c>
      <c r="I29" s="232">
        <v>19.3</v>
      </c>
      <c r="J29" s="232">
        <v>80.400000000000006</v>
      </c>
      <c r="K29" s="232">
        <v>180.9</v>
      </c>
      <c r="L29" s="232">
        <v>1.0115000000000001</v>
      </c>
      <c r="M29" s="232">
        <v>78.284999999999997</v>
      </c>
      <c r="N29" s="232">
        <v>84.296000000000006</v>
      </c>
      <c r="O29" s="232">
        <v>78.843000000000004</v>
      </c>
      <c r="P29" s="232">
        <v>15.4</v>
      </c>
      <c r="Q29" s="232">
        <v>23.9</v>
      </c>
      <c r="R29" s="232">
        <v>20.3</v>
      </c>
      <c r="S29" s="232">
        <v>5.16</v>
      </c>
      <c r="T29" s="16">
        <v>8</v>
      </c>
      <c r="U29" s="23">
        <f t="shared" si="1"/>
        <v>1925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735158</v>
      </c>
      <c r="E30">
        <v>687337</v>
      </c>
      <c r="F30">
        <v>6.4841240000000004</v>
      </c>
      <c r="G30">
        <v>0</v>
      </c>
      <c r="H30">
        <v>80.462999999999994</v>
      </c>
      <c r="I30">
        <v>20.399999999999999</v>
      </c>
      <c r="J30">
        <v>62</v>
      </c>
      <c r="K30">
        <v>154.4</v>
      </c>
      <c r="L30">
        <v>1.0118</v>
      </c>
      <c r="M30">
        <v>77.453000000000003</v>
      </c>
      <c r="N30">
        <v>83.902000000000001</v>
      </c>
      <c r="O30">
        <v>78.887</v>
      </c>
      <c r="P30">
        <v>16.7</v>
      </c>
      <c r="Q30">
        <v>27.3</v>
      </c>
      <c r="R30">
        <v>18.7</v>
      </c>
      <c r="S30">
        <v>5.13</v>
      </c>
      <c r="T30" s="22">
        <v>7</v>
      </c>
      <c r="U30" s="23">
        <f t="shared" si="1"/>
        <v>1482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733676</v>
      </c>
      <c r="E31">
        <v>687111</v>
      </c>
      <c r="F31">
        <v>6.49655</v>
      </c>
      <c r="G31">
        <v>0</v>
      </c>
      <c r="H31">
        <v>80.397999999999996</v>
      </c>
      <c r="I31">
        <v>19.7</v>
      </c>
      <c r="J31">
        <v>45.5</v>
      </c>
      <c r="K31">
        <v>123</v>
      </c>
      <c r="L31">
        <v>1.0119</v>
      </c>
      <c r="M31">
        <v>77.536000000000001</v>
      </c>
      <c r="N31">
        <v>83.236999999999995</v>
      </c>
      <c r="O31">
        <v>78.905000000000001</v>
      </c>
      <c r="P31">
        <v>15.4</v>
      </c>
      <c r="Q31">
        <v>24.5</v>
      </c>
      <c r="R31">
        <v>18.3</v>
      </c>
      <c r="S31">
        <v>5.12</v>
      </c>
      <c r="T31" s="16">
        <v>6</v>
      </c>
      <c r="U31" s="23">
        <f t="shared" si="1"/>
        <v>1082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732594</v>
      </c>
      <c r="E32">
        <v>686946</v>
      </c>
      <c r="F32">
        <v>6.5169930000000003</v>
      </c>
      <c r="G32">
        <v>0</v>
      </c>
      <c r="H32">
        <v>80.701999999999998</v>
      </c>
      <c r="I32">
        <v>18.399999999999999</v>
      </c>
      <c r="J32">
        <v>39.5</v>
      </c>
      <c r="K32">
        <v>105.9</v>
      </c>
      <c r="L32">
        <v>1.0119</v>
      </c>
      <c r="M32">
        <v>78.338999999999999</v>
      </c>
      <c r="N32">
        <v>83.978999999999999</v>
      </c>
      <c r="O32">
        <v>79.221000000000004</v>
      </c>
      <c r="P32">
        <v>14.5</v>
      </c>
      <c r="Q32">
        <v>23.6</v>
      </c>
      <c r="R32">
        <v>18.399999999999999</v>
      </c>
      <c r="S32">
        <v>5.12</v>
      </c>
      <c r="T32" s="16">
        <v>5</v>
      </c>
      <c r="U32" s="23">
        <f t="shared" si="1"/>
        <v>936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731658</v>
      </c>
      <c r="E33">
        <v>686805</v>
      </c>
      <c r="F33">
        <v>6.5206410000000004</v>
      </c>
      <c r="G33">
        <v>0</v>
      </c>
      <c r="H33">
        <v>84.563000000000002</v>
      </c>
      <c r="I33">
        <v>19.3</v>
      </c>
      <c r="J33">
        <v>34.200000000000003</v>
      </c>
      <c r="K33">
        <v>104</v>
      </c>
      <c r="L33">
        <v>1.0119</v>
      </c>
      <c r="M33">
        <v>78.644999999999996</v>
      </c>
      <c r="N33">
        <v>86.462000000000003</v>
      </c>
      <c r="O33">
        <v>79.475999999999999</v>
      </c>
      <c r="P33">
        <v>14.1</v>
      </c>
      <c r="Q33">
        <v>25.7</v>
      </c>
      <c r="R33">
        <v>19</v>
      </c>
      <c r="S33">
        <v>5.12</v>
      </c>
      <c r="T33" s="16">
        <v>4</v>
      </c>
      <c r="U33" s="23">
        <f t="shared" si="1"/>
        <v>801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730857</v>
      </c>
      <c r="E34">
        <v>686688</v>
      </c>
      <c r="F34">
        <v>6.9542609999999998</v>
      </c>
      <c r="G34">
        <v>0</v>
      </c>
      <c r="H34">
        <v>85.025000000000006</v>
      </c>
      <c r="I34">
        <v>19.8</v>
      </c>
      <c r="J34">
        <v>34.6</v>
      </c>
      <c r="K34">
        <v>103.3</v>
      </c>
      <c r="L34">
        <v>1.0127999999999999</v>
      </c>
      <c r="M34">
        <v>83.02</v>
      </c>
      <c r="N34">
        <v>87.415000000000006</v>
      </c>
      <c r="O34">
        <v>85.513999999999996</v>
      </c>
      <c r="P34">
        <v>15.9</v>
      </c>
      <c r="Q34">
        <v>24.7</v>
      </c>
      <c r="R34">
        <v>19.2</v>
      </c>
      <c r="S34">
        <v>5.14</v>
      </c>
      <c r="T34" s="16">
        <v>3</v>
      </c>
      <c r="U34" s="23">
        <f t="shared" si="1"/>
        <v>811</v>
      </c>
      <c r="V34" s="5"/>
      <c r="W34" s="94"/>
      <c r="X34" s="94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730046</v>
      </c>
      <c r="E35">
        <v>686570</v>
      </c>
      <c r="F35">
        <v>6.9359919999999997</v>
      </c>
      <c r="G35">
        <v>0</v>
      </c>
      <c r="H35">
        <v>85.908000000000001</v>
      </c>
      <c r="I35">
        <v>20.8</v>
      </c>
      <c r="J35">
        <v>41</v>
      </c>
      <c r="K35">
        <v>121.7</v>
      </c>
      <c r="L35">
        <v>1.0126999999999999</v>
      </c>
      <c r="M35">
        <v>83.977999999999994</v>
      </c>
      <c r="N35">
        <v>87.631</v>
      </c>
      <c r="O35">
        <v>85.412000000000006</v>
      </c>
      <c r="P35">
        <v>16</v>
      </c>
      <c r="Q35">
        <v>26.8</v>
      </c>
      <c r="R35">
        <v>19.600000000000001</v>
      </c>
      <c r="S35">
        <v>5.14</v>
      </c>
      <c r="T35" s="16">
        <v>2</v>
      </c>
      <c r="U35" s="23">
        <f t="shared" si="1"/>
        <v>969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729077</v>
      </c>
      <c r="E36">
        <v>686430</v>
      </c>
      <c r="F36">
        <v>6.9197389999999999</v>
      </c>
      <c r="G36">
        <v>0</v>
      </c>
      <c r="H36">
        <v>87.197999999999993</v>
      </c>
      <c r="I36">
        <v>21.4</v>
      </c>
      <c r="J36">
        <v>31.6</v>
      </c>
      <c r="K36">
        <v>102.8</v>
      </c>
      <c r="L36">
        <v>1.0125</v>
      </c>
      <c r="M36">
        <v>84.613</v>
      </c>
      <c r="N36">
        <v>88.064999999999998</v>
      </c>
      <c r="O36">
        <v>85.591999999999999</v>
      </c>
      <c r="P36">
        <v>16.100000000000001</v>
      </c>
      <c r="Q36">
        <v>28.5</v>
      </c>
      <c r="R36">
        <v>20.8</v>
      </c>
      <c r="S36">
        <v>5.15</v>
      </c>
      <c r="T36" s="16">
        <v>1</v>
      </c>
      <c r="U36" s="23">
        <f t="shared" si="1"/>
        <v>742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728335</v>
      </c>
      <c r="E37">
        <v>686324</v>
      </c>
      <c r="F37">
        <v>7.115977</v>
      </c>
      <c r="G37">
        <v>0</v>
      </c>
      <c r="H37">
        <v>87.745999999999995</v>
      </c>
      <c r="I37">
        <v>21.2</v>
      </c>
      <c r="J37">
        <v>30.3</v>
      </c>
      <c r="K37">
        <v>111</v>
      </c>
      <c r="L37">
        <v>1.0130999999999999</v>
      </c>
      <c r="M37">
        <v>85.971000000000004</v>
      </c>
      <c r="N37">
        <v>88.772999999999996</v>
      </c>
      <c r="O37">
        <v>87.69</v>
      </c>
      <c r="P37">
        <v>14.7</v>
      </c>
      <c r="Q37">
        <v>32.1</v>
      </c>
      <c r="R37">
        <v>19</v>
      </c>
      <c r="S37">
        <v>5.14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840046</v>
      </c>
      <c r="T6" s="22">
        <v>31</v>
      </c>
      <c r="U6" s="23">
        <f>D6-D7</f>
        <v>0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840046</v>
      </c>
      <c r="T7" s="22">
        <v>30</v>
      </c>
      <c r="U7" s="23">
        <f>D7-D8</f>
        <v>1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840045</v>
      </c>
      <c r="E8" s="232">
        <v>736711</v>
      </c>
      <c r="F8" s="232">
        <v>7.0242329999999997</v>
      </c>
      <c r="G8" s="232">
        <v>0</v>
      </c>
      <c r="H8" s="232">
        <v>82.825000000000003</v>
      </c>
      <c r="I8" s="232">
        <v>16.399999999999999</v>
      </c>
      <c r="J8" s="232">
        <v>204.1</v>
      </c>
      <c r="K8" s="232">
        <v>287.8</v>
      </c>
      <c r="L8" s="232">
        <v>1.0142</v>
      </c>
      <c r="M8" s="232">
        <v>80.042000000000002</v>
      </c>
      <c r="N8" s="232">
        <v>84.950999999999993</v>
      </c>
      <c r="O8" s="232">
        <v>83.138999999999996</v>
      </c>
      <c r="P8" s="232">
        <v>8.8000000000000007</v>
      </c>
      <c r="Q8" s="232">
        <v>20.5</v>
      </c>
      <c r="R8" s="232">
        <v>9.6</v>
      </c>
      <c r="S8" s="232">
        <v>4.72</v>
      </c>
      <c r="T8" s="16">
        <v>29</v>
      </c>
      <c r="U8" s="23">
        <f>D8-D9</f>
        <v>4891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835154</v>
      </c>
      <c r="E9" s="232">
        <v>735992</v>
      </c>
      <c r="F9" s="232">
        <v>6.6838449999999998</v>
      </c>
      <c r="G9" s="232">
        <v>0</v>
      </c>
      <c r="H9" s="232">
        <v>82.370999999999995</v>
      </c>
      <c r="I9" s="232">
        <v>17.399999999999999</v>
      </c>
      <c r="J9" s="232">
        <v>203.3</v>
      </c>
      <c r="K9" s="232">
        <v>298.5</v>
      </c>
      <c r="L9" s="232">
        <v>1.0125</v>
      </c>
      <c r="M9" s="232">
        <v>79.510000000000005</v>
      </c>
      <c r="N9" s="232">
        <v>84.352000000000004</v>
      </c>
      <c r="O9" s="232">
        <v>80.936999999999998</v>
      </c>
      <c r="P9" s="232">
        <v>15</v>
      </c>
      <c r="Q9" s="232">
        <v>21.3</v>
      </c>
      <c r="R9" s="232">
        <v>16.600000000000001</v>
      </c>
      <c r="S9" s="232">
        <v>4.7300000000000004</v>
      </c>
      <c r="T9" s="22">
        <v>28</v>
      </c>
      <c r="U9" s="23">
        <f t="shared" ref="U9:U36" si="1">D9-D10</f>
        <v>4876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830278</v>
      </c>
      <c r="E10" s="232">
        <v>735271</v>
      </c>
      <c r="F10" s="232">
        <v>6.6627039999999997</v>
      </c>
      <c r="G10" s="232">
        <v>0</v>
      </c>
      <c r="H10" s="232">
        <v>81.010000000000005</v>
      </c>
      <c r="I10" s="232">
        <v>17.3</v>
      </c>
      <c r="J10" s="232">
        <v>204.6</v>
      </c>
      <c r="K10" s="232">
        <v>298</v>
      </c>
      <c r="L10" s="232">
        <v>1.0124</v>
      </c>
      <c r="M10" s="232">
        <v>79.182000000000002</v>
      </c>
      <c r="N10" s="232">
        <v>83.902000000000001</v>
      </c>
      <c r="O10" s="232">
        <v>80.781999999999996</v>
      </c>
      <c r="P10" s="232">
        <v>14.8</v>
      </c>
      <c r="Q10" s="232">
        <v>20.9</v>
      </c>
      <c r="R10" s="232">
        <v>17</v>
      </c>
      <c r="S10" s="232">
        <v>4.7300000000000004</v>
      </c>
      <c r="T10" s="16">
        <v>27</v>
      </c>
      <c r="U10" s="23">
        <f t="shared" si="1"/>
        <v>4907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825371</v>
      </c>
      <c r="E11" s="232">
        <v>734536</v>
      </c>
      <c r="F11" s="232">
        <v>6.6426970000000001</v>
      </c>
      <c r="G11" s="232">
        <v>0</v>
      </c>
      <c r="H11" s="232">
        <v>82.81</v>
      </c>
      <c r="I11" s="232">
        <v>17.2</v>
      </c>
      <c r="J11" s="232">
        <v>218.3</v>
      </c>
      <c r="K11" s="232">
        <v>282</v>
      </c>
      <c r="L11" s="232">
        <v>1.0124</v>
      </c>
      <c r="M11" s="232">
        <v>80.242999999999995</v>
      </c>
      <c r="N11" s="232">
        <v>85.289000000000001</v>
      </c>
      <c r="O11" s="232">
        <v>80.447999999999993</v>
      </c>
      <c r="P11" s="232">
        <v>15</v>
      </c>
      <c r="Q11" s="232">
        <v>21.1</v>
      </c>
      <c r="R11" s="232">
        <v>16.8</v>
      </c>
      <c r="S11" s="232">
        <v>4.72</v>
      </c>
      <c r="T11" s="16">
        <v>26</v>
      </c>
      <c r="U11" s="23">
        <f t="shared" si="1"/>
        <v>5238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820133</v>
      </c>
      <c r="E12" s="232">
        <v>733766</v>
      </c>
      <c r="F12" s="232">
        <v>6.7160260000000003</v>
      </c>
      <c r="G12" s="232">
        <v>0</v>
      </c>
      <c r="H12" s="232">
        <v>86.457999999999998</v>
      </c>
      <c r="I12" s="232">
        <v>18.8</v>
      </c>
      <c r="J12" s="232">
        <v>25.2</v>
      </c>
      <c r="K12" s="232">
        <v>319.3</v>
      </c>
      <c r="L12" s="232">
        <v>1.0124</v>
      </c>
      <c r="M12" s="232">
        <v>81.801000000000002</v>
      </c>
      <c r="N12" s="232">
        <v>88.531000000000006</v>
      </c>
      <c r="O12" s="232">
        <v>81.835999999999999</v>
      </c>
      <c r="P12" s="232">
        <v>8.6</v>
      </c>
      <c r="Q12" s="232">
        <v>27.2</v>
      </c>
      <c r="R12" s="232">
        <v>18</v>
      </c>
      <c r="S12" s="232">
        <v>4.7300000000000004</v>
      </c>
      <c r="T12" s="16">
        <v>25</v>
      </c>
      <c r="U12" s="23">
        <f t="shared" si="1"/>
        <v>604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819529</v>
      </c>
      <c r="E13" s="232">
        <v>733679</v>
      </c>
      <c r="F13" s="232">
        <v>7.3339309999999998</v>
      </c>
      <c r="G13" s="232">
        <v>0</v>
      </c>
      <c r="H13" s="232">
        <v>86.238</v>
      </c>
      <c r="I13" s="232">
        <v>18</v>
      </c>
      <c r="J13" s="232">
        <v>0</v>
      </c>
      <c r="K13" s="232">
        <v>0</v>
      </c>
      <c r="L13" s="232">
        <v>1.0150999999999999</v>
      </c>
      <c r="M13" s="232">
        <v>84.078000000000003</v>
      </c>
      <c r="N13" s="232">
        <v>87.899000000000001</v>
      </c>
      <c r="O13" s="232">
        <v>86.885000000000005</v>
      </c>
      <c r="P13" s="232">
        <v>7</v>
      </c>
      <c r="Q13" s="232">
        <v>35.4</v>
      </c>
      <c r="R13" s="232">
        <v>8.6</v>
      </c>
      <c r="S13" s="232">
        <v>4.72</v>
      </c>
      <c r="T13" s="16">
        <v>24</v>
      </c>
      <c r="U13" s="23">
        <f t="shared" si="1"/>
        <v>0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819529</v>
      </c>
      <c r="E14" s="232">
        <v>733679</v>
      </c>
      <c r="F14" s="232">
        <v>7.1862849999999998</v>
      </c>
      <c r="G14" s="232">
        <v>0</v>
      </c>
      <c r="H14" s="232">
        <v>84.777000000000001</v>
      </c>
      <c r="I14" s="232">
        <v>18.600000000000001</v>
      </c>
      <c r="J14" s="232">
        <v>0</v>
      </c>
      <c r="K14" s="232">
        <v>0</v>
      </c>
      <c r="L14" s="232">
        <v>1.0147999999999999</v>
      </c>
      <c r="M14" s="232">
        <v>81.828999999999994</v>
      </c>
      <c r="N14" s="232">
        <v>87.891000000000005</v>
      </c>
      <c r="O14" s="232">
        <v>84.855999999999995</v>
      </c>
      <c r="P14" s="232">
        <v>7.1</v>
      </c>
      <c r="Q14" s="232">
        <v>31.6</v>
      </c>
      <c r="R14" s="232">
        <v>8.4</v>
      </c>
      <c r="S14" s="232">
        <v>4.72</v>
      </c>
      <c r="T14" s="16">
        <v>23</v>
      </c>
      <c r="U14" s="23">
        <f t="shared" si="1"/>
        <v>0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819529</v>
      </c>
      <c r="E15" s="232">
        <v>733679</v>
      </c>
      <c r="F15" s="232">
        <v>7.105283</v>
      </c>
      <c r="G15" s="232">
        <v>0</v>
      </c>
      <c r="H15" s="232">
        <v>83.24</v>
      </c>
      <c r="I15" s="232">
        <v>15.5</v>
      </c>
      <c r="J15" s="232">
        <v>94.9</v>
      </c>
      <c r="K15" s="232">
        <v>304.7</v>
      </c>
      <c r="L15" s="232">
        <v>1.014</v>
      </c>
      <c r="M15" s="232">
        <v>79.644000000000005</v>
      </c>
      <c r="N15" s="232">
        <v>85.498000000000005</v>
      </c>
      <c r="O15" s="232">
        <v>85.135000000000005</v>
      </c>
      <c r="P15" s="232">
        <v>9.5</v>
      </c>
      <c r="Q15" s="232">
        <v>19.8</v>
      </c>
      <c r="R15" s="232">
        <v>12.2</v>
      </c>
      <c r="S15" s="232">
        <v>4.7300000000000004</v>
      </c>
      <c r="T15" s="16">
        <v>22</v>
      </c>
      <c r="U15" s="23">
        <f t="shared" si="1"/>
        <v>2275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817254</v>
      </c>
      <c r="E16" s="232">
        <v>733342</v>
      </c>
      <c r="F16" s="232">
        <v>6.6933490000000004</v>
      </c>
      <c r="G16" s="232">
        <v>0</v>
      </c>
      <c r="H16" s="232">
        <v>82.950999999999993</v>
      </c>
      <c r="I16" s="232">
        <v>17.100000000000001</v>
      </c>
      <c r="J16" s="232">
        <v>238.8</v>
      </c>
      <c r="K16" s="232">
        <v>307.2</v>
      </c>
      <c r="L16" s="232">
        <v>1.0125</v>
      </c>
      <c r="M16" s="232">
        <v>78.950999999999993</v>
      </c>
      <c r="N16" s="232">
        <v>85.212999999999994</v>
      </c>
      <c r="O16" s="232">
        <v>81.186999999999998</v>
      </c>
      <c r="P16" s="232">
        <v>15.4</v>
      </c>
      <c r="Q16" s="232">
        <v>20.2</v>
      </c>
      <c r="R16" s="232">
        <v>17</v>
      </c>
      <c r="S16" s="232">
        <v>4.7300000000000004</v>
      </c>
      <c r="T16" s="22">
        <v>21</v>
      </c>
      <c r="U16" s="23">
        <f t="shared" si="1"/>
        <v>5729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811525</v>
      </c>
      <c r="E17" s="232">
        <v>732501</v>
      </c>
      <c r="F17" s="232">
        <v>6.620171</v>
      </c>
      <c r="G17" s="232">
        <v>0</v>
      </c>
      <c r="H17" s="232">
        <v>83.260999999999996</v>
      </c>
      <c r="I17" s="232">
        <v>17.3</v>
      </c>
      <c r="J17" s="232">
        <v>250.1</v>
      </c>
      <c r="K17" s="232">
        <v>305.39999999999998</v>
      </c>
      <c r="L17" s="232">
        <v>1.0123</v>
      </c>
      <c r="M17" s="232">
        <v>80.150000000000006</v>
      </c>
      <c r="N17" s="232">
        <v>85.480999999999995</v>
      </c>
      <c r="O17" s="232">
        <v>80.162000000000006</v>
      </c>
      <c r="P17" s="232">
        <v>15.5</v>
      </c>
      <c r="Q17" s="232">
        <v>20.2</v>
      </c>
      <c r="R17" s="232">
        <v>16.899999999999999</v>
      </c>
      <c r="S17" s="232">
        <v>4.7300000000000004</v>
      </c>
      <c r="T17" s="16">
        <v>20</v>
      </c>
      <c r="U17" s="23">
        <f t="shared" si="1"/>
        <v>6002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805523</v>
      </c>
      <c r="E18" s="232">
        <v>731623</v>
      </c>
      <c r="F18" s="232">
        <v>6.9374840000000004</v>
      </c>
      <c r="G18" s="232">
        <v>0</v>
      </c>
      <c r="H18" s="232">
        <v>83.027000000000001</v>
      </c>
      <c r="I18" s="232">
        <v>17.7</v>
      </c>
      <c r="J18" s="232">
        <v>211.9</v>
      </c>
      <c r="K18" s="232">
        <v>282.2</v>
      </c>
      <c r="L18" s="232">
        <v>1.0129999999999999</v>
      </c>
      <c r="M18" s="232">
        <v>79.92</v>
      </c>
      <c r="N18" s="232">
        <v>86.888000000000005</v>
      </c>
      <c r="O18" s="232">
        <v>84.700999999999993</v>
      </c>
      <c r="P18" s="232">
        <v>15.5</v>
      </c>
      <c r="Q18" s="232">
        <v>21.3</v>
      </c>
      <c r="R18" s="232">
        <v>17.5</v>
      </c>
      <c r="S18" s="232">
        <v>4.7300000000000004</v>
      </c>
      <c r="T18" s="16">
        <v>19</v>
      </c>
      <c r="U18" s="23">
        <f t="shared" si="1"/>
        <v>5085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800438</v>
      </c>
      <c r="E19" s="232">
        <v>730876</v>
      </c>
      <c r="F19" s="232">
        <v>6.753228</v>
      </c>
      <c r="G19" s="232">
        <v>0</v>
      </c>
      <c r="H19" s="232">
        <v>86.44</v>
      </c>
      <c r="I19" s="232">
        <v>18.899999999999999</v>
      </c>
      <c r="J19" s="232">
        <v>26.6</v>
      </c>
      <c r="K19" s="232">
        <v>321.5</v>
      </c>
      <c r="L19" s="232">
        <v>1.0125999999999999</v>
      </c>
      <c r="M19" s="232">
        <v>80.326999999999998</v>
      </c>
      <c r="N19" s="232">
        <v>88.001999999999995</v>
      </c>
      <c r="O19" s="232">
        <v>82.052999999999997</v>
      </c>
      <c r="P19" s="232">
        <v>6.2</v>
      </c>
      <c r="Q19" s="232">
        <v>33</v>
      </c>
      <c r="R19" s="232">
        <v>17.100000000000001</v>
      </c>
      <c r="S19" s="232">
        <v>4.72</v>
      </c>
      <c r="T19" s="16">
        <v>18</v>
      </c>
      <c r="U19" s="23">
        <f t="shared" si="1"/>
        <v>638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799800</v>
      </c>
      <c r="E20" s="232">
        <v>730784</v>
      </c>
      <c r="F20" s="232">
        <v>7.2780360000000002</v>
      </c>
      <c r="G20" s="232">
        <v>0</v>
      </c>
      <c r="H20" s="232">
        <v>87.087000000000003</v>
      </c>
      <c r="I20" s="232">
        <v>20.3</v>
      </c>
      <c r="J20" s="232">
        <v>0</v>
      </c>
      <c r="K20" s="232">
        <v>0</v>
      </c>
      <c r="L20" s="232">
        <v>1.0145</v>
      </c>
      <c r="M20" s="232">
        <v>84.814999999999998</v>
      </c>
      <c r="N20" s="232">
        <v>89.591999999999999</v>
      </c>
      <c r="O20" s="232">
        <v>87.21</v>
      </c>
      <c r="P20" s="232">
        <v>9.1</v>
      </c>
      <c r="Q20" s="232">
        <v>35.4</v>
      </c>
      <c r="R20" s="232">
        <v>11.5</v>
      </c>
      <c r="S20" s="232">
        <v>4.7300000000000004</v>
      </c>
      <c r="T20" s="16">
        <v>17</v>
      </c>
      <c r="U20" s="23">
        <f t="shared" si="1"/>
        <v>0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799800</v>
      </c>
      <c r="E21" s="232">
        <v>730784</v>
      </c>
      <c r="F21" s="232">
        <v>7.1591240000000003</v>
      </c>
      <c r="G21" s="232">
        <v>0</v>
      </c>
      <c r="H21" s="232">
        <v>84.790999999999997</v>
      </c>
      <c r="I21" s="232">
        <v>19.8</v>
      </c>
      <c r="J21" s="232">
        <v>0</v>
      </c>
      <c r="K21" s="232">
        <v>0</v>
      </c>
      <c r="L21" s="232">
        <v>1.0143</v>
      </c>
      <c r="M21" s="232">
        <v>82.397999999999996</v>
      </c>
      <c r="N21" s="232">
        <v>86.819000000000003</v>
      </c>
      <c r="O21" s="232">
        <v>85.489000000000004</v>
      </c>
      <c r="P21" s="232">
        <v>8.5</v>
      </c>
      <c r="Q21" s="232">
        <v>36.799999999999997</v>
      </c>
      <c r="R21" s="232">
        <v>11.2</v>
      </c>
      <c r="S21" s="232">
        <v>4.7300000000000004</v>
      </c>
      <c r="T21" s="16">
        <v>16</v>
      </c>
      <c r="U21" s="23">
        <f t="shared" si="1"/>
        <v>0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799800</v>
      </c>
      <c r="E22" s="232">
        <v>730784</v>
      </c>
      <c r="F22" s="232">
        <v>7.1563220000000003</v>
      </c>
      <c r="G22" s="232">
        <v>0</v>
      </c>
      <c r="H22" s="232">
        <v>83.683000000000007</v>
      </c>
      <c r="I22" s="232">
        <v>16.7</v>
      </c>
      <c r="J22" s="232">
        <v>190.4</v>
      </c>
      <c r="K22" s="232">
        <v>290.5</v>
      </c>
      <c r="L22" s="232">
        <v>1.0144</v>
      </c>
      <c r="M22" s="232">
        <v>80.581000000000003</v>
      </c>
      <c r="N22" s="232">
        <v>86.51</v>
      </c>
      <c r="O22" s="232">
        <v>85.097999999999999</v>
      </c>
      <c r="P22" s="232">
        <v>9.1</v>
      </c>
      <c r="Q22" s="232">
        <v>21.3</v>
      </c>
      <c r="R22" s="232">
        <v>10.199999999999999</v>
      </c>
      <c r="S22" s="232">
        <v>4.72</v>
      </c>
      <c r="T22" s="16">
        <v>15</v>
      </c>
      <c r="U22" s="23">
        <f t="shared" si="1"/>
        <v>4564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795236</v>
      </c>
      <c r="E23" s="232">
        <v>730118</v>
      </c>
      <c r="F23" s="232">
        <v>6.7131749999999997</v>
      </c>
      <c r="G23" s="232">
        <v>0</v>
      </c>
      <c r="H23" s="232">
        <v>82.668999999999997</v>
      </c>
      <c r="I23" s="232">
        <v>16.8</v>
      </c>
      <c r="J23" s="232">
        <v>223.8</v>
      </c>
      <c r="K23" s="232">
        <v>319.39999999999998</v>
      </c>
      <c r="L23" s="232">
        <v>1.0125999999999999</v>
      </c>
      <c r="M23" s="232">
        <v>80.061999999999998</v>
      </c>
      <c r="N23" s="232">
        <v>85.433000000000007</v>
      </c>
      <c r="O23" s="232">
        <v>81.376000000000005</v>
      </c>
      <c r="P23" s="232">
        <v>12.6</v>
      </c>
      <c r="Q23" s="232">
        <v>21</v>
      </c>
      <c r="R23" s="232">
        <v>16.7</v>
      </c>
      <c r="S23" s="232">
        <v>4.72</v>
      </c>
      <c r="T23" s="22">
        <v>14</v>
      </c>
      <c r="U23" s="23">
        <f t="shared" si="1"/>
        <v>5367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2" t="s">
        <v>210</v>
      </c>
      <c r="C24" s="222" t="s">
        <v>13</v>
      </c>
      <c r="D24" s="222">
        <v>789869</v>
      </c>
      <c r="E24" s="222">
        <v>729330</v>
      </c>
      <c r="F24" s="222">
        <v>6.7134070000000001</v>
      </c>
      <c r="G24" s="222">
        <v>0</v>
      </c>
      <c r="H24" s="222">
        <v>83.108999999999995</v>
      </c>
      <c r="I24" s="222">
        <v>17.3</v>
      </c>
      <c r="J24" s="222">
        <v>238.6</v>
      </c>
      <c r="K24" s="222">
        <v>311.5</v>
      </c>
      <c r="L24" s="222">
        <v>1.0126999999999999</v>
      </c>
      <c r="M24" s="222">
        <v>80.150000000000006</v>
      </c>
      <c r="N24" s="222">
        <v>85.302000000000007</v>
      </c>
      <c r="O24" s="222">
        <v>81.025000000000006</v>
      </c>
      <c r="P24" s="222">
        <v>15.6</v>
      </c>
      <c r="Q24" s="222">
        <v>21.2</v>
      </c>
      <c r="R24" s="222">
        <v>15.7</v>
      </c>
      <c r="S24" s="222">
        <v>4.72</v>
      </c>
      <c r="T24" s="16">
        <v>13</v>
      </c>
      <c r="U24" s="23">
        <f t="shared" si="1"/>
        <v>5725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2" t="s">
        <v>211</v>
      </c>
      <c r="C25" s="222" t="s">
        <v>13</v>
      </c>
      <c r="D25" s="222">
        <v>784144</v>
      </c>
      <c r="E25" s="222">
        <v>728492</v>
      </c>
      <c r="F25" s="222">
        <v>6.9056179999999996</v>
      </c>
      <c r="G25" s="222">
        <v>0</v>
      </c>
      <c r="H25" s="222">
        <v>84.394999999999996</v>
      </c>
      <c r="I25" s="222">
        <v>18.100000000000001</v>
      </c>
      <c r="J25" s="222">
        <v>211.2</v>
      </c>
      <c r="K25" s="222">
        <v>269.39999999999998</v>
      </c>
      <c r="L25" s="222">
        <v>1.0128999999999999</v>
      </c>
      <c r="M25" s="222">
        <v>80.787999999999997</v>
      </c>
      <c r="N25" s="222">
        <v>87.375</v>
      </c>
      <c r="O25" s="222">
        <v>84.225999999999999</v>
      </c>
      <c r="P25" s="222">
        <v>15.8</v>
      </c>
      <c r="Q25" s="222">
        <v>21.3</v>
      </c>
      <c r="R25" s="222">
        <v>17.399999999999999</v>
      </c>
      <c r="S25" s="222">
        <v>4.72</v>
      </c>
      <c r="T25" s="16">
        <v>12</v>
      </c>
      <c r="U25" s="23">
        <f t="shared" si="1"/>
        <v>5068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2" t="s">
        <v>212</v>
      </c>
      <c r="C26" s="222" t="s">
        <v>13</v>
      </c>
      <c r="D26" s="222">
        <v>779076</v>
      </c>
      <c r="E26" s="222">
        <v>727758</v>
      </c>
      <c r="F26" s="222">
        <v>6.6219700000000001</v>
      </c>
      <c r="G26" s="222">
        <v>0</v>
      </c>
      <c r="H26" s="222">
        <v>86.789000000000001</v>
      </c>
      <c r="I26" s="222">
        <v>20.2</v>
      </c>
      <c r="J26" s="222">
        <v>26.8</v>
      </c>
      <c r="K26" s="222">
        <v>324.39999999999998</v>
      </c>
      <c r="L26" s="222">
        <v>1.0121</v>
      </c>
      <c r="M26" s="222">
        <v>80.477999999999994</v>
      </c>
      <c r="N26" s="222">
        <v>88.301000000000002</v>
      </c>
      <c r="O26" s="222">
        <v>80.727999999999994</v>
      </c>
      <c r="P26" s="222">
        <v>6.6</v>
      </c>
      <c r="Q26" s="222">
        <v>35.5</v>
      </c>
      <c r="R26" s="222">
        <v>18.600000000000001</v>
      </c>
      <c r="S26" s="222">
        <v>4.72</v>
      </c>
      <c r="T26" s="16">
        <v>11</v>
      </c>
      <c r="U26" s="23">
        <f t="shared" si="1"/>
        <v>641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2" t="s">
        <v>213</v>
      </c>
      <c r="C27" s="222" t="s">
        <v>13</v>
      </c>
      <c r="D27" s="222">
        <v>778435</v>
      </c>
      <c r="E27" s="222">
        <v>727666</v>
      </c>
      <c r="F27" s="222">
        <v>7.3867539999999998</v>
      </c>
      <c r="G27" s="222">
        <v>0</v>
      </c>
      <c r="H27" s="222">
        <v>86.891000000000005</v>
      </c>
      <c r="I27" s="222">
        <v>16.2</v>
      </c>
      <c r="J27" s="222">
        <v>0</v>
      </c>
      <c r="K27" s="222">
        <v>0</v>
      </c>
      <c r="L27" s="222">
        <v>1.0152000000000001</v>
      </c>
      <c r="M27" s="222">
        <v>83.885999999999996</v>
      </c>
      <c r="N27" s="222">
        <v>89.457999999999998</v>
      </c>
      <c r="O27" s="222">
        <v>87.6</v>
      </c>
      <c r="P27" s="222">
        <v>4.5</v>
      </c>
      <c r="Q27" s="222">
        <v>34</v>
      </c>
      <c r="R27" s="222">
        <v>8.6</v>
      </c>
      <c r="S27" s="222">
        <v>4.72</v>
      </c>
      <c r="T27" s="16">
        <v>10</v>
      </c>
      <c r="U27" s="23">
        <f t="shared" si="1"/>
        <v>0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2" t="s">
        <v>214</v>
      </c>
      <c r="C28" s="222" t="s">
        <v>13</v>
      </c>
      <c r="D28" s="222">
        <v>778435</v>
      </c>
      <c r="E28" s="222">
        <v>727666</v>
      </c>
      <c r="F28" s="222">
        <v>7.3435860000000002</v>
      </c>
      <c r="G28" s="222">
        <v>0</v>
      </c>
      <c r="H28" s="222">
        <v>84.644000000000005</v>
      </c>
      <c r="I28" s="222">
        <v>15.6</v>
      </c>
      <c r="J28" s="222">
        <v>0</v>
      </c>
      <c r="K28" s="222">
        <v>0</v>
      </c>
      <c r="L28" s="222">
        <v>1.0152000000000001</v>
      </c>
      <c r="M28" s="222">
        <v>78.843000000000004</v>
      </c>
      <c r="N28" s="222">
        <v>87.15</v>
      </c>
      <c r="O28" s="222">
        <v>86.870999999999995</v>
      </c>
      <c r="P28" s="222">
        <v>5.6</v>
      </c>
      <c r="Q28" s="222">
        <v>33.4</v>
      </c>
      <c r="R28" s="222">
        <v>8.1999999999999993</v>
      </c>
      <c r="S28" s="222">
        <v>4.72</v>
      </c>
      <c r="T28" s="16">
        <v>9</v>
      </c>
      <c r="U28" s="23">
        <f t="shared" si="1"/>
        <v>0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2" t="s">
        <v>215</v>
      </c>
      <c r="C29" s="222" t="s">
        <v>13</v>
      </c>
      <c r="D29" s="222">
        <v>778435</v>
      </c>
      <c r="E29" s="222">
        <v>727666</v>
      </c>
      <c r="F29" s="222">
        <v>6.731236</v>
      </c>
      <c r="G29" s="222">
        <v>0</v>
      </c>
      <c r="H29" s="222">
        <v>81.215000000000003</v>
      </c>
      <c r="I29" s="222">
        <v>16.399999999999999</v>
      </c>
      <c r="J29" s="222">
        <v>181.4</v>
      </c>
      <c r="K29" s="222">
        <v>273.39999999999998</v>
      </c>
      <c r="L29" s="222">
        <v>1.0133000000000001</v>
      </c>
      <c r="M29" s="222">
        <v>79.034000000000006</v>
      </c>
      <c r="N29" s="222">
        <v>84.528999999999996</v>
      </c>
      <c r="O29" s="222">
        <v>79.819000000000003</v>
      </c>
      <c r="P29" s="222">
        <v>8.8000000000000007</v>
      </c>
      <c r="Q29" s="222">
        <v>19.399999999999999</v>
      </c>
      <c r="R29" s="222">
        <v>11.3</v>
      </c>
      <c r="S29" s="222">
        <v>4.72</v>
      </c>
      <c r="T29" s="16">
        <v>8</v>
      </c>
      <c r="U29" s="23">
        <f t="shared" si="1"/>
        <v>4365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774070</v>
      </c>
      <c r="E30">
        <v>727014</v>
      </c>
      <c r="F30">
        <v>6.5890040000000001</v>
      </c>
      <c r="G30">
        <v>0</v>
      </c>
      <c r="H30">
        <v>80.97</v>
      </c>
      <c r="I30">
        <v>18</v>
      </c>
      <c r="J30">
        <v>196.1</v>
      </c>
      <c r="K30">
        <v>274.39999999999998</v>
      </c>
      <c r="L30">
        <v>1.0123</v>
      </c>
      <c r="M30">
        <v>78.372</v>
      </c>
      <c r="N30">
        <v>84.165999999999997</v>
      </c>
      <c r="O30">
        <v>79.712000000000003</v>
      </c>
      <c r="P30">
        <v>16.2</v>
      </c>
      <c r="Q30">
        <v>20.9</v>
      </c>
      <c r="R30">
        <v>16.8</v>
      </c>
      <c r="S30">
        <v>4.76</v>
      </c>
      <c r="T30" s="22">
        <v>7</v>
      </c>
      <c r="U30" s="23">
        <f t="shared" si="1"/>
        <v>4701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769369</v>
      </c>
      <c r="E31">
        <v>726307</v>
      </c>
      <c r="F31">
        <v>6.5643419999999999</v>
      </c>
      <c r="G31">
        <v>0</v>
      </c>
      <c r="H31">
        <v>81.103999999999999</v>
      </c>
      <c r="I31">
        <v>18.3</v>
      </c>
      <c r="J31">
        <v>41.1</v>
      </c>
      <c r="K31">
        <v>320.89999999999998</v>
      </c>
      <c r="L31">
        <v>1.0121</v>
      </c>
      <c r="M31">
        <v>78.518000000000001</v>
      </c>
      <c r="N31">
        <v>83.763000000000005</v>
      </c>
      <c r="O31">
        <v>79.704999999999998</v>
      </c>
      <c r="P31">
        <v>8.8000000000000007</v>
      </c>
      <c r="Q31">
        <v>27.8</v>
      </c>
      <c r="R31">
        <v>17.899999999999999</v>
      </c>
      <c r="S31">
        <v>4.76</v>
      </c>
      <c r="T31" s="16">
        <v>6</v>
      </c>
      <c r="U31" s="23">
        <f t="shared" si="1"/>
        <v>985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768384</v>
      </c>
      <c r="E32">
        <v>726158</v>
      </c>
      <c r="F32">
        <v>6.8183860000000003</v>
      </c>
      <c r="G32">
        <v>0</v>
      </c>
      <c r="H32">
        <v>81.475999999999999</v>
      </c>
      <c r="I32">
        <v>12.6</v>
      </c>
      <c r="J32">
        <v>0</v>
      </c>
      <c r="K32">
        <v>0</v>
      </c>
      <c r="L32">
        <v>1.0139</v>
      </c>
      <c r="M32">
        <v>79.165999999999997</v>
      </c>
      <c r="N32">
        <v>84.382999999999996</v>
      </c>
      <c r="O32">
        <v>80.120999999999995</v>
      </c>
      <c r="P32">
        <v>7.2</v>
      </c>
      <c r="Q32">
        <v>22.7</v>
      </c>
      <c r="R32">
        <v>8.8000000000000007</v>
      </c>
      <c r="S32">
        <v>4.75</v>
      </c>
      <c r="T32" s="16">
        <v>5</v>
      </c>
      <c r="U32" s="23">
        <f t="shared" si="1"/>
        <v>0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768384</v>
      </c>
      <c r="E33">
        <v>726158</v>
      </c>
      <c r="F33">
        <v>6.8905289999999999</v>
      </c>
      <c r="G33">
        <v>0</v>
      </c>
      <c r="H33">
        <v>85.070999999999998</v>
      </c>
      <c r="I33">
        <v>14.8</v>
      </c>
      <c r="J33">
        <v>0</v>
      </c>
      <c r="K33">
        <v>0</v>
      </c>
      <c r="L33">
        <v>1.0143</v>
      </c>
      <c r="M33">
        <v>79.811000000000007</v>
      </c>
      <c r="N33">
        <v>86.742000000000004</v>
      </c>
      <c r="O33">
        <v>80.558000000000007</v>
      </c>
      <c r="P33">
        <v>6.3</v>
      </c>
      <c r="Q33">
        <v>25.9</v>
      </c>
      <c r="R33">
        <v>7.3</v>
      </c>
      <c r="S33">
        <v>4.75</v>
      </c>
      <c r="T33" s="16">
        <v>4</v>
      </c>
      <c r="U33" s="23">
        <f t="shared" si="1"/>
        <v>0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768384</v>
      </c>
      <c r="E34">
        <v>726158</v>
      </c>
      <c r="F34">
        <v>7.1714849999999997</v>
      </c>
      <c r="G34">
        <v>0</v>
      </c>
      <c r="H34">
        <v>85.501000000000005</v>
      </c>
      <c r="I34">
        <v>17.100000000000001</v>
      </c>
      <c r="J34">
        <v>0</v>
      </c>
      <c r="K34">
        <v>0</v>
      </c>
      <c r="L34">
        <v>1.0142</v>
      </c>
      <c r="M34">
        <v>83.6</v>
      </c>
      <c r="N34">
        <v>87.778000000000006</v>
      </c>
      <c r="O34">
        <v>85.936000000000007</v>
      </c>
      <c r="P34">
        <v>9.4</v>
      </c>
      <c r="Q34">
        <v>25.6</v>
      </c>
      <c r="R34">
        <v>11.9</v>
      </c>
      <c r="S34">
        <v>4.76</v>
      </c>
      <c r="T34" s="16">
        <v>3</v>
      </c>
      <c r="U34" s="23">
        <f t="shared" si="1"/>
        <v>0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768384</v>
      </c>
      <c r="E35">
        <v>726158</v>
      </c>
      <c r="F35">
        <v>7.1732259999999997</v>
      </c>
      <c r="G35">
        <v>0</v>
      </c>
      <c r="H35">
        <v>86.277000000000001</v>
      </c>
      <c r="I35">
        <v>19.2</v>
      </c>
      <c r="J35">
        <v>0</v>
      </c>
      <c r="K35">
        <v>0</v>
      </c>
      <c r="L35">
        <v>1.0143</v>
      </c>
      <c r="M35">
        <v>84.61</v>
      </c>
      <c r="N35">
        <v>87.933000000000007</v>
      </c>
      <c r="O35">
        <v>85.822999999999993</v>
      </c>
      <c r="P35">
        <v>9.3000000000000007</v>
      </c>
      <c r="Q35">
        <v>31.8</v>
      </c>
      <c r="R35">
        <v>11.6</v>
      </c>
      <c r="S35">
        <v>4.76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768384</v>
      </c>
      <c r="E36">
        <v>726158</v>
      </c>
      <c r="F36">
        <v>7.1437460000000002</v>
      </c>
      <c r="G36">
        <v>0</v>
      </c>
      <c r="H36">
        <v>87.516999999999996</v>
      </c>
      <c r="I36">
        <v>18.5</v>
      </c>
      <c r="J36">
        <v>0</v>
      </c>
      <c r="K36">
        <v>0</v>
      </c>
      <c r="L36">
        <v>1.014</v>
      </c>
      <c r="M36">
        <v>85.215000000000003</v>
      </c>
      <c r="N36">
        <v>88.37</v>
      </c>
      <c r="O36">
        <v>85.997</v>
      </c>
      <c r="P36">
        <v>8.3000000000000007</v>
      </c>
      <c r="Q36">
        <v>30</v>
      </c>
      <c r="R36">
        <v>13.2</v>
      </c>
      <c r="S36">
        <v>4.76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768384</v>
      </c>
      <c r="E37">
        <v>726158</v>
      </c>
      <c r="F37">
        <v>7.3835449999999998</v>
      </c>
      <c r="G37">
        <v>0</v>
      </c>
      <c r="H37">
        <v>88.036000000000001</v>
      </c>
      <c r="I37">
        <v>18.600000000000001</v>
      </c>
      <c r="J37">
        <v>0</v>
      </c>
      <c r="K37">
        <v>0</v>
      </c>
      <c r="L37">
        <v>1.0149999999999999</v>
      </c>
      <c r="M37">
        <v>86.302000000000007</v>
      </c>
      <c r="N37">
        <v>89.064999999999998</v>
      </c>
      <c r="O37">
        <v>87.95</v>
      </c>
      <c r="P37">
        <v>5.9</v>
      </c>
      <c r="Q37">
        <v>36.200000000000003</v>
      </c>
      <c r="R37">
        <v>9.6999999999999993</v>
      </c>
      <c r="S37">
        <v>4.76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1" sqref="F11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21">
        <v>32</v>
      </c>
      <c r="B6" s="232" t="s">
        <v>267</v>
      </c>
      <c r="D6">
        <v>6176370</v>
      </c>
      <c r="T6" s="22">
        <v>31</v>
      </c>
      <c r="U6" s="23">
        <f>D6-D7</f>
        <v>12734</v>
      </c>
      <c r="V6" s="4"/>
      <c r="W6" s="209"/>
      <c r="X6" s="209"/>
      <c r="Y6" s="214"/>
    </row>
    <row r="7" spans="1:25">
      <c r="A7" s="21">
        <v>31</v>
      </c>
      <c r="B7" s="232" t="s">
        <v>266</v>
      </c>
      <c r="D7">
        <v>6163636</v>
      </c>
      <c r="T7" s="22">
        <v>30</v>
      </c>
      <c r="U7" s="23">
        <f>D7-D8</f>
        <v>14957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6148679</v>
      </c>
      <c r="E8" s="232">
        <v>863114</v>
      </c>
      <c r="F8" s="232">
        <v>6.7583840000000004</v>
      </c>
      <c r="G8" s="232">
        <v>0</v>
      </c>
      <c r="H8" s="232">
        <v>82.646000000000001</v>
      </c>
      <c r="I8" s="232">
        <v>19.2</v>
      </c>
      <c r="J8" s="232">
        <v>529.6</v>
      </c>
      <c r="K8" s="232">
        <v>1151.0999999999999</v>
      </c>
      <c r="L8" s="232">
        <v>1.0125</v>
      </c>
      <c r="M8" s="232">
        <v>79.061999999999998</v>
      </c>
      <c r="N8" s="232">
        <v>84.884</v>
      </c>
      <c r="O8" s="232">
        <v>82.540999999999997</v>
      </c>
      <c r="P8" s="232">
        <v>16.399999999999999</v>
      </c>
      <c r="Q8" s="232">
        <v>21.6</v>
      </c>
      <c r="R8" s="232">
        <v>18.399999999999999</v>
      </c>
      <c r="S8" s="232">
        <v>5.79</v>
      </c>
      <c r="T8" s="16">
        <v>29</v>
      </c>
      <c r="U8" s="23">
        <f>D8-D9</f>
        <v>12682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6135997</v>
      </c>
      <c r="E9" s="232">
        <v>861230</v>
      </c>
      <c r="F9" s="232">
        <v>6.6165830000000003</v>
      </c>
      <c r="G9" s="232">
        <v>0</v>
      </c>
      <c r="H9" s="232">
        <v>82.236999999999995</v>
      </c>
      <c r="I9" s="232">
        <v>19.2</v>
      </c>
      <c r="J9" s="232">
        <v>471.6</v>
      </c>
      <c r="K9" s="232">
        <v>893.9</v>
      </c>
      <c r="L9" s="232">
        <v>1.0121</v>
      </c>
      <c r="M9" s="232">
        <v>79.055000000000007</v>
      </c>
      <c r="N9" s="232">
        <v>84.293999999999997</v>
      </c>
      <c r="O9" s="232">
        <v>80.802000000000007</v>
      </c>
      <c r="P9" s="232">
        <v>17.100000000000001</v>
      </c>
      <c r="Q9" s="232">
        <v>22.1</v>
      </c>
      <c r="R9" s="232">
        <v>19</v>
      </c>
      <c r="S9" s="232">
        <v>5.8</v>
      </c>
      <c r="T9" s="22">
        <v>28</v>
      </c>
      <c r="U9" s="23">
        <f t="shared" ref="U9:U36" si="1">D9-D10</f>
        <v>11287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6124710</v>
      </c>
      <c r="E10" s="232">
        <v>859547</v>
      </c>
      <c r="F10" s="232">
        <v>6.6014419999999996</v>
      </c>
      <c r="G10" s="232">
        <v>0</v>
      </c>
      <c r="H10" s="232">
        <v>80.819999999999993</v>
      </c>
      <c r="I10" s="232">
        <v>19.399999999999999</v>
      </c>
      <c r="J10" s="232">
        <v>534.9</v>
      </c>
      <c r="K10" s="232">
        <v>1199.2</v>
      </c>
      <c r="L10" s="232">
        <v>1.0121</v>
      </c>
      <c r="M10" s="232">
        <v>78.671999999999997</v>
      </c>
      <c r="N10" s="232">
        <v>83.575000000000003</v>
      </c>
      <c r="O10" s="232">
        <v>80.528999999999996</v>
      </c>
      <c r="P10" s="232">
        <v>17.3</v>
      </c>
      <c r="Q10" s="232">
        <v>21.9</v>
      </c>
      <c r="R10" s="232">
        <v>18.8</v>
      </c>
      <c r="S10" s="232">
        <v>5.8</v>
      </c>
      <c r="T10" s="16">
        <v>27</v>
      </c>
      <c r="U10" s="23">
        <f t="shared" si="1"/>
        <v>12816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6111894</v>
      </c>
      <c r="E11" s="232">
        <v>857606</v>
      </c>
      <c r="F11" s="232">
        <v>6.5971789999999997</v>
      </c>
      <c r="G11" s="232">
        <v>0</v>
      </c>
      <c r="H11" s="232">
        <v>82.688999999999993</v>
      </c>
      <c r="I11" s="232">
        <v>18.899999999999999</v>
      </c>
      <c r="J11" s="232">
        <v>472.4</v>
      </c>
      <c r="K11" s="232">
        <v>996.7</v>
      </c>
      <c r="L11" s="232">
        <v>1.0121</v>
      </c>
      <c r="M11" s="232">
        <v>80.025999999999996</v>
      </c>
      <c r="N11" s="232">
        <v>85.319000000000003</v>
      </c>
      <c r="O11" s="232">
        <v>80.305999999999997</v>
      </c>
      <c r="P11" s="232">
        <v>17.100000000000001</v>
      </c>
      <c r="Q11" s="232">
        <v>21.4</v>
      </c>
      <c r="R11" s="232">
        <v>18.3</v>
      </c>
      <c r="S11" s="232">
        <v>5.8</v>
      </c>
      <c r="T11" s="16">
        <v>26</v>
      </c>
      <c r="U11" s="23">
        <f t="shared" si="1"/>
        <v>11294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6100600</v>
      </c>
      <c r="E12" s="232">
        <v>855933</v>
      </c>
      <c r="F12" s="232">
        <v>6.6981609999999998</v>
      </c>
      <c r="G12" s="232">
        <v>0</v>
      </c>
      <c r="H12" s="232">
        <v>86.042000000000002</v>
      </c>
      <c r="I12" s="232">
        <v>18.899999999999999</v>
      </c>
      <c r="J12" s="232">
        <v>454.5</v>
      </c>
      <c r="K12" s="232">
        <v>982.3</v>
      </c>
      <c r="L12" s="232">
        <v>1.0123</v>
      </c>
      <c r="M12" s="232">
        <v>81.483000000000004</v>
      </c>
      <c r="N12" s="232">
        <v>88.156999999999996</v>
      </c>
      <c r="O12" s="232">
        <v>81.762</v>
      </c>
      <c r="P12" s="232">
        <v>16.399999999999999</v>
      </c>
      <c r="Q12" s="232">
        <v>20.5</v>
      </c>
      <c r="R12" s="232">
        <v>18.5</v>
      </c>
      <c r="S12" s="232">
        <v>5.8</v>
      </c>
      <c r="T12" s="16">
        <v>25</v>
      </c>
      <c r="U12" s="23">
        <f t="shared" si="1"/>
        <v>10850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6089750</v>
      </c>
      <c r="E13" s="232">
        <v>854381</v>
      </c>
      <c r="F13" s="232">
        <v>7.0083789999999997</v>
      </c>
      <c r="G13" s="232">
        <v>0</v>
      </c>
      <c r="H13" s="232">
        <v>85.796000000000006</v>
      </c>
      <c r="I13" s="232">
        <v>18.899999999999999</v>
      </c>
      <c r="J13" s="232">
        <v>469.2</v>
      </c>
      <c r="K13" s="232">
        <v>959.3</v>
      </c>
      <c r="L13" s="232">
        <v>1.0129999999999999</v>
      </c>
      <c r="M13" s="232">
        <v>83.256</v>
      </c>
      <c r="N13" s="232">
        <v>87.585999999999999</v>
      </c>
      <c r="O13" s="232">
        <v>86.019000000000005</v>
      </c>
      <c r="P13" s="232">
        <v>17</v>
      </c>
      <c r="Q13" s="232">
        <v>21.8</v>
      </c>
      <c r="R13" s="232">
        <v>18.5</v>
      </c>
      <c r="S13" s="232">
        <v>5.8</v>
      </c>
      <c r="T13" s="16">
        <v>24</v>
      </c>
      <c r="U13" s="23">
        <f t="shared" si="1"/>
        <v>11225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6078525</v>
      </c>
      <c r="E14" s="232">
        <v>852770</v>
      </c>
      <c r="F14" s="232">
        <v>6.9155879999999996</v>
      </c>
      <c r="G14" s="232">
        <v>0</v>
      </c>
      <c r="H14" s="232">
        <v>84.415999999999997</v>
      </c>
      <c r="I14" s="232">
        <v>19.100000000000001</v>
      </c>
      <c r="J14" s="232">
        <v>375.4</v>
      </c>
      <c r="K14" s="232">
        <v>1029.3</v>
      </c>
      <c r="L14" s="232">
        <v>1.0127999999999999</v>
      </c>
      <c r="M14" s="232">
        <v>75.233999999999995</v>
      </c>
      <c r="N14" s="232">
        <v>87.432000000000002</v>
      </c>
      <c r="O14" s="232">
        <v>84.682000000000002</v>
      </c>
      <c r="P14" s="232">
        <v>16.3</v>
      </c>
      <c r="Q14" s="232">
        <v>23.8</v>
      </c>
      <c r="R14" s="232">
        <v>18.3</v>
      </c>
      <c r="S14" s="232">
        <v>5.79</v>
      </c>
      <c r="T14" s="16">
        <v>23</v>
      </c>
      <c r="U14" s="23">
        <f t="shared" si="1"/>
        <v>8943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6069582</v>
      </c>
      <c r="E15" s="232">
        <v>851465</v>
      </c>
      <c r="F15" s="232">
        <v>6.9040489999999997</v>
      </c>
      <c r="G15" s="232">
        <v>0</v>
      </c>
      <c r="H15" s="232">
        <v>82.986999999999995</v>
      </c>
      <c r="I15" s="232">
        <v>19.2</v>
      </c>
      <c r="J15" s="232">
        <v>473.1</v>
      </c>
      <c r="K15" s="232">
        <v>960.8</v>
      </c>
      <c r="L15" s="232">
        <v>1.0126999999999999</v>
      </c>
      <c r="M15" s="232">
        <v>79.227000000000004</v>
      </c>
      <c r="N15" s="232">
        <v>85.179000000000002</v>
      </c>
      <c r="O15" s="232">
        <v>84.703000000000003</v>
      </c>
      <c r="P15" s="232">
        <v>17.5</v>
      </c>
      <c r="Q15" s="232">
        <v>21.5</v>
      </c>
      <c r="R15" s="232">
        <v>18.8</v>
      </c>
      <c r="S15" s="232">
        <v>5.8</v>
      </c>
      <c r="T15" s="16">
        <v>22</v>
      </c>
      <c r="U15" s="23">
        <f t="shared" si="1"/>
        <v>11305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6058277</v>
      </c>
      <c r="E16" s="232">
        <v>849793</v>
      </c>
      <c r="F16" s="232">
        <v>6.6127799999999999</v>
      </c>
      <c r="G16" s="232">
        <v>0</v>
      </c>
      <c r="H16" s="232">
        <v>82.933999999999997</v>
      </c>
      <c r="I16" s="232">
        <v>19.5</v>
      </c>
      <c r="J16" s="232">
        <v>452.8</v>
      </c>
      <c r="K16" s="232">
        <v>917.1</v>
      </c>
      <c r="L16" s="232">
        <v>1.0121</v>
      </c>
      <c r="M16" s="232">
        <v>78.807000000000002</v>
      </c>
      <c r="N16" s="232">
        <v>85.275000000000006</v>
      </c>
      <c r="O16" s="232">
        <v>80.727999999999994</v>
      </c>
      <c r="P16" s="232">
        <v>17.600000000000001</v>
      </c>
      <c r="Q16" s="232">
        <v>22.6</v>
      </c>
      <c r="R16" s="232">
        <v>18.899999999999999</v>
      </c>
      <c r="S16" s="232">
        <v>5.8</v>
      </c>
      <c r="T16" s="22">
        <v>21</v>
      </c>
      <c r="U16" s="23">
        <f t="shared" si="1"/>
        <v>10827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6047450</v>
      </c>
      <c r="E17" s="232">
        <v>848191</v>
      </c>
      <c r="F17" s="232">
        <v>6.5256119999999997</v>
      </c>
      <c r="G17" s="232">
        <v>0</v>
      </c>
      <c r="H17" s="232">
        <v>83.242000000000004</v>
      </c>
      <c r="I17" s="232">
        <v>19.3</v>
      </c>
      <c r="J17" s="232">
        <v>472.6</v>
      </c>
      <c r="K17" s="232">
        <v>948.6</v>
      </c>
      <c r="L17" s="232">
        <v>1.0119</v>
      </c>
      <c r="M17" s="232">
        <v>79.566000000000003</v>
      </c>
      <c r="N17" s="232">
        <v>85.58</v>
      </c>
      <c r="O17" s="232">
        <v>79.581000000000003</v>
      </c>
      <c r="P17" s="232">
        <v>17.399999999999999</v>
      </c>
      <c r="Q17" s="232">
        <v>22</v>
      </c>
      <c r="R17" s="232">
        <v>19.100000000000001</v>
      </c>
      <c r="S17" s="232">
        <v>5.8</v>
      </c>
      <c r="T17" s="16">
        <v>20</v>
      </c>
      <c r="U17" s="23">
        <f t="shared" si="1"/>
        <v>11300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6036150</v>
      </c>
      <c r="E18" s="232">
        <v>846523</v>
      </c>
      <c r="F18" s="232">
        <v>6.8852549999999999</v>
      </c>
      <c r="G18" s="232">
        <v>0</v>
      </c>
      <c r="H18" s="232">
        <v>82.912000000000006</v>
      </c>
      <c r="I18" s="232">
        <v>19.100000000000001</v>
      </c>
      <c r="J18" s="232">
        <v>482.4</v>
      </c>
      <c r="K18" s="232">
        <v>962.3</v>
      </c>
      <c r="L18" s="232">
        <v>1.0126999999999999</v>
      </c>
      <c r="M18" s="232">
        <v>79.430000000000007</v>
      </c>
      <c r="N18" s="232">
        <v>86.879000000000005</v>
      </c>
      <c r="O18" s="232">
        <v>84.308999999999997</v>
      </c>
      <c r="P18" s="232">
        <v>16.7</v>
      </c>
      <c r="Q18" s="232">
        <v>22.5</v>
      </c>
      <c r="R18" s="232">
        <v>18.399999999999999</v>
      </c>
      <c r="S18" s="232">
        <v>5.8</v>
      </c>
      <c r="T18" s="16">
        <v>19</v>
      </c>
      <c r="U18" s="23">
        <f t="shared" si="1"/>
        <v>11535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6024615</v>
      </c>
      <c r="E19" s="232">
        <v>844814</v>
      </c>
      <c r="F19" s="232">
        <v>6.7294299999999998</v>
      </c>
      <c r="G19" s="232">
        <v>0</v>
      </c>
      <c r="H19" s="232">
        <v>86.055999999999997</v>
      </c>
      <c r="I19" s="232">
        <v>18.5</v>
      </c>
      <c r="J19" s="232">
        <v>434.3</v>
      </c>
      <c r="K19" s="232">
        <v>929.6</v>
      </c>
      <c r="L19" s="232">
        <v>1.0124</v>
      </c>
      <c r="M19" s="232">
        <v>79.828999999999994</v>
      </c>
      <c r="N19" s="232">
        <v>87.603999999999999</v>
      </c>
      <c r="O19" s="232">
        <v>82.084000000000003</v>
      </c>
      <c r="P19" s="232">
        <v>15.4</v>
      </c>
      <c r="Q19" s="232">
        <v>21.3</v>
      </c>
      <c r="R19" s="232">
        <v>18.2</v>
      </c>
      <c r="S19" s="232">
        <v>5.79</v>
      </c>
      <c r="T19" s="16">
        <v>18</v>
      </c>
      <c r="U19" s="23">
        <f t="shared" si="1"/>
        <v>10393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6014222</v>
      </c>
      <c r="E20" s="232">
        <v>843328</v>
      </c>
      <c r="F20" s="232">
        <v>7.0687579999999999</v>
      </c>
      <c r="G20" s="232">
        <v>0</v>
      </c>
      <c r="H20" s="232">
        <v>86.713999999999999</v>
      </c>
      <c r="I20" s="232">
        <v>19.100000000000001</v>
      </c>
      <c r="J20" s="232">
        <v>406.3</v>
      </c>
      <c r="K20" s="232">
        <v>864.7</v>
      </c>
      <c r="L20" s="232">
        <v>1.0130999999999999</v>
      </c>
      <c r="M20" s="232">
        <v>84.335999999999999</v>
      </c>
      <c r="N20" s="232">
        <v>89.241</v>
      </c>
      <c r="O20" s="232">
        <v>86.841999999999999</v>
      </c>
      <c r="P20" s="232">
        <v>16.3</v>
      </c>
      <c r="Q20" s="232">
        <v>22.6</v>
      </c>
      <c r="R20" s="232">
        <v>18.399999999999999</v>
      </c>
      <c r="S20" s="232">
        <v>5.8</v>
      </c>
      <c r="T20" s="16">
        <v>17</v>
      </c>
      <c r="U20" s="23">
        <f t="shared" si="1"/>
        <v>9716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6004506</v>
      </c>
      <c r="E21" s="232">
        <v>841946</v>
      </c>
      <c r="F21" s="232">
        <v>6.9388050000000003</v>
      </c>
      <c r="G21" s="232">
        <v>0</v>
      </c>
      <c r="H21" s="232">
        <v>84.381</v>
      </c>
      <c r="I21" s="232">
        <v>19.2</v>
      </c>
      <c r="J21" s="232">
        <v>467.5</v>
      </c>
      <c r="K21" s="232">
        <v>876.8</v>
      </c>
      <c r="L21" s="232">
        <v>1.0128999999999999</v>
      </c>
      <c r="M21" s="232">
        <v>81.977999999999994</v>
      </c>
      <c r="N21" s="232">
        <v>86.444000000000003</v>
      </c>
      <c r="O21" s="232">
        <v>84.994</v>
      </c>
      <c r="P21" s="232">
        <v>17.399999999999999</v>
      </c>
      <c r="Q21" s="232">
        <v>21.5</v>
      </c>
      <c r="R21" s="232">
        <v>18.3</v>
      </c>
      <c r="S21" s="232">
        <v>5.8</v>
      </c>
      <c r="T21" s="16">
        <v>16</v>
      </c>
      <c r="U21" s="23">
        <f t="shared" si="1"/>
        <v>11188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5993318</v>
      </c>
      <c r="E22" s="232">
        <v>840316</v>
      </c>
      <c r="F22" s="232">
        <v>6.934399</v>
      </c>
      <c r="G22" s="232">
        <v>0</v>
      </c>
      <c r="H22" s="232">
        <v>83.557000000000002</v>
      </c>
      <c r="I22" s="232">
        <v>18.8</v>
      </c>
      <c r="J22" s="232">
        <v>449.6</v>
      </c>
      <c r="K22" s="232">
        <v>812</v>
      </c>
      <c r="L22" s="232">
        <v>1.0128999999999999</v>
      </c>
      <c r="M22" s="232">
        <v>80.563999999999993</v>
      </c>
      <c r="N22" s="232">
        <v>86.221000000000004</v>
      </c>
      <c r="O22" s="232">
        <v>84.707999999999998</v>
      </c>
      <c r="P22" s="232">
        <v>16.3</v>
      </c>
      <c r="Q22" s="232">
        <v>21.6</v>
      </c>
      <c r="R22" s="232">
        <v>17.600000000000001</v>
      </c>
      <c r="S22" s="232">
        <v>5.8</v>
      </c>
      <c r="T22" s="16">
        <v>15</v>
      </c>
      <c r="U22" s="23">
        <f t="shared" si="1"/>
        <v>10759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5982559</v>
      </c>
      <c r="E23" s="232">
        <v>838734</v>
      </c>
      <c r="F23" s="232">
        <v>6.658461</v>
      </c>
      <c r="G23" s="232">
        <v>0</v>
      </c>
      <c r="H23" s="232">
        <v>82.584000000000003</v>
      </c>
      <c r="I23" s="232">
        <v>18.600000000000001</v>
      </c>
      <c r="J23" s="232">
        <v>477.1</v>
      </c>
      <c r="K23" s="232">
        <v>929</v>
      </c>
      <c r="L23" s="232">
        <v>1.0122</v>
      </c>
      <c r="M23" s="232">
        <v>79.58</v>
      </c>
      <c r="N23" s="232">
        <v>85.518000000000001</v>
      </c>
      <c r="O23" s="232">
        <v>81.192999999999998</v>
      </c>
      <c r="P23" s="232">
        <v>15.3</v>
      </c>
      <c r="Q23" s="232">
        <v>21</v>
      </c>
      <c r="R23" s="232">
        <v>18.399999999999999</v>
      </c>
      <c r="S23" s="232">
        <v>5.8</v>
      </c>
      <c r="T23" s="22">
        <v>14</v>
      </c>
      <c r="U23" s="23">
        <f t="shared" si="1"/>
        <v>11405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3" t="s">
        <v>210</v>
      </c>
      <c r="C24" s="223" t="s">
        <v>13</v>
      </c>
      <c r="D24" s="223">
        <v>5971154</v>
      </c>
      <c r="E24" s="223">
        <v>837040</v>
      </c>
      <c r="F24" s="223">
        <v>6.6153040000000001</v>
      </c>
      <c r="G24" s="223">
        <v>0</v>
      </c>
      <c r="H24" s="223">
        <v>83.028000000000006</v>
      </c>
      <c r="I24" s="223">
        <v>18.8</v>
      </c>
      <c r="J24" s="223">
        <v>501.6</v>
      </c>
      <c r="K24" s="223">
        <v>1021.4</v>
      </c>
      <c r="L24" s="223">
        <v>1.0121</v>
      </c>
      <c r="M24" s="223">
        <v>79.63</v>
      </c>
      <c r="N24" s="223">
        <v>85.281999999999996</v>
      </c>
      <c r="O24" s="223">
        <v>80.613</v>
      </c>
      <c r="P24" s="223">
        <v>17.2</v>
      </c>
      <c r="Q24" s="223">
        <v>20.5</v>
      </c>
      <c r="R24" s="223">
        <v>18.5</v>
      </c>
      <c r="S24" s="223">
        <v>5.8</v>
      </c>
      <c r="T24" s="16">
        <v>13</v>
      </c>
      <c r="U24" s="23">
        <f t="shared" si="1"/>
        <v>12005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3" t="s">
        <v>211</v>
      </c>
      <c r="C25" s="223" t="s">
        <v>13</v>
      </c>
      <c r="D25" s="223">
        <v>5959149</v>
      </c>
      <c r="E25" s="223">
        <v>835267</v>
      </c>
      <c r="F25" s="223">
        <v>6.866886</v>
      </c>
      <c r="G25" s="223">
        <v>0</v>
      </c>
      <c r="H25" s="223">
        <v>84.274000000000001</v>
      </c>
      <c r="I25" s="223">
        <v>18.899999999999999</v>
      </c>
      <c r="J25" s="223">
        <v>451.6</v>
      </c>
      <c r="K25" s="223">
        <v>924.4</v>
      </c>
      <c r="L25" s="223">
        <v>1.0126999999999999</v>
      </c>
      <c r="M25" s="223">
        <v>80.501999999999995</v>
      </c>
      <c r="N25" s="223">
        <v>87.287999999999997</v>
      </c>
      <c r="O25" s="223">
        <v>83.944999999999993</v>
      </c>
      <c r="P25" s="223">
        <v>16.899999999999999</v>
      </c>
      <c r="Q25" s="223">
        <v>21.6</v>
      </c>
      <c r="R25" s="223">
        <v>18.100000000000001</v>
      </c>
      <c r="S25" s="223">
        <v>5.8</v>
      </c>
      <c r="T25" s="16">
        <v>12</v>
      </c>
      <c r="U25" s="23">
        <f t="shared" si="1"/>
        <v>10799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3" t="s">
        <v>212</v>
      </c>
      <c r="C26" s="223" t="s">
        <v>13</v>
      </c>
      <c r="D26" s="223">
        <v>5948350</v>
      </c>
      <c r="E26" s="223">
        <v>833691</v>
      </c>
      <c r="F26" s="223">
        <v>6.6100240000000001</v>
      </c>
      <c r="G26" s="223">
        <v>0</v>
      </c>
      <c r="H26" s="223">
        <v>86.38</v>
      </c>
      <c r="I26" s="223">
        <v>19</v>
      </c>
      <c r="J26" s="223">
        <v>475.6</v>
      </c>
      <c r="K26" s="223">
        <v>948.2</v>
      </c>
      <c r="L26" s="223">
        <v>1.0121</v>
      </c>
      <c r="M26" s="223">
        <v>80.256</v>
      </c>
      <c r="N26" s="223">
        <v>88.009</v>
      </c>
      <c r="O26" s="223">
        <v>80.546999999999997</v>
      </c>
      <c r="P26" s="223">
        <v>16.600000000000001</v>
      </c>
      <c r="Q26" s="223">
        <v>21.7</v>
      </c>
      <c r="R26" s="223">
        <v>18.5</v>
      </c>
      <c r="S26" s="223">
        <v>5.79</v>
      </c>
      <c r="T26" s="16">
        <v>11</v>
      </c>
      <c r="U26" s="23">
        <f t="shared" si="1"/>
        <v>11382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3" t="s">
        <v>213</v>
      </c>
      <c r="C27" s="223" t="s">
        <v>13</v>
      </c>
      <c r="D27" s="223">
        <v>5936968</v>
      </c>
      <c r="E27" s="223">
        <v>832068</v>
      </c>
      <c r="F27" s="223">
        <v>7.1069500000000003</v>
      </c>
      <c r="G27" s="223">
        <v>0</v>
      </c>
      <c r="H27" s="223">
        <v>86.504000000000005</v>
      </c>
      <c r="I27" s="223">
        <v>18.600000000000001</v>
      </c>
      <c r="J27" s="223">
        <v>411.7</v>
      </c>
      <c r="K27" s="223">
        <v>952.2</v>
      </c>
      <c r="L27" s="223">
        <v>1.0133000000000001</v>
      </c>
      <c r="M27" s="223">
        <v>83.234999999999999</v>
      </c>
      <c r="N27" s="223">
        <v>88.991</v>
      </c>
      <c r="O27" s="223">
        <v>87.228999999999999</v>
      </c>
      <c r="P27" s="223">
        <v>16.7</v>
      </c>
      <c r="Q27" s="223">
        <v>21.1</v>
      </c>
      <c r="R27" s="223">
        <v>18.100000000000001</v>
      </c>
      <c r="S27" s="223">
        <v>5.79</v>
      </c>
      <c r="T27" s="16">
        <v>10</v>
      </c>
      <c r="U27" s="23">
        <f t="shared" si="1"/>
        <v>9832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3" t="s">
        <v>214</v>
      </c>
      <c r="C28" s="223" t="s">
        <v>13</v>
      </c>
      <c r="D28" s="223">
        <v>5927136</v>
      </c>
      <c r="E28" s="223">
        <v>830669</v>
      </c>
      <c r="F28" s="223">
        <v>7.0816379999999999</v>
      </c>
      <c r="G28" s="223">
        <v>0</v>
      </c>
      <c r="H28" s="223">
        <v>84.251000000000005</v>
      </c>
      <c r="I28" s="223">
        <v>18.5</v>
      </c>
      <c r="J28" s="223">
        <v>415.1</v>
      </c>
      <c r="K28" s="223">
        <v>901.8</v>
      </c>
      <c r="L28" s="223">
        <v>1.0133000000000001</v>
      </c>
      <c r="M28" s="223">
        <v>78.441000000000003</v>
      </c>
      <c r="N28" s="223">
        <v>86.807000000000002</v>
      </c>
      <c r="O28" s="223">
        <v>86.566999999999993</v>
      </c>
      <c r="P28" s="223">
        <v>15.6</v>
      </c>
      <c r="Q28" s="223">
        <v>21.4</v>
      </c>
      <c r="R28" s="223">
        <v>17.2</v>
      </c>
      <c r="S28" s="223">
        <v>5.8</v>
      </c>
      <c r="T28" s="16">
        <v>9</v>
      </c>
      <c r="U28" s="23">
        <f t="shared" si="1"/>
        <v>9905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3" t="s">
        <v>215</v>
      </c>
      <c r="C29" s="223" t="s">
        <v>13</v>
      </c>
      <c r="D29" s="223">
        <v>5917231</v>
      </c>
      <c r="E29" s="223">
        <v>829226</v>
      </c>
      <c r="F29" s="223">
        <v>6.5491890000000001</v>
      </c>
      <c r="G29" s="223">
        <v>0</v>
      </c>
      <c r="H29" s="223">
        <v>81.069999999999993</v>
      </c>
      <c r="I29" s="223">
        <v>18.2</v>
      </c>
      <c r="J29" s="223">
        <v>420.7</v>
      </c>
      <c r="K29" s="223">
        <v>838.2</v>
      </c>
      <c r="L29" s="223">
        <v>1.012</v>
      </c>
      <c r="M29" s="223">
        <v>78.736999999999995</v>
      </c>
      <c r="N29" s="223">
        <v>84.456000000000003</v>
      </c>
      <c r="O29" s="223">
        <v>79.602999999999994</v>
      </c>
      <c r="P29" s="223">
        <v>16.5</v>
      </c>
      <c r="Q29" s="223">
        <v>19.899999999999999</v>
      </c>
      <c r="R29" s="223">
        <v>18.2</v>
      </c>
      <c r="S29" s="223">
        <v>5.79</v>
      </c>
      <c r="T29" s="16">
        <v>8</v>
      </c>
      <c r="U29" s="23">
        <f t="shared" si="1"/>
        <v>10085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5907146</v>
      </c>
      <c r="E30">
        <v>827709</v>
      </c>
      <c r="F30">
        <v>6.5464089999999997</v>
      </c>
      <c r="G30">
        <v>0</v>
      </c>
      <c r="H30">
        <v>80.885999999999996</v>
      </c>
      <c r="I30">
        <v>18.600000000000001</v>
      </c>
      <c r="J30">
        <v>379.9</v>
      </c>
      <c r="K30">
        <v>852.7</v>
      </c>
      <c r="L30">
        <v>1.0121</v>
      </c>
      <c r="M30">
        <v>77.826999999999998</v>
      </c>
      <c r="N30">
        <v>83.986999999999995</v>
      </c>
      <c r="O30">
        <v>79.430000000000007</v>
      </c>
      <c r="P30">
        <v>16.100000000000001</v>
      </c>
      <c r="Q30">
        <v>20.7</v>
      </c>
      <c r="R30">
        <v>17.8</v>
      </c>
      <c r="S30">
        <v>5.8</v>
      </c>
      <c r="T30" s="22">
        <v>7</v>
      </c>
      <c r="U30" s="23">
        <f t="shared" si="1"/>
        <v>9080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5898066</v>
      </c>
      <c r="E31">
        <v>826337</v>
      </c>
      <c r="F31">
        <v>6.5204529999999998</v>
      </c>
      <c r="G31">
        <v>0</v>
      </c>
      <c r="H31">
        <v>80.707999999999998</v>
      </c>
      <c r="I31">
        <v>19</v>
      </c>
      <c r="J31">
        <v>481.8</v>
      </c>
      <c r="K31">
        <v>951.9</v>
      </c>
      <c r="L31">
        <v>1.0119</v>
      </c>
      <c r="M31">
        <v>77.837999999999994</v>
      </c>
      <c r="N31">
        <v>83.418000000000006</v>
      </c>
      <c r="O31">
        <v>79.397000000000006</v>
      </c>
      <c r="P31">
        <v>16.7</v>
      </c>
      <c r="Q31">
        <v>21</v>
      </c>
      <c r="R31">
        <v>18.8</v>
      </c>
      <c r="S31">
        <v>5.8</v>
      </c>
      <c r="T31" s="16">
        <v>6</v>
      </c>
      <c r="U31" s="23">
        <f t="shared" si="1"/>
        <v>11524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5886542</v>
      </c>
      <c r="E32">
        <v>824589</v>
      </c>
      <c r="F32">
        <v>6.5560429999999998</v>
      </c>
      <c r="G32">
        <v>0</v>
      </c>
      <c r="H32">
        <v>81.016000000000005</v>
      </c>
      <c r="I32">
        <v>18.5</v>
      </c>
      <c r="J32">
        <v>483.5</v>
      </c>
      <c r="K32">
        <v>943</v>
      </c>
      <c r="L32">
        <v>1.012</v>
      </c>
      <c r="M32">
        <v>78.763000000000005</v>
      </c>
      <c r="N32">
        <v>84.007000000000005</v>
      </c>
      <c r="O32">
        <v>79.731999999999999</v>
      </c>
      <c r="P32">
        <v>17.2</v>
      </c>
      <c r="Q32">
        <v>19.7</v>
      </c>
      <c r="R32">
        <v>18.3</v>
      </c>
      <c r="S32">
        <v>5.8</v>
      </c>
      <c r="T32" s="16">
        <v>5</v>
      </c>
      <c r="U32" s="23">
        <f t="shared" si="1"/>
        <v>11572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5874970</v>
      </c>
      <c r="E33">
        <v>822845</v>
      </c>
      <c r="F33">
        <v>6.5949819999999999</v>
      </c>
      <c r="G33">
        <v>0</v>
      </c>
      <c r="H33">
        <v>84.53</v>
      </c>
      <c r="I33">
        <v>18.8</v>
      </c>
      <c r="J33">
        <v>536.5</v>
      </c>
      <c r="K33">
        <v>1079.7</v>
      </c>
      <c r="L33">
        <v>1.0121</v>
      </c>
      <c r="M33">
        <v>79.155000000000001</v>
      </c>
      <c r="N33">
        <v>86.271000000000001</v>
      </c>
      <c r="O33">
        <v>80.262</v>
      </c>
      <c r="P33">
        <v>17.100000000000001</v>
      </c>
      <c r="Q33">
        <v>20.5</v>
      </c>
      <c r="R33">
        <v>18.3</v>
      </c>
      <c r="S33">
        <v>5.8</v>
      </c>
      <c r="T33" s="16">
        <v>4</v>
      </c>
      <c r="U33" s="23">
        <f t="shared" si="1"/>
        <v>12847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5862123</v>
      </c>
      <c r="E34">
        <v>820980</v>
      </c>
      <c r="F34">
        <v>6.9237390000000003</v>
      </c>
      <c r="G34">
        <v>0</v>
      </c>
      <c r="H34">
        <v>85.054000000000002</v>
      </c>
      <c r="I34">
        <v>19.100000000000001</v>
      </c>
      <c r="J34">
        <v>464.6</v>
      </c>
      <c r="K34">
        <v>809.6</v>
      </c>
      <c r="L34">
        <v>1.0126999999999999</v>
      </c>
      <c r="M34">
        <v>83.147999999999996</v>
      </c>
      <c r="N34">
        <v>87.385000000000005</v>
      </c>
      <c r="O34">
        <v>85.116</v>
      </c>
      <c r="P34">
        <v>17.2</v>
      </c>
      <c r="Q34">
        <v>20.399999999999999</v>
      </c>
      <c r="R34">
        <v>19.2</v>
      </c>
      <c r="S34">
        <v>5.8</v>
      </c>
      <c r="T34" s="16">
        <v>3</v>
      </c>
      <c r="U34" s="23">
        <f t="shared" si="1"/>
        <v>11137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5850986</v>
      </c>
      <c r="E35">
        <v>819369</v>
      </c>
      <c r="F35">
        <v>6.9700170000000004</v>
      </c>
      <c r="G35">
        <v>0</v>
      </c>
      <c r="H35">
        <v>85.971000000000004</v>
      </c>
      <c r="I35">
        <v>18.899999999999999</v>
      </c>
      <c r="J35">
        <v>254.3</v>
      </c>
      <c r="K35">
        <v>547.70000000000005</v>
      </c>
      <c r="L35">
        <v>1.0128999999999999</v>
      </c>
      <c r="M35">
        <v>84.344999999999999</v>
      </c>
      <c r="N35">
        <v>87.605000000000004</v>
      </c>
      <c r="O35">
        <v>85.498000000000005</v>
      </c>
      <c r="P35">
        <v>16.8</v>
      </c>
      <c r="Q35">
        <v>22.3</v>
      </c>
      <c r="R35">
        <v>18.5</v>
      </c>
      <c r="S35">
        <v>5.8</v>
      </c>
      <c r="T35" s="16">
        <v>2</v>
      </c>
      <c r="U35" s="23">
        <f t="shared" si="1"/>
        <v>6062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5844924</v>
      </c>
      <c r="E36">
        <v>818502</v>
      </c>
      <c r="F36">
        <v>6.9852280000000002</v>
      </c>
      <c r="G36">
        <v>0</v>
      </c>
      <c r="H36">
        <v>87.230999999999995</v>
      </c>
      <c r="I36">
        <v>18.2</v>
      </c>
      <c r="J36">
        <v>85.5</v>
      </c>
      <c r="K36">
        <v>280.39999999999998</v>
      </c>
      <c r="L36">
        <v>1.0129999999999999</v>
      </c>
      <c r="M36">
        <v>84.825000000000003</v>
      </c>
      <c r="N36">
        <v>88.081999999999994</v>
      </c>
      <c r="O36">
        <v>85.64</v>
      </c>
      <c r="P36">
        <v>11.8</v>
      </c>
      <c r="Q36">
        <v>23.3</v>
      </c>
      <c r="R36">
        <v>18.3</v>
      </c>
      <c r="S36">
        <v>5.8</v>
      </c>
      <c r="T36" s="16">
        <v>1</v>
      </c>
      <c r="U36" s="23">
        <f t="shared" si="1"/>
        <v>2061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5842863</v>
      </c>
      <c r="E37">
        <v>818212</v>
      </c>
      <c r="F37">
        <v>7.3059960000000004</v>
      </c>
      <c r="G37">
        <v>0</v>
      </c>
      <c r="H37">
        <v>87.736000000000004</v>
      </c>
      <c r="I37">
        <v>15.8</v>
      </c>
      <c r="J37">
        <v>120.4</v>
      </c>
      <c r="K37">
        <v>363.9</v>
      </c>
      <c r="L37">
        <v>1.0145999999999999</v>
      </c>
      <c r="M37">
        <v>86.036000000000001</v>
      </c>
      <c r="N37">
        <v>88.738</v>
      </c>
      <c r="O37">
        <v>87.682000000000002</v>
      </c>
      <c r="P37">
        <v>9.6</v>
      </c>
      <c r="Q37">
        <v>22.3</v>
      </c>
      <c r="R37">
        <v>11.8</v>
      </c>
      <c r="S37">
        <v>5.8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5" sqref="H1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208</v>
      </c>
      <c r="C6" s="232" t="s">
        <v>13</v>
      </c>
      <c r="D6" s="232">
        <v>7552753</v>
      </c>
      <c r="E6" s="232">
        <v>1389511</v>
      </c>
      <c r="F6" s="232">
        <v>7.0165459999999999</v>
      </c>
      <c r="G6" s="232">
        <v>0</v>
      </c>
      <c r="H6" s="232">
        <v>85.635999999999996</v>
      </c>
      <c r="I6" s="232">
        <v>19.100000000000001</v>
      </c>
      <c r="J6" s="232">
        <v>99.4</v>
      </c>
      <c r="K6" s="232">
        <v>165</v>
      </c>
      <c r="L6" s="232">
        <v>1.0130999999999999</v>
      </c>
      <c r="M6" s="232">
        <v>83.27</v>
      </c>
      <c r="N6" s="232">
        <v>87.986999999999995</v>
      </c>
      <c r="O6" s="232">
        <v>85.822000000000003</v>
      </c>
      <c r="P6" s="232">
        <v>16.7</v>
      </c>
      <c r="Q6" s="232">
        <v>23</v>
      </c>
      <c r="R6" s="232">
        <v>17.600000000000001</v>
      </c>
      <c r="S6" s="232">
        <v>4.93</v>
      </c>
      <c r="T6" s="22">
        <v>31</v>
      </c>
      <c r="U6" s="23">
        <f>D6-D7</f>
        <v>2375</v>
      </c>
      <c r="V6" s="4"/>
      <c r="W6" s="212"/>
      <c r="X6" s="212"/>
      <c r="Y6" s="215"/>
    </row>
    <row r="7" spans="1:25">
      <c r="A7" s="21">
        <v>31</v>
      </c>
      <c r="B7" s="232" t="s">
        <v>268</v>
      </c>
      <c r="C7" s="232" t="s">
        <v>13</v>
      </c>
      <c r="D7" s="232">
        <v>7550378</v>
      </c>
      <c r="E7" s="232">
        <v>1389169</v>
      </c>
      <c r="F7" s="232">
        <v>6.8936299999999999</v>
      </c>
      <c r="G7" s="232">
        <v>0</v>
      </c>
      <c r="H7" s="232">
        <v>84.706999999999994</v>
      </c>
      <c r="I7" s="232">
        <v>18.899999999999999</v>
      </c>
      <c r="J7" s="232">
        <v>139.80000000000001</v>
      </c>
      <c r="K7" s="232">
        <v>174.9</v>
      </c>
      <c r="L7" s="232">
        <v>1.0127999999999999</v>
      </c>
      <c r="M7" s="232">
        <v>81.98</v>
      </c>
      <c r="N7" s="232">
        <v>86.793999999999997</v>
      </c>
      <c r="O7" s="232">
        <v>84.173000000000002</v>
      </c>
      <c r="P7" s="232">
        <v>16.3</v>
      </c>
      <c r="Q7" s="232">
        <v>22.9</v>
      </c>
      <c r="R7" s="232">
        <v>17.7</v>
      </c>
      <c r="S7" s="232">
        <v>4.93</v>
      </c>
      <c r="T7" s="22">
        <v>30</v>
      </c>
      <c r="U7" s="23">
        <f>D7-D8</f>
        <v>3353</v>
      </c>
      <c r="V7" s="24">
        <v>1</v>
      </c>
      <c r="W7" s="101"/>
      <c r="X7" s="101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7547025</v>
      </c>
      <c r="E8" s="232">
        <v>1388683</v>
      </c>
      <c r="F8" s="232">
        <v>6.8357450000000002</v>
      </c>
      <c r="G8" s="232">
        <v>0</v>
      </c>
      <c r="H8" s="232">
        <v>83.256</v>
      </c>
      <c r="I8" s="232">
        <v>19.3</v>
      </c>
      <c r="J8" s="232">
        <v>136.6</v>
      </c>
      <c r="K8" s="232">
        <v>176.6</v>
      </c>
      <c r="L8" s="232">
        <v>1.0128999999999999</v>
      </c>
      <c r="M8" s="232">
        <v>80.552000000000007</v>
      </c>
      <c r="N8" s="232">
        <v>85.308000000000007</v>
      </c>
      <c r="O8" s="232">
        <v>83.001999999999995</v>
      </c>
      <c r="P8" s="232">
        <v>15.5</v>
      </c>
      <c r="Q8" s="232">
        <v>24.4</v>
      </c>
      <c r="R8" s="232">
        <v>16.600000000000001</v>
      </c>
      <c r="S8" s="232">
        <v>4.9400000000000004</v>
      </c>
      <c r="T8" s="16">
        <v>29</v>
      </c>
      <c r="U8" s="23">
        <f>D8-D9</f>
        <v>3275</v>
      </c>
      <c r="V8" s="4"/>
      <c r="W8" s="100"/>
      <c r="X8" s="100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7543750</v>
      </c>
      <c r="E9" s="232">
        <v>1388200</v>
      </c>
      <c r="F9" s="232">
        <v>6.7049260000000004</v>
      </c>
      <c r="G9" s="232">
        <v>0</v>
      </c>
      <c r="H9" s="232">
        <v>82.792000000000002</v>
      </c>
      <c r="I9" s="232">
        <v>19.7</v>
      </c>
      <c r="J9" s="232">
        <v>138.6</v>
      </c>
      <c r="K9" s="232">
        <v>177.4</v>
      </c>
      <c r="L9" s="232">
        <v>1.0124</v>
      </c>
      <c r="M9" s="232">
        <v>80.055000000000007</v>
      </c>
      <c r="N9" s="232">
        <v>84.734999999999999</v>
      </c>
      <c r="O9" s="232">
        <v>81.655000000000001</v>
      </c>
      <c r="P9" s="232">
        <v>16.399999999999999</v>
      </c>
      <c r="Q9" s="232">
        <v>25</v>
      </c>
      <c r="R9" s="232">
        <v>17.899999999999999</v>
      </c>
      <c r="S9" s="232">
        <v>4.95</v>
      </c>
      <c r="T9" s="22">
        <v>28</v>
      </c>
      <c r="U9" s="23">
        <f t="shared" ref="U9:U36" si="1">D9-D10</f>
        <v>3325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7540425</v>
      </c>
      <c r="E10" s="232">
        <v>1387707</v>
      </c>
      <c r="F10" s="232">
        <v>6.6617629999999997</v>
      </c>
      <c r="G10" s="232">
        <v>0</v>
      </c>
      <c r="H10" s="232">
        <v>81.447000000000003</v>
      </c>
      <c r="I10" s="232">
        <v>19.7</v>
      </c>
      <c r="J10" s="232">
        <v>136.80000000000001</v>
      </c>
      <c r="K10" s="232">
        <v>172.1</v>
      </c>
      <c r="L10" s="232">
        <v>1.0124</v>
      </c>
      <c r="M10" s="232">
        <v>79.650000000000006</v>
      </c>
      <c r="N10" s="232">
        <v>84.22</v>
      </c>
      <c r="O10" s="232">
        <v>80.924000000000007</v>
      </c>
      <c r="P10" s="232">
        <v>16.600000000000001</v>
      </c>
      <c r="Q10" s="232">
        <v>24.8</v>
      </c>
      <c r="R10" s="232">
        <v>17.5</v>
      </c>
      <c r="S10" s="232">
        <v>4.97</v>
      </c>
      <c r="T10" s="16">
        <v>27</v>
      </c>
      <c r="U10" s="23">
        <f t="shared" si="1"/>
        <v>3279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7537146</v>
      </c>
      <c r="E11" s="232">
        <v>1387214</v>
      </c>
      <c r="F11" s="232">
        <v>6.6290909999999998</v>
      </c>
      <c r="G11" s="232">
        <v>0</v>
      </c>
      <c r="H11" s="232">
        <v>83.266000000000005</v>
      </c>
      <c r="I11" s="232">
        <v>19.100000000000001</v>
      </c>
      <c r="J11" s="232">
        <v>126</v>
      </c>
      <c r="K11" s="232">
        <v>176.7</v>
      </c>
      <c r="L11" s="232">
        <v>1.0122</v>
      </c>
      <c r="M11" s="232">
        <v>80.64</v>
      </c>
      <c r="N11" s="232">
        <v>85.777000000000001</v>
      </c>
      <c r="O11" s="232">
        <v>80.64</v>
      </c>
      <c r="P11" s="232">
        <v>16</v>
      </c>
      <c r="Q11" s="232">
        <v>23.8</v>
      </c>
      <c r="R11" s="232">
        <v>18</v>
      </c>
      <c r="S11" s="232">
        <v>4.96</v>
      </c>
      <c r="T11" s="16">
        <v>26</v>
      </c>
      <c r="U11" s="23">
        <f t="shared" si="1"/>
        <v>3018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7534128</v>
      </c>
      <c r="E12" s="232">
        <v>1386770</v>
      </c>
      <c r="F12" s="232">
        <v>6.7487630000000003</v>
      </c>
      <c r="G12" s="232">
        <v>0</v>
      </c>
      <c r="H12" s="232">
        <v>86.600999999999999</v>
      </c>
      <c r="I12" s="232">
        <v>19</v>
      </c>
      <c r="J12" s="232">
        <v>96.6</v>
      </c>
      <c r="K12" s="232">
        <v>210.2</v>
      </c>
      <c r="L12" s="232">
        <v>1.0125</v>
      </c>
      <c r="M12" s="232">
        <v>82.19</v>
      </c>
      <c r="N12" s="232">
        <v>88.62</v>
      </c>
      <c r="O12" s="232">
        <v>82.278999999999996</v>
      </c>
      <c r="P12" s="232">
        <v>16.600000000000001</v>
      </c>
      <c r="Q12" s="232">
        <v>21.9</v>
      </c>
      <c r="R12" s="232">
        <v>18</v>
      </c>
      <c r="S12" s="232">
        <v>4.9800000000000004</v>
      </c>
      <c r="T12" s="16">
        <v>25</v>
      </c>
      <c r="U12" s="23">
        <f t="shared" si="1"/>
        <v>2320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7531808</v>
      </c>
      <c r="E13" s="232">
        <v>1386440</v>
      </c>
      <c r="F13" s="232">
        <v>7.0995710000000001</v>
      </c>
      <c r="G13" s="232">
        <v>0</v>
      </c>
      <c r="H13" s="232">
        <v>86.375</v>
      </c>
      <c r="I13" s="232">
        <v>18.5</v>
      </c>
      <c r="J13" s="232">
        <v>102</v>
      </c>
      <c r="K13" s="232">
        <v>161</v>
      </c>
      <c r="L13" s="232">
        <v>1.0134000000000001</v>
      </c>
      <c r="M13" s="232">
        <v>84.177999999999997</v>
      </c>
      <c r="N13" s="232">
        <v>88.067999999999998</v>
      </c>
      <c r="O13" s="232">
        <v>86.638000000000005</v>
      </c>
      <c r="P13" s="232">
        <v>15.2</v>
      </c>
      <c r="Q13" s="232">
        <v>23.9</v>
      </c>
      <c r="R13" s="232">
        <v>16.7</v>
      </c>
      <c r="S13" s="232">
        <v>5</v>
      </c>
      <c r="T13" s="16">
        <v>24</v>
      </c>
      <c r="U13" s="23">
        <f t="shared" si="1"/>
        <v>2437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7529371</v>
      </c>
      <c r="E14" s="232">
        <v>1386092</v>
      </c>
      <c r="F14" s="232">
        <v>6.9812349999999999</v>
      </c>
      <c r="G14" s="232">
        <v>0</v>
      </c>
      <c r="H14" s="232">
        <v>84.92</v>
      </c>
      <c r="I14" s="232">
        <v>19.600000000000001</v>
      </c>
      <c r="J14" s="232">
        <v>134.30000000000001</v>
      </c>
      <c r="K14" s="232">
        <v>168</v>
      </c>
      <c r="L14" s="232">
        <v>1.0129999999999999</v>
      </c>
      <c r="M14" s="232">
        <v>81.971000000000004</v>
      </c>
      <c r="N14" s="232">
        <v>87.978999999999999</v>
      </c>
      <c r="O14" s="232">
        <v>85.33</v>
      </c>
      <c r="P14" s="232">
        <v>16.2</v>
      </c>
      <c r="Q14" s="232">
        <v>23.3</v>
      </c>
      <c r="R14" s="232">
        <v>17.600000000000001</v>
      </c>
      <c r="S14" s="232">
        <v>5</v>
      </c>
      <c r="T14" s="16">
        <v>23</v>
      </c>
      <c r="U14" s="23">
        <f t="shared" si="1"/>
        <v>3222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7526149</v>
      </c>
      <c r="E15" s="232">
        <v>1385625</v>
      </c>
      <c r="F15" s="232">
        <v>6.972893</v>
      </c>
      <c r="G15" s="232">
        <v>0</v>
      </c>
      <c r="H15" s="232">
        <v>83.542000000000002</v>
      </c>
      <c r="I15" s="232">
        <v>19.8</v>
      </c>
      <c r="J15" s="232">
        <v>134.1</v>
      </c>
      <c r="K15" s="232">
        <v>252.6</v>
      </c>
      <c r="L15" s="232">
        <v>1.0128999999999999</v>
      </c>
      <c r="M15" s="232">
        <v>80.299000000000007</v>
      </c>
      <c r="N15" s="232">
        <v>85.608999999999995</v>
      </c>
      <c r="O15" s="232">
        <v>85.441999999999993</v>
      </c>
      <c r="P15" s="232">
        <v>17.7</v>
      </c>
      <c r="Q15" s="232">
        <v>23.4</v>
      </c>
      <c r="R15" s="232">
        <v>18.2</v>
      </c>
      <c r="S15" s="232">
        <v>5</v>
      </c>
      <c r="T15" s="16">
        <v>22</v>
      </c>
      <c r="U15" s="23">
        <f t="shared" si="1"/>
        <v>3214</v>
      </c>
      <c r="V15" s="16"/>
      <c r="W15" s="86"/>
      <c r="X15" s="86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7522935</v>
      </c>
      <c r="E16" s="232">
        <v>1385152</v>
      </c>
      <c r="F16" s="232">
        <v>6.6703400000000004</v>
      </c>
      <c r="G16" s="232">
        <v>0</v>
      </c>
      <c r="H16" s="232">
        <v>83.471000000000004</v>
      </c>
      <c r="I16" s="232">
        <v>19.899999999999999</v>
      </c>
      <c r="J16" s="232">
        <v>137.5</v>
      </c>
      <c r="K16" s="232">
        <v>272.8</v>
      </c>
      <c r="L16" s="232">
        <v>1.0123</v>
      </c>
      <c r="M16" s="232">
        <v>79.454999999999998</v>
      </c>
      <c r="N16" s="232">
        <v>85.710999999999999</v>
      </c>
      <c r="O16" s="232">
        <v>81.344999999999999</v>
      </c>
      <c r="P16" s="232">
        <v>17</v>
      </c>
      <c r="Q16" s="232">
        <v>23.7</v>
      </c>
      <c r="R16" s="232">
        <v>18.399999999999999</v>
      </c>
      <c r="S16" s="232">
        <v>5.0199999999999996</v>
      </c>
      <c r="T16" s="22">
        <v>21</v>
      </c>
      <c r="U16" s="23">
        <f t="shared" si="1"/>
        <v>3291</v>
      </c>
      <c r="V16" s="24">
        <v>22</v>
      </c>
      <c r="W16" s="86"/>
      <c r="X16" s="86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7519644</v>
      </c>
      <c r="E17" s="232">
        <v>1384667</v>
      </c>
      <c r="F17" s="232">
        <v>6.6385630000000004</v>
      </c>
      <c r="G17" s="232">
        <v>0</v>
      </c>
      <c r="H17" s="232">
        <v>83.79</v>
      </c>
      <c r="I17" s="232">
        <v>20</v>
      </c>
      <c r="J17" s="232">
        <v>137.4</v>
      </c>
      <c r="K17" s="232">
        <v>250.3</v>
      </c>
      <c r="L17" s="232">
        <v>1.0122</v>
      </c>
      <c r="M17" s="232">
        <v>80.575999999999993</v>
      </c>
      <c r="N17" s="232">
        <v>85.974000000000004</v>
      </c>
      <c r="O17" s="232">
        <v>80.906999999999996</v>
      </c>
      <c r="P17" s="232">
        <v>17.3</v>
      </c>
      <c r="Q17" s="232">
        <v>25</v>
      </c>
      <c r="R17" s="232">
        <v>18.399999999999999</v>
      </c>
      <c r="S17" s="232">
        <v>5.04</v>
      </c>
      <c r="T17" s="16">
        <v>20</v>
      </c>
      <c r="U17" s="23">
        <f t="shared" si="1"/>
        <v>3290</v>
      </c>
      <c r="V17" s="16"/>
      <c r="W17" s="100"/>
      <c r="X17" s="100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7516354</v>
      </c>
      <c r="E18" s="232">
        <v>1384184</v>
      </c>
      <c r="F18" s="232">
        <v>6.9044990000000004</v>
      </c>
      <c r="G18" s="232">
        <v>0</v>
      </c>
      <c r="H18" s="232">
        <v>83.472999999999999</v>
      </c>
      <c r="I18" s="232">
        <v>19.7</v>
      </c>
      <c r="J18" s="232">
        <v>139.9</v>
      </c>
      <c r="K18" s="232">
        <v>263.2</v>
      </c>
      <c r="L18" s="232">
        <v>1.0127999999999999</v>
      </c>
      <c r="M18" s="232">
        <v>80.382000000000005</v>
      </c>
      <c r="N18" s="232">
        <v>87.296999999999997</v>
      </c>
      <c r="O18" s="232">
        <v>84.605999999999995</v>
      </c>
      <c r="P18" s="232">
        <v>16.8</v>
      </c>
      <c r="Q18" s="232">
        <v>24.1</v>
      </c>
      <c r="R18" s="232">
        <v>18.5</v>
      </c>
      <c r="S18" s="232">
        <v>5.04</v>
      </c>
      <c r="T18" s="16">
        <v>19</v>
      </c>
      <c r="U18" s="23">
        <f t="shared" si="1"/>
        <v>3348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7513006</v>
      </c>
      <c r="E19" s="232">
        <v>1383691</v>
      </c>
      <c r="F19" s="232">
        <v>6.7766679999999999</v>
      </c>
      <c r="G19" s="232">
        <v>0</v>
      </c>
      <c r="H19" s="232">
        <v>86.590999999999994</v>
      </c>
      <c r="I19" s="232">
        <v>18.899999999999999</v>
      </c>
      <c r="J19" s="232">
        <v>103.3</v>
      </c>
      <c r="K19" s="232">
        <v>266.8</v>
      </c>
      <c r="L19" s="232">
        <v>1.0125999999999999</v>
      </c>
      <c r="M19" s="232">
        <v>80.694999999999993</v>
      </c>
      <c r="N19" s="232">
        <v>88.111999999999995</v>
      </c>
      <c r="O19" s="232">
        <v>82.626000000000005</v>
      </c>
      <c r="P19" s="232">
        <v>16.3</v>
      </c>
      <c r="Q19" s="232">
        <v>24</v>
      </c>
      <c r="R19" s="232">
        <v>17.899999999999999</v>
      </c>
      <c r="S19" s="232">
        <v>5.04</v>
      </c>
      <c r="T19" s="16">
        <v>18</v>
      </c>
      <c r="U19" s="23">
        <f t="shared" si="1"/>
        <v>2478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7510528</v>
      </c>
      <c r="E20" s="232">
        <v>1383339</v>
      </c>
      <c r="F20" s="232">
        <v>7.1293490000000004</v>
      </c>
      <c r="G20" s="232">
        <v>0</v>
      </c>
      <c r="H20" s="232">
        <v>87.216999999999999</v>
      </c>
      <c r="I20" s="232">
        <v>19.399999999999999</v>
      </c>
      <c r="J20" s="232">
        <v>102.3</v>
      </c>
      <c r="K20" s="232">
        <v>191</v>
      </c>
      <c r="L20" s="232">
        <v>1.0134000000000001</v>
      </c>
      <c r="M20" s="232">
        <v>84.97</v>
      </c>
      <c r="N20" s="232">
        <v>89.668999999999997</v>
      </c>
      <c r="O20" s="232">
        <v>87.322000000000003</v>
      </c>
      <c r="P20" s="232">
        <v>15.4</v>
      </c>
      <c r="Q20" s="232">
        <v>24.7</v>
      </c>
      <c r="R20" s="232">
        <v>17.5</v>
      </c>
      <c r="S20" s="232">
        <v>5.05</v>
      </c>
      <c r="T20" s="16">
        <v>17</v>
      </c>
      <c r="U20" s="23">
        <f t="shared" si="1"/>
        <v>2442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7508086</v>
      </c>
      <c r="E21" s="232">
        <v>1382992</v>
      </c>
      <c r="F21" s="232">
        <v>6.951301</v>
      </c>
      <c r="G21" s="232">
        <v>0</v>
      </c>
      <c r="H21" s="232">
        <v>84.929000000000002</v>
      </c>
      <c r="I21" s="232">
        <v>19.8</v>
      </c>
      <c r="J21" s="232">
        <v>131.1</v>
      </c>
      <c r="K21" s="232">
        <v>265.10000000000002</v>
      </c>
      <c r="L21" s="232">
        <v>1.0127999999999999</v>
      </c>
      <c r="M21" s="232">
        <v>82.566000000000003</v>
      </c>
      <c r="N21" s="232">
        <v>86.927999999999997</v>
      </c>
      <c r="O21" s="232">
        <v>85.424000000000007</v>
      </c>
      <c r="P21" s="232">
        <v>16.600000000000001</v>
      </c>
      <c r="Q21" s="232">
        <v>24.1</v>
      </c>
      <c r="R21" s="232">
        <v>19</v>
      </c>
      <c r="S21" s="232">
        <v>5.07</v>
      </c>
      <c r="T21" s="16">
        <v>16</v>
      </c>
      <c r="U21" s="23">
        <f t="shared" si="1"/>
        <v>3139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7504947</v>
      </c>
      <c r="E22" s="232">
        <v>1382537</v>
      </c>
      <c r="F22" s="232">
        <v>6.9881409999999997</v>
      </c>
      <c r="G22" s="232">
        <v>0</v>
      </c>
      <c r="H22" s="232">
        <v>84.09</v>
      </c>
      <c r="I22" s="232">
        <v>19.3</v>
      </c>
      <c r="J22" s="232">
        <v>130.19999999999999</v>
      </c>
      <c r="K22" s="232">
        <v>255.2</v>
      </c>
      <c r="L22" s="232">
        <v>1.0130999999999999</v>
      </c>
      <c r="M22" s="232">
        <v>81.186999999999998</v>
      </c>
      <c r="N22" s="232">
        <v>86.61</v>
      </c>
      <c r="O22" s="232">
        <v>85.228999999999999</v>
      </c>
      <c r="P22" s="232">
        <v>15.8</v>
      </c>
      <c r="Q22" s="232">
        <v>23.9</v>
      </c>
      <c r="R22" s="232">
        <v>17</v>
      </c>
      <c r="S22" s="232">
        <v>5.0599999999999996</v>
      </c>
      <c r="T22" s="16">
        <v>15</v>
      </c>
      <c r="U22" s="23">
        <f t="shared" si="1"/>
        <v>3118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7501829</v>
      </c>
      <c r="E23" s="232">
        <v>1382081</v>
      </c>
      <c r="F23" s="232">
        <v>6.6969779999999997</v>
      </c>
      <c r="G23" s="232">
        <v>0</v>
      </c>
      <c r="H23" s="232">
        <v>83.150999999999996</v>
      </c>
      <c r="I23" s="232">
        <v>19.2</v>
      </c>
      <c r="J23" s="232">
        <v>145.19999999999999</v>
      </c>
      <c r="K23" s="232">
        <v>262.60000000000002</v>
      </c>
      <c r="L23" s="232">
        <v>1.0123</v>
      </c>
      <c r="M23" s="232">
        <v>80.507000000000005</v>
      </c>
      <c r="N23" s="232">
        <v>85.876000000000005</v>
      </c>
      <c r="O23" s="232">
        <v>81.703999999999994</v>
      </c>
      <c r="P23" s="232">
        <v>16.2</v>
      </c>
      <c r="Q23" s="232">
        <v>22.6</v>
      </c>
      <c r="R23" s="232">
        <v>18.399999999999999</v>
      </c>
      <c r="S23" s="232">
        <v>5.07</v>
      </c>
      <c r="T23" s="22">
        <v>14</v>
      </c>
      <c r="U23" s="23">
        <f t="shared" si="1"/>
        <v>3478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4" t="s">
        <v>210</v>
      </c>
      <c r="C24" s="224" t="s">
        <v>13</v>
      </c>
      <c r="D24" s="224">
        <v>7498351</v>
      </c>
      <c r="E24" s="224">
        <v>1381568</v>
      </c>
      <c r="F24" s="224">
        <v>6.6735499999999996</v>
      </c>
      <c r="G24" s="224">
        <v>0</v>
      </c>
      <c r="H24" s="224">
        <v>83.617000000000004</v>
      </c>
      <c r="I24" s="224">
        <v>19.100000000000001</v>
      </c>
      <c r="J24" s="224">
        <v>140.5</v>
      </c>
      <c r="K24" s="224">
        <v>265.89999999999998</v>
      </c>
      <c r="L24" s="224">
        <v>1.0123</v>
      </c>
      <c r="M24" s="224">
        <v>80.707999999999998</v>
      </c>
      <c r="N24" s="224">
        <v>85.747</v>
      </c>
      <c r="O24" s="224">
        <v>81.352999999999994</v>
      </c>
      <c r="P24" s="224">
        <v>16.8</v>
      </c>
      <c r="Q24" s="224">
        <v>22.7</v>
      </c>
      <c r="R24" s="224">
        <v>18.3</v>
      </c>
      <c r="S24" s="224">
        <v>5.08</v>
      </c>
      <c r="T24" s="16">
        <v>13</v>
      </c>
      <c r="U24" s="23">
        <f t="shared" si="1"/>
        <v>3368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4" t="s">
        <v>211</v>
      </c>
      <c r="C25" s="224" t="s">
        <v>13</v>
      </c>
      <c r="D25" s="224">
        <v>7494983</v>
      </c>
      <c r="E25" s="224">
        <v>1381074</v>
      </c>
      <c r="F25" s="224">
        <v>6.923019</v>
      </c>
      <c r="G25" s="224">
        <v>0</v>
      </c>
      <c r="H25" s="224">
        <v>84.808000000000007</v>
      </c>
      <c r="I25" s="224">
        <v>19.399999999999999</v>
      </c>
      <c r="J25" s="224">
        <v>136.19999999999999</v>
      </c>
      <c r="K25" s="224">
        <v>173.3</v>
      </c>
      <c r="L25" s="224">
        <v>1.0128999999999999</v>
      </c>
      <c r="M25" s="224">
        <v>81.239000000000004</v>
      </c>
      <c r="N25" s="224">
        <v>87.695999999999998</v>
      </c>
      <c r="O25" s="224">
        <v>84.606999999999999</v>
      </c>
      <c r="P25" s="224">
        <v>16</v>
      </c>
      <c r="Q25" s="224">
        <v>23.5</v>
      </c>
      <c r="R25" s="224">
        <v>17.8</v>
      </c>
      <c r="S25" s="224">
        <v>5.09</v>
      </c>
      <c r="T25" s="16">
        <v>12</v>
      </c>
      <c r="U25" s="23">
        <f t="shared" si="1"/>
        <v>3265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4" t="s">
        <v>212</v>
      </c>
      <c r="C26" s="224" t="s">
        <v>13</v>
      </c>
      <c r="D26" s="224">
        <v>7491718</v>
      </c>
      <c r="E26" s="224">
        <v>1380600</v>
      </c>
      <c r="F26" s="224">
        <v>6.6741789999999996</v>
      </c>
      <c r="G26" s="224">
        <v>0</v>
      </c>
      <c r="H26" s="224">
        <v>86.944999999999993</v>
      </c>
      <c r="I26" s="224">
        <v>18.600000000000001</v>
      </c>
      <c r="J26" s="224">
        <v>62.4</v>
      </c>
      <c r="K26" s="224">
        <v>218.9</v>
      </c>
      <c r="L26" s="224">
        <v>1.0124</v>
      </c>
      <c r="M26" s="224">
        <v>80.918999999999997</v>
      </c>
      <c r="N26" s="224">
        <v>88.408000000000001</v>
      </c>
      <c r="O26" s="224">
        <v>81.167000000000002</v>
      </c>
      <c r="P26" s="224">
        <v>12.3</v>
      </c>
      <c r="Q26" s="224">
        <v>26</v>
      </c>
      <c r="R26" s="224">
        <v>17.7</v>
      </c>
      <c r="S26" s="224">
        <v>5.08</v>
      </c>
      <c r="T26" s="16">
        <v>11</v>
      </c>
      <c r="U26" s="23">
        <f t="shared" si="1"/>
        <v>1464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4" t="s">
        <v>213</v>
      </c>
      <c r="C27" s="224" t="s">
        <v>13</v>
      </c>
      <c r="D27" s="224">
        <v>7490254</v>
      </c>
      <c r="E27" s="224">
        <v>1380393</v>
      </c>
      <c r="F27" s="224">
        <v>7.2886680000000004</v>
      </c>
      <c r="G27" s="224">
        <v>0</v>
      </c>
      <c r="H27" s="224">
        <v>87.034999999999997</v>
      </c>
      <c r="I27" s="224">
        <v>17.100000000000001</v>
      </c>
      <c r="J27" s="224">
        <v>50.2</v>
      </c>
      <c r="K27" s="224">
        <v>93.4</v>
      </c>
      <c r="L27" s="224">
        <v>1.0144</v>
      </c>
      <c r="M27" s="224">
        <v>84.061000000000007</v>
      </c>
      <c r="N27" s="224">
        <v>89.516999999999996</v>
      </c>
      <c r="O27" s="224">
        <v>87.796999999999997</v>
      </c>
      <c r="P27" s="224">
        <v>12.5</v>
      </c>
      <c r="Q27" s="224">
        <v>24.1</v>
      </c>
      <c r="R27" s="224">
        <v>12.7</v>
      </c>
      <c r="S27" s="224">
        <v>5.09</v>
      </c>
      <c r="T27" s="16">
        <v>10</v>
      </c>
      <c r="U27" s="23">
        <f t="shared" si="1"/>
        <v>1188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4" t="s">
        <v>214</v>
      </c>
      <c r="C28" s="224" t="s">
        <v>13</v>
      </c>
      <c r="D28" s="224">
        <v>7489066</v>
      </c>
      <c r="E28" s="224">
        <v>1380226</v>
      </c>
      <c r="F28" s="224">
        <v>7.1642919999999997</v>
      </c>
      <c r="G28" s="224">
        <v>0</v>
      </c>
      <c r="H28" s="224">
        <v>84.789000000000001</v>
      </c>
      <c r="I28" s="224">
        <v>17.8</v>
      </c>
      <c r="J28" s="224">
        <v>94.3</v>
      </c>
      <c r="K28" s="224">
        <v>199.1</v>
      </c>
      <c r="L28" s="224">
        <v>1.0138</v>
      </c>
      <c r="M28" s="224">
        <v>78.995999999999995</v>
      </c>
      <c r="N28" s="224">
        <v>87.248000000000005</v>
      </c>
      <c r="O28" s="224">
        <v>86.941999999999993</v>
      </c>
      <c r="P28" s="224">
        <v>13.5</v>
      </c>
      <c r="Q28" s="224">
        <v>23.9</v>
      </c>
      <c r="R28" s="224">
        <v>15</v>
      </c>
      <c r="S28" s="224">
        <v>5.0999999999999996</v>
      </c>
      <c r="T28" s="16">
        <v>9</v>
      </c>
      <c r="U28" s="23">
        <f t="shared" si="1"/>
        <v>2245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4" t="s">
        <v>215</v>
      </c>
      <c r="C29" s="224" t="s">
        <v>13</v>
      </c>
      <c r="D29" s="224">
        <v>7486821</v>
      </c>
      <c r="E29" s="224">
        <v>1379899</v>
      </c>
      <c r="F29" s="224">
        <v>6.5805110000000004</v>
      </c>
      <c r="G29" s="224">
        <v>0</v>
      </c>
      <c r="H29" s="224">
        <v>81.602999999999994</v>
      </c>
      <c r="I29" s="224">
        <v>18.8</v>
      </c>
      <c r="J29" s="224">
        <v>148.69999999999999</v>
      </c>
      <c r="K29" s="224">
        <v>279.89999999999998</v>
      </c>
      <c r="L29" s="224">
        <v>1.0121</v>
      </c>
      <c r="M29" s="224">
        <v>79.525999999999996</v>
      </c>
      <c r="N29" s="224">
        <v>84.971999999999994</v>
      </c>
      <c r="O29" s="224">
        <v>79.992999999999995</v>
      </c>
      <c r="P29" s="224">
        <v>16.2</v>
      </c>
      <c r="Q29" s="224">
        <v>22.3</v>
      </c>
      <c r="R29" s="224">
        <v>18.100000000000001</v>
      </c>
      <c r="S29" s="224">
        <v>5.1100000000000003</v>
      </c>
      <c r="T29" s="16">
        <v>8</v>
      </c>
      <c r="U29" s="23">
        <f t="shared" si="1"/>
        <v>3571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7483250</v>
      </c>
      <c r="E30">
        <v>1379364</v>
      </c>
      <c r="F30">
        <v>6.5821370000000003</v>
      </c>
      <c r="G30">
        <v>0</v>
      </c>
      <c r="H30">
        <v>81.381</v>
      </c>
      <c r="I30">
        <v>19.7</v>
      </c>
      <c r="J30">
        <v>152.4</v>
      </c>
      <c r="K30">
        <v>280.8</v>
      </c>
      <c r="L30">
        <v>1.012</v>
      </c>
      <c r="M30">
        <v>78.739999999999995</v>
      </c>
      <c r="N30">
        <v>84.475999999999999</v>
      </c>
      <c r="O30">
        <v>80.272000000000006</v>
      </c>
      <c r="P30">
        <v>18.100000000000001</v>
      </c>
      <c r="Q30">
        <v>22.3</v>
      </c>
      <c r="R30">
        <v>18.8</v>
      </c>
      <c r="S30">
        <v>5.32</v>
      </c>
      <c r="T30" s="22">
        <v>7</v>
      </c>
      <c r="U30" s="23">
        <f t="shared" si="1"/>
        <v>3652</v>
      </c>
      <c r="V30" s="24">
        <v>8</v>
      </c>
      <c r="W30" s="87"/>
      <c r="X30" s="86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7479598</v>
      </c>
      <c r="E31">
        <v>1378814</v>
      </c>
      <c r="F31">
        <v>6.5338560000000001</v>
      </c>
      <c r="G31">
        <v>0</v>
      </c>
      <c r="H31">
        <v>81.293000000000006</v>
      </c>
      <c r="I31">
        <v>19.7</v>
      </c>
      <c r="J31">
        <v>148.19999999999999</v>
      </c>
      <c r="K31">
        <v>277.8</v>
      </c>
      <c r="L31">
        <v>1.0119</v>
      </c>
      <c r="M31">
        <v>78.649000000000001</v>
      </c>
      <c r="N31">
        <v>83.870999999999995</v>
      </c>
      <c r="O31">
        <v>79.64</v>
      </c>
      <c r="P31">
        <v>17.600000000000001</v>
      </c>
      <c r="Q31">
        <v>22.8</v>
      </c>
      <c r="R31">
        <v>19</v>
      </c>
      <c r="S31">
        <v>5.32</v>
      </c>
      <c r="T31" s="16">
        <v>6</v>
      </c>
      <c r="U31" s="23">
        <f t="shared" si="1"/>
        <v>3554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7476044</v>
      </c>
      <c r="E32">
        <v>1378278</v>
      </c>
      <c r="F32">
        <v>6.6021130000000001</v>
      </c>
      <c r="G32">
        <v>0</v>
      </c>
      <c r="H32">
        <v>81.603999999999999</v>
      </c>
      <c r="I32">
        <v>18.8</v>
      </c>
      <c r="J32">
        <v>153</v>
      </c>
      <c r="K32">
        <v>272.2</v>
      </c>
      <c r="L32">
        <v>1.0121</v>
      </c>
      <c r="M32">
        <v>79.369</v>
      </c>
      <c r="N32">
        <v>84.489000000000004</v>
      </c>
      <c r="O32">
        <v>80.418999999999997</v>
      </c>
      <c r="P32">
        <v>17.399999999999999</v>
      </c>
      <c r="Q32">
        <v>21.2</v>
      </c>
      <c r="R32">
        <v>18.5</v>
      </c>
      <c r="S32">
        <v>5.32</v>
      </c>
      <c r="T32" s="16">
        <v>5</v>
      </c>
      <c r="U32" s="23">
        <f t="shared" si="1"/>
        <v>3666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7472378</v>
      </c>
      <c r="E33">
        <v>1377729</v>
      </c>
      <c r="F33">
        <v>6.6657710000000003</v>
      </c>
      <c r="G33">
        <v>0</v>
      </c>
      <c r="H33">
        <v>85.159000000000006</v>
      </c>
      <c r="I33">
        <v>18.399999999999999</v>
      </c>
      <c r="J33">
        <v>88.1</v>
      </c>
      <c r="K33">
        <v>235.3</v>
      </c>
      <c r="L33">
        <v>1.0123</v>
      </c>
      <c r="M33">
        <v>79.992000000000004</v>
      </c>
      <c r="N33">
        <v>86.834999999999994</v>
      </c>
      <c r="O33">
        <v>81.108999999999995</v>
      </c>
      <c r="P33">
        <v>12.6</v>
      </c>
      <c r="Q33">
        <v>22.9</v>
      </c>
      <c r="R33">
        <v>17.899999999999999</v>
      </c>
      <c r="S33">
        <v>5.33</v>
      </c>
      <c r="T33" s="16">
        <v>4</v>
      </c>
      <c r="U33" s="23">
        <f t="shared" si="1"/>
        <v>2109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7470269</v>
      </c>
      <c r="E34">
        <v>1377425</v>
      </c>
      <c r="F34">
        <v>7.140936</v>
      </c>
      <c r="G34">
        <v>0</v>
      </c>
      <c r="H34">
        <v>85.63</v>
      </c>
      <c r="I34">
        <v>16.100000000000001</v>
      </c>
      <c r="J34">
        <v>15</v>
      </c>
      <c r="K34">
        <v>67.599999999999994</v>
      </c>
      <c r="L34">
        <v>1.014</v>
      </c>
      <c r="M34">
        <v>83.76</v>
      </c>
      <c r="N34">
        <v>87.837000000000003</v>
      </c>
      <c r="O34">
        <v>85.847999999999999</v>
      </c>
      <c r="P34">
        <v>11.1</v>
      </c>
      <c r="Q34">
        <v>21.4</v>
      </c>
      <c r="R34">
        <v>12.9</v>
      </c>
      <c r="S34">
        <v>5.33</v>
      </c>
      <c r="T34" s="16">
        <v>3</v>
      </c>
      <c r="U34" s="23">
        <f t="shared" si="1"/>
        <v>358</v>
      </c>
      <c r="V34" s="5"/>
      <c r="W34" s="94"/>
      <c r="X34" s="94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7469911</v>
      </c>
      <c r="E35">
        <v>1377374</v>
      </c>
      <c r="F35">
        <v>7.1923570000000003</v>
      </c>
      <c r="G35">
        <v>0</v>
      </c>
      <c r="H35">
        <v>86.405000000000001</v>
      </c>
      <c r="I35">
        <v>17</v>
      </c>
      <c r="J35">
        <v>16.8</v>
      </c>
      <c r="K35">
        <v>62.8</v>
      </c>
      <c r="L35">
        <v>1.0143</v>
      </c>
      <c r="M35">
        <v>84.796999999999997</v>
      </c>
      <c r="N35">
        <v>88.019000000000005</v>
      </c>
      <c r="O35">
        <v>86.3</v>
      </c>
      <c r="P35">
        <v>9.3000000000000007</v>
      </c>
      <c r="Q35">
        <v>24.8</v>
      </c>
      <c r="R35">
        <v>12.2</v>
      </c>
      <c r="S35">
        <v>5.33</v>
      </c>
      <c r="T35" s="16">
        <v>2</v>
      </c>
      <c r="U35" s="23">
        <f t="shared" si="1"/>
        <v>401</v>
      </c>
      <c r="V35" s="5"/>
      <c r="W35" s="94"/>
      <c r="X35" s="94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7469510</v>
      </c>
      <c r="E36">
        <v>1377317</v>
      </c>
      <c r="F36">
        <v>7.2590050000000002</v>
      </c>
      <c r="G36">
        <v>0</v>
      </c>
      <c r="H36">
        <v>87.614999999999995</v>
      </c>
      <c r="I36">
        <v>16.399999999999999</v>
      </c>
      <c r="J36">
        <v>0</v>
      </c>
      <c r="K36">
        <v>0</v>
      </c>
      <c r="L36">
        <v>1.0147999999999999</v>
      </c>
      <c r="M36">
        <v>85.344999999999999</v>
      </c>
      <c r="N36">
        <v>88.448999999999998</v>
      </c>
      <c r="O36">
        <v>86.138999999999996</v>
      </c>
      <c r="P36">
        <v>7.7</v>
      </c>
      <c r="Q36">
        <v>24.8</v>
      </c>
      <c r="R36">
        <v>9.3000000000000007</v>
      </c>
      <c r="S36">
        <v>5.34</v>
      </c>
      <c r="T36" s="16">
        <v>1</v>
      </c>
      <c r="U36" s="23">
        <f t="shared" si="1"/>
        <v>7</v>
      </c>
      <c r="V36" s="5"/>
      <c r="W36" s="94"/>
      <c r="X36" s="94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7469503</v>
      </c>
      <c r="E37">
        <v>1377316</v>
      </c>
      <c r="F37">
        <v>7.454618</v>
      </c>
      <c r="G37">
        <v>0</v>
      </c>
      <c r="H37">
        <v>88.132000000000005</v>
      </c>
      <c r="I37">
        <v>15.9</v>
      </c>
      <c r="J37">
        <v>0</v>
      </c>
      <c r="K37">
        <v>0</v>
      </c>
      <c r="L37">
        <v>1.0155000000000001</v>
      </c>
      <c r="M37">
        <v>86.421999999999997</v>
      </c>
      <c r="N37">
        <v>89.143000000000001</v>
      </c>
      <c r="O37">
        <v>88.147000000000006</v>
      </c>
      <c r="P37">
        <v>6.9</v>
      </c>
      <c r="Q37">
        <v>26.9</v>
      </c>
      <c r="R37">
        <v>7.7</v>
      </c>
      <c r="S37">
        <v>5.34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484519</v>
      </c>
      <c r="T6" s="22">
        <v>31</v>
      </c>
      <c r="U6" s="23">
        <f>D6-D7</f>
        <v>1023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483496</v>
      </c>
      <c r="T7" s="22">
        <v>30</v>
      </c>
      <c r="U7" s="23">
        <f>D7-D8</f>
        <v>2595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480901</v>
      </c>
      <c r="E8" s="232">
        <v>68387</v>
      </c>
      <c r="F8" s="232">
        <v>6.8187610000000003</v>
      </c>
      <c r="G8" s="232">
        <v>0</v>
      </c>
      <c r="H8" s="232">
        <v>82.667000000000002</v>
      </c>
      <c r="I8" s="232">
        <v>16.399999999999999</v>
      </c>
      <c r="J8" s="232">
        <v>131.30000000000001</v>
      </c>
      <c r="K8" s="232">
        <v>267.5</v>
      </c>
      <c r="L8" s="232">
        <v>1.0129999999999999</v>
      </c>
      <c r="M8" s="232">
        <v>79.712000000000003</v>
      </c>
      <c r="N8" s="232">
        <v>85.013000000000005</v>
      </c>
      <c r="O8" s="232">
        <v>82.421000000000006</v>
      </c>
      <c r="P8" s="232">
        <v>13.5</v>
      </c>
      <c r="Q8" s="232">
        <v>20.3</v>
      </c>
      <c r="R8" s="232">
        <v>15.6</v>
      </c>
      <c r="S8" s="232">
        <v>5.65</v>
      </c>
      <c r="T8" s="16">
        <v>29</v>
      </c>
      <c r="U8" s="23">
        <f>D8-D9</f>
        <v>3141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477760</v>
      </c>
      <c r="E9" s="232">
        <v>67926</v>
      </c>
      <c r="F9" s="232">
        <v>6.671576</v>
      </c>
      <c r="G9" s="232">
        <v>0</v>
      </c>
      <c r="H9" s="232">
        <v>82.096000000000004</v>
      </c>
      <c r="I9" s="232">
        <v>16.600000000000001</v>
      </c>
      <c r="J9" s="232">
        <v>105.7</v>
      </c>
      <c r="K9" s="232">
        <v>235.4</v>
      </c>
      <c r="L9" s="232">
        <v>1.0125999999999999</v>
      </c>
      <c r="M9" s="232">
        <v>79.052999999999997</v>
      </c>
      <c r="N9" s="232">
        <v>84.37</v>
      </c>
      <c r="O9" s="232">
        <v>80.594999999999999</v>
      </c>
      <c r="P9" s="232">
        <v>12.9</v>
      </c>
      <c r="Q9" s="232">
        <v>21.2</v>
      </c>
      <c r="R9" s="232">
        <v>16.100000000000001</v>
      </c>
      <c r="S9" s="232">
        <v>5.63</v>
      </c>
      <c r="T9" s="22">
        <v>28</v>
      </c>
      <c r="U9" s="23">
        <f t="shared" ref="U9:U36" si="1">D9-D10</f>
        <v>2517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475243</v>
      </c>
      <c r="E10" s="232">
        <v>67554</v>
      </c>
      <c r="F10" s="232">
        <v>6.6327600000000002</v>
      </c>
      <c r="G10" s="232">
        <v>0</v>
      </c>
      <c r="H10" s="232">
        <v>80.617000000000004</v>
      </c>
      <c r="I10" s="232">
        <v>16.5</v>
      </c>
      <c r="J10" s="232">
        <v>120.7</v>
      </c>
      <c r="K10" s="232">
        <v>257.5</v>
      </c>
      <c r="L10" s="232">
        <v>1.0125</v>
      </c>
      <c r="M10" s="232">
        <v>78.531000000000006</v>
      </c>
      <c r="N10" s="232">
        <v>83.906000000000006</v>
      </c>
      <c r="O10" s="232">
        <v>80.036000000000001</v>
      </c>
      <c r="P10" s="232">
        <v>13.4</v>
      </c>
      <c r="Q10" s="232">
        <v>20.399999999999999</v>
      </c>
      <c r="R10" s="232">
        <v>16</v>
      </c>
      <c r="S10" s="232">
        <v>5.64</v>
      </c>
      <c r="T10" s="16">
        <v>27</v>
      </c>
      <c r="U10" s="23">
        <f t="shared" si="1"/>
        <v>2881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472362</v>
      </c>
      <c r="E11" s="232">
        <v>67122</v>
      </c>
      <c r="F11" s="232">
        <v>6.5997820000000003</v>
      </c>
      <c r="G11" s="232">
        <v>0</v>
      </c>
      <c r="H11" s="232">
        <v>82.466999999999999</v>
      </c>
      <c r="I11" s="232">
        <v>15.7</v>
      </c>
      <c r="J11" s="232">
        <v>116.7</v>
      </c>
      <c r="K11" s="232">
        <v>270.10000000000002</v>
      </c>
      <c r="L11" s="232">
        <v>1.0124</v>
      </c>
      <c r="M11" s="232">
        <v>79.55</v>
      </c>
      <c r="N11" s="232">
        <v>84.947000000000003</v>
      </c>
      <c r="O11" s="232">
        <v>79.55</v>
      </c>
      <c r="P11" s="232">
        <v>12.9</v>
      </c>
      <c r="Q11" s="232">
        <v>19.3</v>
      </c>
      <c r="R11" s="232">
        <v>15.9</v>
      </c>
      <c r="S11" s="232">
        <v>5.64</v>
      </c>
      <c r="T11" s="16">
        <v>26</v>
      </c>
      <c r="U11" s="23">
        <f t="shared" si="1"/>
        <v>2789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469573</v>
      </c>
      <c r="E12" s="232">
        <v>66712</v>
      </c>
      <c r="F12" s="232">
        <v>6.7290320000000001</v>
      </c>
      <c r="G12" s="232">
        <v>0</v>
      </c>
      <c r="H12" s="232">
        <v>86.147999999999996</v>
      </c>
      <c r="I12" s="232">
        <v>15.8</v>
      </c>
      <c r="J12" s="232">
        <v>27.2</v>
      </c>
      <c r="K12" s="232">
        <v>351.1</v>
      </c>
      <c r="L12" s="232">
        <v>1.0126999999999999</v>
      </c>
      <c r="M12" s="232">
        <v>81.08</v>
      </c>
      <c r="N12" s="232">
        <v>88.462999999999994</v>
      </c>
      <c r="O12" s="232">
        <v>81.364999999999995</v>
      </c>
      <c r="P12" s="232">
        <v>7.9</v>
      </c>
      <c r="Q12" s="232">
        <v>23.9</v>
      </c>
      <c r="R12" s="232">
        <v>16.100000000000001</v>
      </c>
      <c r="S12" s="232">
        <v>5.63</v>
      </c>
      <c r="T12" s="16">
        <v>25</v>
      </c>
      <c r="U12" s="23">
        <f t="shared" si="1"/>
        <v>654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468919</v>
      </c>
      <c r="E13" s="232">
        <v>66618</v>
      </c>
      <c r="F13" s="232">
        <v>7.1339829999999997</v>
      </c>
      <c r="G13" s="232">
        <v>0</v>
      </c>
      <c r="H13" s="232">
        <v>85.876000000000005</v>
      </c>
      <c r="I13" s="232">
        <v>14.8</v>
      </c>
      <c r="J13" s="232">
        <v>28</v>
      </c>
      <c r="K13" s="232">
        <v>148.80000000000001</v>
      </c>
      <c r="L13" s="232">
        <v>1.0139</v>
      </c>
      <c r="M13" s="232">
        <v>83.537000000000006</v>
      </c>
      <c r="N13" s="232">
        <v>87.789000000000001</v>
      </c>
      <c r="O13" s="232">
        <v>86.126999999999995</v>
      </c>
      <c r="P13" s="232">
        <v>6.4</v>
      </c>
      <c r="Q13" s="232">
        <v>24</v>
      </c>
      <c r="R13" s="232">
        <v>13.9</v>
      </c>
      <c r="S13" s="232">
        <v>5.64</v>
      </c>
      <c r="T13" s="16">
        <v>24</v>
      </c>
      <c r="U13" s="23">
        <f t="shared" si="1"/>
        <v>636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468283</v>
      </c>
      <c r="E14" s="232">
        <v>66527</v>
      </c>
      <c r="F14" s="232">
        <v>7.0391250000000003</v>
      </c>
      <c r="G14" s="232">
        <v>0</v>
      </c>
      <c r="H14" s="232">
        <v>84.341999999999999</v>
      </c>
      <c r="I14" s="232">
        <v>16.100000000000001</v>
      </c>
      <c r="J14" s="232">
        <v>80.400000000000006</v>
      </c>
      <c r="K14" s="232">
        <v>223.4</v>
      </c>
      <c r="L14" s="232">
        <v>1.0138</v>
      </c>
      <c r="M14" s="232">
        <v>81.245000000000005</v>
      </c>
      <c r="N14" s="232">
        <v>87.611000000000004</v>
      </c>
      <c r="O14" s="232">
        <v>84.549000000000007</v>
      </c>
      <c r="P14" s="232">
        <v>10.5</v>
      </c>
      <c r="Q14" s="232">
        <v>21.1</v>
      </c>
      <c r="R14" s="232">
        <v>13.1</v>
      </c>
      <c r="S14" s="232">
        <v>5.63</v>
      </c>
      <c r="T14" s="16">
        <v>23</v>
      </c>
      <c r="U14" s="23">
        <f t="shared" si="1"/>
        <v>1893</v>
      </c>
      <c r="V14" s="16"/>
      <c r="W14" s="94"/>
      <c r="X14" s="94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466390</v>
      </c>
      <c r="E15" s="232">
        <v>66254</v>
      </c>
      <c r="F15" s="232">
        <v>6.9897489999999998</v>
      </c>
      <c r="G15" s="232">
        <v>0</v>
      </c>
      <c r="H15" s="232">
        <v>82.763000000000005</v>
      </c>
      <c r="I15" s="232">
        <v>16.7</v>
      </c>
      <c r="J15" s="232">
        <v>114.3</v>
      </c>
      <c r="K15" s="232">
        <v>247.5</v>
      </c>
      <c r="L15" s="232">
        <v>1.0133000000000001</v>
      </c>
      <c r="M15" s="232">
        <v>79.304000000000002</v>
      </c>
      <c r="N15" s="232">
        <v>85.165000000000006</v>
      </c>
      <c r="O15" s="232">
        <v>84.855000000000004</v>
      </c>
      <c r="P15" s="232">
        <v>14.1</v>
      </c>
      <c r="Q15" s="232">
        <v>19.8</v>
      </c>
      <c r="R15" s="232">
        <v>15.9</v>
      </c>
      <c r="S15" s="232">
        <v>5.64</v>
      </c>
      <c r="T15" s="16">
        <v>22</v>
      </c>
      <c r="U15" s="23">
        <f t="shared" si="1"/>
        <v>2728</v>
      </c>
      <c r="V15" s="16"/>
      <c r="W15" s="94"/>
      <c r="X15" s="94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463662</v>
      </c>
      <c r="E16" s="232">
        <v>65853</v>
      </c>
      <c r="F16" s="232">
        <v>6.6550190000000002</v>
      </c>
      <c r="G16" s="232">
        <v>0</v>
      </c>
      <c r="H16" s="232">
        <v>82.664000000000001</v>
      </c>
      <c r="I16" s="232">
        <v>16.8</v>
      </c>
      <c r="J16" s="232">
        <v>104.8</v>
      </c>
      <c r="K16" s="232">
        <v>222.7</v>
      </c>
      <c r="L16" s="232">
        <v>1.0125</v>
      </c>
      <c r="M16" s="232">
        <v>78.320999999999998</v>
      </c>
      <c r="N16" s="232">
        <v>85.057000000000002</v>
      </c>
      <c r="O16" s="232">
        <v>80.426000000000002</v>
      </c>
      <c r="P16" s="232">
        <v>13.8</v>
      </c>
      <c r="Q16" s="232">
        <v>20.8</v>
      </c>
      <c r="R16" s="232">
        <v>16.3</v>
      </c>
      <c r="S16" s="232">
        <v>5.65</v>
      </c>
      <c r="T16" s="22">
        <v>21</v>
      </c>
      <c r="U16" s="23">
        <f t="shared" si="1"/>
        <v>2495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461167</v>
      </c>
      <c r="E17" s="232">
        <v>65487</v>
      </c>
      <c r="F17" s="232">
        <v>6.6282550000000002</v>
      </c>
      <c r="G17" s="232">
        <v>0</v>
      </c>
      <c r="H17" s="232">
        <v>83.028999999999996</v>
      </c>
      <c r="I17" s="232">
        <v>16.7</v>
      </c>
      <c r="J17" s="232">
        <v>114.8</v>
      </c>
      <c r="K17" s="232">
        <v>257.7</v>
      </c>
      <c r="L17" s="232">
        <v>1.0125</v>
      </c>
      <c r="M17" s="232">
        <v>79.516000000000005</v>
      </c>
      <c r="N17" s="232">
        <v>85.617999999999995</v>
      </c>
      <c r="O17" s="232">
        <v>79.953000000000003</v>
      </c>
      <c r="P17" s="232">
        <v>13.6</v>
      </c>
      <c r="Q17" s="232">
        <v>21</v>
      </c>
      <c r="R17" s="232">
        <v>15.9</v>
      </c>
      <c r="S17" s="232">
        <v>5.64</v>
      </c>
      <c r="T17" s="16">
        <v>20</v>
      </c>
      <c r="U17" s="23">
        <f t="shared" si="1"/>
        <v>2741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458426</v>
      </c>
      <c r="E18" s="232">
        <v>65085</v>
      </c>
      <c r="F18" s="232">
        <v>6.943759</v>
      </c>
      <c r="G18" s="232">
        <v>0</v>
      </c>
      <c r="H18" s="232">
        <v>82.72</v>
      </c>
      <c r="I18" s="232">
        <v>16.2</v>
      </c>
      <c r="J18" s="232">
        <v>121.7</v>
      </c>
      <c r="K18" s="232">
        <v>239.2</v>
      </c>
      <c r="L18" s="232">
        <v>1.0132000000000001</v>
      </c>
      <c r="M18" s="232">
        <v>79.385999999999996</v>
      </c>
      <c r="N18" s="232">
        <v>87.057000000000002</v>
      </c>
      <c r="O18" s="232">
        <v>84.236000000000004</v>
      </c>
      <c r="P18" s="232">
        <v>13</v>
      </c>
      <c r="Q18" s="232">
        <v>20.3</v>
      </c>
      <c r="R18" s="232">
        <v>15.9</v>
      </c>
      <c r="S18" s="232">
        <v>5.63</v>
      </c>
      <c r="T18" s="16">
        <v>19</v>
      </c>
      <c r="U18" s="23">
        <f t="shared" si="1"/>
        <v>2908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455518</v>
      </c>
      <c r="E19" s="232">
        <v>64658</v>
      </c>
      <c r="F19" s="232">
        <v>6.7411219999999998</v>
      </c>
      <c r="G19" s="232">
        <v>0</v>
      </c>
      <c r="H19" s="232">
        <v>86.08</v>
      </c>
      <c r="I19" s="232">
        <v>14.4</v>
      </c>
      <c r="J19" s="232">
        <v>15.4</v>
      </c>
      <c r="K19" s="232">
        <v>350.4</v>
      </c>
      <c r="L19" s="232">
        <v>1.0127999999999999</v>
      </c>
      <c r="M19" s="232">
        <v>79.212000000000003</v>
      </c>
      <c r="N19" s="232">
        <v>87.688999999999993</v>
      </c>
      <c r="O19" s="232">
        <v>81.378</v>
      </c>
      <c r="P19" s="232">
        <v>3.3</v>
      </c>
      <c r="Q19" s="232">
        <v>24.8</v>
      </c>
      <c r="R19" s="232">
        <v>15.6</v>
      </c>
      <c r="S19" s="232">
        <v>5.62</v>
      </c>
      <c r="T19" s="16">
        <v>18</v>
      </c>
      <c r="U19" s="23">
        <f t="shared" si="1"/>
        <v>375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455143</v>
      </c>
      <c r="E20" s="232">
        <v>64603</v>
      </c>
      <c r="F20" s="232">
        <v>7.2629989999999998</v>
      </c>
      <c r="G20" s="232">
        <v>0</v>
      </c>
      <c r="H20" s="232">
        <v>86.838999999999999</v>
      </c>
      <c r="I20" s="232">
        <v>16.899999999999999</v>
      </c>
      <c r="J20" s="232">
        <v>12.3</v>
      </c>
      <c r="K20" s="232">
        <v>99.3</v>
      </c>
      <c r="L20" s="232">
        <v>1.0145</v>
      </c>
      <c r="M20" s="232">
        <v>84.182000000000002</v>
      </c>
      <c r="N20" s="232">
        <v>89.542000000000002</v>
      </c>
      <c r="O20" s="232">
        <v>86.924999999999997</v>
      </c>
      <c r="P20" s="232">
        <v>9.1</v>
      </c>
      <c r="Q20" s="232">
        <v>25.8</v>
      </c>
      <c r="R20" s="232">
        <v>11.3</v>
      </c>
      <c r="S20" s="232">
        <v>5.64</v>
      </c>
      <c r="T20" s="16">
        <v>17</v>
      </c>
      <c r="U20" s="23">
        <f t="shared" si="1"/>
        <v>254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454889</v>
      </c>
      <c r="E21" s="232">
        <v>64566</v>
      </c>
      <c r="F21" s="232">
        <v>7.003241</v>
      </c>
      <c r="G21" s="232">
        <v>0</v>
      </c>
      <c r="H21" s="232">
        <v>84.263000000000005</v>
      </c>
      <c r="I21" s="232">
        <v>16.399999999999999</v>
      </c>
      <c r="J21" s="232">
        <v>102.3</v>
      </c>
      <c r="K21" s="232">
        <v>275.5</v>
      </c>
      <c r="L21" s="232">
        <v>1.0134000000000001</v>
      </c>
      <c r="M21" s="232">
        <v>81.623999999999995</v>
      </c>
      <c r="N21" s="232">
        <v>86.504000000000005</v>
      </c>
      <c r="O21" s="232">
        <v>84.789000000000001</v>
      </c>
      <c r="P21" s="232">
        <v>13.7</v>
      </c>
      <c r="Q21" s="232">
        <v>20.399999999999999</v>
      </c>
      <c r="R21" s="232">
        <v>15.1</v>
      </c>
      <c r="S21" s="232">
        <v>5.64</v>
      </c>
      <c r="T21" s="16">
        <v>16</v>
      </c>
      <c r="U21" s="23">
        <f t="shared" si="1"/>
        <v>2443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452446</v>
      </c>
      <c r="E22" s="232">
        <v>64213</v>
      </c>
      <c r="F22" s="232">
        <v>7.0280129999999996</v>
      </c>
      <c r="G22" s="232">
        <v>0</v>
      </c>
      <c r="H22" s="232">
        <v>83.400999999999996</v>
      </c>
      <c r="I22" s="232">
        <v>16.2</v>
      </c>
      <c r="J22" s="232">
        <v>114.3</v>
      </c>
      <c r="K22" s="232">
        <v>301.8</v>
      </c>
      <c r="L22" s="232">
        <v>1.0137</v>
      </c>
      <c r="M22" s="232">
        <v>80.117999999999995</v>
      </c>
      <c r="N22" s="232">
        <v>86.218000000000004</v>
      </c>
      <c r="O22" s="232">
        <v>84.634</v>
      </c>
      <c r="P22" s="232">
        <v>12.1</v>
      </c>
      <c r="Q22" s="232">
        <v>20.100000000000001</v>
      </c>
      <c r="R22" s="232">
        <v>13.7</v>
      </c>
      <c r="S22" s="232">
        <v>5.64</v>
      </c>
      <c r="T22" s="16">
        <v>15</v>
      </c>
      <c r="U22" s="23">
        <f t="shared" si="1"/>
        <v>2732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449714</v>
      </c>
      <c r="E23" s="232">
        <v>63815</v>
      </c>
      <c r="F23" s="232">
        <v>6.683128</v>
      </c>
      <c r="G23" s="232">
        <v>0</v>
      </c>
      <c r="H23" s="232">
        <v>82.283000000000001</v>
      </c>
      <c r="I23" s="232">
        <v>15.9</v>
      </c>
      <c r="J23" s="232">
        <v>114.9</v>
      </c>
      <c r="K23" s="232">
        <v>315.39999999999998</v>
      </c>
      <c r="L23" s="232">
        <v>1.0125999999999999</v>
      </c>
      <c r="M23" s="232">
        <v>79.421999999999997</v>
      </c>
      <c r="N23" s="232">
        <v>85.233999999999995</v>
      </c>
      <c r="O23" s="232">
        <v>80.775000000000006</v>
      </c>
      <c r="P23" s="232">
        <v>13.5</v>
      </c>
      <c r="Q23" s="232">
        <v>20.7</v>
      </c>
      <c r="R23" s="232">
        <v>16.2</v>
      </c>
      <c r="S23" s="232">
        <v>5.64</v>
      </c>
      <c r="T23" s="22">
        <v>14</v>
      </c>
      <c r="U23" s="23">
        <f t="shared" si="1"/>
        <v>2739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446975</v>
      </c>
      <c r="E24" s="232">
        <v>63412</v>
      </c>
      <c r="F24" s="232">
        <v>6.6939039999999999</v>
      </c>
      <c r="G24" s="232">
        <v>0</v>
      </c>
      <c r="H24" s="232">
        <v>82.858000000000004</v>
      </c>
      <c r="I24" s="232">
        <v>15.8</v>
      </c>
      <c r="J24" s="232">
        <v>114.3</v>
      </c>
      <c r="K24" s="232">
        <v>265.7</v>
      </c>
      <c r="L24" s="232">
        <v>1.0127999999999999</v>
      </c>
      <c r="M24" s="232">
        <v>79.584000000000003</v>
      </c>
      <c r="N24" s="232">
        <v>85.221999999999994</v>
      </c>
      <c r="O24" s="232">
        <v>80.352000000000004</v>
      </c>
      <c r="P24" s="232">
        <v>13.5</v>
      </c>
      <c r="Q24" s="232">
        <v>19.2</v>
      </c>
      <c r="R24" s="232">
        <v>14.4</v>
      </c>
      <c r="S24" s="232">
        <v>5.63</v>
      </c>
      <c r="T24" s="16">
        <v>13</v>
      </c>
      <c r="U24" s="23">
        <f t="shared" si="1"/>
        <v>2723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444252</v>
      </c>
      <c r="E25" s="232">
        <v>63015</v>
      </c>
      <c r="F25" s="232">
        <v>6.9197939999999996</v>
      </c>
      <c r="G25" s="232">
        <v>0</v>
      </c>
      <c r="H25" s="232">
        <v>84.248000000000005</v>
      </c>
      <c r="I25" s="232">
        <v>16.100000000000001</v>
      </c>
      <c r="J25" s="232">
        <v>116.8</v>
      </c>
      <c r="K25" s="232">
        <v>296.89999999999998</v>
      </c>
      <c r="L25" s="232">
        <v>1.0130999999999999</v>
      </c>
      <c r="M25" s="232">
        <v>80.040000000000006</v>
      </c>
      <c r="N25" s="232">
        <v>87.415999999999997</v>
      </c>
      <c r="O25" s="232">
        <v>83.900999999999996</v>
      </c>
      <c r="P25" s="232">
        <v>12.6</v>
      </c>
      <c r="Q25" s="232">
        <v>19.600000000000001</v>
      </c>
      <c r="R25" s="232">
        <v>15.9</v>
      </c>
      <c r="S25" s="232">
        <v>5.64</v>
      </c>
      <c r="T25" s="16">
        <v>12</v>
      </c>
      <c r="U25" s="23">
        <f t="shared" si="1"/>
        <v>2795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441457</v>
      </c>
      <c r="E26" s="232">
        <v>62611</v>
      </c>
      <c r="F26" s="232">
        <v>6.6183839999999998</v>
      </c>
      <c r="G26" s="232">
        <v>0</v>
      </c>
      <c r="H26" s="232">
        <v>86.465000000000003</v>
      </c>
      <c r="I26" s="232">
        <v>16</v>
      </c>
      <c r="J26" s="232">
        <v>38.5</v>
      </c>
      <c r="K26" s="232">
        <v>289.60000000000002</v>
      </c>
      <c r="L26" s="232">
        <v>1.0124</v>
      </c>
      <c r="M26" s="232">
        <v>79.718000000000004</v>
      </c>
      <c r="N26" s="232">
        <v>88.25</v>
      </c>
      <c r="O26" s="232">
        <v>79.960999999999999</v>
      </c>
      <c r="P26" s="232">
        <v>7.8</v>
      </c>
      <c r="Q26" s="232">
        <v>24.8</v>
      </c>
      <c r="R26" s="232">
        <v>16.399999999999999</v>
      </c>
      <c r="S26" s="232">
        <v>5.64</v>
      </c>
      <c r="T26" s="16">
        <v>11</v>
      </c>
      <c r="U26" s="23">
        <f t="shared" si="1"/>
        <v>861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440596</v>
      </c>
      <c r="E27" s="232">
        <v>62488</v>
      </c>
      <c r="F27" s="232">
        <v>7.2302980000000003</v>
      </c>
      <c r="G27" s="232">
        <v>0</v>
      </c>
      <c r="H27" s="232">
        <v>86.436000000000007</v>
      </c>
      <c r="I27" s="232">
        <v>15.4</v>
      </c>
      <c r="J27" s="232">
        <v>90.9</v>
      </c>
      <c r="K27" s="232">
        <v>297.8</v>
      </c>
      <c r="L27" s="232">
        <v>1.0141</v>
      </c>
      <c r="M27" s="232">
        <v>83.114000000000004</v>
      </c>
      <c r="N27" s="232">
        <v>89.35</v>
      </c>
      <c r="O27" s="232">
        <v>87.475999999999999</v>
      </c>
      <c r="P27" s="232">
        <v>9.1</v>
      </c>
      <c r="Q27" s="232">
        <v>19.8</v>
      </c>
      <c r="R27" s="232">
        <v>14</v>
      </c>
      <c r="S27" s="232">
        <v>5.64</v>
      </c>
      <c r="T27" s="16">
        <v>10</v>
      </c>
      <c r="U27" s="23">
        <f t="shared" si="1"/>
        <v>2147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438449</v>
      </c>
      <c r="E28" s="232">
        <v>62185</v>
      </c>
      <c r="F28" s="232">
        <v>7.1113229999999996</v>
      </c>
      <c r="G28" s="232">
        <v>0</v>
      </c>
      <c r="H28" s="232">
        <v>84.116</v>
      </c>
      <c r="I28" s="232">
        <v>15.6</v>
      </c>
      <c r="J28" s="232">
        <v>104.3</v>
      </c>
      <c r="K28" s="232">
        <v>274.39999999999998</v>
      </c>
      <c r="L28" s="232">
        <v>1.0136000000000001</v>
      </c>
      <c r="M28" s="232">
        <v>77.888000000000005</v>
      </c>
      <c r="N28" s="232">
        <v>86.997</v>
      </c>
      <c r="O28" s="232">
        <v>86.296000000000006</v>
      </c>
      <c r="P28" s="232">
        <v>12.6</v>
      </c>
      <c r="Q28" s="232">
        <v>20.3</v>
      </c>
      <c r="R28" s="232">
        <v>15.3</v>
      </c>
      <c r="S28" s="232">
        <v>5.63</v>
      </c>
      <c r="T28" s="16">
        <v>9</v>
      </c>
      <c r="U28" s="23">
        <f t="shared" si="1"/>
        <v>2464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435985</v>
      </c>
      <c r="E29" s="232">
        <v>61829</v>
      </c>
      <c r="F29" s="232">
        <v>6.5554160000000001</v>
      </c>
      <c r="G29" s="232">
        <v>0</v>
      </c>
      <c r="H29" s="232">
        <v>80.816999999999993</v>
      </c>
      <c r="I29" s="232">
        <v>15</v>
      </c>
      <c r="J29" s="232">
        <v>108.3</v>
      </c>
      <c r="K29" s="232">
        <v>232.5</v>
      </c>
      <c r="L29" s="232">
        <v>1.0123</v>
      </c>
      <c r="M29" s="232">
        <v>78.155000000000001</v>
      </c>
      <c r="N29" s="232">
        <v>84.444999999999993</v>
      </c>
      <c r="O29" s="232">
        <v>78.994</v>
      </c>
      <c r="P29" s="232">
        <v>12.7</v>
      </c>
      <c r="Q29" s="232">
        <v>17.2</v>
      </c>
      <c r="R29" s="232">
        <v>16.100000000000001</v>
      </c>
      <c r="S29" s="232">
        <v>5.64</v>
      </c>
      <c r="T29" s="16">
        <v>8</v>
      </c>
      <c r="U29" s="23">
        <f t="shared" si="1"/>
        <v>2571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433414</v>
      </c>
      <c r="E30">
        <v>61446</v>
      </c>
      <c r="F30">
        <v>6.5943120000000004</v>
      </c>
      <c r="G30">
        <v>0</v>
      </c>
      <c r="H30">
        <v>80.614999999999995</v>
      </c>
      <c r="I30">
        <v>15.6</v>
      </c>
      <c r="J30">
        <v>106</v>
      </c>
      <c r="K30">
        <v>254.8</v>
      </c>
      <c r="L30">
        <v>1.0125</v>
      </c>
      <c r="M30">
        <v>77.611000000000004</v>
      </c>
      <c r="N30">
        <v>84.19</v>
      </c>
      <c r="O30">
        <v>79.17</v>
      </c>
      <c r="P30">
        <v>12.6</v>
      </c>
      <c r="Q30">
        <v>18.2</v>
      </c>
      <c r="R30">
        <v>15</v>
      </c>
      <c r="S30">
        <v>5.64</v>
      </c>
      <c r="T30" s="22">
        <v>7</v>
      </c>
      <c r="U30" s="23">
        <f t="shared" si="1"/>
        <v>2522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430892</v>
      </c>
      <c r="E31">
        <v>61068</v>
      </c>
      <c r="F31">
        <v>6.5512199999999998</v>
      </c>
      <c r="G31">
        <v>0</v>
      </c>
      <c r="H31">
        <v>80.521000000000001</v>
      </c>
      <c r="I31">
        <v>16.100000000000001</v>
      </c>
      <c r="J31">
        <v>105</v>
      </c>
      <c r="K31">
        <v>227.6</v>
      </c>
      <c r="L31">
        <v>1.0124</v>
      </c>
      <c r="M31">
        <v>77.492999999999995</v>
      </c>
      <c r="N31">
        <v>83.45</v>
      </c>
      <c r="O31">
        <v>78.697000000000003</v>
      </c>
      <c r="P31">
        <v>14</v>
      </c>
      <c r="Q31">
        <v>19</v>
      </c>
      <c r="R31">
        <v>15.3</v>
      </c>
      <c r="S31">
        <v>5.64</v>
      </c>
      <c r="T31" s="16">
        <v>6</v>
      </c>
      <c r="U31" s="23">
        <f t="shared" si="1"/>
        <v>2502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428390</v>
      </c>
      <c r="E32">
        <v>60693</v>
      </c>
      <c r="F32">
        <v>6.5989649999999997</v>
      </c>
      <c r="G32">
        <v>0</v>
      </c>
      <c r="H32">
        <v>80.789000000000001</v>
      </c>
      <c r="I32">
        <v>15.2</v>
      </c>
      <c r="J32">
        <v>120.2</v>
      </c>
      <c r="K32">
        <v>274.60000000000002</v>
      </c>
      <c r="L32">
        <v>1.0125</v>
      </c>
      <c r="M32">
        <v>78.423000000000002</v>
      </c>
      <c r="N32">
        <v>84.195999999999998</v>
      </c>
      <c r="O32">
        <v>79.424999999999997</v>
      </c>
      <c r="P32">
        <v>13.4</v>
      </c>
      <c r="Q32">
        <v>17</v>
      </c>
      <c r="R32">
        <v>15.6</v>
      </c>
      <c r="S32">
        <v>5.64</v>
      </c>
      <c r="T32" s="16">
        <v>5</v>
      </c>
      <c r="U32" s="23">
        <f t="shared" si="1"/>
        <v>2868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425522</v>
      </c>
      <c r="E33">
        <v>60265</v>
      </c>
      <c r="F33">
        <v>6.6311439999999999</v>
      </c>
      <c r="G33">
        <v>0</v>
      </c>
      <c r="H33">
        <v>84.784000000000006</v>
      </c>
      <c r="I33">
        <v>13.3</v>
      </c>
      <c r="J33">
        <v>14</v>
      </c>
      <c r="K33">
        <v>349.8</v>
      </c>
      <c r="L33">
        <v>1.0125999999999999</v>
      </c>
      <c r="M33">
        <v>78.506</v>
      </c>
      <c r="N33">
        <v>86.74</v>
      </c>
      <c r="O33">
        <v>79.620999999999995</v>
      </c>
      <c r="P33">
        <v>6.1</v>
      </c>
      <c r="Q33">
        <v>23.2</v>
      </c>
      <c r="R33">
        <v>14.8</v>
      </c>
      <c r="S33">
        <v>5.64</v>
      </c>
      <c r="T33" s="16">
        <v>4</v>
      </c>
      <c r="U33" s="23">
        <f t="shared" si="1"/>
        <v>337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425185</v>
      </c>
      <c r="E34">
        <v>60215</v>
      </c>
      <c r="F34">
        <v>7.1773009999999999</v>
      </c>
      <c r="G34">
        <v>0</v>
      </c>
      <c r="H34">
        <v>85.299000000000007</v>
      </c>
      <c r="I34">
        <v>16</v>
      </c>
      <c r="J34">
        <v>0</v>
      </c>
      <c r="K34">
        <v>0</v>
      </c>
      <c r="L34">
        <v>1.0144</v>
      </c>
      <c r="M34">
        <v>83.3</v>
      </c>
      <c r="N34">
        <v>87.7</v>
      </c>
      <c r="O34">
        <v>85.715999999999994</v>
      </c>
      <c r="P34">
        <v>8.6</v>
      </c>
      <c r="Q34">
        <v>24</v>
      </c>
      <c r="R34">
        <v>11.1</v>
      </c>
      <c r="S34">
        <v>5.64</v>
      </c>
      <c r="T34" s="16">
        <v>3</v>
      </c>
      <c r="U34" s="23">
        <f t="shared" si="1"/>
        <v>0</v>
      </c>
      <c r="V34" s="5"/>
      <c r="W34" s="87"/>
      <c r="X34" s="86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425185</v>
      </c>
      <c r="E35">
        <v>60215</v>
      </c>
      <c r="F35">
        <v>7.1978790000000004</v>
      </c>
      <c r="G35">
        <v>0</v>
      </c>
      <c r="H35">
        <v>86.180999999999997</v>
      </c>
      <c r="I35">
        <v>17.600000000000001</v>
      </c>
      <c r="J35">
        <v>0</v>
      </c>
      <c r="K35">
        <v>0</v>
      </c>
      <c r="L35">
        <v>1.0144</v>
      </c>
      <c r="M35">
        <v>84.290999999999997</v>
      </c>
      <c r="N35">
        <v>87.903999999999996</v>
      </c>
      <c r="O35">
        <v>86.007000000000005</v>
      </c>
      <c r="P35">
        <v>8.5</v>
      </c>
      <c r="Q35">
        <v>30.2</v>
      </c>
      <c r="R35">
        <v>11.2</v>
      </c>
      <c r="S35">
        <v>5.65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425185</v>
      </c>
      <c r="E36">
        <v>60215</v>
      </c>
      <c r="F36">
        <v>7.1405050000000001</v>
      </c>
      <c r="G36">
        <v>0</v>
      </c>
      <c r="H36">
        <v>87.463999999999999</v>
      </c>
      <c r="I36">
        <v>17.8</v>
      </c>
      <c r="J36">
        <v>0</v>
      </c>
      <c r="K36">
        <v>0</v>
      </c>
      <c r="L36">
        <v>1.0141</v>
      </c>
      <c r="M36">
        <v>84.853999999999999</v>
      </c>
      <c r="N36">
        <v>88.343999999999994</v>
      </c>
      <c r="O36">
        <v>85.808000000000007</v>
      </c>
      <c r="P36">
        <v>8.6999999999999993</v>
      </c>
      <c r="Q36">
        <v>29.3</v>
      </c>
      <c r="R36">
        <v>12.8</v>
      </c>
      <c r="S36">
        <v>5.65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425185</v>
      </c>
      <c r="E37">
        <v>60215</v>
      </c>
      <c r="F37">
        <v>7.4060949999999997</v>
      </c>
      <c r="G37">
        <v>0</v>
      </c>
      <c r="H37">
        <v>88.007000000000005</v>
      </c>
      <c r="I37">
        <v>15.9</v>
      </c>
      <c r="J37">
        <v>0</v>
      </c>
      <c r="K37">
        <v>0</v>
      </c>
      <c r="L37">
        <v>1.0152000000000001</v>
      </c>
      <c r="M37">
        <v>86.302000000000007</v>
      </c>
      <c r="N37">
        <v>89.016000000000005</v>
      </c>
      <c r="O37">
        <v>87.992000000000004</v>
      </c>
      <c r="P37">
        <v>5.6</v>
      </c>
      <c r="Q37">
        <v>30</v>
      </c>
      <c r="R37">
        <v>9</v>
      </c>
      <c r="S37">
        <v>5.64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2273618</v>
      </c>
      <c r="T6" s="22">
        <v>31</v>
      </c>
      <c r="U6" s="23">
        <f>D6-D7</f>
        <v>459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2273159</v>
      </c>
      <c r="T7" s="22">
        <v>30</v>
      </c>
      <c r="U7" s="23">
        <f>D7-D8</f>
        <v>2155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2271004</v>
      </c>
      <c r="E8" s="232">
        <v>706881</v>
      </c>
      <c r="F8" s="232">
        <v>6.7111549999999998</v>
      </c>
      <c r="G8" s="232">
        <v>1</v>
      </c>
      <c r="H8" s="232">
        <v>82.953999999999994</v>
      </c>
      <c r="I8" s="232">
        <v>20</v>
      </c>
      <c r="J8" s="232">
        <v>118.8</v>
      </c>
      <c r="K8" s="232">
        <v>328.6</v>
      </c>
      <c r="L8" s="232">
        <v>1.0121</v>
      </c>
      <c r="M8" s="232">
        <v>80.25</v>
      </c>
      <c r="N8" s="232">
        <v>85.100999999999999</v>
      </c>
      <c r="O8" s="232">
        <v>82.572999999999993</v>
      </c>
      <c r="P8" s="232">
        <v>8.3000000000000007</v>
      </c>
      <c r="Q8" s="232">
        <v>25.6</v>
      </c>
      <c r="R8" s="232">
        <v>20.399999999999999</v>
      </c>
      <c r="S8" s="232">
        <v>5.33</v>
      </c>
      <c r="T8" s="16">
        <v>29</v>
      </c>
      <c r="U8" s="23">
        <f>D8-D9</f>
        <v>2819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2268185</v>
      </c>
      <c r="E9" s="232">
        <v>706460</v>
      </c>
      <c r="F9" s="232">
        <v>6.6010359999999997</v>
      </c>
      <c r="G9" s="232">
        <v>1</v>
      </c>
      <c r="H9" s="232">
        <v>82.433999999999997</v>
      </c>
      <c r="I9" s="232">
        <v>19.600000000000001</v>
      </c>
      <c r="J9" s="232">
        <v>126.9</v>
      </c>
      <c r="K9" s="232">
        <v>363.5</v>
      </c>
      <c r="L9" s="232">
        <v>1.0118</v>
      </c>
      <c r="M9" s="232">
        <v>79.646000000000001</v>
      </c>
      <c r="N9" s="232">
        <v>84.228999999999999</v>
      </c>
      <c r="O9" s="232">
        <v>81.259</v>
      </c>
      <c r="P9" s="232">
        <v>8</v>
      </c>
      <c r="Q9" s="232">
        <v>25.6</v>
      </c>
      <c r="R9" s="232">
        <v>21.1</v>
      </c>
      <c r="S9" s="232">
        <v>5.34</v>
      </c>
      <c r="T9" s="22">
        <v>28</v>
      </c>
      <c r="U9" s="23">
        <f t="shared" ref="U9:U36" si="1">D9-D10</f>
        <v>3031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2265154</v>
      </c>
      <c r="E10" s="232">
        <v>706004</v>
      </c>
      <c r="F10" s="232">
        <v>6.530017</v>
      </c>
      <c r="G10" s="232">
        <v>1</v>
      </c>
      <c r="H10" s="232">
        <v>81.088999999999999</v>
      </c>
      <c r="I10" s="232">
        <v>19.600000000000001</v>
      </c>
      <c r="J10" s="232">
        <v>118.7</v>
      </c>
      <c r="K10" s="232">
        <v>339.7</v>
      </c>
      <c r="L10" s="232">
        <v>1.0116000000000001</v>
      </c>
      <c r="M10" s="232">
        <v>78.786000000000001</v>
      </c>
      <c r="N10" s="232">
        <v>84.11</v>
      </c>
      <c r="O10" s="232">
        <v>80.369</v>
      </c>
      <c r="P10" s="232">
        <v>8</v>
      </c>
      <c r="Q10" s="232">
        <v>25.9</v>
      </c>
      <c r="R10" s="232">
        <v>21.4</v>
      </c>
      <c r="S10" s="232">
        <v>5.35</v>
      </c>
      <c r="T10" s="16">
        <v>27</v>
      </c>
      <c r="U10" s="23">
        <f t="shared" si="1"/>
        <v>2831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2262323</v>
      </c>
      <c r="E11" s="232">
        <v>705573</v>
      </c>
      <c r="F11" s="232">
        <v>6.5257490000000002</v>
      </c>
      <c r="G11" s="232">
        <v>1</v>
      </c>
      <c r="H11" s="232">
        <v>82.911000000000001</v>
      </c>
      <c r="I11" s="232">
        <v>18.8</v>
      </c>
      <c r="J11" s="232">
        <v>116.7</v>
      </c>
      <c r="K11" s="232">
        <v>348.6</v>
      </c>
      <c r="L11" s="232">
        <v>1.0116000000000001</v>
      </c>
      <c r="M11" s="232">
        <v>80.027000000000001</v>
      </c>
      <c r="N11" s="232">
        <v>85.528000000000006</v>
      </c>
      <c r="O11" s="232">
        <v>80.168999999999997</v>
      </c>
      <c r="P11" s="232">
        <v>8.5</v>
      </c>
      <c r="Q11" s="232">
        <v>25.1</v>
      </c>
      <c r="R11" s="232">
        <v>20.9</v>
      </c>
      <c r="S11" s="232">
        <v>5.35</v>
      </c>
      <c r="T11" s="16">
        <v>26</v>
      </c>
      <c r="U11" s="23">
        <f t="shared" si="1"/>
        <v>2767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2259556</v>
      </c>
      <c r="E12" s="232">
        <v>705160</v>
      </c>
      <c r="F12" s="232">
        <v>6.64527</v>
      </c>
      <c r="G12" s="232">
        <v>1</v>
      </c>
      <c r="H12" s="232">
        <v>86.417000000000002</v>
      </c>
      <c r="I12" s="232">
        <v>18</v>
      </c>
      <c r="J12" s="232">
        <v>20.6</v>
      </c>
      <c r="K12" s="232">
        <v>285.8</v>
      </c>
      <c r="L12" s="232">
        <v>1.0119</v>
      </c>
      <c r="M12" s="232">
        <v>81.739000000000004</v>
      </c>
      <c r="N12" s="232">
        <v>88.525999999999996</v>
      </c>
      <c r="O12" s="232">
        <v>81.838999999999999</v>
      </c>
      <c r="P12" s="232">
        <v>9.6999999999999993</v>
      </c>
      <c r="Q12" s="232">
        <v>25.4</v>
      </c>
      <c r="R12" s="232">
        <v>20.9</v>
      </c>
      <c r="S12" s="232">
        <v>5.36</v>
      </c>
      <c r="T12" s="16">
        <v>25</v>
      </c>
      <c r="U12" s="23">
        <f t="shared" si="1"/>
        <v>584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2258972</v>
      </c>
      <c r="E13" s="232">
        <v>705075</v>
      </c>
      <c r="F13" s="232">
        <v>7.2726959999999998</v>
      </c>
      <c r="G13" s="232">
        <v>1</v>
      </c>
      <c r="H13" s="232">
        <v>86.195999999999998</v>
      </c>
      <c r="I13" s="232">
        <v>17.899999999999999</v>
      </c>
      <c r="J13" s="232">
        <v>0</v>
      </c>
      <c r="K13" s="232">
        <v>0</v>
      </c>
      <c r="L13" s="232">
        <v>1.0147999999999999</v>
      </c>
      <c r="M13" s="232">
        <v>83.984999999999999</v>
      </c>
      <c r="N13" s="232">
        <v>87.903999999999996</v>
      </c>
      <c r="O13" s="232">
        <v>86.465999999999994</v>
      </c>
      <c r="P13" s="232">
        <v>6.9</v>
      </c>
      <c r="Q13" s="232">
        <v>36.4</v>
      </c>
      <c r="R13" s="232">
        <v>9.6999999999999993</v>
      </c>
      <c r="S13" s="232">
        <v>5.36</v>
      </c>
      <c r="T13" s="16">
        <v>24</v>
      </c>
      <c r="U13" s="23">
        <f t="shared" si="1"/>
        <v>0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2258972</v>
      </c>
      <c r="E14" s="232">
        <v>705075</v>
      </c>
      <c r="F14" s="232">
        <v>7.2070860000000003</v>
      </c>
      <c r="G14" s="232">
        <v>1</v>
      </c>
      <c r="H14" s="232">
        <v>84.63</v>
      </c>
      <c r="I14" s="232">
        <v>18.3</v>
      </c>
      <c r="J14" s="232">
        <v>96.5</v>
      </c>
      <c r="K14" s="232">
        <v>328.4</v>
      </c>
      <c r="L14" s="232">
        <v>1.0147999999999999</v>
      </c>
      <c r="M14" s="232">
        <v>81.659000000000006</v>
      </c>
      <c r="N14" s="232">
        <v>87.807000000000002</v>
      </c>
      <c r="O14" s="232">
        <v>85.102000000000004</v>
      </c>
      <c r="P14" s="232">
        <v>7.4</v>
      </c>
      <c r="Q14" s="232">
        <v>24.7</v>
      </c>
      <c r="R14" s="232">
        <v>8.3000000000000007</v>
      </c>
      <c r="S14" s="232">
        <v>5.37</v>
      </c>
      <c r="T14" s="16">
        <v>23</v>
      </c>
      <c r="U14" s="23">
        <f t="shared" si="1"/>
        <v>2275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2256697</v>
      </c>
      <c r="E15" s="232">
        <v>704739</v>
      </c>
      <c r="F15" s="232">
        <v>6.8573019999999998</v>
      </c>
      <c r="G15" s="232">
        <v>1</v>
      </c>
      <c r="H15" s="232">
        <v>83.194999999999993</v>
      </c>
      <c r="I15" s="232">
        <v>20.100000000000001</v>
      </c>
      <c r="J15" s="232">
        <v>119.7</v>
      </c>
      <c r="K15" s="232">
        <v>343.7</v>
      </c>
      <c r="L15" s="232">
        <v>1.0123</v>
      </c>
      <c r="M15" s="232">
        <v>79.837000000000003</v>
      </c>
      <c r="N15" s="232">
        <v>85.225999999999999</v>
      </c>
      <c r="O15" s="232">
        <v>84.971000000000004</v>
      </c>
      <c r="P15" s="232">
        <v>11.3</v>
      </c>
      <c r="Q15" s="232">
        <v>24.4</v>
      </c>
      <c r="R15" s="232">
        <v>21.5</v>
      </c>
      <c r="S15" s="232">
        <v>5.38</v>
      </c>
      <c r="T15" s="16">
        <v>22</v>
      </c>
      <c r="U15" s="23">
        <f t="shared" si="1"/>
        <v>2853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2253844</v>
      </c>
      <c r="E16" s="232">
        <v>704313</v>
      </c>
      <c r="F16" s="232">
        <v>6.5725319999999998</v>
      </c>
      <c r="G16" s="232">
        <v>1</v>
      </c>
      <c r="H16" s="232">
        <v>83.135000000000005</v>
      </c>
      <c r="I16" s="232">
        <v>20.7</v>
      </c>
      <c r="J16" s="232">
        <v>111.9</v>
      </c>
      <c r="K16" s="232">
        <v>285</v>
      </c>
      <c r="L16" s="232">
        <v>1.0117</v>
      </c>
      <c r="M16" s="232">
        <v>79.019000000000005</v>
      </c>
      <c r="N16" s="232">
        <v>85.492999999999995</v>
      </c>
      <c r="O16" s="232">
        <v>80.926000000000002</v>
      </c>
      <c r="P16" s="232">
        <v>12</v>
      </c>
      <c r="Q16" s="232">
        <v>26.5</v>
      </c>
      <c r="R16" s="232">
        <v>21.3</v>
      </c>
      <c r="S16" s="232">
        <v>5.38</v>
      </c>
      <c r="T16" s="22">
        <v>21</v>
      </c>
      <c r="U16" s="23">
        <f t="shared" si="1"/>
        <v>2653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2251191</v>
      </c>
      <c r="E17" s="232">
        <v>703916</v>
      </c>
      <c r="F17" s="232">
        <v>6.5696199999999996</v>
      </c>
      <c r="G17" s="232">
        <v>1</v>
      </c>
      <c r="H17" s="232">
        <v>83.49</v>
      </c>
      <c r="I17" s="232">
        <v>20.399999999999999</v>
      </c>
      <c r="J17" s="232">
        <v>101.4</v>
      </c>
      <c r="K17" s="232">
        <v>244.6</v>
      </c>
      <c r="L17" s="232">
        <v>1.0118</v>
      </c>
      <c r="M17" s="232">
        <v>80.286000000000001</v>
      </c>
      <c r="N17" s="232">
        <v>85.787000000000006</v>
      </c>
      <c r="O17" s="232">
        <v>80.650999999999996</v>
      </c>
      <c r="P17" s="232">
        <v>10.8</v>
      </c>
      <c r="Q17" s="232">
        <v>27</v>
      </c>
      <c r="R17" s="232">
        <v>20.5</v>
      </c>
      <c r="S17" s="232">
        <v>5.38</v>
      </c>
      <c r="T17" s="16">
        <v>20</v>
      </c>
      <c r="U17" s="23">
        <f t="shared" si="1"/>
        <v>2398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2248793</v>
      </c>
      <c r="E18" s="232">
        <v>703559</v>
      </c>
      <c r="F18" s="232">
        <v>6.8031620000000004</v>
      </c>
      <c r="G18" s="232">
        <v>1</v>
      </c>
      <c r="H18" s="232">
        <v>83.137</v>
      </c>
      <c r="I18" s="232">
        <v>20.5</v>
      </c>
      <c r="J18" s="232">
        <v>117.1</v>
      </c>
      <c r="K18" s="232">
        <v>332</v>
      </c>
      <c r="L18" s="232">
        <v>1.0122</v>
      </c>
      <c r="M18" s="232">
        <v>80.025999999999996</v>
      </c>
      <c r="N18" s="232">
        <v>87.100999999999999</v>
      </c>
      <c r="O18" s="232">
        <v>84.18</v>
      </c>
      <c r="P18" s="232">
        <v>10.199999999999999</v>
      </c>
      <c r="Q18" s="232">
        <v>26.1</v>
      </c>
      <c r="R18" s="232">
        <v>21.4</v>
      </c>
      <c r="S18" s="232">
        <v>5.39</v>
      </c>
      <c r="T18" s="16">
        <v>19</v>
      </c>
      <c r="U18" s="23">
        <f t="shared" si="1"/>
        <v>2779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2246014</v>
      </c>
      <c r="E19" s="232">
        <v>703144</v>
      </c>
      <c r="F19" s="232">
        <v>6.6672349999999998</v>
      </c>
      <c r="G19" s="232">
        <v>1</v>
      </c>
      <c r="H19" s="232">
        <v>86.405000000000001</v>
      </c>
      <c r="I19" s="232">
        <v>17.399999999999999</v>
      </c>
      <c r="J19" s="232">
        <v>14.4</v>
      </c>
      <c r="K19" s="232">
        <v>306.10000000000002</v>
      </c>
      <c r="L19" s="232">
        <v>1.0119</v>
      </c>
      <c r="M19" s="232">
        <v>79.972999999999999</v>
      </c>
      <c r="N19" s="232">
        <v>87.96</v>
      </c>
      <c r="O19" s="232">
        <v>82.114999999999995</v>
      </c>
      <c r="P19" s="232">
        <v>7.1</v>
      </c>
      <c r="Q19" s="232">
        <v>31.3</v>
      </c>
      <c r="R19" s="232">
        <v>20.9</v>
      </c>
      <c r="S19" s="232">
        <v>5.38</v>
      </c>
      <c r="T19" s="16">
        <v>18</v>
      </c>
      <c r="U19" s="23">
        <f t="shared" si="1"/>
        <v>452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2245562</v>
      </c>
      <c r="E20" s="232">
        <v>703078</v>
      </c>
      <c r="F20" s="232">
        <v>7.2708890000000004</v>
      </c>
      <c r="G20" s="232">
        <v>1</v>
      </c>
      <c r="H20" s="232">
        <v>87.061000000000007</v>
      </c>
      <c r="I20" s="232">
        <v>19.5</v>
      </c>
      <c r="J20" s="232">
        <v>1.8</v>
      </c>
      <c r="K20" s="232">
        <v>25</v>
      </c>
      <c r="L20" s="232">
        <v>1.0145</v>
      </c>
      <c r="M20" s="232">
        <v>84.745999999999995</v>
      </c>
      <c r="N20" s="232">
        <v>89.552000000000007</v>
      </c>
      <c r="O20" s="232">
        <v>87.153999999999996</v>
      </c>
      <c r="P20" s="232">
        <v>10</v>
      </c>
      <c r="Q20" s="232">
        <v>34.799999999999997</v>
      </c>
      <c r="R20" s="232">
        <v>11.6</v>
      </c>
      <c r="S20" s="232">
        <v>5.39</v>
      </c>
      <c r="T20" s="16">
        <v>17</v>
      </c>
      <c r="U20" s="23">
        <f t="shared" si="1"/>
        <v>133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2245429</v>
      </c>
      <c r="E21" s="232">
        <v>703059</v>
      </c>
      <c r="F21" s="232">
        <v>7.1524890000000001</v>
      </c>
      <c r="G21" s="232">
        <v>1</v>
      </c>
      <c r="H21" s="232">
        <v>84.677000000000007</v>
      </c>
      <c r="I21" s="232">
        <v>17.7</v>
      </c>
      <c r="J21" s="232">
        <v>66.400000000000006</v>
      </c>
      <c r="K21" s="232">
        <v>246.7</v>
      </c>
      <c r="L21" s="232">
        <v>1.0144</v>
      </c>
      <c r="M21" s="232">
        <v>82.263000000000005</v>
      </c>
      <c r="N21" s="232">
        <v>86.777000000000001</v>
      </c>
      <c r="O21" s="232">
        <v>85.228999999999999</v>
      </c>
      <c r="P21" s="232">
        <v>8</v>
      </c>
      <c r="Q21" s="232">
        <v>27.6</v>
      </c>
      <c r="R21" s="232">
        <v>10.7</v>
      </c>
      <c r="S21" s="232">
        <v>5.4</v>
      </c>
      <c r="T21" s="16">
        <v>16</v>
      </c>
      <c r="U21" s="23">
        <f t="shared" si="1"/>
        <v>1556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2243873</v>
      </c>
      <c r="E22" s="232">
        <v>702829</v>
      </c>
      <c r="F22" s="232">
        <v>6.8670309999999999</v>
      </c>
      <c r="G22" s="232">
        <v>1</v>
      </c>
      <c r="H22" s="232">
        <v>83.792000000000002</v>
      </c>
      <c r="I22" s="232">
        <v>19</v>
      </c>
      <c r="J22" s="232">
        <v>93.8</v>
      </c>
      <c r="K22" s="232">
        <v>306.3</v>
      </c>
      <c r="L22" s="232">
        <v>1.0124</v>
      </c>
      <c r="M22" s="232">
        <v>80.756</v>
      </c>
      <c r="N22" s="232">
        <v>86.460999999999999</v>
      </c>
      <c r="O22" s="232">
        <v>84.823999999999998</v>
      </c>
      <c r="P22" s="232">
        <v>8.1999999999999993</v>
      </c>
      <c r="Q22" s="232">
        <v>27.9</v>
      </c>
      <c r="R22" s="232">
        <v>20.7</v>
      </c>
      <c r="S22" s="232">
        <v>5.39</v>
      </c>
      <c r="T22" s="16">
        <v>15</v>
      </c>
      <c r="U22" s="23">
        <f t="shared" si="1"/>
        <v>2245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2241628</v>
      </c>
      <c r="E23" s="232">
        <v>702495</v>
      </c>
      <c r="F23" s="232">
        <v>6.5922359999999998</v>
      </c>
      <c r="G23" s="232">
        <v>1</v>
      </c>
      <c r="H23" s="232">
        <v>82.828000000000003</v>
      </c>
      <c r="I23" s="232">
        <v>17.899999999999999</v>
      </c>
      <c r="J23" s="232">
        <v>91.8</v>
      </c>
      <c r="K23" s="232">
        <v>329.6</v>
      </c>
      <c r="L23" s="232">
        <v>1.0117</v>
      </c>
      <c r="M23" s="232">
        <v>79.991</v>
      </c>
      <c r="N23" s="232">
        <v>85.748999999999995</v>
      </c>
      <c r="O23" s="232">
        <v>81.171999999999997</v>
      </c>
      <c r="P23" s="232">
        <v>7.9</v>
      </c>
      <c r="Q23" s="232">
        <v>24.8</v>
      </c>
      <c r="R23" s="232">
        <v>21.2</v>
      </c>
      <c r="S23" s="232">
        <v>5.39</v>
      </c>
      <c r="T23" s="22">
        <v>14</v>
      </c>
      <c r="U23" s="23">
        <f t="shared" si="1"/>
        <v>2214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5" t="s">
        <v>210</v>
      </c>
      <c r="C24" s="225" t="s">
        <v>13</v>
      </c>
      <c r="D24" s="225">
        <v>2239414</v>
      </c>
      <c r="E24" s="225">
        <v>702162</v>
      </c>
      <c r="F24" s="225">
        <v>6.5760630000000004</v>
      </c>
      <c r="G24" s="225">
        <v>1</v>
      </c>
      <c r="H24" s="225">
        <v>83.316999999999993</v>
      </c>
      <c r="I24" s="225">
        <v>18.5</v>
      </c>
      <c r="J24" s="225">
        <v>92.8</v>
      </c>
      <c r="K24" s="225">
        <v>317</v>
      </c>
      <c r="L24" s="225">
        <v>1.0117</v>
      </c>
      <c r="M24" s="225">
        <v>80.13</v>
      </c>
      <c r="N24" s="225">
        <v>85.641999999999996</v>
      </c>
      <c r="O24" s="225">
        <v>80.847999999999999</v>
      </c>
      <c r="P24" s="225">
        <v>10.5</v>
      </c>
      <c r="Q24" s="225">
        <v>24.5</v>
      </c>
      <c r="R24" s="225">
        <v>20.9</v>
      </c>
      <c r="S24" s="225">
        <v>5.4</v>
      </c>
      <c r="T24" s="16">
        <v>13</v>
      </c>
      <c r="U24" s="23">
        <f t="shared" si="1"/>
        <v>2202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5" t="s">
        <v>211</v>
      </c>
      <c r="C25" s="225" t="s">
        <v>13</v>
      </c>
      <c r="D25" s="225">
        <v>2237212</v>
      </c>
      <c r="E25" s="225">
        <v>701834</v>
      </c>
      <c r="F25" s="225">
        <v>6.815347</v>
      </c>
      <c r="G25" s="225">
        <v>1</v>
      </c>
      <c r="H25" s="225">
        <v>84.542000000000002</v>
      </c>
      <c r="I25" s="225">
        <v>19.100000000000001</v>
      </c>
      <c r="J25" s="225">
        <v>91.3</v>
      </c>
      <c r="K25" s="225">
        <v>288.60000000000002</v>
      </c>
      <c r="L25" s="225">
        <v>1.0123</v>
      </c>
      <c r="M25" s="225">
        <v>80.709000000000003</v>
      </c>
      <c r="N25" s="225">
        <v>87.543000000000006</v>
      </c>
      <c r="O25" s="225">
        <v>84.144000000000005</v>
      </c>
      <c r="P25" s="225">
        <v>8.4</v>
      </c>
      <c r="Q25" s="225">
        <v>26.9</v>
      </c>
      <c r="R25" s="225">
        <v>20.8</v>
      </c>
      <c r="S25" s="225">
        <v>5.39</v>
      </c>
      <c r="T25" s="16">
        <v>12</v>
      </c>
      <c r="U25" s="23">
        <f t="shared" si="1"/>
        <v>2169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5" t="s">
        <v>212</v>
      </c>
      <c r="C26" s="225" t="s">
        <v>13</v>
      </c>
      <c r="D26" s="225">
        <v>2235043</v>
      </c>
      <c r="E26" s="225">
        <v>701513</v>
      </c>
      <c r="F26" s="225">
        <v>6.5610540000000004</v>
      </c>
      <c r="G26" s="225">
        <v>1</v>
      </c>
      <c r="H26" s="225">
        <v>86.759</v>
      </c>
      <c r="I26" s="225">
        <v>19.5</v>
      </c>
      <c r="J26" s="225">
        <v>18.899999999999999</v>
      </c>
      <c r="K26" s="225">
        <v>318.2</v>
      </c>
      <c r="L26" s="225">
        <v>1.0117</v>
      </c>
      <c r="M26" s="225">
        <v>80.334999999999994</v>
      </c>
      <c r="N26" s="225">
        <v>88.263000000000005</v>
      </c>
      <c r="O26" s="225">
        <v>80.688999999999993</v>
      </c>
      <c r="P26" s="225">
        <v>8</v>
      </c>
      <c r="Q26" s="225">
        <v>33.9</v>
      </c>
      <c r="R26" s="225">
        <v>21</v>
      </c>
      <c r="S26" s="225">
        <v>5.39</v>
      </c>
      <c r="T26" s="16">
        <v>11</v>
      </c>
      <c r="U26" s="23">
        <f t="shared" si="1"/>
        <v>508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5" t="s">
        <v>213</v>
      </c>
      <c r="C27" s="225" t="s">
        <v>13</v>
      </c>
      <c r="D27" s="225">
        <v>2234535</v>
      </c>
      <c r="E27" s="225">
        <v>701440</v>
      </c>
      <c r="F27" s="225">
        <v>7.2984819999999999</v>
      </c>
      <c r="G27" s="225">
        <v>1</v>
      </c>
      <c r="H27" s="225">
        <v>86.82</v>
      </c>
      <c r="I27" s="225">
        <v>15.4</v>
      </c>
      <c r="J27" s="225">
        <v>26.5</v>
      </c>
      <c r="K27" s="225">
        <v>219.2</v>
      </c>
      <c r="L27" s="225">
        <v>1.0145</v>
      </c>
      <c r="M27" s="225">
        <v>83.765000000000001</v>
      </c>
      <c r="N27" s="225">
        <v>89.412999999999997</v>
      </c>
      <c r="O27" s="225">
        <v>87.626000000000005</v>
      </c>
      <c r="P27" s="225">
        <v>4.4000000000000004</v>
      </c>
      <c r="Q27" s="225">
        <v>28.2</v>
      </c>
      <c r="R27" s="225">
        <v>11.9</v>
      </c>
      <c r="S27" s="225">
        <v>5.39</v>
      </c>
      <c r="T27" s="16">
        <v>10</v>
      </c>
      <c r="U27" s="23">
        <f t="shared" si="1"/>
        <v>610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5" t="s">
        <v>214</v>
      </c>
      <c r="C28" s="225" t="s">
        <v>13</v>
      </c>
      <c r="D28" s="225">
        <v>2233925</v>
      </c>
      <c r="E28" s="225">
        <v>701351</v>
      </c>
      <c r="F28" s="225">
        <v>7.0953140000000001</v>
      </c>
      <c r="G28" s="225">
        <v>1</v>
      </c>
      <c r="H28" s="225">
        <v>84.513999999999996</v>
      </c>
      <c r="I28" s="225">
        <v>17.399999999999999</v>
      </c>
      <c r="J28" s="225">
        <v>76.900000000000006</v>
      </c>
      <c r="K28" s="225">
        <v>252.2</v>
      </c>
      <c r="L28" s="225">
        <v>1.0134000000000001</v>
      </c>
      <c r="M28" s="225">
        <v>78.540000000000006</v>
      </c>
      <c r="N28" s="225">
        <v>87.048000000000002</v>
      </c>
      <c r="O28" s="225">
        <v>86.683999999999997</v>
      </c>
      <c r="P28" s="225">
        <v>8</v>
      </c>
      <c r="Q28" s="225">
        <v>24.8</v>
      </c>
      <c r="R28" s="225">
        <v>17</v>
      </c>
      <c r="S28" s="225">
        <v>5.4</v>
      </c>
      <c r="T28" s="16">
        <v>9</v>
      </c>
      <c r="U28" s="23">
        <f t="shared" si="1"/>
        <v>1828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5" t="s">
        <v>215</v>
      </c>
      <c r="C29" s="225" t="s">
        <v>13</v>
      </c>
      <c r="D29" s="225">
        <v>2232097</v>
      </c>
      <c r="E29" s="225">
        <v>701080</v>
      </c>
      <c r="F29" s="225">
        <v>6.4866679999999999</v>
      </c>
      <c r="G29" s="225">
        <v>1</v>
      </c>
      <c r="H29" s="225">
        <v>81.296000000000006</v>
      </c>
      <c r="I29" s="225">
        <v>17.2</v>
      </c>
      <c r="J29" s="225">
        <v>94.7</v>
      </c>
      <c r="K29" s="225">
        <v>251</v>
      </c>
      <c r="L29" s="225">
        <v>1.0116000000000001</v>
      </c>
      <c r="M29" s="225">
        <v>78.965999999999994</v>
      </c>
      <c r="N29" s="225">
        <v>84.828000000000003</v>
      </c>
      <c r="O29" s="225">
        <v>79.569000000000003</v>
      </c>
      <c r="P29" s="225">
        <v>6.8</v>
      </c>
      <c r="Q29" s="225">
        <v>23</v>
      </c>
      <c r="R29" s="225">
        <v>20.8</v>
      </c>
      <c r="S29" s="225">
        <v>5.39</v>
      </c>
      <c r="T29" s="16">
        <v>8</v>
      </c>
      <c r="U29" s="23">
        <f t="shared" si="1"/>
        <v>2252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2229845</v>
      </c>
      <c r="E30">
        <v>700737</v>
      </c>
      <c r="F30">
        <v>6.4845639999999998</v>
      </c>
      <c r="G30">
        <v>1</v>
      </c>
      <c r="H30">
        <v>81.054000000000002</v>
      </c>
      <c r="I30">
        <v>19.7</v>
      </c>
      <c r="J30">
        <v>109</v>
      </c>
      <c r="K30">
        <v>276.7</v>
      </c>
      <c r="L30">
        <v>1.0115000000000001</v>
      </c>
      <c r="M30">
        <v>78.135999999999996</v>
      </c>
      <c r="N30">
        <v>83.977000000000004</v>
      </c>
      <c r="O30">
        <v>79.715000000000003</v>
      </c>
      <c r="P30">
        <v>11.8</v>
      </c>
      <c r="Q30">
        <v>24.2</v>
      </c>
      <c r="R30">
        <v>21.3</v>
      </c>
      <c r="S30">
        <v>5.49</v>
      </c>
      <c r="T30" s="22">
        <v>7</v>
      </c>
      <c r="U30" s="23">
        <f t="shared" si="1"/>
        <v>2604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2227241</v>
      </c>
      <c r="E31">
        <v>700341</v>
      </c>
      <c r="F31">
        <v>6.457427</v>
      </c>
      <c r="G31">
        <v>1</v>
      </c>
      <c r="H31">
        <v>80.951999999999998</v>
      </c>
      <c r="I31">
        <v>19.899999999999999</v>
      </c>
      <c r="J31">
        <v>115.9</v>
      </c>
      <c r="K31">
        <v>339.3</v>
      </c>
      <c r="L31">
        <v>1.0115000000000001</v>
      </c>
      <c r="M31">
        <v>78.221999999999994</v>
      </c>
      <c r="N31">
        <v>83.686000000000007</v>
      </c>
      <c r="O31">
        <v>79.274000000000001</v>
      </c>
      <c r="P31">
        <v>11.7</v>
      </c>
      <c r="Q31">
        <v>24.1</v>
      </c>
      <c r="R31">
        <v>21.1</v>
      </c>
      <c r="S31">
        <v>5.5</v>
      </c>
      <c r="T31" s="16">
        <v>6</v>
      </c>
      <c r="U31" s="23">
        <f t="shared" si="1"/>
        <v>2758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2224483</v>
      </c>
      <c r="E32">
        <v>699919</v>
      </c>
      <c r="F32">
        <v>6.5172210000000002</v>
      </c>
      <c r="G32">
        <v>1</v>
      </c>
      <c r="H32">
        <v>81.281999999999996</v>
      </c>
      <c r="I32">
        <v>18.600000000000001</v>
      </c>
      <c r="J32">
        <v>108.8</v>
      </c>
      <c r="K32">
        <v>293.5</v>
      </c>
      <c r="L32">
        <v>1.0116000000000001</v>
      </c>
      <c r="M32">
        <v>79.004999999999995</v>
      </c>
      <c r="N32">
        <v>84.063000000000002</v>
      </c>
      <c r="O32">
        <v>80.001000000000005</v>
      </c>
      <c r="P32">
        <v>10.7</v>
      </c>
      <c r="Q32">
        <v>22.6</v>
      </c>
      <c r="R32">
        <v>20.8</v>
      </c>
      <c r="S32">
        <v>5.5</v>
      </c>
      <c r="T32" s="16">
        <v>5</v>
      </c>
      <c r="U32" s="23">
        <f t="shared" si="1"/>
        <v>2576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2221907</v>
      </c>
      <c r="E33">
        <v>699528</v>
      </c>
      <c r="F33">
        <v>6.5595629999999998</v>
      </c>
      <c r="G33">
        <v>1</v>
      </c>
      <c r="H33">
        <v>84.998000000000005</v>
      </c>
      <c r="I33">
        <v>16.8</v>
      </c>
      <c r="J33">
        <v>29.2</v>
      </c>
      <c r="K33">
        <v>321.89999999999998</v>
      </c>
      <c r="L33">
        <v>1.0117</v>
      </c>
      <c r="M33">
        <v>79.466999999999999</v>
      </c>
      <c r="N33">
        <v>86.76</v>
      </c>
      <c r="O33">
        <v>80.603999999999999</v>
      </c>
      <c r="P33">
        <v>9.5</v>
      </c>
      <c r="Q33">
        <v>24.7</v>
      </c>
      <c r="R33">
        <v>20.8</v>
      </c>
      <c r="S33">
        <v>5.5</v>
      </c>
      <c r="T33" s="16">
        <v>4</v>
      </c>
      <c r="U33" s="23">
        <f t="shared" si="1"/>
        <v>761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2221146</v>
      </c>
      <c r="E34">
        <v>699416</v>
      </c>
      <c r="F34">
        <v>7.0830979999999997</v>
      </c>
      <c r="G34">
        <v>1</v>
      </c>
      <c r="H34">
        <v>85.478999999999999</v>
      </c>
      <c r="I34">
        <v>17.100000000000001</v>
      </c>
      <c r="J34">
        <v>1.6</v>
      </c>
      <c r="K34">
        <v>86</v>
      </c>
      <c r="L34">
        <v>1.0137</v>
      </c>
      <c r="M34">
        <v>83.572000000000003</v>
      </c>
      <c r="N34">
        <v>87.741</v>
      </c>
      <c r="O34">
        <v>85.728999999999999</v>
      </c>
      <c r="P34">
        <v>9</v>
      </c>
      <c r="Q34">
        <v>24.5</v>
      </c>
      <c r="R34">
        <v>14.7</v>
      </c>
      <c r="S34">
        <v>5.52</v>
      </c>
      <c r="T34" s="16">
        <v>3</v>
      </c>
      <c r="U34" s="23">
        <f t="shared" si="1"/>
        <v>28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2221118</v>
      </c>
      <c r="E35">
        <v>699412</v>
      </c>
      <c r="F35">
        <v>6.9747029999999999</v>
      </c>
      <c r="G35">
        <v>1</v>
      </c>
      <c r="H35">
        <v>86.186999999999998</v>
      </c>
      <c r="I35">
        <v>18.899999999999999</v>
      </c>
      <c r="J35">
        <v>79.8</v>
      </c>
      <c r="K35">
        <v>241</v>
      </c>
      <c r="L35">
        <v>1.0126999999999999</v>
      </c>
      <c r="M35">
        <v>84.375</v>
      </c>
      <c r="N35">
        <v>87.921000000000006</v>
      </c>
      <c r="O35">
        <v>86.144999999999996</v>
      </c>
      <c r="P35">
        <v>9</v>
      </c>
      <c r="Q35">
        <v>27.1</v>
      </c>
      <c r="R35">
        <v>20.2</v>
      </c>
      <c r="S35">
        <v>5.51</v>
      </c>
      <c r="T35" s="16">
        <v>2</v>
      </c>
      <c r="U35" s="23">
        <f t="shared" si="1"/>
        <v>1883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2219235</v>
      </c>
      <c r="E36">
        <v>699138</v>
      </c>
      <c r="F36">
        <v>6.9083589999999999</v>
      </c>
      <c r="G36">
        <v>1</v>
      </c>
      <c r="H36">
        <v>87.486000000000004</v>
      </c>
      <c r="I36">
        <v>20</v>
      </c>
      <c r="J36">
        <v>21.1</v>
      </c>
      <c r="K36">
        <v>295.10000000000002</v>
      </c>
      <c r="L36">
        <v>1.0123</v>
      </c>
      <c r="M36">
        <v>84.798000000000002</v>
      </c>
      <c r="N36">
        <v>88.358000000000004</v>
      </c>
      <c r="O36">
        <v>85.793000000000006</v>
      </c>
      <c r="P36">
        <v>11.3</v>
      </c>
      <c r="Q36">
        <v>29</v>
      </c>
      <c r="R36">
        <v>21.8</v>
      </c>
      <c r="S36">
        <v>5.51</v>
      </c>
      <c r="T36" s="16">
        <v>1</v>
      </c>
      <c r="U36" s="23">
        <f t="shared" si="1"/>
        <v>589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2218646</v>
      </c>
      <c r="E37">
        <v>699054</v>
      </c>
      <c r="F37">
        <v>7.3468</v>
      </c>
      <c r="G37">
        <v>1</v>
      </c>
      <c r="H37">
        <v>88.03</v>
      </c>
      <c r="I37">
        <v>18.5</v>
      </c>
      <c r="J37">
        <v>10.1</v>
      </c>
      <c r="K37">
        <v>42.8</v>
      </c>
      <c r="L37">
        <v>1.0146999999999999</v>
      </c>
      <c r="M37">
        <v>86.305999999999997</v>
      </c>
      <c r="N37">
        <v>89.043000000000006</v>
      </c>
      <c r="O37">
        <v>88.045000000000002</v>
      </c>
      <c r="P37">
        <v>8.8000000000000007</v>
      </c>
      <c r="Q37">
        <v>36.1</v>
      </c>
      <c r="R37">
        <v>11.3</v>
      </c>
      <c r="S37">
        <v>5.51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589174</v>
      </c>
      <c r="T6" s="22">
        <v>31</v>
      </c>
      <c r="U6" s="23">
        <f>D6-D7</f>
        <v>900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588274</v>
      </c>
      <c r="T7" s="22">
        <v>30</v>
      </c>
      <c r="U7" s="23">
        <f>D7-D8</f>
        <v>1134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587140</v>
      </c>
      <c r="E8" s="232">
        <v>221059</v>
      </c>
      <c r="F8" s="232">
        <v>6.8082039999999999</v>
      </c>
      <c r="G8" s="232">
        <v>0</v>
      </c>
      <c r="H8" s="232">
        <v>82.411000000000001</v>
      </c>
      <c r="I8" s="232">
        <v>18.399999999999999</v>
      </c>
      <c r="J8" s="232">
        <v>47.5</v>
      </c>
      <c r="K8" s="232">
        <v>52.5</v>
      </c>
      <c r="L8" s="232">
        <v>1.0129999999999999</v>
      </c>
      <c r="M8" s="232">
        <v>79.518000000000001</v>
      </c>
      <c r="N8" s="232">
        <v>84.697000000000003</v>
      </c>
      <c r="O8" s="232">
        <v>82.299000000000007</v>
      </c>
      <c r="P8" s="232">
        <v>13</v>
      </c>
      <c r="Q8" s="232">
        <v>24.7</v>
      </c>
      <c r="R8" s="232">
        <v>15.4</v>
      </c>
      <c r="S8" s="232">
        <v>4.97</v>
      </c>
      <c r="T8" s="16">
        <v>29</v>
      </c>
      <c r="U8" s="23">
        <f>D8-D9</f>
        <v>1141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585999</v>
      </c>
      <c r="E9" s="232">
        <v>220890</v>
      </c>
      <c r="F9" s="232">
        <v>6.6268029999999998</v>
      </c>
      <c r="G9" s="232">
        <v>0</v>
      </c>
      <c r="H9" s="232">
        <v>81.822999999999993</v>
      </c>
      <c r="I9" s="232">
        <v>18.8</v>
      </c>
      <c r="J9" s="232">
        <v>47.6</v>
      </c>
      <c r="K9" s="232">
        <v>139.9</v>
      </c>
      <c r="L9" s="232">
        <v>1.0124</v>
      </c>
      <c r="M9" s="232">
        <v>78.858999999999995</v>
      </c>
      <c r="N9" s="232">
        <v>84.034000000000006</v>
      </c>
      <c r="O9" s="232">
        <v>80.347999999999999</v>
      </c>
      <c r="P9" s="232">
        <v>13.8</v>
      </c>
      <c r="Q9" s="232">
        <v>25.7</v>
      </c>
      <c r="R9" s="232">
        <v>17</v>
      </c>
      <c r="S9" s="232">
        <v>4.97</v>
      </c>
      <c r="T9" s="22">
        <v>28</v>
      </c>
      <c r="U9" s="23">
        <f t="shared" ref="U9:U36" si="1">D9-D10</f>
        <v>1142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584857</v>
      </c>
      <c r="E10" s="232">
        <v>220719</v>
      </c>
      <c r="F10" s="232">
        <v>6.6004370000000003</v>
      </c>
      <c r="G10" s="232">
        <v>0</v>
      </c>
      <c r="H10" s="232">
        <v>80.353999999999999</v>
      </c>
      <c r="I10" s="232">
        <v>18.8</v>
      </c>
      <c r="J10" s="232">
        <v>47.7</v>
      </c>
      <c r="K10" s="232">
        <v>53.3</v>
      </c>
      <c r="L10" s="232">
        <v>1.0123</v>
      </c>
      <c r="M10" s="232">
        <v>78.388999999999996</v>
      </c>
      <c r="N10" s="232">
        <v>83.590999999999994</v>
      </c>
      <c r="O10" s="232">
        <v>80.058000000000007</v>
      </c>
      <c r="P10" s="232">
        <v>13.8</v>
      </c>
      <c r="Q10" s="232">
        <v>25.3</v>
      </c>
      <c r="R10" s="232">
        <v>17.2</v>
      </c>
      <c r="S10" s="232">
        <v>4.97</v>
      </c>
      <c r="T10" s="16">
        <v>27</v>
      </c>
      <c r="U10" s="23">
        <f t="shared" si="1"/>
        <v>1146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583711</v>
      </c>
      <c r="E11" s="232">
        <v>220545</v>
      </c>
      <c r="F11" s="232">
        <v>6.5590260000000002</v>
      </c>
      <c r="G11" s="232">
        <v>0</v>
      </c>
      <c r="H11" s="232">
        <v>82.197999999999993</v>
      </c>
      <c r="I11" s="232">
        <v>17.8</v>
      </c>
      <c r="J11" s="232">
        <v>46.4</v>
      </c>
      <c r="K11" s="232">
        <v>123.9</v>
      </c>
      <c r="L11" s="232">
        <v>1.0122</v>
      </c>
      <c r="M11" s="232">
        <v>79.328000000000003</v>
      </c>
      <c r="N11" s="232">
        <v>84.665000000000006</v>
      </c>
      <c r="O11" s="232">
        <v>79.403999999999996</v>
      </c>
      <c r="P11" s="232">
        <v>13.8</v>
      </c>
      <c r="Q11" s="232">
        <v>23.9</v>
      </c>
      <c r="R11" s="232">
        <v>17</v>
      </c>
      <c r="S11" s="232">
        <v>4.97</v>
      </c>
      <c r="T11" s="16">
        <v>26</v>
      </c>
      <c r="U11" s="23">
        <f t="shared" si="1"/>
        <v>1111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582600</v>
      </c>
      <c r="E12" s="232">
        <v>220380</v>
      </c>
      <c r="F12" s="232">
        <v>6.7031169999999998</v>
      </c>
      <c r="G12" s="232">
        <v>0</v>
      </c>
      <c r="H12" s="232">
        <v>85.855999999999995</v>
      </c>
      <c r="I12" s="232">
        <v>17.5</v>
      </c>
      <c r="J12" s="232">
        <v>25.2</v>
      </c>
      <c r="K12" s="232">
        <v>139.4</v>
      </c>
      <c r="L12" s="232">
        <v>1.0125999999999999</v>
      </c>
      <c r="M12" s="232">
        <v>80.986999999999995</v>
      </c>
      <c r="N12" s="232">
        <v>88.146000000000001</v>
      </c>
      <c r="O12" s="232">
        <v>81.242999999999995</v>
      </c>
      <c r="P12" s="232">
        <v>8.1999999999999993</v>
      </c>
      <c r="Q12" s="232">
        <v>23.4</v>
      </c>
      <c r="R12" s="232">
        <v>16.600000000000001</v>
      </c>
      <c r="S12" s="232">
        <v>4.97</v>
      </c>
      <c r="T12" s="16">
        <v>25</v>
      </c>
      <c r="U12" s="23">
        <f t="shared" si="1"/>
        <v>603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581997</v>
      </c>
      <c r="E13" s="232">
        <v>220294</v>
      </c>
      <c r="F13" s="232">
        <v>7.2812570000000001</v>
      </c>
      <c r="G13" s="232">
        <v>0</v>
      </c>
      <c r="H13" s="232">
        <v>85.584000000000003</v>
      </c>
      <c r="I13" s="232">
        <v>15.9</v>
      </c>
      <c r="J13" s="232">
        <v>3.2</v>
      </c>
      <c r="K13" s="232">
        <v>29.7</v>
      </c>
      <c r="L13" s="232">
        <v>1.0150999999999999</v>
      </c>
      <c r="M13" s="232">
        <v>83.230999999999995</v>
      </c>
      <c r="N13" s="232">
        <v>87.453999999999994</v>
      </c>
      <c r="O13" s="232">
        <v>86.093999999999994</v>
      </c>
      <c r="P13" s="232">
        <v>7</v>
      </c>
      <c r="Q13" s="232">
        <v>27.9</v>
      </c>
      <c r="R13" s="232">
        <v>8.1</v>
      </c>
      <c r="S13" s="232">
        <v>4.97</v>
      </c>
      <c r="T13" s="16">
        <v>24</v>
      </c>
      <c r="U13" s="23">
        <f t="shared" si="1"/>
        <v>76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581921</v>
      </c>
      <c r="E14" s="232">
        <v>220283</v>
      </c>
      <c r="F14" s="232">
        <v>6.9952449999999997</v>
      </c>
      <c r="G14" s="232">
        <v>0</v>
      </c>
      <c r="H14" s="232">
        <v>84.05</v>
      </c>
      <c r="I14" s="232">
        <v>18.399999999999999</v>
      </c>
      <c r="J14" s="232">
        <v>43.2</v>
      </c>
      <c r="K14" s="232">
        <v>144.4</v>
      </c>
      <c r="L14" s="232">
        <v>1.0137</v>
      </c>
      <c r="M14" s="232">
        <v>80.965999999999994</v>
      </c>
      <c r="N14" s="232">
        <v>87.311000000000007</v>
      </c>
      <c r="O14" s="232">
        <v>84.116</v>
      </c>
      <c r="P14" s="232">
        <v>9</v>
      </c>
      <c r="Q14" s="232">
        <v>24.5</v>
      </c>
      <c r="R14" s="232">
        <v>13.3</v>
      </c>
      <c r="S14" s="232">
        <v>4.97</v>
      </c>
      <c r="T14" s="16">
        <v>23</v>
      </c>
      <c r="U14" s="23">
        <f t="shared" si="1"/>
        <v>1032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580889</v>
      </c>
      <c r="E15" s="232">
        <v>220132</v>
      </c>
      <c r="F15" s="232">
        <v>6.9253929999999997</v>
      </c>
      <c r="G15" s="232">
        <v>0</v>
      </c>
      <c r="H15" s="232">
        <v>82.484999999999999</v>
      </c>
      <c r="I15" s="232">
        <v>19.100000000000001</v>
      </c>
      <c r="J15" s="232">
        <v>47.3</v>
      </c>
      <c r="K15" s="232">
        <v>141.30000000000001</v>
      </c>
      <c r="L15" s="232">
        <v>1.0129999999999999</v>
      </c>
      <c r="M15" s="232">
        <v>79.078000000000003</v>
      </c>
      <c r="N15" s="232">
        <v>84.935000000000002</v>
      </c>
      <c r="O15" s="232">
        <v>84.590999999999994</v>
      </c>
      <c r="P15" s="232">
        <v>15.6</v>
      </c>
      <c r="Q15" s="232">
        <v>23.6</v>
      </c>
      <c r="R15" s="232">
        <v>17.399999999999999</v>
      </c>
      <c r="S15" s="232">
        <v>4.97</v>
      </c>
      <c r="T15" s="16">
        <v>22</v>
      </c>
      <c r="U15" s="23">
        <f t="shared" si="1"/>
        <v>1134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579755</v>
      </c>
      <c r="E16" s="232">
        <v>219964</v>
      </c>
      <c r="F16" s="232">
        <v>6.6022990000000004</v>
      </c>
      <c r="G16" s="232">
        <v>0</v>
      </c>
      <c r="H16" s="232">
        <v>82.382999999999996</v>
      </c>
      <c r="I16" s="232">
        <v>19.399999999999999</v>
      </c>
      <c r="J16" s="232">
        <v>51.4</v>
      </c>
      <c r="K16" s="232">
        <v>139.69999999999999</v>
      </c>
      <c r="L16" s="232">
        <v>1.0122</v>
      </c>
      <c r="M16" s="232">
        <v>78.138000000000005</v>
      </c>
      <c r="N16" s="232">
        <v>84.817999999999998</v>
      </c>
      <c r="O16" s="232">
        <v>80.183000000000007</v>
      </c>
      <c r="P16" s="232">
        <v>14.9</v>
      </c>
      <c r="Q16" s="232">
        <v>25.2</v>
      </c>
      <c r="R16" s="232">
        <v>17.5</v>
      </c>
      <c r="S16" s="232">
        <v>4.97</v>
      </c>
      <c r="T16" s="22">
        <v>21</v>
      </c>
      <c r="U16" s="23">
        <f t="shared" si="1"/>
        <v>1232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578523</v>
      </c>
      <c r="E17" s="232">
        <v>219781</v>
      </c>
      <c r="F17" s="232">
        <v>6.5533890000000001</v>
      </c>
      <c r="G17" s="232">
        <v>0</v>
      </c>
      <c r="H17" s="232">
        <v>82.765000000000001</v>
      </c>
      <c r="I17" s="232">
        <v>19.2</v>
      </c>
      <c r="J17" s="232">
        <v>49.4</v>
      </c>
      <c r="K17" s="232">
        <v>129.5</v>
      </c>
      <c r="L17" s="232">
        <v>1.0122</v>
      </c>
      <c r="M17" s="232">
        <v>79.316999999999993</v>
      </c>
      <c r="N17" s="232">
        <v>85.296000000000006</v>
      </c>
      <c r="O17" s="232">
        <v>79.369</v>
      </c>
      <c r="P17" s="232">
        <v>14.8</v>
      </c>
      <c r="Q17" s="232">
        <v>26.4</v>
      </c>
      <c r="R17" s="232">
        <v>17.100000000000001</v>
      </c>
      <c r="S17" s="232">
        <v>4.97</v>
      </c>
      <c r="T17" s="16">
        <v>20</v>
      </c>
      <c r="U17" s="23">
        <f t="shared" si="1"/>
        <v>1183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577340</v>
      </c>
      <c r="E18" s="232">
        <v>219605</v>
      </c>
      <c r="F18" s="232">
        <v>6.8970159999999998</v>
      </c>
      <c r="G18" s="232">
        <v>0</v>
      </c>
      <c r="H18" s="232">
        <v>82.447999999999993</v>
      </c>
      <c r="I18" s="232">
        <v>18.8</v>
      </c>
      <c r="J18" s="232">
        <v>57.4</v>
      </c>
      <c r="K18" s="232">
        <v>142.19999999999999</v>
      </c>
      <c r="L18" s="232">
        <v>1.0128999999999999</v>
      </c>
      <c r="M18" s="232">
        <v>79.144999999999996</v>
      </c>
      <c r="N18" s="232">
        <v>86.724999999999994</v>
      </c>
      <c r="O18" s="232">
        <v>84.156999999999996</v>
      </c>
      <c r="P18" s="232">
        <v>14.7</v>
      </c>
      <c r="Q18" s="232">
        <v>24.5</v>
      </c>
      <c r="R18" s="232">
        <v>17.3</v>
      </c>
      <c r="S18" s="232">
        <v>4.97</v>
      </c>
      <c r="T18" s="16">
        <v>19</v>
      </c>
      <c r="U18" s="23">
        <f t="shared" si="1"/>
        <v>1371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575969</v>
      </c>
      <c r="E19" s="232">
        <v>219402</v>
      </c>
      <c r="F19" s="232">
        <v>6.7070939999999997</v>
      </c>
      <c r="G19" s="232">
        <v>0</v>
      </c>
      <c r="H19" s="232">
        <v>85.781999999999996</v>
      </c>
      <c r="I19" s="232">
        <v>17.5</v>
      </c>
      <c r="J19" s="232">
        <v>30.9</v>
      </c>
      <c r="K19" s="232">
        <v>142.4</v>
      </c>
      <c r="L19" s="232">
        <v>1.0126999999999999</v>
      </c>
      <c r="M19" s="232">
        <v>79.167000000000002</v>
      </c>
      <c r="N19" s="232">
        <v>87.393000000000001</v>
      </c>
      <c r="O19" s="232">
        <v>81.094999999999999</v>
      </c>
      <c r="P19" s="232">
        <v>10.8</v>
      </c>
      <c r="Q19" s="232">
        <v>25.4</v>
      </c>
      <c r="R19" s="232">
        <v>16</v>
      </c>
      <c r="S19" s="232">
        <v>4.97</v>
      </c>
      <c r="T19" s="16">
        <v>18</v>
      </c>
      <c r="U19" s="23">
        <f t="shared" si="1"/>
        <v>735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575234</v>
      </c>
      <c r="E20" s="232">
        <v>219297</v>
      </c>
      <c r="F20" s="232">
        <v>7.2543870000000004</v>
      </c>
      <c r="G20" s="232">
        <v>0</v>
      </c>
      <c r="H20" s="232">
        <v>86.546000000000006</v>
      </c>
      <c r="I20" s="232">
        <v>17.899999999999999</v>
      </c>
      <c r="J20" s="232">
        <v>0.1</v>
      </c>
      <c r="K20" s="232">
        <v>2</v>
      </c>
      <c r="L20" s="232">
        <v>1.0145999999999999</v>
      </c>
      <c r="M20" s="232">
        <v>83.915999999999997</v>
      </c>
      <c r="N20" s="232">
        <v>89.221000000000004</v>
      </c>
      <c r="O20" s="232">
        <v>86.709000000000003</v>
      </c>
      <c r="P20" s="232">
        <v>9.5</v>
      </c>
      <c r="Q20" s="232">
        <v>29.2</v>
      </c>
      <c r="R20" s="232">
        <v>10.8</v>
      </c>
      <c r="S20" s="232">
        <v>4.97</v>
      </c>
      <c r="T20" s="16">
        <v>17</v>
      </c>
      <c r="U20" s="23">
        <f t="shared" si="1"/>
        <v>2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575232</v>
      </c>
      <c r="E21" s="232">
        <v>219297</v>
      </c>
      <c r="F21" s="232">
        <v>7.0691980000000001</v>
      </c>
      <c r="G21" s="232">
        <v>0</v>
      </c>
      <c r="H21" s="232">
        <v>83.986999999999995</v>
      </c>
      <c r="I21" s="232">
        <v>18.5</v>
      </c>
      <c r="J21" s="232">
        <v>44.2</v>
      </c>
      <c r="K21" s="232">
        <v>141.5</v>
      </c>
      <c r="L21" s="232">
        <v>1.014</v>
      </c>
      <c r="M21" s="232">
        <v>81.370999999999995</v>
      </c>
      <c r="N21" s="232">
        <v>86.245999999999995</v>
      </c>
      <c r="O21" s="232">
        <v>84.605000000000004</v>
      </c>
      <c r="P21" s="232">
        <v>11.4</v>
      </c>
      <c r="Q21" s="232">
        <v>27.2</v>
      </c>
      <c r="R21" s="232">
        <v>11.9</v>
      </c>
      <c r="S21" s="232">
        <v>4.97</v>
      </c>
      <c r="T21" s="16">
        <v>16</v>
      </c>
      <c r="U21" s="23">
        <f t="shared" si="1"/>
        <v>1050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574182</v>
      </c>
      <c r="E22" s="232">
        <v>219143</v>
      </c>
      <c r="F22" s="232">
        <v>6.9638689999999999</v>
      </c>
      <c r="G22" s="232">
        <v>0</v>
      </c>
      <c r="H22" s="232">
        <v>83.126000000000005</v>
      </c>
      <c r="I22" s="232">
        <v>18.3</v>
      </c>
      <c r="J22" s="232">
        <v>55.2</v>
      </c>
      <c r="K22" s="232">
        <v>110</v>
      </c>
      <c r="L22" s="232">
        <v>1.0133000000000001</v>
      </c>
      <c r="M22" s="232">
        <v>79.924999999999997</v>
      </c>
      <c r="N22" s="232">
        <v>85.870999999999995</v>
      </c>
      <c r="O22" s="232">
        <v>84.367000000000004</v>
      </c>
      <c r="P22" s="232">
        <v>13.6</v>
      </c>
      <c r="Q22" s="232">
        <v>24.7</v>
      </c>
      <c r="R22" s="232">
        <v>15.3</v>
      </c>
      <c r="S22" s="232">
        <v>4.97</v>
      </c>
      <c r="T22" s="16">
        <v>15</v>
      </c>
      <c r="U22" s="23">
        <f t="shared" si="1"/>
        <v>1317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572865</v>
      </c>
      <c r="E23" s="232">
        <v>218949</v>
      </c>
      <c r="F23" s="232">
        <v>6.6535630000000001</v>
      </c>
      <c r="G23" s="232">
        <v>0</v>
      </c>
      <c r="H23" s="232">
        <v>82.01</v>
      </c>
      <c r="I23" s="232">
        <v>17.7</v>
      </c>
      <c r="J23" s="232">
        <v>58.2</v>
      </c>
      <c r="K23" s="232">
        <v>119.8</v>
      </c>
      <c r="L23" s="232">
        <v>1.0124</v>
      </c>
      <c r="M23" s="232">
        <v>79.238</v>
      </c>
      <c r="N23" s="232">
        <v>84.99</v>
      </c>
      <c r="O23" s="232">
        <v>80.658000000000001</v>
      </c>
      <c r="P23" s="232">
        <v>14.5</v>
      </c>
      <c r="Q23" s="232">
        <v>23.4</v>
      </c>
      <c r="R23" s="232">
        <v>16.8</v>
      </c>
      <c r="S23" s="232">
        <v>4.97</v>
      </c>
      <c r="T23" s="22">
        <v>14</v>
      </c>
      <c r="U23" s="23">
        <f t="shared" si="1"/>
        <v>1391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571474</v>
      </c>
      <c r="E24" s="232">
        <v>218743</v>
      </c>
      <c r="F24" s="232">
        <v>6.6080220000000001</v>
      </c>
      <c r="G24" s="232">
        <v>0</v>
      </c>
      <c r="H24" s="232">
        <v>82.585999999999999</v>
      </c>
      <c r="I24" s="232">
        <v>17.600000000000001</v>
      </c>
      <c r="J24" s="232">
        <v>56.5</v>
      </c>
      <c r="K24" s="232">
        <v>118.7</v>
      </c>
      <c r="L24" s="232">
        <v>1.0124</v>
      </c>
      <c r="M24" s="232">
        <v>79.238</v>
      </c>
      <c r="N24" s="232">
        <v>84.921999999999997</v>
      </c>
      <c r="O24" s="232">
        <v>79.947999999999993</v>
      </c>
      <c r="P24" s="232">
        <v>14.3</v>
      </c>
      <c r="Q24" s="232">
        <v>22.5</v>
      </c>
      <c r="R24" s="232">
        <v>16.600000000000001</v>
      </c>
      <c r="S24" s="232">
        <v>4.97</v>
      </c>
      <c r="T24" s="16">
        <v>13</v>
      </c>
      <c r="U24" s="23">
        <f t="shared" si="1"/>
        <v>1347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570127</v>
      </c>
      <c r="E25" s="232">
        <v>218544</v>
      </c>
      <c r="F25" s="232">
        <v>6.8753200000000003</v>
      </c>
      <c r="G25" s="232">
        <v>0</v>
      </c>
      <c r="H25" s="232">
        <v>83.974000000000004</v>
      </c>
      <c r="I25" s="232">
        <v>18.3</v>
      </c>
      <c r="J25" s="232">
        <v>53.4</v>
      </c>
      <c r="K25" s="232">
        <v>129.80000000000001</v>
      </c>
      <c r="L25" s="232">
        <v>1.0129999999999999</v>
      </c>
      <c r="M25" s="232">
        <v>79.864999999999995</v>
      </c>
      <c r="N25" s="232">
        <v>87.11</v>
      </c>
      <c r="O25" s="232">
        <v>83.57</v>
      </c>
      <c r="P25" s="232">
        <v>13.9</v>
      </c>
      <c r="Q25" s="232">
        <v>24</v>
      </c>
      <c r="R25" s="232">
        <v>16.5</v>
      </c>
      <c r="S25" s="232">
        <v>4.97</v>
      </c>
      <c r="T25" s="16">
        <v>12</v>
      </c>
      <c r="U25" s="23">
        <f t="shared" si="1"/>
        <v>1277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568850</v>
      </c>
      <c r="E26" s="232">
        <v>218357</v>
      </c>
      <c r="F26" s="232">
        <v>6.5957239999999997</v>
      </c>
      <c r="G26" s="232">
        <v>0</v>
      </c>
      <c r="H26" s="232">
        <v>86.168000000000006</v>
      </c>
      <c r="I26" s="232">
        <v>19</v>
      </c>
      <c r="J26" s="232">
        <v>29.4</v>
      </c>
      <c r="K26" s="232">
        <v>141.9</v>
      </c>
      <c r="L26" s="232">
        <v>1.0123</v>
      </c>
      <c r="M26" s="232">
        <v>79.617000000000004</v>
      </c>
      <c r="N26" s="232">
        <v>87.977000000000004</v>
      </c>
      <c r="O26" s="232">
        <v>79.814999999999998</v>
      </c>
      <c r="P26" s="232">
        <v>12.6</v>
      </c>
      <c r="Q26" s="232">
        <v>27.9</v>
      </c>
      <c r="R26" s="232">
        <v>16.7</v>
      </c>
      <c r="S26" s="232">
        <v>4.97</v>
      </c>
      <c r="T26" s="16">
        <v>11</v>
      </c>
      <c r="U26" s="23">
        <f t="shared" si="1"/>
        <v>699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568151</v>
      </c>
      <c r="E27" s="232">
        <v>218258</v>
      </c>
      <c r="F27" s="232">
        <v>7.2355400000000003</v>
      </c>
      <c r="G27" s="232">
        <v>0</v>
      </c>
      <c r="H27" s="232">
        <v>86.176000000000002</v>
      </c>
      <c r="I27" s="232">
        <v>13.9</v>
      </c>
      <c r="J27" s="232">
        <v>2.1</v>
      </c>
      <c r="K27" s="232">
        <v>146.5</v>
      </c>
      <c r="L27" s="232">
        <v>1.0143</v>
      </c>
      <c r="M27" s="232">
        <v>83.001000000000005</v>
      </c>
      <c r="N27" s="232">
        <v>89.031000000000006</v>
      </c>
      <c r="O27" s="232">
        <v>87.119</v>
      </c>
      <c r="P27" s="232">
        <v>4.8</v>
      </c>
      <c r="Q27" s="232">
        <v>24.1</v>
      </c>
      <c r="R27" s="232">
        <v>12.7</v>
      </c>
      <c r="S27" s="232">
        <v>4.97</v>
      </c>
      <c r="T27" s="16">
        <v>10</v>
      </c>
      <c r="U27" s="23">
        <f t="shared" si="1"/>
        <v>47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568104</v>
      </c>
      <c r="E28" s="232">
        <v>218252</v>
      </c>
      <c r="F28" s="232">
        <v>7.2872680000000001</v>
      </c>
      <c r="G28" s="232">
        <v>0</v>
      </c>
      <c r="H28" s="232">
        <v>83.837999999999994</v>
      </c>
      <c r="I28" s="232">
        <v>16.8</v>
      </c>
      <c r="J28" s="232">
        <v>47.3</v>
      </c>
      <c r="K28" s="232">
        <v>138.1</v>
      </c>
      <c r="L28" s="232">
        <v>1.0150999999999999</v>
      </c>
      <c r="M28" s="232">
        <v>77.665999999999997</v>
      </c>
      <c r="N28" s="232">
        <v>86.656999999999996</v>
      </c>
      <c r="O28" s="232">
        <v>86.117999999999995</v>
      </c>
      <c r="P28" s="232">
        <v>7.7</v>
      </c>
      <c r="Q28" s="232">
        <v>23.7</v>
      </c>
      <c r="R28" s="232">
        <v>8</v>
      </c>
      <c r="S28" s="232">
        <v>4.97</v>
      </c>
      <c r="T28" s="16">
        <v>9</v>
      </c>
      <c r="U28" s="23">
        <f t="shared" si="1"/>
        <v>1121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566983</v>
      </c>
      <c r="E29" s="232">
        <v>218088</v>
      </c>
      <c r="F29" s="232">
        <v>6.5170430000000001</v>
      </c>
      <c r="G29" s="232">
        <v>0</v>
      </c>
      <c r="H29" s="232">
        <v>80.536000000000001</v>
      </c>
      <c r="I29" s="232">
        <v>16.3</v>
      </c>
      <c r="J29" s="232">
        <v>55.2</v>
      </c>
      <c r="K29" s="232">
        <v>123.5</v>
      </c>
      <c r="L29" s="232">
        <v>1.0121</v>
      </c>
      <c r="M29" s="232">
        <v>77.965000000000003</v>
      </c>
      <c r="N29" s="232">
        <v>84.201999999999998</v>
      </c>
      <c r="O29" s="232">
        <v>78.786000000000001</v>
      </c>
      <c r="P29" s="232">
        <v>13</v>
      </c>
      <c r="Q29" s="232">
        <v>20.100000000000001</v>
      </c>
      <c r="R29" s="232">
        <v>16.8</v>
      </c>
      <c r="S29" s="232">
        <v>4.97</v>
      </c>
      <c r="T29" s="16">
        <v>8</v>
      </c>
      <c r="U29" s="23">
        <f t="shared" si="1"/>
        <v>1319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565664</v>
      </c>
      <c r="E30">
        <v>217890</v>
      </c>
      <c r="F30">
        <v>6.5401420000000003</v>
      </c>
      <c r="G30">
        <v>0</v>
      </c>
      <c r="H30">
        <v>80.331999999999994</v>
      </c>
      <c r="I30">
        <v>17.5</v>
      </c>
      <c r="J30">
        <v>56.5</v>
      </c>
      <c r="K30">
        <v>139.6</v>
      </c>
      <c r="L30">
        <v>1.0123</v>
      </c>
      <c r="M30">
        <v>77.38</v>
      </c>
      <c r="N30">
        <v>83.873999999999995</v>
      </c>
      <c r="O30">
        <v>78.721999999999994</v>
      </c>
      <c r="P30">
        <v>14.4</v>
      </c>
      <c r="Q30">
        <v>21.8</v>
      </c>
      <c r="R30">
        <v>15.7</v>
      </c>
      <c r="S30">
        <v>4.97</v>
      </c>
      <c r="T30" s="22">
        <v>7</v>
      </c>
      <c r="U30" s="23">
        <f t="shared" si="1"/>
        <v>1350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564314</v>
      </c>
      <c r="E31">
        <v>217685</v>
      </c>
      <c r="F31">
        <v>6.4925369999999996</v>
      </c>
      <c r="G31">
        <v>0</v>
      </c>
      <c r="H31">
        <v>80.234999999999999</v>
      </c>
      <c r="I31">
        <v>18.3</v>
      </c>
      <c r="J31">
        <v>58</v>
      </c>
      <c r="K31">
        <v>107.8</v>
      </c>
      <c r="L31">
        <v>1.012</v>
      </c>
      <c r="M31">
        <v>77.244</v>
      </c>
      <c r="N31">
        <v>83.117999999999995</v>
      </c>
      <c r="O31">
        <v>78.575999999999993</v>
      </c>
      <c r="P31">
        <v>15.2</v>
      </c>
      <c r="Q31">
        <v>22.4</v>
      </c>
      <c r="R31">
        <v>17.2</v>
      </c>
      <c r="S31">
        <v>4.97</v>
      </c>
      <c r="T31" s="16">
        <v>6</v>
      </c>
      <c r="U31" s="23">
        <f t="shared" si="1"/>
        <v>1385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562929</v>
      </c>
      <c r="E32">
        <v>217475</v>
      </c>
      <c r="F32">
        <v>6.5421639999999996</v>
      </c>
      <c r="G32">
        <v>0</v>
      </c>
      <c r="H32">
        <v>80.522000000000006</v>
      </c>
      <c r="I32">
        <v>16.7</v>
      </c>
      <c r="J32">
        <v>57.3</v>
      </c>
      <c r="K32">
        <v>140.30000000000001</v>
      </c>
      <c r="L32">
        <v>1.0123</v>
      </c>
      <c r="M32">
        <v>78.155000000000001</v>
      </c>
      <c r="N32">
        <v>83.837999999999994</v>
      </c>
      <c r="O32">
        <v>78.983000000000004</v>
      </c>
      <c r="P32">
        <v>14.4</v>
      </c>
      <c r="Q32">
        <v>19.8</v>
      </c>
      <c r="R32">
        <v>16.399999999999999</v>
      </c>
      <c r="S32">
        <v>4.97</v>
      </c>
      <c r="T32" s="16">
        <v>5</v>
      </c>
      <c r="U32" s="23">
        <f t="shared" si="1"/>
        <v>1366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561563</v>
      </c>
      <c r="E33">
        <v>217270</v>
      </c>
      <c r="F33">
        <v>6.5842499999999999</v>
      </c>
      <c r="G33">
        <v>0</v>
      </c>
      <c r="H33">
        <v>84.501000000000005</v>
      </c>
      <c r="I33">
        <v>14</v>
      </c>
      <c r="J33">
        <v>10.4</v>
      </c>
      <c r="K33">
        <v>145.6</v>
      </c>
      <c r="L33">
        <v>1.0125</v>
      </c>
      <c r="M33">
        <v>78.364999999999995</v>
      </c>
      <c r="N33">
        <v>86.423000000000002</v>
      </c>
      <c r="O33">
        <v>79.245999999999995</v>
      </c>
      <c r="P33">
        <v>6.7</v>
      </c>
      <c r="Q33">
        <v>21.5</v>
      </c>
      <c r="R33">
        <v>15.4</v>
      </c>
      <c r="S33">
        <v>4.97</v>
      </c>
      <c r="T33" s="16">
        <v>4</v>
      </c>
      <c r="U33" s="23">
        <f t="shared" si="1"/>
        <v>249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561314</v>
      </c>
      <c r="E34">
        <v>217233</v>
      </c>
      <c r="F34">
        <v>7.1705990000000002</v>
      </c>
      <c r="G34">
        <v>0</v>
      </c>
      <c r="H34">
        <v>85.003</v>
      </c>
      <c r="I34">
        <v>16.100000000000001</v>
      </c>
      <c r="J34">
        <v>0.8</v>
      </c>
      <c r="K34">
        <v>81.400000000000006</v>
      </c>
      <c r="L34">
        <v>1.0144</v>
      </c>
      <c r="M34">
        <v>82.997</v>
      </c>
      <c r="N34">
        <v>87.414000000000001</v>
      </c>
      <c r="O34">
        <v>85.527000000000001</v>
      </c>
      <c r="P34">
        <v>9.3000000000000007</v>
      </c>
      <c r="Q34">
        <v>21.7</v>
      </c>
      <c r="R34">
        <v>10.6</v>
      </c>
      <c r="S34">
        <v>4.9800000000000004</v>
      </c>
      <c r="T34" s="16">
        <v>3</v>
      </c>
      <c r="U34" s="23">
        <f t="shared" si="1"/>
        <v>15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561299</v>
      </c>
      <c r="E35">
        <v>217231</v>
      </c>
      <c r="F35">
        <v>6.9773430000000003</v>
      </c>
      <c r="G35">
        <v>0</v>
      </c>
      <c r="H35">
        <v>85.88</v>
      </c>
      <c r="I35">
        <v>17.399999999999999</v>
      </c>
      <c r="J35">
        <v>10.6</v>
      </c>
      <c r="K35">
        <v>142.1</v>
      </c>
      <c r="L35">
        <v>1.0129999999999999</v>
      </c>
      <c r="M35">
        <v>83.981999999999999</v>
      </c>
      <c r="N35">
        <v>87.594999999999999</v>
      </c>
      <c r="O35">
        <v>85.349000000000004</v>
      </c>
      <c r="P35">
        <v>9.3000000000000007</v>
      </c>
      <c r="Q35">
        <v>26</v>
      </c>
      <c r="R35">
        <v>17.600000000000001</v>
      </c>
      <c r="S35">
        <v>4.9800000000000004</v>
      </c>
      <c r="T35" s="16">
        <v>2</v>
      </c>
      <c r="U35" s="23">
        <f t="shared" si="1"/>
        <v>248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561051</v>
      </c>
      <c r="E36">
        <v>217195</v>
      </c>
      <c r="F36">
        <v>6.9588809999999999</v>
      </c>
      <c r="G36">
        <v>0</v>
      </c>
      <c r="H36">
        <v>87.168999999999997</v>
      </c>
      <c r="I36">
        <v>17.2</v>
      </c>
      <c r="J36">
        <v>4.5999999999999996</v>
      </c>
      <c r="K36">
        <v>143.69999999999999</v>
      </c>
      <c r="L36">
        <v>1.0128999999999999</v>
      </c>
      <c r="M36">
        <v>84.418999999999997</v>
      </c>
      <c r="N36">
        <v>88.052000000000007</v>
      </c>
      <c r="O36">
        <v>85.463999999999999</v>
      </c>
      <c r="P36">
        <v>8.1</v>
      </c>
      <c r="Q36">
        <v>25.6</v>
      </c>
      <c r="R36">
        <v>18.600000000000001</v>
      </c>
      <c r="S36">
        <v>4.9800000000000004</v>
      </c>
      <c r="T36" s="16">
        <v>1</v>
      </c>
      <c r="U36" s="23">
        <f t="shared" si="1"/>
        <v>113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560938</v>
      </c>
      <c r="E37">
        <v>217179</v>
      </c>
      <c r="F37">
        <v>7.4042139999999996</v>
      </c>
      <c r="G37">
        <v>0</v>
      </c>
      <c r="H37">
        <v>87.701999999999998</v>
      </c>
      <c r="I37">
        <v>16.100000000000001</v>
      </c>
      <c r="J37">
        <v>10</v>
      </c>
      <c r="K37">
        <v>95.9</v>
      </c>
      <c r="L37">
        <v>1.0154000000000001</v>
      </c>
      <c r="M37">
        <v>85.965000000000003</v>
      </c>
      <c r="N37">
        <v>88.691999999999993</v>
      </c>
      <c r="O37">
        <v>87.688000000000002</v>
      </c>
      <c r="P37">
        <v>6.4</v>
      </c>
      <c r="Q37">
        <v>27.5</v>
      </c>
      <c r="R37">
        <v>8</v>
      </c>
      <c r="S37">
        <v>4.9800000000000004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1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39747</v>
      </c>
      <c r="T6" s="22">
        <v>31</v>
      </c>
      <c r="U6" s="23">
        <f>D6-D7</f>
        <v>38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39709</v>
      </c>
      <c r="T7" s="22">
        <v>30</v>
      </c>
      <c r="U7" s="23">
        <f>D7-D8</f>
        <v>39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39670</v>
      </c>
      <c r="E8" s="232">
        <v>5562</v>
      </c>
      <c r="F8" s="232">
        <v>7.0342279999999997</v>
      </c>
      <c r="G8" s="232">
        <v>0</v>
      </c>
      <c r="H8" s="232">
        <v>82.831000000000003</v>
      </c>
      <c r="I8" s="232">
        <v>16.5</v>
      </c>
      <c r="J8" s="232">
        <v>0</v>
      </c>
      <c r="K8" s="232">
        <v>0</v>
      </c>
      <c r="L8" s="232">
        <v>1.0145</v>
      </c>
      <c r="M8" s="232">
        <v>79.909000000000006</v>
      </c>
      <c r="N8" s="232">
        <v>85.1</v>
      </c>
      <c r="O8" s="232">
        <v>82.582999999999998</v>
      </c>
      <c r="P8" s="232">
        <v>3.6</v>
      </c>
      <c r="Q8" s="232">
        <v>31.8</v>
      </c>
      <c r="R8" s="232">
        <v>7.6</v>
      </c>
      <c r="S8" s="232">
        <v>5.54</v>
      </c>
      <c r="T8" s="16">
        <v>29</v>
      </c>
      <c r="U8" s="23">
        <f>D8-D9</f>
        <v>0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39670</v>
      </c>
      <c r="E9" s="232">
        <v>5562</v>
      </c>
      <c r="F9" s="232">
        <v>6.8665500000000002</v>
      </c>
      <c r="G9" s="232">
        <v>0</v>
      </c>
      <c r="H9" s="232">
        <v>82.242999999999995</v>
      </c>
      <c r="I9" s="232">
        <v>16.399999999999999</v>
      </c>
      <c r="J9" s="232">
        <v>0</v>
      </c>
      <c r="K9" s="232">
        <v>0</v>
      </c>
      <c r="L9" s="232">
        <v>1.014</v>
      </c>
      <c r="M9" s="232">
        <v>79.253</v>
      </c>
      <c r="N9" s="232">
        <v>84.451999999999998</v>
      </c>
      <c r="O9" s="232">
        <v>80.798000000000002</v>
      </c>
      <c r="P9" s="232">
        <v>3.1</v>
      </c>
      <c r="Q9" s="232">
        <v>33</v>
      </c>
      <c r="R9" s="232">
        <v>8.9</v>
      </c>
      <c r="S9" s="232">
        <v>5.54</v>
      </c>
      <c r="T9" s="22">
        <v>28</v>
      </c>
      <c r="U9" s="23">
        <f t="shared" ref="U9:U36" si="1">D9-D10</f>
        <v>0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39670</v>
      </c>
      <c r="E10" s="232">
        <v>5562</v>
      </c>
      <c r="F10" s="232">
        <v>6.7989860000000002</v>
      </c>
      <c r="G10" s="232">
        <v>0</v>
      </c>
      <c r="H10" s="232">
        <v>80.775000000000006</v>
      </c>
      <c r="I10" s="232">
        <v>16.3</v>
      </c>
      <c r="J10" s="232">
        <v>0</v>
      </c>
      <c r="K10" s="232">
        <v>0</v>
      </c>
      <c r="L10" s="232">
        <v>1.0136000000000001</v>
      </c>
      <c r="M10" s="232">
        <v>78.805000000000007</v>
      </c>
      <c r="N10" s="232">
        <v>84.024000000000001</v>
      </c>
      <c r="O10" s="232">
        <v>80.266999999999996</v>
      </c>
      <c r="P10" s="232">
        <v>3.5</v>
      </c>
      <c r="Q10" s="232">
        <v>33.200000000000003</v>
      </c>
      <c r="R10" s="232">
        <v>10</v>
      </c>
      <c r="S10" s="232">
        <v>5.54</v>
      </c>
      <c r="T10" s="16">
        <v>27</v>
      </c>
      <c r="U10" s="23">
        <f t="shared" si="1"/>
        <v>0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39670</v>
      </c>
      <c r="E11" s="232">
        <v>5562</v>
      </c>
      <c r="F11" s="232">
        <v>6.7849779999999997</v>
      </c>
      <c r="G11" s="232">
        <v>0</v>
      </c>
      <c r="H11" s="232">
        <v>82.622</v>
      </c>
      <c r="I11" s="232">
        <v>14.1</v>
      </c>
      <c r="J11" s="232">
        <v>3.6</v>
      </c>
      <c r="K11" s="232">
        <v>9.8000000000000007</v>
      </c>
      <c r="L11" s="232">
        <v>1.0137</v>
      </c>
      <c r="M11" s="232">
        <v>79.718999999999994</v>
      </c>
      <c r="N11" s="232">
        <v>85.096999999999994</v>
      </c>
      <c r="O11" s="232">
        <v>79.736000000000004</v>
      </c>
      <c r="P11" s="232">
        <v>3.5</v>
      </c>
      <c r="Q11" s="232">
        <v>27.2</v>
      </c>
      <c r="R11" s="232">
        <v>9</v>
      </c>
      <c r="S11" s="232">
        <v>5.53</v>
      </c>
      <c r="T11" s="16">
        <v>26</v>
      </c>
      <c r="U11" s="23">
        <f t="shared" si="1"/>
        <v>84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39586</v>
      </c>
      <c r="E12" s="232">
        <v>5549</v>
      </c>
      <c r="F12" s="232">
        <v>6.8388499999999999</v>
      </c>
      <c r="G12" s="232">
        <v>0</v>
      </c>
      <c r="H12" s="232">
        <v>86.266999999999996</v>
      </c>
      <c r="I12" s="232">
        <v>15.8</v>
      </c>
      <c r="J12" s="232">
        <v>0.4</v>
      </c>
      <c r="K12" s="232">
        <v>19.399999999999999</v>
      </c>
      <c r="L12" s="232">
        <v>1.0134000000000001</v>
      </c>
      <c r="M12" s="232">
        <v>81.391999999999996</v>
      </c>
      <c r="N12" s="232">
        <v>88.548000000000002</v>
      </c>
      <c r="O12" s="232">
        <v>81.591999999999999</v>
      </c>
      <c r="P12" s="232">
        <v>7</v>
      </c>
      <c r="Q12" s="232">
        <v>24.6</v>
      </c>
      <c r="R12" s="232">
        <v>12.3</v>
      </c>
      <c r="S12" s="232">
        <v>5.54</v>
      </c>
      <c r="T12" s="16">
        <v>25</v>
      </c>
      <c r="U12" s="23">
        <f t="shared" si="1"/>
        <v>10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39576</v>
      </c>
      <c r="E13" s="232">
        <v>5548</v>
      </c>
      <c r="F13" s="232">
        <v>7.3027319999999998</v>
      </c>
      <c r="G13" s="232">
        <v>0</v>
      </c>
      <c r="H13" s="232">
        <v>85.989000000000004</v>
      </c>
      <c r="I13" s="232">
        <v>15.6</v>
      </c>
      <c r="J13" s="232">
        <v>0</v>
      </c>
      <c r="K13" s="232">
        <v>0</v>
      </c>
      <c r="L13" s="232">
        <v>1.0150999999999999</v>
      </c>
      <c r="M13" s="232">
        <v>83.62</v>
      </c>
      <c r="N13" s="232">
        <v>87.876000000000005</v>
      </c>
      <c r="O13" s="232">
        <v>86.260999999999996</v>
      </c>
      <c r="P13" s="232">
        <v>5.9</v>
      </c>
      <c r="Q13" s="232">
        <v>30</v>
      </c>
      <c r="R13" s="232">
        <v>8</v>
      </c>
      <c r="S13" s="232">
        <v>5.54</v>
      </c>
      <c r="T13" s="16">
        <v>24</v>
      </c>
      <c r="U13" s="23">
        <f t="shared" si="1"/>
        <v>0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39576</v>
      </c>
      <c r="E14" s="232">
        <v>5548</v>
      </c>
      <c r="F14" s="232">
        <v>7.1972149999999999</v>
      </c>
      <c r="G14" s="232">
        <v>0</v>
      </c>
      <c r="H14" s="232">
        <v>84.472999999999999</v>
      </c>
      <c r="I14" s="232">
        <v>16.3</v>
      </c>
      <c r="J14" s="232">
        <v>4.7</v>
      </c>
      <c r="K14" s="232">
        <v>18.600000000000001</v>
      </c>
      <c r="L14" s="232">
        <v>1.0148999999999999</v>
      </c>
      <c r="M14" s="232">
        <v>81.358000000000004</v>
      </c>
      <c r="N14" s="232">
        <v>87.742999999999995</v>
      </c>
      <c r="O14" s="232">
        <v>84.688000000000002</v>
      </c>
      <c r="P14" s="232">
        <v>5.8</v>
      </c>
      <c r="Q14" s="232">
        <v>28.9</v>
      </c>
      <c r="R14" s="232">
        <v>7.5</v>
      </c>
      <c r="S14" s="232">
        <v>5.53</v>
      </c>
      <c r="T14" s="16">
        <v>23</v>
      </c>
      <c r="U14" s="23">
        <f t="shared" si="1"/>
        <v>110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39466</v>
      </c>
      <c r="E15" s="232">
        <v>5532</v>
      </c>
      <c r="F15" s="232">
        <v>7.1177460000000004</v>
      </c>
      <c r="G15" s="232">
        <v>0</v>
      </c>
      <c r="H15" s="232">
        <v>82.912000000000006</v>
      </c>
      <c r="I15" s="232">
        <v>17.399999999999999</v>
      </c>
      <c r="J15" s="232">
        <v>1.3</v>
      </c>
      <c r="K15" s="232">
        <v>8.9</v>
      </c>
      <c r="L15" s="232">
        <v>1.0142</v>
      </c>
      <c r="M15" s="232">
        <v>79.459999999999994</v>
      </c>
      <c r="N15" s="232">
        <v>85.326999999999998</v>
      </c>
      <c r="O15" s="232">
        <v>85.06</v>
      </c>
      <c r="P15" s="232">
        <v>8.1999999999999993</v>
      </c>
      <c r="Q15" s="232">
        <v>27.3</v>
      </c>
      <c r="R15" s="232">
        <v>11.5</v>
      </c>
      <c r="S15" s="232">
        <v>5.55</v>
      </c>
      <c r="T15" s="16">
        <v>22</v>
      </c>
      <c r="U15" s="23">
        <f t="shared" si="1"/>
        <v>29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39437</v>
      </c>
      <c r="E16" s="232">
        <v>5527</v>
      </c>
      <c r="F16" s="232">
        <v>6.7010969999999999</v>
      </c>
      <c r="G16" s="232">
        <v>0</v>
      </c>
      <c r="H16" s="232">
        <v>82.808000000000007</v>
      </c>
      <c r="I16" s="232">
        <v>18</v>
      </c>
      <c r="J16" s="232">
        <v>2.8</v>
      </c>
      <c r="K16" s="232">
        <v>19.2</v>
      </c>
      <c r="L16" s="232">
        <v>1.0127999999999999</v>
      </c>
      <c r="M16" s="232">
        <v>78.504000000000005</v>
      </c>
      <c r="N16" s="232">
        <v>85.28</v>
      </c>
      <c r="O16" s="232">
        <v>80.566999999999993</v>
      </c>
      <c r="P16" s="232">
        <v>8.4</v>
      </c>
      <c r="Q16" s="232">
        <v>30.1</v>
      </c>
      <c r="R16" s="232">
        <v>14.8</v>
      </c>
      <c r="S16" s="232">
        <v>5.55</v>
      </c>
      <c r="T16" s="22">
        <v>21</v>
      </c>
      <c r="U16" s="23">
        <f t="shared" si="1"/>
        <v>66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39371</v>
      </c>
      <c r="E17" s="232">
        <v>5517</v>
      </c>
      <c r="F17" s="232">
        <v>6.7121579999999996</v>
      </c>
      <c r="G17" s="232">
        <v>0</v>
      </c>
      <c r="H17" s="232">
        <v>83.179000000000002</v>
      </c>
      <c r="I17" s="232">
        <v>17.3</v>
      </c>
      <c r="J17" s="232">
        <v>2.4</v>
      </c>
      <c r="K17" s="232">
        <v>19.3</v>
      </c>
      <c r="L17" s="232">
        <v>1.0130999999999999</v>
      </c>
      <c r="M17" s="232">
        <v>79.727999999999994</v>
      </c>
      <c r="N17" s="232">
        <v>85.713999999999999</v>
      </c>
      <c r="O17" s="232">
        <v>79.951999999999998</v>
      </c>
      <c r="P17" s="232">
        <v>6.3</v>
      </c>
      <c r="Q17" s="232">
        <v>31.9</v>
      </c>
      <c r="R17" s="232">
        <v>12.5</v>
      </c>
      <c r="S17" s="232">
        <v>5.54</v>
      </c>
      <c r="T17" s="16">
        <v>20</v>
      </c>
      <c r="U17" s="23">
        <f t="shared" si="1"/>
        <v>54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39317</v>
      </c>
      <c r="E18" s="232">
        <v>5509</v>
      </c>
      <c r="F18" s="232">
        <v>7.0395979999999998</v>
      </c>
      <c r="G18" s="232">
        <v>0</v>
      </c>
      <c r="H18" s="232">
        <v>82.876999999999995</v>
      </c>
      <c r="I18" s="232">
        <v>16.899999999999999</v>
      </c>
      <c r="J18" s="232">
        <v>2.5</v>
      </c>
      <c r="K18" s="232">
        <v>19.399999999999999</v>
      </c>
      <c r="L18" s="232">
        <v>1.0138</v>
      </c>
      <c r="M18" s="232">
        <v>79.561000000000007</v>
      </c>
      <c r="N18" s="232">
        <v>87.186000000000007</v>
      </c>
      <c r="O18" s="232">
        <v>84.391000000000005</v>
      </c>
      <c r="P18" s="232">
        <v>4.9000000000000004</v>
      </c>
      <c r="Q18" s="232">
        <v>30.5</v>
      </c>
      <c r="R18" s="232">
        <v>12.6</v>
      </c>
      <c r="S18" s="232">
        <v>5.54</v>
      </c>
      <c r="T18" s="16">
        <v>19</v>
      </c>
      <c r="U18" s="23">
        <f t="shared" si="1"/>
        <v>59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39258</v>
      </c>
      <c r="E19" s="232">
        <v>5500</v>
      </c>
      <c r="F19" s="232">
        <v>6.937754</v>
      </c>
      <c r="G19" s="232">
        <v>0</v>
      </c>
      <c r="H19" s="232">
        <v>86.200999999999993</v>
      </c>
      <c r="I19" s="232">
        <v>13.7</v>
      </c>
      <c r="J19" s="232">
        <v>0.4</v>
      </c>
      <c r="K19" s="232">
        <v>19.8</v>
      </c>
      <c r="L19" s="232">
        <v>1.0142</v>
      </c>
      <c r="M19" s="232">
        <v>79.540000000000006</v>
      </c>
      <c r="N19" s="232">
        <v>87.817999999999998</v>
      </c>
      <c r="O19" s="232">
        <v>81.646000000000001</v>
      </c>
      <c r="P19" s="232">
        <v>3</v>
      </c>
      <c r="Q19" s="232">
        <v>26.4</v>
      </c>
      <c r="R19" s="232">
        <v>8.6</v>
      </c>
      <c r="S19" s="232">
        <v>5.54</v>
      </c>
      <c r="T19" s="16">
        <v>18</v>
      </c>
      <c r="U19" s="23">
        <f t="shared" si="1"/>
        <v>10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39248</v>
      </c>
      <c r="E20" s="232">
        <v>5499</v>
      </c>
      <c r="F20" s="232">
        <v>7.2738909999999999</v>
      </c>
      <c r="G20" s="232">
        <v>0</v>
      </c>
      <c r="H20" s="232">
        <v>86.945999999999998</v>
      </c>
      <c r="I20" s="232">
        <v>18.3</v>
      </c>
      <c r="J20" s="232">
        <v>0</v>
      </c>
      <c r="K20" s="232">
        <v>0</v>
      </c>
      <c r="L20" s="232">
        <v>1.0145999999999999</v>
      </c>
      <c r="M20" s="232">
        <v>84.28</v>
      </c>
      <c r="N20" s="232">
        <v>89.65</v>
      </c>
      <c r="O20" s="232">
        <v>87.064999999999998</v>
      </c>
      <c r="P20" s="232">
        <v>8.6</v>
      </c>
      <c r="Q20" s="232">
        <v>32.799999999999997</v>
      </c>
      <c r="R20" s="232">
        <v>11.3</v>
      </c>
      <c r="S20" s="232">
        <v>5.54</v>
      </c>
      <c r="T20" s="16">
        <v>17</v>
      </c>
      <c r="U20" s="23">
        <f t="shared" si="1"/>
        <v>0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39248</v>
      </c>
      <c r="E21" s="232">
        <v>5499</v>
      </c>
      <c r="F21" s="232">
        <v>7.1451729999999998</v>
      </c>
      <c r="G21" s="232">
        <v>0</v>
      </c>
      <c r="H21" s="232">
        <v>84.406000000000006</v>
      </c>
      <c r="I21" s="232">
        <v>16.3</v>
      </c>
      <c r="J21" s="232">
        <v>3.3</v>
      </c>
      <c r="K21" s="232">
        <v>7.9</v>
      </c>
      <c r="L21" s="232">
        <v>1.0144</v>
      </c>
      <c r="M21" s="232">
        <v>81.816999999999993</v>
      </c>
      <c r="N21" s="232">
        <v>86.673000000000002</v>
      </c>
      <c r="O21" s="232">
        <v>84.912999999999997</v>
      </c>
      <c r="P21" s="232">
        <v>6.6</v>
      </c>
      <c r="Q21" s="232">
        <v>29.5</v>
      </c>
      <c r="R21" s="232">
        <v>10.1</v>
      </c>
      <c r="S21" s="232">
        <v>5.53</v>
      </c>
      <c r="T21" s="16">
        <v>16</v>
      </c>
      <c r="U21" s="23">
        <f t="shared" si="1"/>
        <v>76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39172</v>
      </c>
      <c r="E22" s="232">
        <v>5488</v>
      </c>
      <c r="F22" s="232">
        <v>7.1342100000000004</v>
      </c>
      <c r="G22" s="232">
        <v>0</v>
      </c>
      <c r="H22" s="232">
        <v>83.552999999999997</v>
      </c>
      <c r="I22" s="232">
        <v>15.8</v>
      </c>
      <c r="J22" s="232">
        <v>1.9</v>
      </c>
      <c r="K22" s="232">
        <v>19.600000000000001</v>
      </c>
      <c r="L22" s="232">
        <v>1.0144</v>
      </c>
      <c r="M22" s="232">
        <v>80.319000000000003</v>
      </c>
      <c r="N22" s="232">
        <v>86.313000000000002</v>
      </c>
      <c r="O22" s="232">
        <v>84.759</v>
      </c>
      <c r="P22" s="232">
        <v>5.0999999999999996</v>
      </c>
      <c r="Q22" s="232">
        <v>29.6</v>
      </c>
      <c r="R22" s="232">
        <v>10</v>
      </c>
      <c r="S22" s="232">
        <v>5.53</v>
      </c>
      <c r="T22" s="16">
        <v>15</v>
      </c>
      <c r="U22" s="23">
        <f t="shared" si="1"/>
        <v>44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39128</v>
      </c>
      <c r="E23" s="232">
        <v>5481</v>
      </c>
      <c r="F23" s="232">
        <v>6.8998499999999998</v>
      </c>
      <c r="G23" s="232">
        <v>0</v>
      </c>
      <c r="H23" s="232">
        <v>82.441999999999993</v>
      </c>
      <c r="I23" s="232">
        <v>13.2</v>
      </c>
      <c r="J23" s="232">
        <v>2.9</v>
      </c>
      <c r="K23" s="232">
        <v>18.8</v>
      </c>
      <c r="L23" s="232">
        <v>1.0141</v>
      </c>
      <c r="M23" s="232">
        <v>79.650000000000006</v>
      </c>
      <c r="N23" s="232">
        <v>85.426000000000002</v>
      </c>
      <c r="O23" s="232">
        <v>80.978999999999999</v>
      </c>
      <c r="P23" s="232">
        <v>3.9</v>
      </c>
      <c r="Q23" s="232">
        <v>28.3</v>
      </c>
      <c r="R23" s="232">
        <v>8.1</v>
      </c>
      <c r="S23" s="232">
        <v>5.54</v>
      </c>
      <c r="T23" s="22">
        <v>14</v>
      </c>
      <c r="U23" s="23">
        <f t="shared" si="1"/>
        <v>68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39060</v>
      </c>
      <c r="E24" s="232">
        <v>5471</v>
      </c>
      <c r="F24" s="232">
        <v>6.8814650000000004</v>
      </c>
      <c r="G24" s="232">
        <v>0</v>
      </c>
      <c r="H24" s="232">
        <v>83.013999999999996</v>
      </c>
      <c r="I24" s="232">
        <v>13.8</v>
      </c>
      <c r="J24" s="232">
        <v>2.4</v>
      </c>
      <c r="K24" s="232">
        <v>19.399999999999999</v>
      </c>
      <c r="L24" s="232">
        <v>1.0142</v>
      </c>
      <c r="M24" s="232">
        <v>79.712999999999994</v>
      </c>
      <c r="N24" s="232">
        <v>85.337000000000003</v>
      </c>
      <c r="O24" s="232">
        <v>80.483000000000004</v>
      </c>
      <c r="P24" s="232">
        <v>6.6</v>
      </c>
      <c r="Q24" s="232">
        <v>25.3</v>
      </c>
      <c r="R24" s="232">
        <v>7.4</v>
      </c>
      <c r="S24" s="232">
        <v>5.53</v>
      </c>
      <c r="T24" s="16">
        <v>13</v>
      </c>
      <c r="U24" s="23">
        <f t="shared" si="1"/>
        <v>54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39006</v>
      </c>
      <c r="E25" s="232">
        <v>5463</v>
      </c>
      <c r="F25" s="232">
        <v>7.1389519999999997</v>
      </c>
      <c r="G25" s="232">
        <v>0</v>
      </c>
      <c r="H25" s="232">
        <v>84.4</v>
      </c>
      <c r="I25" s="232">
        <v>15</v>
      </c>
      <c r="J25" s="232">
        <v>2.5</v>
      </c>
      <c r="K25" s="232">
        <v>8.5</v>
      </c>
      <c r="L25" s="232">
        <v>1.0147999999999999</v>
      </c>
      <c r="M25" s="232">
        <v>80.296999999999997</v>
      </c>
      <c r="N25" s="232">
        <v>87.516999999999996</v>
      </c>
      <c r="O25" s="232">
        <v>84.004000000000005</v>
      </c>
      <c r="P25" s="232">
        <v>3.3</v>
      </c>
      <c r="Q25" s="232">
        <v>28.6</v>
      </c>
      <c r="R25" s="232">
        <v>7.7</v>
      </c>
      <c r="S25" s="232">
        <v>5.54</v>
      </c>
      <c r="T25" s="16">
        <v>12</v>
      </c>
      <c r="U25" s="23">
        <f t="shared" si="1"/>
        <v>60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38946</v>
      </c>
      <c r="E26" s="232">
        <v>5454</v>
      </c>
      <c r="F26" s="232">
        <v>6.766699</v>
      </c>
      <c r="G26" s="232">
        <v>0</v>
      </c>
      <c r="H26" s="232">
        <v>86.584000000000003</v>
      </c>
      <c r="I26" s="232">
        <v>15.2</v>
      </c>
      <c r="J26" s="232">
        <v>0.4</v>
      </c>
      <c r="K26" s="232">
        <v>19.600000000000001</v>
      </c>
      <c r="L26" s="232">
        <v>1.0134000000000001</v>
      </c>
      <c r="M26" s="232">
        <v>79.972999999999999</v>
      </c>
      <c r="N26" s="232">
        <v>88.355000000000004</v>
      </c>
      <c r="O26" s="232">
        <v>80.228999999999999</v>
      </c>
      <c r="P26" s="232">
        <v>2.4</v>
      </c>
      <c r="Q26" s="232">
        <v>31.2</v>
      </c>
      <c r="R26" s="232">
        <v>11.1</v>
      </c>
      <c r="S26" s="232">
        <v>5.54</v>
      </c>
      <c r="T26" s="16">
        <v>11</v>
      </c>
      <c r="U26" s="23">
        <f t="shared" si="1"/>
        <v>9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38937</v>
      </c>
      <c r="E27" s="232">
        <v>5453</v>
      </c>
      <c r="F27" s="232">
        <v>7.4219439999999999</v>
      </c>
      <c r="G27" s="232">
        <v>0</v>
      </c>
      <c r="H27" s="232">
        <v>86.576999999999998</v>
      </c>
      <c r="I27" s="232">
        <v>14.6</v>
      </c>
      <c r="J27" s="232">
        <v>1.2</v>
      </c>
      <c r="K27" s="232">
        <v>7.1</v>
      </c>
      <c r="L27" s="232">
        <v>1.0155000000000001</v>
      </c>
      <c r="M27" s="232">
        <v>83.331999999999994</v>
      </c>
      <c r="N27" s="232">
        <v>89.475999999999999</v>
      </c>
      <c r="O27" s="232">
        <v>87.578999999999994</v>
      </c>
      <c r="P27" s="232">
        <v>2.8</v>
      </c>
      <c r="Q27" s="232">
        <v>28.8</v>
      </c>
      <c r="R27" s="232">
        <v>7.3</v>
      </c>
      <c r="S27" s="232">
        <v>5.55</v>
      </c>
      <c r="T27" s="16">
        <v>10</v>
      </c>
      <c r="U27" s="23">
        <f t="shared" si="1"/>
        <v>29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38908</v>
      </c>
      <c r="E28" s="232">
        <v>5449</v>
      </c>
      <c r="F28" s="232">
        <v>7.3268170000000001</v>
      </c>
      <c r="G28" s="232">
        <v>0</v>
      </c>
      <c r="H28" s="232">
        <v>84.265000000000001</v>
      </c>
      <c r="I28" s="232">
        <v>13.5</v>
      </c>
      <c r="J28" s="232">
        <v>3.9</v>
      </c>
      <c r="K28" s="232">
        <v>19.3</v>
      </c>
      <c r="L28" s="232">
        <v>1.0152000000000001</v>
      </c>
      <c r="M28" s="232">
        <v>78.052999999999997</v>
      </c>
      <c r="N28" s="232">
        <v>87.097999999999999</v>
      </c>
      <c r="O28" s="232">
        <v>86.475999999999999</v>
      </c>
      <c r="P28" s="232">
        <v>5.3</v>
      </c>
      <c r="Q28" s="232">
        <v>27.2</v>
      </c>
      <c r="R28" s="232">
        <v>7.7</v>
      </c>
      <c r="S28" s="232">
        <v>5.54</v>
      </c>
      <c r="T28" s="16">
        <v>9</v>
      </c>
      <c r="U28" s="23">
        <f t="shared" si="1"/>
        <v>93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38815</v>
      </c>
      <c r="E29" s="232">
        <v>5435</v>
      </c>
      <c r="F29" s="232">
        <v>6.6756510000000002</v>
      </c>
      <c r="G29" s="232">
        <v>0</v>
      </c>
      <c r="H29" s="232">
        <v>80.974999999999994</v>
      </c>
      <c r="I29" s="232">
        <v>10.5</v>
      </c>
      <c r="J29" s="232">
        <v>1.7</v>
      </c>
      <c r="K29" s="232">
        <v>19.399999999999999</v>
      </c>
      <c r="L29" s="232">
        <v>1.0130999999999999</v>
      </c>
      <c r="M29" s="232">
        <v>78.369</v>
      </c>
      <c r="N29" s="232">
        <v>84.611000000000004</v>
      </c>
      <c r="O29" s="232">
        <v>79.173000000000002</v>
      </c>
      <c r="P29" s="232">
        <v>1.9</v>
      </c>
      <c r="Q29" s="232">
        <v>19.8</v>
      </c>
      <c r="R29" s="232">
        <v>11.6</v>
      </c>
      <c r="S29" s="232">
        <v>5.54</v>
      </c>
      <c r="T29" s="16">
        <v>8</v>
      </c>
      <c r="U29" s="23">
        <f t="shared" si="1"/>
        <v>38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38777</v>
      </c>
      <c r="E30">
        <v>5429</v>
      </c>
      <c r="F30">
        <v>6.7410329999999998</v>
      </c>
      <c r="G30">
        <v>0</v>
      </c>
      <c r="H30">
        <v>80.769000000000005</v>
      </c>
      <c r="I30">
        <v>13.7</v>
      </c>
      <c r="J30">
        <v>0</v>
      </c>
      <c r="K30">
        <v>0</v>
      </c>
      <c r="L30">
        <v>1.0136000000000001</v>
      </c>
      <c r="M30">
        <v>77.802000000000007</v>
      </c>
      <c r="N30">
        <v>84.311000000000007</v>
      </c>
      <c r="O30">
        <v>79.355999999999995</v>
      </c>
      <c r="P30">
        <v>8.5</v>
      </c>
      <c r="Q30">
        <v>21.3</v>
      </c>
      <c r="R30">
        <v>9.6</v>
      </c>
      <c r="S30">
        <v>5.54</v>
      </c>
      <c r="T30" s="22">
        <v>7</v>
      </c>
      <c r="U30" s="23">
        <f t="shared" si="1"/>
        <v>0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38777</v>
      </c>
      <c r="E31">
        <v>5429</v>
      </c>
      <c r="F31">
        <v>6.7084099999999998</v>
      </c>
      <c r="G31">
        <v>0</v>
      </c>
      <c r="H31">
        <v>80.674999999999997</v>
      </c>
      <c r="I31">
        <v>14.7</v>
      </c>
      <c r="J31">
        <v>2</v>
      </c>
      <c r="K31">
        <v>9.6999999999999993</v>
      </c>
      <c r="L31">
        <v>1.0135000000000001</v>
      </c>
      <c r="M31">
        <v>77.716999999999999</v>
      </c>
      <c r="N31">
        <v>83.585999999999999</v>
      </c>
      <c r="O31">
        <v>78.927999999999997</v>
      </c>
      <c r="P31">
        <v>7.5</v>
      </c>
      <c r="Q31">
        <v>22.8</v>
      </c>
      <c r="R31">
        <v>9.6</v>
      </c>
      <c r="S31">
        <v>5.55</v>
      </c>
      <c r="T31" s="16">
        <v>6</v>
      </c>
      <c r="U31" s="23">
        <f t="shared" si="1"/>
        <v>47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38730</v>
      </c>
      <c r="E32">
        <v>5422</v>
      </c>
      <c r="F32">
        <v>6.733384</v>
      </c>
      <c r="G32">
        <v>0</v>
      </c>
      <c r="H32">
        <v>80.957999999999998</v>
      </c>
      <c r="I32">
        <v>11.4</v>
      </c>
      <c r="J32">
        <v>0.7</v>
      </c>
      <c r="K32">
        <v>19.5</v>
      </c>
      <c r="L32">
        <v>1.0134000000000001</v>
      </c>
      <c r="M32">
        <v>78.602000000000004</v>
      </c>
      <c r="N32">
        <v>84.299000000000007</v>
      </c>
      <c r="O32">
        <v>79.572999999999993</v>
      </c>
      <c r="P32">
        <v>6.7</v>
      </c>
      <c r="Q32">
        <v>19.3</v>
      </c>
      <c r="R32">
        <v>10.5</v>
      </c>
      <c r="S32">
        <v>5.55</v>
      </c>
      <c r="T32" s="16">
        <v>5</v>
      </c>
      <c r="U32" s="23">
        <f t="shared" si="1"/>
        <v>16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38714</v>
      </c>
      <c r="E33">
        <v>5420</v>
      </c>
      <c r="F33">
        <v>6.8577719999999998</v>
      </c>
      <c r="G33">
        <v>0</v>
      </c>
      <c r="H33">
        <v>84.906999999999996</v>
      </c>
      <c r="I33">
        <v>12.6</v>
      </c>
      <c r="J33">
        <v>0.2</v>
      </c>
      <c r="K33">
        <v>19.7</v>
      </c>
      <c r="L33">
        <v>1.0143</v>
      </c>
      <c r="M33">
        <v>78.825000000000003</v>
      </c>
      <c r="N33">
        <v>86.844999999999999</v>
      </c>
      <c r="O33">
        <v>79.941000000000003</v>
      </c>
      <c r="P33">
        <v>5.6</v>
      </c>
      <c r="Q33">
        <v>22.6</v>
      </c>
      <c r="R33">
        <v>6.7</v>
      </c>
      <c r="S33">
        <v>5.54</v>
      </c>
      <c r="T33" s="16">
        <v>4</v>
      </c>
      <c r="U33" s="23">
        <f t="shared" si="1"/>
        <v>4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38710</v>
      </c>
      <c r="E34">
        <v>5419</v>
      </c>
      <c r="F34">
        <v>7.1938129999999996</v>
      </c>
      <c r="G34">
        <v>0</v>
      </c>
      <c r="H34">
        <v>85.408000000000001</v>
      </c>
      <c r="I34">
        <v>15.9</v>
      </c>
      <c r="J34">
        <v>0</v>
      </c>
      <c r="K34">
        <v>0</v>
      </c>
      <c r="L34">
        <v>1.0144</v>
      </c>
      <c r="M34">
        <v>83.391000000000005</v>
      </c>
      <c r="N34">
        <v>87.822000000000003</v>
      </c>
      <c r="O34">
        <v>85.87</v>
      </c>
      <c r="P34">
        <v>8</v>
      </c>
      <c r="Q34">
        <v>24.3</v>
      </c>
      <c r="R34">
        <v>10.9</v>
      </c>
      <c r="S34">
        <v>5.55</v>
      </c>
      <c r="T34" s="16">
        <v>3</v>
      </c>
      <c r="U34" s="23">
        <f t="shared" si="1"/>
        <v>0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38710</v>
      </c>
      <c r="E35">
        <v>5419</v>
      </c>
      <c r="F35">
        <v>7.2213500000000002</v>
      </c>
      <c r="G35">
        <v>0</v>
      </c>
      <c r="H35">
        <v>86.287999999999997</v>
      </c>
      <c r="I35">
        <v>17.3</v>
      </c>
      <c r="J35">
        <v>0</v>
      </c>
      <c r="K35">
        <v>0</v>
      </c>
      <c r="L35">
        <v>1.0145</v>
      </c>
      <c r="M35">
        <v>84.4</v>
      </c>
      <c r="N35">
        <v>88</v>
      </c>
      <c r="O35">
        <v>86.16</v>
      </c>
      <c r="P35">
        <v>8.3000000000000007</v>
      </c>
      <c r="Q35">
        <v>30.2</v>
      </c>
      <c r="R35">
        <v>10.7</v>
      </c>
      <c r="S35">
        <v>5.55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38710</v>
      </c>
      <c r="E36">
        <v>5419</v>
      </c>
      <c r="F36">
        <v>7.1470459999999996</v>
      </c>
      <c r="G36">
        <v>0</v>
      </c>
      <c r="H36">
        <v>87.57</v>
      </c>
      <c r="I36">
        <v>17.100000000000001</v>
      </c>
      <c r="J36">
        <v>0</v>
      </c>
      <c r="K36">
        <v>0</v>
      </c>
      <c r="L36">
        <v>1.0141</v>
      </c>
      <c r="M36">
        <v>84.980999999999995</v>
      </c>
      <c r="N36">
        <v>88.447999999999993</v>
      </c>
      <c r="O36">
        <v>85.914000000000001</v>
      </c>
      <c r="P36">
        <v>8.4</v>
      </c>
      <c r="Q36">
        <v>28.2</v>
      </c>
      <c r="R36">
        <v>12.8</v>
      </c>
      <c r="S36">
        <v>5.56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38710</v>
      </c>
      <c r="E37">
        <v>5419</v>
      </c>
      <c r="F37">
        <v>7.4215619999999998</v>
      </c>
      <c r="G37">
        <v>0</v>
      </c>
      <c r="H37">
        <v>88.116</v>
      </c>
      <c r="I37">
        <v>15.3</v>
      </c>
      <c r="J37">
        <v>0</v>
      </c>
      <c r="K37">
        <v>0</v>
      </c>
      <c r="L37">
        <v>1.0153000000000001</v>
      </c>
      <c r="M37">
        <v>86.373999999999995</v>
      </c>
      <c r="N37">
        <v>89.129000000000005</v>
      </c>
      <c r="O37">
        <v>88.126999999999995</v>
      </c>
      <c r="P37">
        <v>4.7</v>
      </c>
      <c r="Q37">
        <v>29.7</v>
      </c>
      <c r="R37">
        <v>8.8000000000000007</v>
      </c>
      <c r="S37">
        <v>5.56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46912</v>
      </c>
      <c r="T6" s="22">
        <v>31</v>
      </c>
      <c r="U6" s="23">
        <f>D6-D7</f>
        <v>109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46803</v>
      </c>
      <c r="T7" s="22">
        <v>30</v>
      </c>
      <c r="U7" s="23">
        <f>D7-D8</f>
        <v>145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46658</v>
      </c>
      <c r="E8" s="232">
        <v>6640</v>
      </c>
      <c r="F8" s="232">
        <v>6.8549499999999997</v>
      </c>
      <c r="G8" s="232">
        <v>0</v>
      </c>
      <c r="H8" s="232">
        <v>82.488</v>
      </c>
      <c r="I8" s="232">
        <v>16.600000000000001</v>
      </c>
      <c r="J8" s="232">
        <v>7</v>
      </c>
      <c r="K8" s="232">
        <v>37.6</v>
      </c>
      <c r="L8" s="232">
        <v>1.0133000000000001</v>
      </c>
      <c r="M8" s="232">
        <v>79.855999999999995</v>
      </c>
      <c r="N8" s="232">
        <v>84.581999999999994</v>
      </c>
      <c r="O8" s="232">
        <v>82.353999999999999</v>
      </c>
      <c r="P8" s="232">
        <v>4.4000000000000004</v>
      </c>
      <c r="Q8" s="232">
        <v>28.9</v>
      </c>
      <c r="R8" s="232">
        <v>13.9</v>
      </c>
      <c r="S8" s="232">
        <v>5.35</v>
      </c>
      <c r="T8" s="16">
        <v>29</v>
      </c>
      <c r="U8" s="23">
        <f>D8-D9</f>
        <v>167</v>
      </c>
      <c r="V8" s="4"/>
      <c r="W8" s="94"/>
      <c r="X8" s="94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46491</v>
      </c>
      <c r="E9" s="232">
        <v>6615</v>
      </c>
      <c r="F9" s="232">
        <v>6.7307740000000003</v>
      </c>
      <c r="G9" s="232">
        <v>0</v>
      </c>
      <c r="H9" s="232">
        <v>82</v>
      </c>
      <c r="I9" s="232">
        <v>17.100000000000001</v>
      </c>
      <c r="J9" s="232">
        <v>5.6</v>
      </c>
      <c r="K9" s="232">
        <v>34.700000000000003</v>
      </c>
      <c r="L9" s="232">
        <v>1.0129999999999999</v>
      </c>
      <c r="M9" s="232">
        <v>79.263999999999996</v>
      </c>
      <c r="N9" s="232">
        <v>83.941000000000003</v>
      </c>
      <c r="O9" s="232">
        <v>80.724000000000004</v>
      </c>
      <c r="P9" s="232">
        <v>5.7</v>
      </c>
      <c r="Q9" s="232">
        <v>32.4</v>
      </c>
      <c r="R9" s="232">
        <v>14.1</v>
      </c>
      <c r="S9" s="232">
        <v>5.35</v>
      </c>
      <c r="T9" s="22">
        <v>28</v>
      </c>
      <c r="U9" s="23">
        <f t="shared" ref="U9:U36" si="1">D9-D10</f>
        <v>132</v>
      </c>
      <c r="V9" s="24">
        <v>29</v>
      </c>
      <c r="W9" s="94"/>
      <c r="X9" s="94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46359</v>
      </c>
      <c r="E10" s="232">
        <v>6596</v>
      </c>
      <c r="F10" s="232">
        <v>6.6620910000000002</v>
      </c>
      <c r="G10" s="232">
        <v>0</v>
      </c>
      <c r="H10" s="232">
        <v>80.644999999999996</v>
      </c>
      <c r="I10" s="232">
        <v>17.100000000000001</v>
      </c>
      <c r="J10" s="232">
        <v>5.9</v>
      </c>
      <c r="K10" s="232">
        <v>38</v>
      </c>
      <c r="L10" s="232">
        <v>1.0125999999999999</v>
      </c>
      <c r="M10" s="232">
        <v>78.837000000000003</v>
      </c>
      <c r="N10" s="232">
        <v>83.501999999999995</v>
      </c>
      <c r="O10" s="232">
        <v>80.352000000000004</v>
      </c>
      <c r="P10" s="232">
        <v>5.5</v>
      </c>
      <c r="Q10" s="232">
        <v>30.6</v>
      </c>
      <c r="R10" s="232">
        <v>15.8</v>
      </c>
      <c r="S10" s="232">
        <v>5.35</v>
      </c>
      <c r="T10" s="16">
        <v>27</v>
      </c>
      <c r="U10" s="23">
        <f t="shared" si="1"/>
        <v>142</v>
      </c>
      <c r="V10" s="16"/>
      <c r="W10" s="94"/>
      <c r="X10" s="94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46217</v>
      </c>
      <c r="E11" s="232">
        <v>6574</v>
      </c>
      <c r="F11" s="232">
        <v>6.651726</v>
      </c>
      <c r="G11" s="232">
        <v>0</v>
      </c>
      <c r="H11" s="232">
        <v>82.450999999999993</v>
      </c>
      <c r="I11" s="232">
        <v>14.7</v>
      </c>
      <c r="J11" s="232">
        <v>19.100000000000001</v>
      </c>
      <c r="K11" s="232">
        <v>95.1</v>
      </c>
      <c r="L11" s="232">
        <v>1.0126999999999999</v>
      </c>
      <c r="M11" s="232">
        <v>79.86</v>
      </c>
      <c r="N11" s="232">
        <v>84.924999999999997</v>
      </c>
      <c r="O11" s="232">
        <v>79.873999999999995</v>
      </c>
      <c r="P11" s="232">
        <v>5.5</v>
      </c>
      <c r="Q11" s="232">
        <v>26.1</v>
      </c>
      <c r="R11" s="232">
        <v>14.7</v>
      </c>
      <c r="S11" s="232">
        <v>5.35</v>
      </c>
      <c r="T11" s="16">
        <v>26</v>
      </c>
      <c r="U11" s="23">
        <f t="shared" si="1"/>
        <v>433</v>
      </c>
      <c r="V11" s="16"/>
      <c r="W11" s="94"/>
      <c r="X11" s="94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45784</v>
      </c>
      <c r="E12" s="232">
        <v>6510</v>
      </c>
      <c r="F12" s="232">
        <v>6.6939080000000004</v>
      </c>
      <c r="G12" s="232">
        <v>0</v>
      </c>
      <c r="H12" s="232">
        <v>85.834000000000003</v>
      </c>
      <c r="I12" s="232">
        <v>17</v>
      </c>
      <c r="J12" s="232">
        <v>5.9</v>
      </c>
      <c r="K12" s="232">
        <v>96.7</v>
      </c>
      <c r="L12" s="232">
        <v>1.0124</v>
      </c>
      <c r="M12" s="232">
        <v>81.322999999999993</v>
      </c>
      <c r="N12" s="232">
        <v>87.86</v>
      </c>
      <c r="O12" s="232">
        <v>81.53</v>
      </c>
      <c r="P12" s="232">
        <v>7.9</v>
      </c>
      <c r="Q12" s="232">
        <v>26.4</v>
      </c>
      <c r="R12" s="232">
        <v>18</v>
      </c>
      <c r="S12" s="232">
        <v>5.35</v>
      </c>
      <c r="T12" s="16">
        <v>25</v>
      </c>
      <c r="U12" s="23">
        <f t="shared" si="1"/>
        <v>144</v>
      </c>
      <c r="V12" s="16"/>
      <c r="W12" s="110"/>
      <c r="X12" s="110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45640</v>
      </c>
      <c r="E13" s="232">
        <v>6489</v>
      </c>
      <c r="F13" s="232">
        <v>7.248678</v>
      </c>
      <c r="G13" s="232">
        <v>0</v>
      </c>
      <c r="H13" s="232">
        <v>85.6</v>
      </c>
      <c r="I13" s="232">
        <v>16.2</v>
      </c>
      <c r="J13" s="232">
        <v>0</v>
      </c>
      <c r="K13" s="232">
        <v>0</v>
      </c>
      <c r="L13" s="232">
        <v>1.0147999999999999</v>
      </c>
      <c r="M13" s="232">
        <v>83.427999999999997</v>
      </c>
      <c r="N13" s="232">
        <v>87.275999999999996</v>
      </c>
      <c r="O13" s="232">
        <v>86.033000000000001</v>
      </c>
      <c r="P13" s="232">
        <v>6.3</v>
      </c>
      <c r="Q13" s="232">
        <v>31.9</v>
      </c>
      <c r="R13" s="232">
        <v>9.3000000000000007</v>
      </c>
      <c r="S13" s="232">
        <v>5.35</v>
      </c>
      <c r="T13" s="16">
        <v>24</v>
      </c>
      <c r="U13" s="23">
        <f t="shared" si="1"/>
        <v>0</v>
      </c>
      <c r="V13" s="16"/>
      <c r="W13" s="94"/>
      <c r="X13" s="94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45640</v>
      </c>
      <c r="E14" s="232">
        <v>6489</v>
      </c>
      <c r="F14" s="232">
        <v>7.1657390000000003</v>
      </c>
      <c r="G14" s="232">
        <v>0</v>
      </c>
      <c r="H14" s="232">
        <v>84.138000000000005</v>
      </c>
      <c r="I14" s="232">
        <v>16.2</v>
      </c>
      <c r="J14" s="232">
        <v>11.6</v>
      </c>
      <c r="K14" s="232">
        <v>68.099999999999994</v>
      </c>
      <c r="L14" s="232">
        <v>1.0147999999999999</v>
      </c>
      <c r="M14" s="232">
        <v>81.177999999999997</v>
      </c>
      <c r="N14" s="232">
        <v>87.221000000000004</v>
      </c>
      <c r="O14" s="232">
        <v>84.42</v>
      </c>
      <c r="P14" s="232">
        <v>6.5</v>
      </c>
      <c r="Q14" s="232">
        <v>25.6</v>
      </c>
      <c r="R14" s="232">
        <v>7.9</v>
      </c>
      <c r="S14" s="232">
        <v>5.34</v>
      </c>
      <c r="T14" s="16">
        <v>23</v>
      </c>
      <c r="U14" s="23">
        <f t="shared" si="1"/>
        <v>264</v>
      </c>
      <c r="V14" s="16"/>
      <c r="W14" s="94"/>
      <c r="X14" s="94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45376</v>
      </c>
      <c r="E15" s="232">
        <v>6450</v>
      </c>
      <c r="F15" s="232">
        <v>6.96448</v>
      </c>
      <c r="G15" s="232">
        <v>0</v>
      </c>
      <c r="H15" s="232">
        <v>82.727999999999994</v>
      </c>
      <c r="I15" s="232">
        <v>16.8</v>
      </c>
      <c r="J15" s="232">
        <v>18.600000000000001</v>
      </c>
      <c r="K15" s="232">
        <v>96.7</v>
      </c>
      <c r="L15" s="232">
        <v>1.0132000000000001</v>
      </c>
      <c r="M15" s="232">
        <v>79.444999999999993</v>
      </c>
      <c r="N15" s="232">
        <v>84.844999999999999</v>
      </c>
      <c r="O15" s="232">
        <v>84.564999999999998</v>
      </c>
      <c r="P15" s="232">
        <v>9.6</v>
      </c>
      <c r="Q15" s="232">
        <v>24</v>
      </c>
      <c r="R15" s="232">
        <v>16</v>
      </c>
      <c r="S15" s="232">
        <v>5.35</v>
      </c>
      <c r="T15" s="16">
        <v>22</v>
      </c>
      <c r="U15" s="23">
        <f t="shared" si="1"/>
        <v>425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44951</v>
      </c>
      <c r="E16" s="232">
        <v>6386</v>
      </c>
      <c r="F16" s="232">
        <v>6.613232</v>
      </c>
      <c r="G16" s="232">
        <v>0</v>
      </c>
      <c r="H16" s="232">
        <v>82.656000000000006</v>
      </c>
      <c r="I16" s="232">
        <v>17.5</v>
      </c>
      <c r="J16" s="232">
        <v>19.3</v>
      </c>
      <c r="K16" s="232">
        <v>96.2</v>
      </c>
      <c r="L16" s="232">
        <v>1.0121</v>
      </c>
      <c r="M16" s="232">
        <v>78.694999999999993</v>
      </c>
      <c r="N16" s="232">
        <v>84.887</v>
      </c>
      <c r="O16" s="232">
        <v>80.591999999999999</v>
      </c>
      <c r="P16" s="232">
        <v>9.3000000000000007</v>
      </c>
      <c r="Q16" s="232">
        <v>25.4</v>
      </c>
      <c r="R16" s="232">
        <v>18.5</v>
      </c>
      <c r="S16" s="232">
        <v>5.36</v>
      </c>
      <c r="T16" s="22">
        <v>21</v>
      </c>
      <c r="U16" s="23">
        <f t="shared" si="1"/>
        <v>447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44504</v>
      </c>
      <c r="E17" s="232">
        <v>6319</v>
      </c>
      <c r="F17" s="232">
        <v>6.5708469999999997</v>
      </c>
      <c r="G17" s="232">
        <v>0</v>
      </c>
      <c r="H17" s="232">
        <v>82.998000000000005</v>
      </c>
      <c r="I17" s="232">
        <v>17.399999999999999</v>
      </c>
      <c r="J17" s="232">
        <v>18</v>
      </c>
      <c r="K17" s="232">
        <v>94.9</v>
      </c>
      <c r="L17" s="232">
        <v>1.0121</v>
      </c>
      <c r="M17" s="232">
        <v>79.775000000000006</v>
      </c>
      <c r="N17" s="232">
        <v>85.195999999999998</v>
      </c>
      <c r="O17" s="232">
        <v>79.78</v>
      </c>
      <c r="P17" s="232">
        <v>8.4</v>
      </c>
      <c r="Q17" s="232">
        <v>27.6</v>
      </c>
      <c r="R17" s="232">
        <v>17.8</v>
      </c>
      <c r="S17" s="232">
        <v>5.36</v>
      </c>
      <c r="T17" s="16">
        <v>20</v>
      </c>
      <c r="U17" s="23">
        <f t="shared" si="1"/>
        <v>413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44091</v>
      </c>
      <c r="E18" s="232">
        <v>6258</v>
      </c>
      <c r="F18" s="232">
        <v>6.9054359999999999</v>
      </c>
      <c r="G18" s="232">
        <v>0</v>
      </c>
      <c r="H18" s="232">
        <v>82.667000000000002</v>
      </c>
      <c r="I18" s="232">
        <v>16.7</v>
      </c>
      <c r="J18" s="232">
        <v>18.7</v>
      </c>
      <c r="K18" s="232">
        <v>96.7</v>
      </c>
      <c r="L18" s="232">
        <v>1.0129999999999999</v>
      </c>
      <c r="M18" s="232">
        <v>79.555999999999997</v>
      </c>
      <c r="N18" s="232">
        <v>86.561999999999998</v>
      </c>
      <c r="O18" s="232">
        <v>84.102000000000004</v>
      </c>
      <c r="P18" s="232">
        <v>7</v>
      </c>
      <c r="Q18" s="232">
        <v>26.7</v>
      </c>
      <c r="R18" s="232">
        <v>17</v>
      </c>
      <c r="S18" s="232">
        <v>5.35</v>
      </c>
      <c r="T18" s="16">
        <v>19</v>
      </c>
      <c r="U18" s="23">
        <f t="shared" si="1"/>
        <v>430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43661</v>
      </c>
      <c r="E19" s="232">
        <v>6193</v>
      </c>
      <c r="F19" s="232">
        <v>6.718038</v>
      </c>
      <c r="G19" s="232">
        <v>0</v>
      </c>
      <c r="H19" s="232">
        <v>85.816999999999993</v>
      </c>
      <c r="I19" s="232">
        <v>14.9</v>
      </c>
      <c r="J19" s="232">
        <v>5.7</v>
      </c>
      <c r="K19" s="232">
        <v>97</v>
      </c>
      <c r="L19" s="232">
        <v>1.0125</v>
      </c>
      <c r="M19" s="232">
        <v>79.832999999999998</v>
      </c>
      <c r="N19" s="232">
        <v>87.32</v>
      </c>
      <c r="O19" s="232">
        <v>81.644000000000005</v>
      </c>
      <c r="P19" s="232">
        <v>3.8</v>
      </c>
      <c r="Q19" s="232">
        <v>27.3</v>
      </c>
      <c r="R19" s="232">
        <v>17.3</v>
      </c>
      <c r="S19" s="232">
        <v>5.35</v>
      </c>
      <c r="T19" s="16">
        <v>18</v>
      </c>
      <c r="U19" s="23">
        <f t="shared" si="1"/>
        <v>139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43522</v>
      </c>
      <c r="E20" s="232">
        <v>6173</v>
      </c>
      <c r="F20" s="232">
        <v>7.198842</v>
      </c>
      <c r="G20" s="232">
        <v>0</v>
      </c>
      <c r="H20" s="232">
        <v>86.456999999999994</v>
      </c>
      <c r="I20" s="232">
        <v>18.600000000000001</v>
      </c>
      <c r="J20" s="232">
        <v>0</v>
      </c>
      <c r="K20" s="232">
        <v>0</v>
      </c>
      <c r="L20" s="232">
        <v>1.0142</v>
      </c>
      <c r="M20" s="232">
        <v>84.186999999999998</v>
      </c>
      <c r="N20" s="232">
        <v>88.941000000000003</v>
      </c>
      <c r="O20" s="232">
        <v>86.578999999999994</v>
      </c>
      <c r="P20" s="232">
        <v>8.4</v>
      </c>
      <c r="Q20" s="232">
        <v>32.6</v>
      </c>
      <c r="R20" s="232">
        <v>12.7</v>
      </c>
      <c r="S20" s="232">
        <v>5.35</v>
      </c>
      <c r="T20" s="16">
        <v>17</v>
      </c>
      <c r="U20" s="23">
        <f t="shared" si="1"/>
        <v>0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43522</v>
      </c>
      <c r="E21" s="232">
        <v>6173</v>
      </c>
      <c r="F21" s="232">
        <v>7.0848630000000004</v>
      </c>
      <c r="G21" s="232">
        <v>0</v>
      </c>
      <c r="H21" s="232">
        <v>84.146000000000001</v>
      </c>
      <c r="I21" s="232">
        <v>17</v>
      </c>
      <c r="J21" s="232">
        <v>2.8</v>
      </c>
      <c r="K21" s="232">
        <v>38.9</v>
      </c>
      <c r="L21" s="232">
        <v>1.0141</v>
      </c>
      <c r="M21" s="232">
        <v>81.778999999999996</v>
      </c>
      <c r="N21" s="232">
        <v>86.165999999999997</v>
      </c>
      <c r="O21" s="232">
        <v>84.71</v>
      </c>
      <c r="P21" s="232">
        <v>7.2</v>
      </c>
      <c r="Q21" s="232">
        <v>30</v>
      </c>
      <c r="R21" s="232">
        <v>11.8</v>
      </c>
      <c r="S21" s="232">
        <v>5.35</v>
      </c>
      <c r="T21" s="16">
        <v>16</v>
      </c>
      <c r="U21" s="23">
        <f t="shared" si="1"/>
        <v>64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43458</v>
      </c>
      <c r="E22" s="232">
        <v>6164</v>
      </c>
      <c r="F22" s="232">
        <v>7.0459860000000001</v>
      </c>
      <c r="G22" s="232">
        <v>0</v>
      </c>
      <c r="H22" s="232">
        <v>83.295000000000002</v>
      </c>
      <c r="I22" s="232">
        <v>16</v>
      </c>
      <c r="J22" s="232">
        <v>19.5</v>
      </c>
      <c r="K22" s="232">
        <v>66.599999999999994</v>
      </c>
      <c r="L22" s="232">
        <v>1.0139</v>
      </c>
      <c r="M22" s="232">
        <v>80.337999999999994</v>
      </c>
      <c r="N22" s="232">
        <v>85.849000000000004</v>
      </c>
      <c r="O22" s="232">
        <v>84.445999999999998</v>
      </c>
      <c r="P22" s="232">
        <v>6.2</v>
      </c>
      <c r="Q22" s="232">
        <v>26</v>
      </c>
      <c r="R22" s="232">
        <v>12.5</v>
      </c>
      <c r="S22" s="232">
        <v>5.35</v>
      </c>
      <c r="T22" s="16">
        <v>15</v>
      </c>
      <c r="U22" s="23">
        <f t="shared" si="1"/>
        <v>450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43008</v>
      </c>
      <c r="E23" s="232">
        <v>6097</v>
      </c>
      <c r="F23" s="232">
        <v>6.6520000000000001</v>
      </c>
      <c r="G23" s="232">
        <v>0</v>
      </c>
      <c r="H23" s="232">
        <v>82.337999999999994</v>
      </c>
      <c r="I23" s="232">
        <v>14.6</v>
      </c>
      <c r="J23" s="232">
        <v>18.899999999999999</v>
      </c>
      <c r="K23" s="232">
        <v>97</v>
      </c>
      <c r="L23" s="232">
        <v>1.0123</v>
      </c>
      <c r="M23" s="232">
        <v>79.697999999999993</v>
      </c>
      <c r="N23" s="232">
        <v>85.087000000000003</v>
      </c>
      <c r="O23" s="232">
        <v>80.945999999999998</v>
      </c>
      <c r="P23" s="232">
        <v>6.5</v>
      </c>
      <c r="Q23" s="232">
        <v>25.9</v>
      </c>
      <c r="R23" s="232">
        <v>18</v>
      </c>
      <c r="S23" s="232">
        <v>5.35</v>
      </c>
      <c r="T23" s="22">
        <v>14</v>
      </c>
      <c r="U23" s="23">
        <f t="shared" si="1"/>
        <v>437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6" t="s">
        <v>210</v>
      </c>
      <c r="C24" s="226" t="s">
        <v>13</v>
      </c>
      <c r="D24" s="226">
        <v>42571</v>
      </c>
      <c r="E24" s="226">
        <v>6031</v>
      </c>
      <c r="F24" s="226">
        <v>6.6513609999999996</v>
      </c>
      <c r="G24" s="226">
        <v>0</v>
      </c>
      <c r="H24" s="226">
        <v>82.822000000000003</v>
      </c>
      <c r="I24" s="226">
        <v>14.6</v>
      </c>
      <c r="J24" s="226">
        <v>17.5</v>
      </c>
      <c r="K24" s="226">
        <v>97.7</v>
      </c>
      <c r="L24" s="226">
        <v>1.0125</v>
      </c>
      <c r="M24" s="226">
        <v>79.909000000000006</v>
      </c>
      <c r="N24" s="226">
        <v>85.01</v>
      </c>
      <c r="O24" s="226">
        <v>80.5</v>
      </c>
      <c r="P24" s="226">
        <v>8</v>
      </c>
      <c r="Q24" s="226">
        <v>23.2</v>
      </c>
      <c r="R24" s="226">
        <v>16.600000000000001</v>
      </c>
      <c r="S24" s="226">
        <v>5.35</v>
      </c>
      <c r="T24" s="16">
        <v>13</v>
      </c>
      <c r="U24" s="23">
        <f>D24-D25</f>
        <v>403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6" t="s">
        <v>211</v>
      </c>
      <c r="C25" s="226" t="s">
        <v>13</v>
      </c>
      <c r="D25" s="226">
        <v>42168</v>
      </c>
      <c r="E25" s="226">
        <v>5972</v>
      </c>
      <c r="F25" s="226">
        <v>6.875559</v>
      </c>
      <c r="G25" s="226">
        <v>0</v>
      </c>
      <c r="H25" s="226">
        <v>84.031999999999996</v>
      </c>
      <c r="I25" s="226">
        <v>15.3</v>
      </c>
      <c r="J25" s="226">
        <v>24</v>
      </c>
      <c r="K25" s="226">
        <v>98</v>
      </c>
      <c r="L25" s="226">
        <v>1.0128999999999999</v>
      </c>
      <c r="M25" s="226">
        <v>80.269000000000005</v>
      </c>
      <c r="N25" s="226">
        <v>86.948999999999998</v>
      </c>
      <c r="O25" s="226">
        <v>83.692999999999998</v>
      </c>
      <c r="P25" s="226">
        <v>5.5</v>
      </c>
      <c r="Q25" s="226">
        <v>25.1</v>
      </c>
      <c r="R25" s="226">
        <v>17</v>
      </c>
      <c r="S25" s="226">
        <v>5.35</v>
      </c>
      <c r="T25" s="16">
        <v>12</v>
      </c>
      <c r="U25" s="23">
        <f t="shared" si="1"/>
        <v>554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6" t="s">
        <v>212</v>
      </c>
      <c r="C26" s="226" t="s">
        <v>13</v>
      </c>
      <c r="D26" s="226">
        <v>41614</v>
      </c>
      <c r="E26" s="226">
        <v>5890</v>
      </c>
      <c r="F26" s="226">
        <v>6.592511</v>
      </c>
      <c r="G26" s="226">
        <v>0</v>
      </c>
      <c r="H26" s="226">
        <v>86.173000000000002</v>
      </c>
      <c r="I26" s="226">
        <v>16.899999999999999</v>
      </c>
      <c r="J26" s="226">
        <v>7.1</v>
      </c>
      <c r="K26" s="226">
        <v>121.5</v>
      </c>
      <c r="L26" s="226">
        <v>1.0121</v>
      </c>
      <c r="M26" s="226">
        <v>80.055000000000007</v>
      </c>
      <c r="N26" s="226">
        <v>87.715000000000003</v>
      </c>
      <c r="O26" s="226">
        <v>80.227999999999994</v>
      </c>
      <c r="P26" s="226">
        <v>3.7</v>
      </c>
      <c r="Q26" s="226">
        <v>31.4</v>
      </c>
      <c r="R26" s="226">
        <v>18.3</v>
      </c>
      <c r="S26" s="226">
        <v>5.35</v>
      </c>
      <c r="T26" s="16">
        <v>11</v>
      </c>
      <c r="U26" s="23">
        <f t="shared" si="1"/>
        <v>169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6" t="s">
        <v>213</v>
      </c>
      <c r="C27" s="226" t="s">
        <v>13</v>
      </c>
      <c r="D27" s="226">
        <v>41445</v>
      </c>
      <c r="E27" s="226">
        <v>5865</v>
      </c>
      <c r="F27" s="226">
        <v>7.3039269999999998</v>
      </c>
      <c r="G27" s="226">
        <v>0</v>
      </c>
      <c r="H27" s="226">
        <v>86.242000000000004</v>
      </c>
      <c r="I27" s="226">
        <v>14.5</v>
      </c>
      <c r="J27" s="226">
        <v>0</v>
      </c>
      <c r="K27" s="226">
        <v>0</v>
      </c>
      <c r="L27" s="226">
        <v>1.0147999999999999</v>
      </c>
      <c r="M27" s="226">
        <v>83.256</v>
      </c>
      <c r="N27" s="226">
        <v>88.799000000000007</v>
      </c>
      <c r="O27" s="226">
        <v>86.956000000000003</v>
      </c>
      <c r="P27" s="226">
        <v>4.0999999999999996</v>
      </c>
      <c r="Q27" s="226">
        <v>30.6</v>
      </c>
      <c r="R27" s="226">
        <v>9.9</v>
      </c>
      <c r="S27" s="226">
        <v>5.34</v>
      </c>
      <c r="T27" s="16">
        <v>10</v>
      </c>
      <c r="U27" s="23">
        <f t="shared" si="1"/>
        <v>0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6" t="s">
        <v>214</v>
      </c>
      <c r="C28" s="226" t="s">
        <v>13</v>
      </c>
      <c r="D28" s="226">
        <v>41445</v>
      </c>
      <c r="E28" s="226">
        <v>5865</v>
      </c>
      <c r="F28" s="226">
        <v>7.2744249999999999</v>
      </c>
      <c r="G28" s="226">
        <v>0</v>
      </c>
      <c r="H28" s="226">
        <v>83.989000000000004</v>
      </c>
      <c r="I28" s="226">
        <v>13.2</v>
      </c>
      <c r="J28" s="226">
        <v>12.9</v>
      </c>
      <c r="K28" s="226">
        <v>95.8</v>
      </c>
      <c r="L28" s="226">
        <v>1.0148999999999999</v>
      </c>
      <c r="M28" s="226">
        <v>78.13</v>
      </c>
      <c r="N28" s="226">
        <v>86.484999999999999</v>
      </c>
      <c r="O28" s="226">
        <v>86.241</v>
      </c>
      <c r="P28" s="226">
        <v>4.8</v>
      </c>
      <c r="Q28" s="226">
        <v>25</v>
      </c>
      <c r="R28" s="226">
        <v>9</v>
      </c>
      <c r="S28" s="226">
        <v>5.35</v>
      </c>
      <c r="T28" s="16">
        <v>9</v>
      </c>
      <c r="U28" s="23">
        <f t="shared" si="1"/>
        <v>294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6" t="s">
        <v>215</v>
      </c>
      <c r="C29" s="226" t="s">
        <v>13</v>
      </c>
      <c r="D29" s="226">
        <v>41151</v>
      </c>
      <c r="E29" s="226">
        <v>5821</v>
      </c>
      <c r="F29" s="226">
        <v>6.5854460000000001</v>
      </c>
      <c r="G29" s="226">
        <v>0</v>
      </c>
      <c r="H29" s="226">
        <v>80.804000000000002</v>
      </c>
      <c r="I29" s="226">
        <v>11.5</v>
      </c>
      <c r="J29" s="226">
        <v>18.5</v>
      </c>
      <c r="K29" s="226">
        <v>96.1</v>
      </c>
      <c r="L29" s="226">
        <v>1.0125</v>
      </c>
      <c r="M29" s="226">
        <v>78.61</v>
      </c>
      <c r="N29" s="226">
        <v>84.242999999999995</v>
      </c>
      <c r="O29" s="226">
        <v>79.186000000000007</v>
      </c>
      <c r="P29" s="226">
        <v>3.9</v>
      </c>
      <c r="Q29" s="226">
        <v>19.8</v>
      </c>
      <c r="R29" s="226">
        <v>15.4</v>
      </c>
      <c r="S29" s="226">
        <v>5.34</v>
      </c>
      <c r="T29" s="16">
        <v>8</v>
      </c>
      <c r="U29" s="23">
        <f t="shared" si="1"/>
        <v>433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40718</v>
      </c>
      <c r="E30">
        <v>5755</v>
      </c>
      <c r="F30">
        <v>6.540692</v>
      </c>
      <c r="G30">
        <v>0</v>
      </c>
      <c r="H30">
        <v>80.578999999999994</v>
      </c>
      <c r="I30">
        <v>15.1</v>
      </c>
      <c r="J30">
        <v>10.199999999999999</v>
      </c>
      <c r="K30">
        <v>96.2</v>
      </c>
      <c r="L30">
        <v>1.0122</v>
      </c>
      <c r="M30">
        <v>77.953999999999994</v>
      </c>
      <c r="N30">
        <v>83.706999999999994</v>
      </c>
      <c r="O30">
        <v>79.061999999999998</v>
      </c>
      <c r="P30">
        <v>9.4</v>
      </c>
      <c r="Q30">
        <v>22.6</v>
      </c>
      <c r="R30">
        <v>16.899999999999999</v>
      </c>
      <c r="S30">
        <v>5.34</v>
      </c>
      <c r="T30" s="22">
        <v>7</v>
      </c>
      <c r="U30" s="23">
        <f t="shared" si="1"/>
        <v>245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40473</v>
      </c>
      <c r="E31">
        <v>5718</v>
      </c>
      <c r="F31">
        <v>6.627027</v>
      </c>
      <c r="G31">
        <v>0</v>
      </c>
      <c r="H31">
        <v>80.5</v>
      </c>
      <c r="I31">
        <v>15.2</v>
      </c>
      <c r="J31">
        <v>5.7</v>
      </c>
      <c r="K31">
        <v>36.700000000000003</v>
      </c>
      <c r="L31">
        <v>1.0127999999999999</v>
      </c>
      <c r="M31">
        <v>77.838999999999999</v>
      </c>
      <c r="N31">
        <v>83.069000000000003</v>
      </c>
      <c r="O31">
        <v>79.182000000000002</v>
      </c>
      <c r="P31">
        <v>8</v>
      </c>
      <c r="Q31">
        <v>24.8</v>
      </c>
      <c r="R31">
        <v>13.7</v>
      </c>
      <c r="S31">
        <v>5.34</v>
      </c>
      <c r="T31" s="16">
        <v>6</v>
      </c>
      <c r="U31" s="23">
        <f t="shared" si="1"/>
        <v>136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40337</v>
      </c>
      <c r="E32">
        <v>5698</v>
      </c>
      <c r="F32">
        <v>6.692075</v>
      </c>
      <c r="G32">
        <v>0</v>
      </c>
      <c r="H32">
        <v>80.814999999999998</v>
      </c>
      <c r="I32">
        <v>12.5</v>
      </c>
      <c r="J32">
        <v>7.3</v>
      </c>
      <c r="K32">
        <v>37.299999999999997</v>
      </c>
      <c r="L32">
        <v>1.0130999999999999</v>
      </c>
      <c r="M32">
        <v>78.540000000000006</v>
      </c>
      <c r="N32">
        <v>83.733000000000004</v>
      </c>
      <c r="O32">
        <v>79.53</v>
      </c>
      <c r="P32">
        <v>7.4</v>
      </c>
      <c r="Q32">
        <v>21.6</v>
      </c>
      <c r="R32">
        <v>12</v>
      </c>
      <c r="S32">
        <v>5.34</v>
      </c>
      <c r="T32" s="16">
        <v>5</v>
      </c>
      <c r="U32" s="23">
        <f t="shared" si="1"/>
        <v>169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40168</v>
      </c>
      <c r="E33">
        <v>5673</v>
      </c>
      <c r="F33">
        <v>6.734521</v>
      </c>
      <c r="G33">
        <v>0</v>
      </c>
      <c r="H33">
        <v>84.43</v>
      </c>
      <c r="I33">
        <v>13.7</v>
      </c>
      <c r="J33">
        <v>1.3</v>
      </c>
      <c r="K33">
        <v>94.6</v>
      </c>
      <c r="L33">
        <v>1.0133000000000001</v>
      </c>
      <c r="M33">
        <v>79.150999999999996</v>
      </c>
      <c r="N33">
        <v>86.129000000000005</v>
      </c>
      <c r="O33">
        <v>79.992000000000004</v>
      </c>
      <c r="P33">
        <v>5.7</v>
      </c>
      <c r="Q33">
        <v>25.3</v>
      </c>
      <c r="R33">
        <v>11.7</v>
      </c>
      <c r="S33">
        <v>5.34</v>
      </c>
      <c r="T33" s="16">
        <v>4</v>
      </c>
      <c r="U33" s="23">
        <f t="shared" si="1"/>
        <v>31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40137</v>
      </c>
      <c r="E34">
        <v>5668</v>
      </c>
      <c r="F34">
        <v>7.1075499999999998</v>
      </c>
      <c r="G34">
        <v>0</v>
      </c>
      <c r="H34">
        <v>84.875</v>
      </c>
      <c r="I34">
        <v>15.7</v>
      </c>
      <c r="J34">
        <v>0</v>
      </c>
      <c r="K34">
        <v>0</v>
      </c>
      <c r="L34">
        <v>1.014</v>
      </c>
      <c r="M34">
        <v>82.984999999999999</v>
      </c>
      <c r="N34">
        <v>87.116</v>
      </c>
      <c r="O34">
        <v>85.251000000000005</v>
      </c>
      <c r="P34">
        <v>8.5</v>
      </c>
      <c r="Q34">
        <v>23.9</v>
      </c>
      <c r="R34">
        <v>12.4</v>
      </c>
      <c r="S34">
        <v>5.35</v>
      </c>
      <c r="T34" s="16">
        <v>3</v>
      </c>
      <c r="U34" s="23">
        <f t="shared" si="1"/>
        <v>0</v>
      </c>
      <c r="V34" s="5"/>
      <c r="W34" s="94"/>
      <c r="X34" s="94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40137</v>
      </c>
      <c r="E35">
        <v>5668</v>
      </c>
      <c r="F35">
        <v>7.1349850000000004</v>
      </c>
      <c r="G35">
        <v>0</v>
      </c>
      <c r="H35">
        <v>85.656000000000006</v>
      </c>
      <c r="I35">
        <v>17.3</v>
      </c>
      <c r="J35">
        <v>0</v>
      </c>
      <c r="K35">
        <v>0</v>
      </c>
      <c r="L35">
        <v>1.0142</v>
      </c>
      <c r="M35">
        <v>83.965999999999994</v>
      </c>
      <c r="N35">
        <v>87.302000000000007</v>
      </c>
      <c r="O35">
        <v>85.298000000000002</v>
      </c>
      <c r="P35">
        <v>8.1</v>
      </c>
      <c r="Q35">
        <v>28.6</v>
      </c>
      <c r="R35">
        <v>11.5</v>
      </c>
      <c r="S35">
        <v>5.35</v>
      </c>
      <c r="T35" s="16">
        <v>2</v>
      </c>
      <c r="U35" s="23">
        <f t="shared" si="1"/>
        <v>0</v>
      </c>
      <c r="V35" s="5"/>
      <c r="W35" s="207"/>
      <c r="X35" s="110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40137</v>
      </c>
      <c r="E36">
        <v>5668</v>
      </c>
      <c r="F36">
        <v>7.0666719999999996</v>
      </c>
      <c r="G36">
        <v>0</v>
      </c>
      <c r="H36">
        <v>86.885999999999996</v>
      </c>
      <c r="I36">
        <v>17.399999999999999</v>
      </c>
      <c r="J36">
        <v>0</v>
      </c>
      <c r="K36">
        <v>0</v>
      </c>
      <c r="L36">
        <v>1.0137</v>
      </c>
      <c r="M36">
        <v>84.561999999999998</v>
      </c>
      <c r="N36">
        <v>87.730999999999995</v>
      </c>
      <c r="O36">
        <v>85.355999999999995</v>
      </c>
      <c r="P36">
        <v>7.7</v>
      </c>
      <c r="Q36">
        <v>28.8</v>
      </c>
      <c r="R36">
        <v>14.3</v>
      </c>
      <c r="S36">
        <v>5.35</v>
      </c>
      <c r="T36" s="16">
        <v>1</v>
      </c>
      <c r="U36" s="23">
        <f t="shared" si="1"/>
        <v>0</v>
      </c>
      <c r="V36" s="5"/>
      <c r="W36" s="98"/>
      <c r="X36" s="94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40137</v>
      </c>
      <c r="E37">
        <v>5668</v>
      </c>
      <c r="F37">
        <v>7.3077240000000003</v>
      </c>
      <c r="G37">
        <v>0</v>
      </c>
      <c r="H37">
        <v>87.411000000000001</v>
      </c>
      <c r="I37">
        <v>15.5</v>
      </c>
      <c r="J37">
        <v>0.9</v>
      </c>
      <c r="K37">
        <v>4.5</v>
      </c>
      <c r="L37">
        <v>1.0146999999999999</v>
      </c>
      <c r="M37">
        <v>85.715000000000003</v>
      </c>
      <c r="N37">
        <v>88.427000000000007</v>
      </c>
      <c r="O37">
        <v>87.399000000000001</v>
      </c>
      <c r="P37">
        <v>5.0999999999999996</v>
      </c>
      <c r="Q37">
        <v>30</v>
      </c>
      <c r="R37">
        <v>10.9</v>
      </c>
      <c r="S37">
        <v>5.34</v>
      </c>
      <c r="T37" s="1"/>
      <c r="U37" s="26"/>
      <c r="V37" s="5"/>
      <c r="W37" s="98"/>
      <c r="X37" s="94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868162</v>
      </c>
      <c r="T6" s="22">
        <v>31</v>
      </c>
      <c r="U6" s="23">
        <f>D6-D7</f>
        <v>961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867201</v>
      </c>
      <c r="T7" s="22">
        <v>30</v>
      </c>
      <c r="U7" s="23">
        <f>D7-D8</f>
        <v>1053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866148</v>
      </c>
      <c r="E8" s="232">
        <v>258590</v>
      </c>
      <c r="F8" s="232">
        <v>6.8935190000000004</v>
      </c>
      <c r="G8" s="232">
        <v>0</v>
      </c>
      <c r="H8" s="232">
        <v>83</v>
      </c>
      <c r="I8" s="232">
        <v>18.399999999999999</v>
      </c>
      <c r="J8" s="232">
        <v>46.1</v>
      </c>
      <c r="K8" s="232">
        <v>82.3</v>
      </c>
      <c r="L8" s="232">
        <v>1.0133000000000001</v>
      </c>
      <c r="M8" s="232">
        <v>80.328999999999994</v>
      </c>
      <c r="N8" s="232">
        <v>85.093000000000004</v>
      </c>
      <c r="O8" s="232">
        <v>83.025999999999996</v>
      </c>
      <c r="P8" s="232">
        <v>11.8</v>
      </c>
      <c r="Q8" s="232">
        <v>27.2</v>
      </c>
      <c r="R8" s="232">
        <v>14.3</v>
      </c>
      <c r="S8" s="232">
        <v>4.74</v>
      </c>
      <c r="T8" s="16">
        <v>29</v>
      </c>
      <c r="U8" s="23">
        <f>D8-D9</f>
        <v>1093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865055</v>
      </c>
      <c r="E9" s="232">
        <v>258429</v>
      </c>
      <c r="F9" s="232">
        <v>6.6878000000000002</v>
      </c>
      <c r="G9" s="232">
        <v>0</v>
      </c>
      <c r="H9" s="232">
        <v>82.498999999999995</v>
      </c>
      <c r="I9" s="232">
        <v>19</v>
      </c>
      <c r="J9" s="232">
        <v>47.9</v>
      </c>
      <c r="K9" s="232">
        <v>91.9</v>
      </c>
      <c r="L9" s="232">
        <v>1.0125</v>
      </c>
      <c r="M9" s="232">
        <v>79.72</v>
      </c>
      <c r="N9" s="232">
        <v>84.456999999999994</v>
      </c>
      <c r="O9" s="232">
        <v>81.052000000000007</v>
      </c>
      <c r="P9" s="232">
        <v>13.1</v>
      </c>
      <c r="Q9" s="232">
        <v>29.1</v>
      </c>
      <c r="R9" s="232">
        <v>16.8</v>
      </c>
      <c r="S9" s="232">
        <v>4.75</v>
      </c>
      <c r="T9" s="22">
        <v>28</v>
      </c>
      <c r="U9" s="23">
        <f t="shared" ref="U9:U36" si="1">D9-D10</f>
        <v>1136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863919</v>
      </c>
      <c r="E10" s="232">
        <v>258260</v>
      </c>
      <c r="F10" s="232">
        <v>6.6580769999999996</v>
      </c>
      <c r="G10" s="232">
        <v>0</v>
      </c>
      <c r="H10" s="232">
        <v>81.13</v>
      </c>
      <c r="I10" s="232">
        <v>19</v>
      </c>
      <c r="J10" s="232">
        <v>48.5</v>
      </c>
      <c r="K10" s="232">
        <v>82.7</v>
      </c>
      <c r="L10" s="232">
        <v>1.0125</v>
      </c>
      <c r="M10" s="232">
        <v>79.296000000000006</v>
      </c>
      <c r="N10" s="232">
        <v>84.034999999999997</v>
      </c>
      <c r="O10" s="232">
        <v>80.63</v>
      </c>
      <c r="P10" s="232">
        <v>12.9</v>
      </c>
      <c r="Q10" s="232">
        <v>28.5</v>
      </c>
      <c r="R10" s="232">
        <v>16.8</v>
      </c>
      <c r="S10" s="232">
        <v>4.74</v>
      </c>
      <c r="T10" s="16">
        <v>27</v>
      </c>
      <c r="U10" s="23">
        <f t="shared" si="1"/>
        <v>1151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862768</v>
      </c>
      <c r="E11" s="232">
        <v>258087</v>
      </c>
      <c r="F11" s="232">
        <v>6.674887</v>
      </c>
      <c r="G11" s="232">
        <v>0</v>
      </c>
      <c r="H11" s="232">
        <v>82.947000000000003</v>
      </c>
      <c r="I11" s="232">
        <v>17.8</v>
      </c>
      <c r="J11" s="232">
        <v>47.4</v>
      </c>
      <c r="K11" s="232">
        <v>95.6</v>
      </c>
      <c r="L11" s="232">
        <v>1.0125</v>
      </c>
      <c r="M11" s="232">
        <v>80.337999999999994</v>
      </c>
      <c r="N11" s="232">
        <v>85.44</v>
      </c>
      <c r="O11" s="232">
        <v>80.778000000000006</v>
      </c>
      <c r="P11" s="232">
        <v>12.9</v>
      </c>
      <c r="Q11" s="232">
        <v>26.1</v>
      </c>
      <c r="R11" s="232">
        <v>16.5</v>
      </c>
      <c r="S11" s="232">
        <v>4.7300000000000004</v>
      </c>
      <c r="T11" s="16">
        <v>26</v>
      </c>
      <c r="U11" s="23">
        <f t="shared" si="1"/>
        <v>1125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861643</v>
      </c>
      <c r="E12" s="232">
        <v>257922</v>
      </c>
      <c r="F12" s="232">
        <v>6.7966699999999998</v>
      </c>
      <c r="G12" s="232">
        <v>0</v>
      </c>
      <c r="H12" s="232">
        <v>86.361999999999995</v>
      </c>
      <c r="I12" s="232">
        <v>18.2</v>
      </c>
      <c r="J12" s="232">
        <v>41</v>
      </c>
      <c r="K12" s="232">
        <v>71.2</v>
      </c>
      <c r="L12" s="232">
        <v>1.0128999999999999</v>
      </c>
      <c r="M12" s="232">
        <v>81.835999999999999</v>
      </c>
      <c r="N12" s="232">
        <v>88.424999999999997</v>
      </c>
      <c r="O12" s="232">
        <v>82.177000000000007</v>
      </c>
      <c r="P12" s="232">
        <v>13.3</v>
      </c>
      <c r="Q12" s="232">
        <v>23.6</v>
      </c>
      <c r="R12" s="232">
        <v>15.7</v>
      </c>
      <c r="S12" s="232">
        <v>4.74</v>
      </c>
      <c r="T12" s="16">
        <v>25</v>
      </c>
      <c r="U12" s="23">
        <f t="shared" si="1"/>
        <v>970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860673</v>
      </c>
      <c r="E13" s="232">
        <v>257784</v>
      </c>
      <c r="F13" s="232">
        <v>7.1293139999999999</v>
      </c>
      <c r="G13" s="232">
        <v>0</v>
      </c>
      <c r="H13" s="232">
        <v>86.11</v>
      </c>
      <c r="I13" s="232">
        <v>18.2</v>
      </c>
      <c r="J13" s="232">
        <v>45.9</v>
      </c>
      <c r="K13" s="232">
        <v>76.599999999999994</v>
      </c>
      <c r="L13" s="232">
        <v>1.0136000000000001</v>
      </c>
      <c r="M13" s="232">
        <v>83.89</v>
      </c>
      <c r="N13" s="232">
        <v>87.831000000000003</v>
      </c>
      <c r="O13" s="232">
        <v>86.796999999999997</v>
      </c>
      <c r="P13" s="232">
        <v>13.8</v>
      </c>
      <c r="Q13" s="232">
        <v>27</v>
      </c>
      <c r="R13" s="232">
        <v>16</v>
      </c>
      <c r="S13" s="232">
        <v>4.74</v>
      </c>
      <c r="T13" s="16">
        <v>24</v>
      </c>
      <c r="U13" s="23">
        <f t="shared" si="1"/>
        <v>1089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859584</v>
      </c>
      <c r="E14" s="232">
        <v>257629</v>
      </c>
      <c r="F14" s="232">
        <v>6.994116</v>
      </c>
      <c r="G14" s="232">
        <v>0</v>
      </c>
      <c r="H14" s="232">
        <v>84.647000000000006</v>
      </c>
      <c r="I14" s="232">
        <v>19</v>
      </c>
      <c r="J14" s="232">
        <v>48.1</v>
      </c>
      <c r="K14" s="232">
        <v>87</v>
      </c>
      <c r="L14" s="232">
        <v>1.0134000000000001</v>
      </c>
      <c r="M14" s="232">
        <v>81.659000000000006</v>
      </c>
      <c r="N14" s="232">
        <v>87.801000000000002</v>
      </c>
      <c r="O14" s="232">
        <v>84.64</v>
      </c>
      <c r="P14" s="232">
        <v>13.6</v>
      </c>
      <c r="Q14" s="232">
        <v>26.1</v>
      </c>
      <c r="R14" s="232">
        <v>15.1</v>
      </c>
      <c r="S14" s="232">
        <v>4.74</v>
      </c>
      <c r="T14" s="16">
        <v>23</v>
      </c>
      <c r="U14" s="23">
        <f t="shared" si="1"/>
        <v>1141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858443</v>
      </c>
      <c r="E15" s="232">
        <v>257463</v>
      </c>
      <c r="F15" s="232">
        <v>6.9746709999999998</v>
      </c>
      <c r="G15" s="232">
        <v>0</v>
      </c>
      <c r="H15" s="232">
        <v>83.218000000000004</v>
      </c>
      <c r="I15" s="232">
        <v>19.100000000000001</v>
      </c>
      <c r="J15" s="232">
        <v>43.6</v>
      </c>
      <c r="K15" s="232">
        <v>76.900000000000006</v>
      </c>
      <c r="L15" s="232">
        <v>1.0130999999999999</v>
      </c>
      <c r="M15" s="232">
        <v>79.935000000000002</v>
      </c>
      <c r="N15" s="232">
        <v>85.39</v>
      </c>
      <c r="O15" s="232">
        <v>85.094999999999999</v>
      </c>
      <c r="P15" s="232">
        <v>14.6</v>
      </c>
      <c r="Q15" s="232">
        <v>25.2</v>
      </c>
      <c r="R15" s="232">
        <v>17.100000000000001</v>
      </c>
      <c r="S15" s="232">
        <v>4.74</v>
      </c>
      <c r="T15" s="16">
        <v>22</v>
      </c>
      <c r="U15" s="23">
        <f t="shared" si="1"/>
        <v>1033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857410</v>
      </c>
      <c r="E16" s="232">
        <v>257311</v>
      </c>
      <c r="F16" s="232">
        <v>6.6854279999999999</v>
      </c>
      <c r="G16" s="232">
        <v>0</v>
      </c>
      <c r="H16" s="232">
        <v>83.147999999999996</v>
      </c>
      <c r="I16" s="232">
        <v>19.399999999999999</v>
      </c>
      <c r="J16" s="232">
        <v>44.9</v>
      </c>
      <c r="K16" s="232">
        <v>90.2</v>
      </c>
      <c r="L16" s="232">
        <v>1.0124</v>
      </c>
      <c r="M16" s="232">
        <v>79.11</v>
      </c>
      <c r="N16" s="232">
        <v>85.415999999999997</v>
      </c>
      <c r="O16" s="232">
        <v>81.17</v>
      </c>
      <c r="P16" s="232">
        <v>14.6</v>
      </c>
      <c r="Q16" s="232">
        <v>26.4</v>
      </c>
      <c r="R16" s="232">
        <v>17.3</v>
      </c>
      <c r="S16" s="232">
        <v>4.74</v>
      </c>
      <c r="T16" s="22">
        <v>21</v>
      </c>
      <c r="U16" s="23">
        <f t="shared" si="1"/>
        <v>1064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856346</v>
      </c>
      <c r="E17" s="232">
        <v>257154</v>
      </c>
      <c r="F17" s="232">
        <v>6.6292330000000002</v>
      </c>
      <c r="G17" s="232">
        <v>0</v>
      </c>
      <c r="H17" s="232">
        <v>83.506</v>
      </c>
      <c r="I17" s="232">
        <v>19.600000000000001</v>
      </c>
      <c r="J17" s="232">
        <v>47.9</v>
      </c>
      <c r="K17" s="232">
        <v>92.4</v>
      </c>
      <c r="L17" s="232">
        <v>1.0123</v>
      </c>
      <c r="M17" s="232">
        <v>80.33</v>
      </c>
      <c r="N17" s="232">
        <v>85.741</v>
      </c>
      <c r="O17" s="232">
        <v>80.338999999999999</v>
      </c>
      <c r="P17" s="232">
        <v>14.6</v>
      </c>
      <c r="Q17" s="232">
        <v>27.7</v>
      </c>
      <c r="R17" s="232">
        <v>17.100000000000001</v>
      </c>
      <c r="S17" s="232">
        <v>4.74</v>
      </c>
      <c r="T17" s="16">
        <v>20</v>
      </c>
      <c r="U17" s="23">
        <f t="shared" si="1"/>
        <v>1137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855209</v>
      </c>
      <c r="E18" s="232">
        <v>256987</v>
      </c>
      <c r="F18" s="232">
        <v>6.970243</v>
      </c>
      <c r="G18" s="232">
        <v>0</v>
      </c>
      <c r="H18" s="232">
        <v>83.167000000000002</v>
      </c>
      <c r="I18" s="232">
        <v>18.899999999999999</v>
      </c>
      <c r="J18" s="232">
        <v>46.8</v>
      </c>
      <c r="K18" s="232">
        <v>88.8</v>
      </c>
      <c r="L18" s="232">
        <v>1.0130999999999999</v>
      </c>
      <c r="M18" s="232">
        <v>80.042000000000002</v>
      </c>
      <c r="N18" s="232">
        <v>87.132999999999996</v>
      </c>
      <c r="O18" s="232">
        <v>84.924999999999997</v>
      </c>
      <c r="P18" s="232">
        <v>13.6</v>
      </c>
      <c r="Q18" s="232">
        <v>27.4</v>
      </c>
      <c r="R18" s="232">
        <v>16.8</v>
      </c>
      <c r="S18" s="232">
        <v>4.74</v>
      </c>
      <c r="T18" s="16">
        <v>19</v>
      </c>
      <c r="U18" s="23">
        <f t="shared" si="1"/>
        <v>1109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854100</v>
      </c>
      <c r="E19" s="232">
        <v>256823</v>
      </c>
      <c r="F19" s="232">
        <v>6.8101229999999999</v>
      </c>
      <c r="G19" s="232">
        <v>0</v>
      </c>
      <c r="H19" s="232">
        <v>86.349000000000004</v>
      </c>
      <c r="I19" s="232">
        <v>17</v>
      </c>
      <c r="J19" s="232">
        <v>37.5</v>
      </c>
      <c r="K19" s="232">
        <v>71.7</v>
      </c>
      <c r="L19" s="232">
        <v>1.0129999999999999</v>
      </c>
      <c r="M19" s="232">
        <v>80.338999999999999</v>
      </c>
      <c r="N19" s="232">
        <v>87.864999999999995</v>
      </c>
      <c r="O19" s="232">
        <v>82.085999999999999</v>
      </c>
      <c r="P19" s="232">
        <v>11.7</v>
      </c>
      <c r="Q19" s="232">
        <v>25.2</v>
      </c>
      <c r="R19" s="232">
        <v>14.9</v>
      </c>
      <c r="S19" s="232">
        <v>4.7300000000000004</v>
      </c>
      <c r="T19" s="16">
        <v>18</v>
      </c>
      <c r="U19" s="23">
        <f t="shared" si="1"/>
        <v>886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853214</v>
      </c>
      <c r="E20" s="232">
        <v>256698</v>
      </c>
      <c r="F20" s="232">
        <v>7.1553110000000002</v>
      </c>
      <c r="G20" s="232">
        <v>0</v>
      </c>
      <c r="H20" s="232">
        <v>86.984999999999999</v>
      </c>
      <c r="I20" s="232">
        <v>19.3</v>
      </c>
      <c r="J20" s="232">
        <v>37</v>
      </c>
      <c r="K20" s="232">
        <v>74.8</v>
      </c>
      <c r="L20" s="232">
        <v>1.0137</v>
      </c>
      <c r="M20" s="232">
        <v>84.650999999999996</v>
      </c>
      <c r="N20" s="232">
        <v>89.539000000000001</v>
      </c>
      <c r="O20" s="232">
        <v>87.126999999999995</v>
      </c>
      <c r="P20" s="232">
        <v>13.8</v>
      </c>
      <c r="Q20" s="232">
        <v>27.8</v>
      </c>
      <c r="R20" s="232">
        <v>15.9</v>
      </c>
      <c r="S20" s="232">
        <v>4.74</v>
      </c>
      <c r="T20" s="16">
        <v>17</v>
      </c>
      <c r="U20" s="23">
        <f t="shared" si="1"/>
        <v>876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852338</v>
      </c>
      <c r="E21" s="232">
        <v>256574</v>
      </c>
      <c r="F21" s="232">
        <v>7.0115350000000003</v>
      </c>
      <c r="G21" s="232">
        <v>0</v>
      </c>
      <c r="H21" s="232">
        <v>84.652000000000001</v>
      </c>
      <c r="I21" s="232">
        <v>18.8</v>
      </c>
      <c r="J21" s="232">
        <v>39</v>
      </c>
      <c r="K21" s="232">
        <v>73</v>
      </c>
      <c r="L21" s="232">
        <v>1.0132000000000001</v>
      </c>
      <c r="M21" s="232">
        <v>82.221000000000004</v>
      </c>
      <c r="N21" s="232">
        <v>86.718000000000004</v>
      </c>
      <c r="O21" s="232">
        <v>85.498000000000005</v>
      </c>
      <c r="P21" s="232">
        <v>13.5</v>
      </c>
      <c r="Q21" s="232">
        <v>27.8</v>
      </c>
      <c r="R21" s="232">
        <v>16.899999999999999</v>
      </c>
      <c r="S21" s="232">
        <v>4.74</v>
      </c>
      <c r="T21" s="16">
        <v>16</v>
      </c>
      <c r="U21" s="23">
        <f t="shared" si="1"/>
        <v>920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851418</v>
      </c>
      <c r="E22" s="232">
        <v>256441</v>
      </c>
      <c r="F22" s="232">
        <v>7.0301729999999996</v>
      </c>
      <c r="G22" s="232">
        <v>0</v>
      </c>
      <c r="H22" s="232">
        <v>83.801000000000002</v>
      </c>
      <c r="I22" s="232">
        <v>18.5</v>
      </c>
      <c r="J22" s="232">
        <v>44.6</v>
      </c>
      <c r="K22" s="232">
        <v>78.8</v>
      </c>
      <c r="L22" s="232">
        <v>1.0136000000000001</v>
      </c>
      <c r="M22" s="232">
        <v>80.811000000000007</v>
      </c>
      <c r="N22" s="232">
        <v>86.355000000000004</v>
      </c>
      <c r="O22" s="232">
        <v>84.956999999999994</v>
      </c>
      <c r="P22" s="232">
        <v>12</v>
      </c>
      <c r="Q22" s="232">
        <v>27.8</v>
      </c>
      <c r="R22" s="232">
        <v>14.6</v>
      </c>
      <c r="S22" s="232">
        <v>4.7300000000000004</v>
      </c>
      <c r="T22" s="16">
        <v>15</v>
      </c>
      <c r="U22" s="23">
        <f t="shared" si="1"/>
        <v>1056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850362</v>
      </c>
      <c r="E23" s="232">
        <v>256286</v>
      </c>
      <c r="F23" s="232">
        <v>6.7391160000000001</v>
      </c>
      <c r="G23" s="232">
        <v>0</v>
      </c>
      <c r="H23" s="232">
        <v>82.831999999999994</v>
      </c>
      <c r="I23" s="232">
        <v>17.5</v>
      </c>
      <c r="J23" s="232">
        <v>45.4</v>
      </c>
      <c r="K23" s="232">
        <v>78.2</v>
      </c>
      <c r="L23" s="232">
        <v>1.0126999999999999</v>
      </c>
      <c r="M23" s="232">
        <v>80.185000000000002</v>
      </c>
      <c r="N23" s="232">
        <v>85.628</v>
      </c>
      <c r="O23" s="232">
        <v>81.498000000000005</v>
      </c>
      <c r="P23" s="232">
        <v>13.2</v>
      </c>
      <c r="Q23" s="232">
        <v>27</v>
      </c>
      <c r="R23" s="232">
        <v>16</v>
      </c>
      <c r="S23" s="232">
        <v>4.72</v>
      </c>
      <c r="T23" s="22">
        <v>14</v>
      </c>
      <c r="U23" s="23">
        <f t="shared" si="1"/>
        <v>1076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849286</v>
      </c>
      <c r="E24" s="232">
        <v>256128</v>
      </c>
      <c r="F24" s="232">
        <v>6.7331979999999998</v>
      </c>
      <c r="G24" s="232">
        <v>0</v>
      </c>
      <c r="H24" s="232">
        <v>83.326999999999998</v>
      </c>
      <c r="I24" s="232">
        <v>17.399999999999999</v>
      </c>
      <c r="J24" s="232">
        <v>45.5</v>
      </c>
      <c r="K24" s="232">
        <v>82.6</v>
      </c>
      <c r="L24" s="232">
        <v>1.0127999999999999</v>
      </c>
      <c r="M24" s="232">
        <v>80.372</v>
      </c>
      <c r="N24" s="232">
        <v>85.57</v>
      </c>
      <c r="O24" s="232">
        <v>81.078000000000003</v>
      </c>
      <c r="P24" s="232">
        <v>13.6</v>
      </c>
      <c r="Q24" s="232">
        <v>23.1</v>
      </c>
      <c r="R24" s="232">
        <v>15</v>
      </c>
      <c r="S24" s="232">
        <v>4.7300000000000004</v>
      </c>
      <c r="T24" s="16">
        <v>13</v>
      </c>
      <c r="U24" s="23">
        <f t="shared" si="1"/>
        <v>1077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848209</v>
      </c>
      <c r="E25" s="232">
        <v>255971</v>
      </c>
      <c r="F25" s="232">
        <v>6.9431099999999999</v>
      </c>
      <c r="G25" s="232">
        <v>0</v>
      </c>
      <c r="H25" s="232">
        <v>84.561999999999998</v>
      </c>
      <c r="I25" s="232">
        <v>18.3</v>
      </c>
      <c r="J25" s="232">
        <v>42.4</v>
      </c>
      <c r="K25" s="232">
        <v>87.6</v>
      </c>
      <c r="L25" s="232">
        <v>1.0132000000000001</v>
      </c>
      <c r="M25" s="232">
        <v>80.748999999999995</v>
      </c>
      <c r="N25" s="232">
        <v>87.515000000000001</v>
      </c>
      <c r="O25" s="232">
        <v>84.173000000000002</v>
      </c>
      <c r="P25" s="232">
        <v>12.4</v>
      </c>
      <c r="Q25" s="232">
        <v>27.1</v>
      </c>
      <c r="R25" s="232">
        <v>15.7</v>
      </c>
      <c r="S25" s="232">
        <v>4.7300000000000004</v>
      </c>
      <c r="T25" s="16">
        <v>12</v>
      </c>
      <c r="U25" s="23">
        <f t="shared" si="1"/>
        <v>1004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847205</v>
      </c>
      <c r="E26" s="232">
        <v>255825</v>
      </c>
      <c r="F26" s="232">
        <v>6.702121</v>
      </c>
      <c r="G26" s="232">
        <v>0</v>
      </c>
      <c r="H26" s="232">
        <v>86.700999999999993</v>
      </c>
      <c r="I26" s="232">
        <v>18.2</v>
      </c>
      <c r="J26" s="232">
        <v>41.3</v>
      </c>
      <c r="K26" s="232">
        <v>72.8</v>
      </c>
      <c r="L26" s="232">
        <v>1.0127999999999999</v>
      </c>
      <c r="M26" s="232">
        <v>80.567999999999998</v>
      </c>
      <c r="N26" s="232">
        <v>88.233000000000004</v>
      </c>
      <c r="O26" s="232">
        <v>80.707999999999998</v>
      </c>
      <c r="P26" s="232">
        <v>11.9</v>
      </c>
      <c r="Q26" s="232">
        <v>27.4</v>
      </c>
      <c r="R26" s="232">
        <v>15.2</v>
      </c>
      <c r="S26" s="232">
        <v>4.72</v>
      </c>
      <c r="T26" s="16">
        <v>11</v>
      </c>
      <c r="U26" s="23">
        <f t="shared" si="1"/>
        <v>975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846230</v>
      </c>
      <c r="E27" s="232">
        <v>255687</v>
      </c>
      <c r="F27" s="232">
        <v>7.1857699999999998</v>
      </c>
      <c r="G27" s="232">
        <v>0</v>
      </c>
      <c r="H27" s="232">
        <v>86.754999999999995</v>
      </c>
      <c r="I27" s="232">
        <v>17.600000000000001</v>
      </c>
      <c r="J27" s="232">
        <v>46.7</v>
      </c>
      <c r="K27" s="232">
        <v>81.599999999999994</v>
      </c>
      <c r="L27" s="232">
        <v>1.0138</v>
      </c>
      <c r="M27" s="232">
        <v>83.707999999999998</v>
      </c>
      <c r="N27" s="232">
        <v>89.4</v>
      </c>
      <c r="O27" s="232">
        <v>87.453000000000003</v>
      </c>
      <c r="P27" s="232">
        <v>12.6</v>
      </c>
      <c r="Q27" s="232">
        <v>26</v>
      </c>
      <c r="R27" s="232">
        <v>15.7</v>
      </c>
      <c r="S27" s="232">
        <v>4.72</v>
      </c>
      <c r="T27" s="16">
        <v>10</v>
      </c>
      <c r="U27" s="23">
        <f t="shared" si="1"/>
        <v>1106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845124</v>
      </c>
      <c r="E28" s="232">
        <v>255531</v>
      </c>
      <c r="F28" s="232">
        <v>7.1285860000000003</v>
      </c>
      <c r="G28" s="232">
        <v>0</v>
      </c>
      <c r="H28" s="232">
        <v>84.497</v>
      </c>
      <c r="I28" s="232">
        <v>17.399999999999999</v>
      </c>
      <c r="J28" s="232">
        <v>49.1</v>
      </c>
      <c r="K28" s="232">
        <v>80.599999999999994</v>
      </c>
      <c r="L28" s="232">
        <v>1.0136000000000001</v>
      </c>
      <c r="M28" s="232">
        <v>78.597999999999999</v>
      </c>
      <c r="N28" s="232">
        <v>87.027000000000001</v>
      </c>
      <c r="O28" s="232">
        <v>86.771000000000001</v>
      </c>
      <c r="P28" s="232">
        <v>13.2</v>
      </c>
      <c r="Q28" s="232">
        <v>26.3</v>
      </c>
      <c r="R28" s="232">
        <v>15.9</v>
      </c>
      <c r="S28" s="232">
        <v>4.72</v>
      </c>
      <c r="T28" s="16">
        <v>9</v>
      </c>
      <c r="U28" s="23">
        <f t="shared" si="1"/>
        <v>1163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843961</v>
      </c>
      <c r="E29" s="232">
        <v>255363</v>
      </c>
      <c r="F29" s="232">
        <v>6.6215799999999998</v>
      </c>
      <c r="G29" s="232">
        <v>0</v>
      </c>
      <c r="H29" s="232">
        <v>81.301000000000002</v>
      </c>
      <c r="I29" s="232">
        <v>15.9</v>
      </c>
      <c r="J29" s="232">
        <v>46.3</v>
      </c>
      <c r="K29" s="232">
        <v>87.6</v>
      </c>
      <c r="L29" s="232">
        <v>1.0125</v>
      </c>
      <c r="M29" s="232">
        <v>79.097999999999999</v>
      </c>
      <c r="N29" s="232">
        <v>84.801000000000002</v>
      </c>
      <c r="O29" s="232">
        <v>79.715000000000003</v>
      </c>
      <c r="P29" s="232">
        <v>11.6</v>
      </c>
      <c r="Q29" s="232">
        <v>21.7</v>
      </c>
      <c r="R29" s="232">
        <v>15.5</v>
      </c>
      <c r="S29" s="232">
        <v>4.72</v>
      </c>
      <c r="T29" s="16">
        <v>8</v>
      </c>
      <c r="U29" s="23">
        <f t="shared" si="1"/>
        <v>1097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842864</v>
      </c>
      <c r="E30">
        <v>255200</v>
      </c>
      <c r="F30">
        <v>6.6029790000000004</v>
      </c>
      <c r="G30">
        <v>0</v>
      </c>
      <c r="H30">
        <v>81.070999999999998</v>
      </c>
      <c r="I30">
        <v>17.8</v>
      </c>
      <c r="J30">
        <v>46.8</v>
      </c>
      <c r="K30">
        <v>93.3</v>
      </c>
      <c r="L30">
        <v>1.0124</v>
      </c>
      <c r="M30">
        <v>78.421999999999997</v>
      </c>
      <c r="N30">
        <v>84.269000000000005</v>
      </c>
      <c r="O30">
        <v>79.632000000000005</v>
      </c>
      <c r="P30">
        <v>14.4</v>
      </c>
      <c r="Q30">
        <v>24</v>
      </c>
      <c r="R30">
        <v>16</v>
      </c>
      <c r="S30">
        <v>4.7300000000000004</v>
      </c>
      <c r="T30" s="22">
        <v>7</v>
      </c>
      <c r="U30" s="23">
        <f t="shared" si="1"/>
        <v>1106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841758</v>
      </c>
      <c r="E31">
        <v>255034</v>
      </c>
      <c r="F31">
        <v>6.6107259999999997</v>
      </c>
      <c r="G31">
        <v>0</v>
      </c>
      <c r="H31">
        <v>80.986999999999995</v>
      </c>
      <c r="I31">
        <v>18.100000000000001</v>
      </c>
      <c r="J31">
        <v>45</v>
      </c>
      <c r="K31">
        <v>91</v>
      </c>
      <c r="L31">
        <v>1.0124</v>
      </c>
      <c r="M31">
        <v>78.275999999999996</v>
      </c>
      <c r="N31">
        <v>83.616</v>
      </c>
      <c r="O31">
        <v>79.834000000000003</v>
      </c>
      <c r="P31">
        <v>14</v>
      </c>
      <c r="Q31">
        <v>24.5</v>
      </c>
      <c r="R31">
        <v>16.3</v>
      </c>
      <c r="S31">
        <v>4.7300000000000004</v>
      </c>
      <c r="T31" s="16">
        <v>6</v>
      </c>
      <c r="U31" s="23">
        <f t="shared" si="1"/>
        <v>1066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840692</v>
      </c>
      <c r="E32">
        <v>254874</v>
      </c>
      <c r="F32">
        <v>6.6488820000000004</v>
      </c>
      <c r="G32">
        <v>0</v>
      </c>
      <c r="H32">
        <v>81.31</v>
      </c>
      <c r="I32">
        <v>15.9</v>
      </c>
      <c r="J32">
        <v>42.3</v>
      </c>
      <c r="K32">
        <v>91</v>
      </c>
      <c r="L32">
        <v>1.0126999999999999</v>
      </c>
      <c r="M32">
        <v>79.019000000000005</v>
      </c>
      <c r="N32">
        <v>84.290999999999997</v>
      </c>
      <c r="O32">
        <v>79.915999999999997</v>
      </c>
      <c r="P32">
        <v>12.8</v>
      </c>
      <c r="Q32">
        <v>21.4</v>
      </c>
      <c r="R32">
        <v>15</v>
      </c>
      <c r="S32">
        <v>4.7300000000000004</v>
      </c>
      <c r="T32" s="16">
        <v>5</v>
      </c>
      <c r="U32" s="23">
        <f t="shared" si="1"/>
        <v>998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839694</v>
      </c>
      <c r="E33">
        <v>254726</v>
      </c>
      <c r="F33">
        <v>6.6792889999999998</v>
      </c>
      <c r="G33">
        <v>0</v>
      </c>
      <c r="H33">
        <v>84.974999999999994</v>
      </c>
      <c r="I33">
        <v>17</v>
      </c>
      <c r="J33">
        <v>41.7</v>
      </c>
      <c r="K33">
        <v>78.900000000000006</v>
      </c>
      <c r="L33">
        <v>1.0126999999999999</v>
      </c>
      <c r="M33">
        <v>79.594999999999999</v>
      </c>
      <c r="N33">
        <v>86.68</v>
      </c>
      <c r="O33">
        <v>80.292000000000002</v>
      </c>
      <c r="P33">
        <v>12.8</v>
      </c>
      <c r="Q33">
        <v>23.4</v>
      </c>
      <c r="R33">
        <v>14.9</v>
      </c>
      <c r="S33">
        <v>4.7300000000000004</v>
      </c>
      <c r="T33" s="16">
        <v>4</v>
      </c>
      <c r="U33" s="23">
        <f t="shared" si="1"/>
        <v>987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838707</v>
      </c>
      <c r="E34">
        <v>254584</v>
      </c>
      <c r="F34">
        <v>7.0650029999999999</v>
      </c>
      <c r="G34">
        <v>0</v>
      </c>
      <c r="H34">
        <v>85.406000000000006</v>
      </c>
      <c r="I34">
        <v>18.2</v>
      </c>
      <c r="J34">
        <v>39.799999999999997</v>
      </c>
      <c r="K34">
        <v>70.8</v>
      </c>
      <c r="L34">
        <v>1.0135000000000001</v>
      </c>
      <c r="M34">
        <v>83.486000000000004</v>
      </c>
      <c r="N34">
        <v>87.707999999999998</v>
      </c>
      <c r="O34">
        <v>85.840999999999994</v>
      </c>
      <c r="P34">
        <v>13.7</v>
      </c>
      <c r="Q34">
        <v>22.1</v>
      </c>
      <c r="R34">
        <v>15.7</v>
      </c>
      <c r="S34">
        <v>4.74</v>
      </c>
      <c r="T34" s="16">
        <v>3</v>
      </c>
      <c r="U34" s="23">
        <f t="shared" si="1"/>
        <v>941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837766</v>
      </c>
      <c r="E35">
        <v>254449</v>
      </c>
      <c r="F35">
        <v>7.0483760000000002</v>
      </c>
      <c r="G35">
        <v>0</v>
      </c>
      <c r="H35">
        <v>86.203000000000003</v>
      </c>
      <c r="I35">
        <v>19</v>
      </c>
      <c r="J35">
        <v>41.9</v>
      </c>
      <c r="K35">
        <v>74</v>
      </c>
      <c r="L35">
        <v>1.0134000000000001</v>
      </c>
      <c r="M35">
        <v>84.492000000000004</v>
      </c>
      <c r="N35">
        <v>87.893000000000001</v>
      </c>
      <c r="O35">
        <v>85.653999999999996</v>
      </c>
      <c r="P35">
        <v>13.8</v>
      </c>
      <c r="Q35">
        <v>25.6</v>
      </c>
      <c r="R35">
        <v>15.9</v>
      </c>
      <c r="S35">
        <v>4.74</v>
      </c>
      <c r="T35" s="16">
        <v>2</v>
      </c>
      <c r="U35" s="23">
        <f t="shared" si="1"/>
        <v>991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836775</v>
      </c>
      <c r="E36">
        <v>254307</v>
      </c>
      <c r="F36">
        <v>7.0282349999999996</v>
      </c>
      <c r="G36">
        <v>0</v>
      </c>
      <c r="H36">
        <v>87.450999999999993</v>
      </c>
      <c r="I36">
        <v>19.2</v>
      </c>
      <c r="J36">
        <v>41.9</v>
      </c>
      <c r="K36">
        <v>78</v>
      </c>
      <c r="L36">
        <v>1.0132000000000001</v>
      </c>
      <c r="M36">
        <v>85.088999999999999</v>
      </c>
      <c r="N36">
        <v>88.290999999999997</v>
      </c>
      <c r="O36">
        <v>85.915000000000006</v>
      </c>
      <c r="P36">
        <v>14.4</v>
      </c>
      <c r="Q36">
        <v>25.1</v>
      </c>
      <c r="R36">
        <v>17.399999999999999</v>
      </c>
      <c r="S36">
        <v>4.75</v>
      </c>
      <c r="T36" s="16">
        <v>1</v>
      </c>
      <c r="U36" s="23">
        <f t="shared" si="1"/>
        <v>991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835784</v>
      </c>
      <c r="E37">
        <v>254168</v>
      </c>
      <c r="F37">
        <v>7.2051049999999996</v>
      </c>
      <c r="G37">
        <v>0</v>
      </c>
      <c r="H37">
        <v>87.981999999999999</v>
      </c>
      <c r="I37">
        <v>18.399999999999999</v>
      </c>
      <c r="J37">
        <v>43.6</v>
      </c>
      <c r="K37">
        <v>80.8</v>
      </c>
      <c r="L37">
        <v>1.0138</v>
      </c>
      <c r="M37">
        <v>86.24</v>
      </c>
      <c r="N37">
        <v>89.013999999999996</v>
      </c>
      <c r="O37">
        <v>87.820999999999998</v>
      </c>
      <c r="P37">
        <v>13</v>
      </c>
      <c r="Q37">
        <v>27.1</v>
      </c>
      <c r="R37">
        <v>15.9</v>
      </c>
      <c r="S37">
        <v>4.74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O35"/>
  <sheetViews>
    <sheetView view="pageBreakPreview" zoomScale="8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5"/>
  <cols>
    <col min="1" max="1" width="2" customWidth="1"/>
    <col min="3" max="3" width="14.42578125" style="62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1" width="11.5703125" style="232" customWidth="1"/>
    <col min="42" max="42" width="2.7109375" customWidth="1"/>
  </cols>
  <sheetData>
    <row r="1" spans="2:41" s="200" customFormat="1" ht="36" customHeight="1">
      <c r="C1" s="62"/>
      <c r="AN1" s="234"/>
      <c r="AO1" s="234"/>
    </row>
    <row r="2" spans="2:41" s="200" customFormat="1" ht="15.75" thickBot="1">
      <c r="B2" s="56" t="s">
        <v>87</v>
      </c>
      <c r="C2" s="59">
        <v>1</v>
      </c>
      <c r="D2" s="195">
        <f>C2+1</f>
        <v>2</v>
      </c>
      <c r="E2" s="195">
        <f t="shared" ref="E2:AM2" si="0">D2+1</f>
        <v>3</v>
      </c>
      <c r="F2" s="195">
        <f t="shared" si="0"/>
        <v>4</v>
      </c>
      <c r="G2" s="195">
        <f t="shared" si="0"/>
        <v>5</v>
      </c>
      <c r="H2" s="195">
        <f t="shared" si="0"/>
        <v>6</v>
      </c>
      <c r="I2" s="195">
        <f t="shared" si="0"/>
        <v>7</v>
      </c>
      <c r="J2" s="195">
        <f t="shared" si="0"/>
        <v>8</v>
      </c>
      <c r="K2" s="195">
        <f t="shared" si="0"/>
        <v>9</v>
      </c>
      <c r="L2" s="195">
        <f t="shared" si="0"/>
        <v>10</v>
      </c>
      <c r="M2" s="195">
        <f t="shared" si="0"/>
        <v>11</v>
      </c>
      <c r="N2" s="195">
        <f t="shared" si="0"/>
        <v>12</v>
      </c>
      <c r="O2" s="195">
        <f t="shared" si="0"/>
        <v>13</v>
      </c>
      <c r="P2" s="195">
        <f t="shared" si="0"/>
        <v>14</v>
      </c>
      <c r="Q2" s="195">
        <f t="shared" si="0"/>
        <v>15</v>
      </c>
      <c r="R2" s="195">
        <f t="shared" si="0"/>
        <v>16</v>
      </c>
      <c r="S2" s="195">
        <f t="shared" si="0"/>
        <v>17</v>
      </c>
      <c r="T2" s="195">
        <f t="shared" si="0"/>
        <v>18</v>
      </c>
      <c r="U2" s="195">
        <f t="shared" si="0"/>
        <v>19</v>
      </c>
      <c r="V2" s="195">
        <f t="shared" si="0"/>
        <v>20</v>
      </c>
      <c r="W2" s="195">
        <f t="shared" si="0"/>
        <v>21</v>
      </c>
      <c r="X2" s="195">
        <f t="shared" si="0"/>
        <v>22</v>
      </c>
      <c r="Y2" s="195">
        <f t="shared" si="0"/>
        <v>23</v>
      </c>
      <c r="Z2" s="195">
        <f t="shared" si="0"/>
        <v>24</v>
      </c>
      <c r="AA2" s="195">
        <f t="shared" si="0"/>
        <v>25</v>
      </c>
      <c r="AB2" s="195">
        <f t="shared" si="0"/>
        <v>26</v>
      </c>
      <c r="AC2" s="195">
        <f t="shared" si="0"/>
        <v>27</v>
      </c>
      <c r="AD2" s="195">
        <f t="shared" si="0"/>
        <v>28</v>
      </c>
      <c r="AE2" s="195">
        <f t="shared" si="0"/>
        <v>29</v>
      </c>
      <c r="AF2" s="195">
        <f t="shared" si="0"/>
        <v>30</v>
      </c>
      <c r="AG2" s="195">
        <f t="shared" si="0"/>
        <v>31</v>
      </c>
      <c r="AH2" s="195">
        <f t="shared" si="0"/>
        <v>32</v>
      </c>
      <c r="AI2" s="195">
        <f t="shared" si="0"/>
        <v>33</v>
      </c>
      <c r="AJ2" s="195">
        <f t="shared" si="0"/>
        <v>34</v>
      </c>
      <c r="AK2" s="195">
        <f t="shared" si="0"/>
        <v>35</v>
      </c>
      <c r="AL2" s="195">
        <f t="shared" si="0"/>
        <v>36</v>
      </c>
      <c r="AM2" s="195">
        <f t="shared" si="0"/>
        <v>37</v>
      </c>
      <c r="AN2" s="195">
        <f t="shared" ref="AN2" si="1">AM2+1</f>
        <v>38</v>
      </c>
      <c r="AO2" s="195">
        <f t="shared" ref="AO2" si="2">AN2+1</f>
        <v>39</v>
      </c>
    </row>
    <row r="3" spans="2:41" ht="15.75" thickBot="1">
      <c r="B3" s="78" t="s">
        <v>86</v>
      </c>
      <c r="C3" s="79" t="s">
        <v>114</v>
      </c>
      <c r="D3" s="196" t="s">
        <v>185</v>
      </c>
      <c r="E3" s="80" t="s">
        <v>110</v>
      </c>
      <c r="F3" s="80" t="s">
        <v>94</v>
      </c>
      <c r="G3" s="80" t="s">
        <v>184</v>
      </c>
      <c r="H3" s="80" t="s">
        <v>109</v>
      </c>
      <c r="I3" s="80" t="s">
        <v>186</v>
      </c>
      <c r="J3" s="80" t="s">
        <v>90</v>
      </c>
      <c r="K3" s="80" t="s">
        <v>91</v>
      </c>
      <c r="L3" s="80" t="s">
        <v>97</v>
      </c>
      <c r="M3" s="80" t="s">
        <v>100</v>
      </c>
      <c r="N3" s="80" t="s">
        <v>111</v>
      </c>
      <c r="O3" s="80" t="s">
        <v>187</v>
      </c>
      <c r="P3" s="80" t="s">
        <v>188</v>
      </c>
      <c r="Q3" s="196" t="s">
        <v>181</v>
      </c>
      <c r="R3" s="80" t="s">
        <v>103</v>
      </c>
      <c r="S3" s="80" t="s">
        <v>107</v>
      </c>
      <c r="T3" s="197" t="s">
        <v>180</v>
      </c>
      <c r="U3" s="80" t="s">
        <v>112</v>
      </c>
      <c r="V3" s="80" t="s">
        <v>189</v>
      </c>
      <c r="W3" s="80" t="s">
        <v>96</v>
      </c>
      <c r="X3" s="80" t="s">
        <v>104</v>
      </c>
      <c r="Y3" s="80" t="s">
        <v>92</v>
      </c>
      <c r="Z3" s="80" t="s">
        <v>108</v>
      </c>
      <c r="AA3" s="80" t="s">
        <v>95</v>
      </c>
      <c r="AB3" s="80" t="s">
        <v>106</v>
      </c>
      <c r="AC3" s="80" t="s">
        <v>190</v>
      </c>
      <c r="AD3" s="80" t="s">
        <v>191</v>
      </c>
      <c r="AE3" s="80" t="s">
        <v>98</v>
      </c>
      <c r="AF3" s="80" t="s">
        <v>89</v>
      </c>
      <c r="AG3" s="80" t="s">
        <v>88</v>
      </c>
      <c r="AH3" s="80" t="s">
        <v>101</v>
      </c>
      <c r="AI3" s="80" t="s">
        <v>93</v>
      </c>
      <c r="AJ3" s="80" t="s">
        <v>105</v>
      </c>
      <c r="AK3" s="80" t="s">
        <v>102</v>
      </c>
      <c r="AL3" s="80" t="s">
        <v>99</v>
      </c>
      <c r="AM3" s="201" t="s">
        <v>183</v>
      </c>
      <c r="AN3" s="80" t="s">
        <v>233</v>
      </c>
      <c r="AO3" s="201" t="s">
        <v>234</v>
      </c>
    </row>
    <row r="4" spans="2:41" s="232" customFormat="1">
      <c r="B4" s="257">
        <f t="shared" ref="B4:B32" si="3">B5+1</f>
        <v>42035</v>
      </c>
      <c r="C4" s="60">
        <f>PIQ!F8</f>
        <v>20.896782000000002</v>
      </c>
      <c r="D4" s="63">
        <v>20</v>
      </c>
      <c r="E4" s="63">
        <f>Valeo!I6</f>
        <v>0</v>
      </c>
      <c r="F4" s="63">
        <f>Eaton!I6</f>
        <v>0</v>
      </c>
      <c r="G4" s="63">
        <f>'Frenos Trw'!I6</f>
        <v>19.100000000000001</v>
      </c>
      <c r="H4" s="63">
        <f>Ronal!I6</f>
        <v>16.399999999999999</v>
      </c>
      <c r="I4" s="63">
        <f>Narmx!I6</f>
        <v>0</v>
      </c>
      <c r="J4" s="63">
        <f>Avery!I6</f>
        <v>0</v>
      </c>
      <c r="K4" s="63">
        <f>Beach!I6</f>
        <v>16.100000000000001</v>
      </c>
      <c r="L4" s="63">
        <f>Foam!I6</f>
        <v>0</v>
      </c>
      <c r="M4" s="63">
        <f>Ipc!I6</f>
        <v>0</v>
      </c>
      <c r="N4" s="63">
        <f>Vrk!I6</f>
        <v>0</v>
      </c>
      <c r="O4" s="63">
        <f>Tafime!I6</f>
        <v>0</v>
      </c>
      <c r="P4" s="63">
        <f>Copper!I6</f>
        <v>0</v>
      </c>
      <c r="Q4" s="63">
        <v>20</v>
      </c>
      <c r="R4" s="63">
        <f>Kluber!I6</f>
        <v>0</v>
      </c>
      <c r="S4" s="63">
        <f>Norgren!I6</f>
        <v>17.2</v>
      </c>
      <c r="T4" s="63">
        <v>20</v>
      </c>
      <c r="U4" s="63">
        <f>Samsung!I6</f>
        <v>0</v>
      </c>
      <c r="V4" s="63">
        <f>Comex!I6</f>
        <v>0</v>
      </c>
      <c r="W4" s="63">
        <f>Euro!I6</f>
        <v>0</v>
      </c>
      <c r="X4" s="63">
        <f>Messier!I6</f>
        <v>0</v>
      </c>
      <c r="Y4" s="63">
        <f>Bravo!I6</f>
        <v>0</v>
      </c>
      <c r="Z4" s="63">
        <f>Rohm!I6</f>
        <v>0</v>
      </c>
      <c r="AA4" s="63">
        <f>Elicamex!I6</f>
        <v>0</v>
      </c>
      <c r="AB4" s="63">
        <f>Mpi!I6</f>
        <v>0</v>
      </c>
      <c r="AC4" s="63">
        <f>Crown!I6</f>
        <v>0</v>
      </c>
      <c r="AD4" s="63">
        <f>Securency!I6</f>
        <v>0</v>
      </c>
      <c r="AE4" s="63">
        <f>Fracsa!I6</f>
        <v>0</v>
      </c>
      <c r="AF4" s="63">
        <f>'AER S'!I6</f>
        <v>0</v>
      </c>
      <c r="AG4" s="63">
        <f>'AERnn C'!I6</f>
        <v>0</v>
      </c>
      <c r="AH4" s="63">
        <f>Jafra!I6</f>
        <v>0</v>
      </c>
      <c r="AI4" s="63">
        <f>DREnc!I6</f>
        <v>0</v>
      </c>
      <c r="AJ4" s="63">
        <f>Metokote!I6</f>
        <v>0</v>
      </c>
      <c r="AK4" s="63">
        <f>'KH Méx'!I6</f>
        <v>0</v>
      </c>
      <c r="AL4" s="63">
        <f>Hitachi!I6</f>
        <v>0</v>
      </c>
      <c r="AM4" s="202">
        <f>Ultramanufacturing!I6</f>
        <v>0</v>
      </c>
      <c r="AN4" s="233"/>
      <c r="AO4" s="233"/>
    </row>
    <row r="5" spans="2:41">
      <c r="B5" s="257">
        <f t="shared" si="3"/>
        <v>42034</v>
      </c>
      <c r="C5" s="60">
        <f>PIQ!F9</f>
        <v>20.845396000000001</v>
      </c>
      <c r="D5" s="63">
        <v>20</v>
      </c>
      <c r="E5" s="63">
        <f>Valeo!I7</f>
        <v>0</v>
      </c>
      <c r="F5" s="63">
        <f>Eaton!I7</f>
        <v>0</v>
      </c>
      <c r="G5" s="63">
        <f>'Frenos Trw'!I7</f>
        <v>18.899999999999999</v>
      </c>
      <c r="H5" s="63">
        <f>Ronal!I7</f>
        <v>16.100000000000001</v>
      </c>
      <c r="I5" s="63">
        <f>Narmx!I7</f>
        <v>0</v>
      </c>
      <c r="J5" s="63">
        <f>Avery!I7</f>
        <v>0</v>
      </c>
      <c r="K5" s="63">
        <f>Beach!I7</f>
        <v>12.7</v>
      </c>
      <c r="L5" s="63">
        <f>Foam!I7</f>
        <v>0</v>
      </c>
      <c r="M5" s="63">
        <f>Ipc!I7</f>
        <v>0</v>
      </c>
      <c r="N5" s="63">
        <f>Vrk!I7</f>
        <v>0</v>
      </c>
      <c r="O5" s="63">
        <f>Tafime!I7</f>
        <v>0</v>
      </c>
      <c r="P5" s="63">
        <f>Copper!I7</f>
        <v>0</v>
      </c>
      <c r="Q5" s="63">
        <v>20</v>
      </c>
      <c r="R5" s="63">
        <f>Kluber!I7</f>
        <v>0</v>
      </c>
      <c r="S5" s="63">
        <f>Norgren!I7</f>
        <v>16.399999999999999</v>
      </c>
      <c r="T5" s="63">
        <v>20</v>
      </c>
      <c r="U5" s="63">
        <f>Samsung!I7</f>
        <v>0</v>
      </c>
      <c r="V5" s="63">
        <f>Comex!I7</f>
        <v>0</v>
      </c>
      <c r="W5" s="63">
        <f>Euro!I7</f>
        <v>0</v>
      </c>
      <c r="X5" s="63">
        <f>Messier!I7</f>
        <v>0</v>
      </c>
      <c r="Y5" s="63">
        <f>Bravo!I7</f>
        <v>0</v>
      </c>
      <c r="Z5" s="63">
        <f>Rohm!I7</f>
        <v>0</v>
      </c>
      <c r="AA5" s="63">
        <f>Elicamex!I7</f>
        <v>0</v>
      </c>
      <c r="AB5" s="63">
        <f>Mpi!I7</f>
        <v>0</v>
      </c>
      <c r="AC5" s="63">
        <f>Crown!I7</f>
        <v>0</v>
      </c>
      <c r="AD5" s="63">
        <f>Securency!I7</f>
        <v>0</v>
      </c>
      <c r="AE5" s="63">
        <f>Fracsa!I7</f>
        <v>0</v>
      </c>
      <c r="AF5" s="63">
        <f>'AER S'!I7</f>
        <v>0</v>
      </c>
      <c r="AG5" s="63">
        <f>'AERnn C'!I7</f>
        <v>0</v>
      </c>
      <c r="AH5" s="63">
        <f>Jafra!I7</f>
        <v>0</v>
      </c>
      <c r="AI5" s="63">
        <f>DREnc!I7</f>
        <v>0</v>
      </c>
      <c r="AJ5" s="63">
        <f>Metokote!I7</f>
        <v>0</v>
      </c>
      <c r="AK5" s="63">
        <f>'KH Méx'!I7</f>
        <v>0</v>
      </c>
      <c r="AL5" s="63">
        <f>Hitachi!I7</f>
        <v>0</v>
      </c>
      <c r="AM5" s="202">
        <f>Ultramanufacturing!I7</f>
        <v>0</v>
      </c>
      <c r="AN5" s="63"/>
      <c r="AO5" s="63"/>
    </row>
    <row r="6" spans="2:41">
      <c r="B6" s="257">
        <f t="shared" si="3"/>
        <v>42033</v>
      </c>
      <c r="C6" s="60">
        <f>PIQ!F10</f>
        <v>21.032719</v>
      </c>
      <c r="D6" s="63">
        <v>20</v>
      </c>
      <c r="E6" s="63">
        <f>Valeo!I8</f>
        <v>13.2</v>
      </c>
      <c r="F6" s="63">
        <f>Eaton!I8</f>
        <v>16.399999999999999</v>
      </c>
      <c r="G6" s="63">
        <f>'Frenos Trw'!I8</f>
        <v>19.3</v>
      </c>
      <c r="H6" s="63">
        <f>Ronal!I8</f>
        <v>16</v>
      </c>
      <c r="I6" s="63">
        <f>Narmx!I8</f>
        <v>17.2</v>
      </c>
      <c r="J6" s="63">
        <f>Avery!I8</f>
        <v>18.5</v>
      </c>
      <c r="K6" s="63">
        <f>Beach!I8</f>
        <v>14.9</v>
      </c>
      <c r="L6" s="63">
        <f>Foam!I8</f>
        <v>16.399999999999999</v>
      </c>
      <c r="M6" s="63">
        <f>Ipc!I8</f>
        <v>20</v>
      </c>
      <c r="N6" s="63">
        <f>Vrk!I8</f>
        <v>19.7</v>
      </c>
      <c r="O6" s="63">
        <f>Tafime!I8</f>
        <v>19.8</v>
      </c>
      <c r="P6" s="63">
        <f>Copper!I8</f>
        <v>16.399999999999999</v>
      </c>
      <c r="Q6" s="63">
        <v>21</v>
      </c>
      <c r="R6" s="63">
        <f>Kluber!I8</f>
        <v>16.600000000000001</v>
      </c>
      <c r="S6" s="63">
        <f>Norgren!I8</f>
        <v>17.100000000000001</v>
      </c>
      <c r="T6" s="63">
        <v>20</v>
      </c>
      <c r="U6" s="63">
        <f>Samsung!I8</f>
        <v>18.2</v>
      </c>
      <c r="V6" s="63">
        <f>Comex!I8</f>
        <v>17.5</v>
      </c>
      <c r="W6" s="63">
        <f>Euro!I8</f>
        <v>21.3</v>
      </c>
      <c r="X6" s="63">
        <f>Messier!I8</f>
        <v>18.399999999999999</v>
      </c>
      <c r="Y6" s="63">
        <f>Bravo!I8</f>
        <v>20</v>
      </c>
      <c r="Z6" s="63">
        <f>Rohm!I8</f>
        <v>19</v>
      </c>
      <c r="AA6" s="63">
        <f>Elicamex!I8</f>
        <v>16.5</v>
      </c>
      <c r="AB6" s="63">
        <f>Mpi!I8</f>
        <v>0</v>
      </c>
      <c r="AC6" s="63">
        <f>Crown!I8</f>
        <v>15.9</v>
      </c>
      <c r="AD6" s="63">
        <f>Securency!I8</f>
        <v>16.399999999999999</v>
      </c>
      <c r="AE6" s="63">
        <f>Fracsa!I8</f>
        <v>19.2</v>
      </c>
      <c r="AF6" s="63">
        <f>'AER S'!I8</f>
        <v>17.5</v>
      </c>
      <c r="AG6" s="63">
        <f>'AERnn C'!I8</f>
        <v>17.100000000000001</v>
      </c>
      <c r="AH6" s="63">
        <f>Jafra!I8</f>
        <v>18.399999999999999</v>
      </c>
      <c r="AI6" s="63">
        <f>DREnc!I8</f>
        <v>17.600000000000001</v>
      </c>
      <c r="AJ6" s="63">
        <f>Metokote!I8</f>
        <v>17.8</v>
      </c>
      <c r="AK6" s="63">
        <f>'KH Méx'!I8</f>
        <v>16.5</v>
      </c>
      <c r="AL6" s="63">
        <f>Hitachi!I8</f>
        <v>16.399999999999999</v>
      </c>
      <c r="AM6" s="202">
        <f>Ultramanufacturing!I8</f>
        <v>15.4</v>
      </c>
      <c r="AN6" s="63"/>
      <c r="AO6" s="63"/>
    </row>
    <row r="7" spans="2:41">
      <c r="B7" s="259">
        <f t="shared" si="3"/>
        <v>42032</v>
      </c>
      <c r="C7" s="60">
        <f>PIQ!F11</f>
        <v>21.032719</v>
      </c>
      <c r="D7" s="63">
        <v>20</v>
      </c>
      <c r="E7" s="63">
        <f>Valeo!I9</f>
        <v>13.3</v>
      </c>
      <c r="F7" s="63">
        <f>Eaton!I9</f>
        <v>17.100000000000001</v>
      </c>
      <c r="G7" s="63">
        <f>'Frenos Trw'!I9</f>
        <v>19.7</v>
      </c>
      <c r="H7" s="63">
        <f>Ronal!I9</f>
        <v>16.100000000000001</v>
      </c>
      <c r="I7" s="63">
        <f>Narmx!I9</f>
        <v>17.5</v>
      </c>
      <c r="J7" s="63">
        <f>Avery!I9</f>
        <v>18.7</v>
      </c>
      <c r="K7" s="63">
        <f>Beach!I9</f>
        <v>14.8</v>
      </c>
      <c r="L7" s="63">
        <f>Foam!I9</f>
        <v>17.399999999999999</v>
      </c>
      <c r="M7" s="63">
        <f>Ipc!I9</f>
        <v>19.600000000000001</v>
      </c>
      <c r="N7" s="63">
        <f>Vrk!I9</f>
        <v>19.8</v>
      </c>
      <c r="O7" s="63">
        <f>Tafime!I9</f>
        <v>20.100000000000001</v>
      </c>
      <c r="P7" s="63">
        <f>Copper!I9</f>
        <v>17.100000000000001</v>
      </c>
      <c r="Q7" s="63">
        <v>22</v>
      </c>
      <c r="R7" s="63">
        <f>Kluber!I9</f>
        <v>17.100000000000001</v>
      </c>
      <c r="S7" s="63">
        <f>Norgren!I9</f>
        <v>17.3</v>
      </c>
      <c r="T7" s="63">
        <v>20</v>
      </c>
      <c r="U7" s="63">
        <f>Samsung!I9</f>
        <v>18.399999999999999</v>
      </c>
      <c r="V7" s="63">
        <f>Comex!I9</f>
        <v>19.600000000000001</v>
      </c>
      <c r="W7" s="63">
        <f>Euro!I9</f>
        <v>21.4</v>
      </c>
      <c r="X7" s="63">
        <f>Messier!I9</f>
        <v>19</v>
      </c>
      <c r="Y7" s="63">
        <f>Bravo!I9</f>
        <v>20.2</v>
      </c>
      <c r="Z7" s="63">
        <f>Rohm!I9</f>
        <v>18.899999999999999</v>
      </c>
      <c r="AA7" s="63">
        <f>Elicamex!I9</f>
        <v>16.3</v>
      </c>
      <c r="AB7" s="63">
        <f>Mpi!I9</f>
        <v>0</v>
      </c>
      <c r="AC7" s="63">
        <f>Crown!I9</f>
        <v>16.100000000000001</v>
      </c>
      <c r="AD7" s="63">
        <f>Securency!I9</f>
        <v>16.899999999999999</v>
      </c>
      <c r="AE7" s="63">
        <f>Fracsa!I9</f>
        <v>19.2</v>
      </c>
      <c r="AF7" s="63">
        <f>'AER S'!I9</f>
        <v>18.5</v>
      </c>
      <c r="AG7" s="63">
        <f>'AERnn C'!I9</f>
        <v>17.399999999999999</v>
      </c>
      <c r="AH7" s="63">
        <f>Jafra!I9</f>
        <v>18.8</v>
      </c>
      <c r="AI7" s="63">
        <f>DREnc!I9</f>
        <v>18.100000000000001</v>
      </c>
      <c r="AJ7" s="63">
        <f>Metokote!I9</f>
        <v>18.2</v>
      </c>
      <c r="AK7" s="63">
        <f>'KH Méx'!I9</f>
        <v>16.399999999999999</v>
      </c>
      <c r="AL7" s="63">
        <f>Hitachi!I9</f>
        <v>16.600000000000001</v>
      </c>
      <c r="AM7" s="202">
        <f>Ultramanufacturing!I9</f>
        <v>15.7</v>
      </c>
      <c r="AN7" s="63"/>
      <c r="AO7" s="63"/>
    </row>
    <row r="8" spans="2:41">
      <c r="B8" s="259">
        <f t="shared" si="3"/>
        <v>42031</v>
      </c>
      <c r="C8" s="60">
        <f>PIQ!F12</f>
        <v>21.0336</v>
      </c>
      <c r="D8" s="63">
        <v>20</v>
      </c>
      <c r="E8" s="63">
        <f>Valeo!I10</f>
        <v>13.2</v>
      </c>
      <c r="F8" s="63">
        <f>Eaton!I10</f>
        <v>17</v>
      </c>
      <c r="G8" s="63">
        <f>'Frenos Trw'!I10</f>
        <v>19.7</v>
      </c>
      <c r="H8" s="63">
        <f>Ronal!I10</f>
        <v>16</v>
      </c>
      <c r="I8" s="63">
        <f>Narmx!I10</f>
        <v>17.8</v>
      </c>
      <c r="J8" s="63">
        <f>Avery!I10</f>
        <v>18.899999999999999</v>
      </c>
      <c r="K8" s="63">
        <f>Beach!I10</f>
        <v>15</v>
      </c>
      <c r="L8" s="63">
        <f>Foam!I10</f>
        <v>17.3</v>
      </c>
      <c r="M8" s="63">
        <f>Ipc!I10</f>
        <v>19.600000000000001</v>
      </c>
      <c r="N8" s="63">
        <f>Vrk!I10</f>
        <v>19.899999999999999</v>
      </c>
      <c r="O8" s="63">
        <f>Tafime!I10</f>
        <v>19.899999999999999</v>
      </c>
      <c r="P8" s="63">
        <f>Copper!I10</f>
        <v>16.7</v>
      </c>
      <c r="Q8" s="63">
        <v>23</v>
      </c>
      <c r="R8" s="63">
        <f>Kluber!I10</f>
        <v>17.100000000000001</v>
      </c>
      <c r="S8" s="63">
        <f>Norgren!I10</f>
        <v>17</v>
      </c>
      <c r="T8" s="63">
        <v>20</v>
      </c>
      <c r="U8" s="63">
        <f>Samsung!I10</f>
        <v>18.5</v>
      </c>
      <c r="V8" s="63">
        <f>Comex!I10</f>
        <v>19.399999999999999</v>
      </c>
      <c r="W8" s="63">
        <f>Euro!I10</f>
        <v>21.5</v>
      </c>
      <c r="X8" s="63">
        <f>Messier!I10</f>
        <v>19</v>
      </c>
      <c r="Y8" s="63">
        <f>Bravo!I10</f>
        <v>20.2</v>
      </c>
      <c r="Z8" s="63">
        <f>Rohm!I10</f>
        <v>18.899999999999999</v>
      </c>
      <c r="AA8" s="63">
        <f>Elicamex!I10</f>
        <v>17.100000000000001</v>
      </c>
      <c r="AB8" s="63">
        <f>Mpi!I10</f>
        <v>0</v>
      </c>
      <c r="AC8" s="63">
        <f>Crown!I10</f>
        <v>16</v>
      </c>
      <c r="AD8" s="63">
        <f>Securency!I10</f>
        <v>19.3</v>
      </c>
      <c r="AE8" s="63">
        <f>Fracsa!I10</f>
        <v>19.399999999999999</v>
      </c>
      <c r="AF8" s="63">
        <f>'AER S'!I10</f>
        <v>18.399999999999999</v>
      </c>
      <c r="AG8" s="63">
        <f>'AERnn C'!I10</f>
        <v>17</v>
      </c>
      <c r="AH8" s="63">
        <f>Jafra!I10</f>
        <v>18.8</v>
      </c>
      <c r="AI8" s="63">
        <f>DREnc!I10</f>
        <v>18.8</v>
      </c>
      <c r="AJ8" s="63">
        <f>Metokote!I10</f>
        <v>17.899999999999999</v>
      </c>
      <c r="AK8" s="63">
        <f>'KH Méx'!I10</f>
        <v>16.3</v>
      </c>
      <c r="AL8" s="63">
        <f>Hitachi!I10</f>
        <v>16.5</v>
      </c>
      <c r="AM8" s="202">
        <f>Ultramanufacturing!I10</f>
        <v>15.6</v>
      </c>
      <c r="AN8" s="63"/>
      <c r="AO8" s="63"/>
    </row>
    <row r="9" spans="2:41">
      <c r="B9" s="259">
        <f t="shared" si="3"/>
        <v>42030</v>
      </c>
      <c r="C9" s="60">
        <f>PIQ!F13</f>
        <v>20.981642000000001</v>
      </c>
      <c r="D9" s="63">
        <v>20</v>
      </c>
      <c r="E9" s="63">
        <f>Valeo!I11</f>
        <v>12.7</v>
      </c>
      <c r="F9" s="63">
        <f>Eaton!I11</f>
        <v>15</v>
      </c>
      <c r="G9" s="63">
        <f>'Frenos Trw'!I11</f>
        <v>19.100000000000001</v>
      </c>
      <c r="H9" s="63">
        <f>Ronal!I11</f>
        <v>16.3</v>
      </c>
      <c r="I9" s="63">
        <f>Narmx!I11</f>
        <v>15.6</v>
      </c>
      <c r="J9" s="63">
        <f>Avery!I11</f>
        <v>18.7</v>
      </c>
      <c r="K9" s="63">
        <f>Beach!I11</f>
        <v>12.7</v>
      </c>
      <c r="L9" s="63">
        <f>Foam!I11</f>
        <v>17.2</v>
      </c>
      <c r="M9" s="63">
        <f>Ipc!I11</f>
        <v>18.8</v>
      </c>
      <c r="N9" s="63">
        <f>Vrk!I11</f>
        <v>19.2</v>
      </c>
      <c r="O9" s="63">
        <f>Tafime!I11</f>
        <v>19.399999999999999</v>
      </c>
      <c r="P9" s="63">
        <f>Copper!I11</f>
        <v>15.3</v>
      </c>
      <c r="Q9" s="63">
        <v>24</v>
      </c>
      <c r="R9" s="63">
        <f>Kluber!I11</f>
        <v>14.7</v>
      </c>
      <c r="S9" s="63">
        <f>Norgren!I11</f>
        <v>16.899999999999999</v>
      </c>
      <c r="T9" s="63">
        <v>20</v>
      </c>
      <c r="U9" s="63">
        <f>Samsung!I11</f>
        <v>18.8</v>
      </c>
      <c r="V9" s="63">
        <f>Comex!I11</f>
        <v>19.399999999999999</v>
      </c>
      <c r="W9" s="63">
        <f>Euro!I11</f>
        <v>20.399999999999999</v>
      </c>
      <c r="X9" s="63">
        <f>Messier!I11</f>
        <v>17.8</v>
      </c>
      <c r="Y9" s="63">
        <f>Bravo!I11</f>
        <v>19.7</v>
      </c>
      <c r="Z9" s="63">
        <f>Rohm!I11</f>
        <v>17.600000000000001</v>
      </c>
      <c r="AA9" s="63">
        <f>Elicamex!I11</f>
        <v>15.5</v>
      </c>
      <c r="AB9" s="63">
        <f>Mpi!I11</f>
        <v>0</v>
      </c>
      <c r="AC9" s="63">
        <f>Crown!I11</f>
        <v>15.9</v>
      </c>
      <c r="AD9" s="63">
        <f>Securency!I11</f>
        <v>19.7</v>
      </c>
      <c r="AE9" s="63">
        <f>Fracsa!I11</f>
        <v>18.899999999999999</v>
      </c>
      <c r="AF9" s="63">
        <f>'AER S'!I11</f>
        <v>17</v>
      </c>
      <c r="AG9" s="63">
        <f>'AERnn C'!I11</f>
        <v>16.2</v>
      </c>
      <c r="AH9" s="63">
        <f>Jafra!I11</f>
        <v>17.8</v>
      </c>
      <c r="AI9" s="63">
        <f>DREnc!I11</f>
        <v>14.5</v>
      </c>
      <c r="AJ9" s="63">
        <f>Metokote!I11</f>
        <v>17</v>
      </c>
      <c r="AK9" s="63">
        <f>'KH Méx'!I11</f>
        <v>14.1</v>
      </c>
      <c r="AL9" s="63">
        <f>Hitachi!I11</f>
        <v>15.7</v>
      </c>
      <c r="AM9" s="202">
        <f>Ultramanufacturing!I11</f>
        <v>14.5</v>
      </c>
      <c r="AN9" s="63"/>
      <c r="AO9" s="63"/>
    </row>
    <row r="10" spans="2:41">
      <c r="B10" s="259">
        <f t="shared" si="3"/>
        <v>42029</v>
      </c>
      <c r="C10" s="60">
        <f>PIQ!F14</f>
        <v>20.983618</v>
      </c>
      <c r="D10" s="63">
        <v>20</v>
      </c>
      <c r="E10" s="63">
        <f>Valeo!I12</f>
        <v>16.600000000000001</v>
      </c>
      <c r="F10" s="63">
        <f>Eaton!I12</f>
        <v>15.7</v>
      </c>
      <c r="G10" s="63">
        <f>'Frenos Trw'!I12</f>
        <v>19</v>
      </c>
      <c r="H10" s="63">
        <f>Ronal!I12</f>
        <v>16.5</v>
      </c>
      <c r="I10" s="63">
        <f>Narmx!I12</f>
        <v>17.5</v>
      </c>
      <c r="J10" s="63">
        <f>Avery!I12</f>
        <v>16.8</v>
      </c>
      <c r="K10" s="63">
        <f>Beach!I12</f>
        <v>15</v>
      </c>
      <c r="L10" s="63">
        <f>Foam!I12</f>
        <v>18.8</v>
      </c>
      <c r="M10" s="63">
        <f>Ipc!I12</f>
        <v>18</v>
      </c>
      <c r="N10" s="63">
        <f>Vrk!I12</f>
        <v>17.399999999999999</v>
      </c>
      <c r="O10" s="63">
        <f>Tafime!I12</f>
        <v>19.399999999999999</v>
      </c>
      <c r="P10" s="63">
        <f>Copper!I12</f>
        <v>15.7</v>
      </c>
      <c r="Q10" s="63">
        <v>25</v>
      </c>
      <c r="R10" s="63">
        <f>Kluber!I12</f>
        <v>17</v>
      </c>
      <c r="S10" s="63">
        <f>Norgren!I12</f>
        <v>16.5</v>
      </c>
      <c r="T10" s="63">
        <v>20</v>
      </c>
      <c r="U10" s="63">
        <f>Samsung!I12</f>
        <v>17.100000000000001</v>
      </c>
      <c r="V10" s="63">
        <f>Comex!I12</f>
        <v>19.399999999999999</v>
      </c>
      <c r="W10" s="63">
        <f>Euro!I12</f>
        <v>20.6</v>
      </c>
      <c r="X10" s="63">
        <f>Messier!I12</f>
        <v>18.2</v>
      </c>
      <c r="Y10" s="63">
        <f>Bravo!I12</f>
        <v>19.899999999999999</v>
      </c>
      <c r="Z10" s="63">
        <f>Rohm!I12</f>
        <v>18.600000000000001</v>
      </c>
      <c r="AA10" s="63">
        <f>Elicamex!I12</f>
        <v>16.5</v>
      </c>
      <c r="AB10" s="63">
        <f>Mpi!I12</f>
        <v>0</v>
      </c>
      <c r="AC10" s="63">
        <f>Crown!I12</f>
        <v>15.3</v>
      </c>
      <c r="AD10" s="63">
        <f>Securency!I12</f>
        <v>16.600000000000001</v>
      </c>
      <c r="AE10" s="63">
        <f>Fracsa!I12</f>
        <v>18.899999999999999</v>
      </c>
      <c r="AF10" s="63">
        <f>'AER S'!I12</f>
        <v>16.7</v>
      </c>
      <c r="AG10" s="63">
        <f>'AERnn C'!I12</f>
        <v>17.2</v>
      </c>
      <c r="AH10" s="63">
        <f>Jafra!I12</f>
        <v>17.5</v>
      </c>
      <c r="AI10" s="63">
        <f>DREnc!I12</f>
        <v>16</v>
      </c>
      <c r="AJ10" s="63">
        <f>Metokote!I12</f>
        <v>16.600000000000001</v>
      </c>
      <c r="AK10" s="63">
        <f>'KH Méx'!I12</f>
        <v>15.8</v>
      </c>
      <c r="AL10" s="63">
        <f>Hitachi!I12</f>
        <v>15.8</v>
      </c>
      <c r="AM10" s="202">
        <f>Ultramanufacturing!I12</f>
        <v>15.8</v>
      </c>
      <c r="AN10" s="63"/>
      <c r="AO10" s="63"/>
    </row>
    <row r="11" spans="2:41">
      <c r="B11" s="259">
        <f t="shared" si="3"/>
        <v>42028</v>
      </c>
      <c r="C11" s="60">
        <f>PIQ!F15</f>
        <v>20.846094000000001</v>
      </c>
      <c r="D11" s="63">
        <v>20</v>
      </c>
      <c r="E11" s="63">
        <f>Valeo!I13</f>
        <v>14.3</v>
      </c>
      <c r="F11" s="63">
        <f>Eaton!I13</f>
        <v>15.6</v>
      </c>
      <c r="G11" s="63">
        <f>'Frenos Trw'!I13</f>
        <v>18.5</v>
      </c>
      <c r="H11" s="63">
        <f>Ronal!I13</f>
        <v>16.2</v>
      </c>
      <c r="I11" s="63">
        <f>Narmx!I13</f>
        <v>15.1</v>
      </c>
      <c r="J11" s="63">
        <f>Avery!I13</f>
        <v>15.9</v>
      </c>
      <c r="K11" s="63">
        <f>Beach!I13</f>
        <v>14.5</v>
      </c>
      <c r="L11" s="63">
        <f>Foam!I13</f>
        <v>18</v>
      </c>
      <c r="M11" s="63">
        <f>Ipc!I13</f>
        <v>17.899999999999999</v>
      </c>
      <c r="N11" s="63">
        <f>Vrk!I13</f>
        <v>19.399999999999999</v>
      </c>
      <c r="O11" s="63">
        <f>Tafime!I13</f>
        <v>19.5</v>
      </c>
      <c r="P11" s="63">
        <f>Copper!I13</f>
        <v>14.8</v>
      </c>
      <c r="Q11" s="63">
        <v>26</v>
      </c>
      <c r="R11" s="63">
        <f>Kluber!I13</f>
        <v>16.2</v>
      </c>
      <c r="S11" s="63">
        <f>Norgren!I13</f>
        <v>16.2</v>
      </c>
      <c r="T11" s="63">
        <v>20</v>
      </c>
      <c r="U11" s="63">
        <f>Samsung!I13</f>
        <v>15.9</v>
      </c>
      <c r="V11" s="63">
        <f>Comex!I13</f>
        <v>19.399999999999999</v>
      </c>
      <c r="W11" s="63">
        <f>Euro!I13</f>
        <v>20.3</v>
      </c>
      <c r="X11" s="63">
        <f>Messier!I13</f>
        <v>18.2</v>
      </c>
      <c r="Y11" s="63">
        <f>Bravo!I13</f>
        <v>19.899999999999999</v>
      </c>
      <c r="Z11" s="63">
        <f>Rohm!I13</f>
        <v>18.5</v>
      </c>
      <c r="AA11" s="63">
        <f>Elicamex!I13</f>
        <v>15.8</v>
      </c>
      <c r="AB11" s="63">
        <f>Mpi!I13</f>
        <v>0</v>
      </c>
      <c r="AC11" s="63">
        <f>Crown!I13</f>
        <v>12.3</v>
      </c>
      <c r="AD11" s="63">
        <f>Securency!I13</f>
        <v>18.899999999999999</v>
      </c>
      <c r="AE11" s="63">
        <f>Fracsa!I13</f>
        <v>18.899999999999999</v>
      </c>
      <c r="AF11" s="63">
        <f>'AER S'!I13</f>
        <v>15.6</v>
      </c>
      <c r="AG11" s="63">
        <f>'AERnn C'!I13</f>
        <v>15.5</v>
      </c>
      <c r="AH11" s="63">
        <f>Jafra!I13</f>
        <v>15.9</v>
      </c>
      <c r="AI11" s="63">
        <f>DREnc!I13</f>
        <v>16.100000000000001</v>
      </c>
      <c r="AJ11" s="63">
        <f>Metokote!I13</f>
        <v>15.6</v>
      </c>
      <c r="AK11" s="63">
        <f>'KH Méx'!I13</f>
        <v>15.6</v>
      </c>
      <c r="AL11" s="63">
        <f>Hitachi!I13</f>
        <v>14.8</v>
      </c>
      <c r="AM11" s="202">
        <f>Ultramanufacturing!I13</f>
        <v>14.8</v>
      </c>
      <c r="AN11" s="63"/>
      <c r="AO11" s="63"/>
    </row>
    <row r="12" spans="2:41">
      <c r="B12" s="259">
        <f t="shared" si="3"/>
        <v>42027</v>
      </c>
      <c r="C12" s="60">
        <f>PIQ!F16</f>
        <v>21.018774000000001</v>
      </c>
      <c r="D12" s="63">
        <v>20</v>
      </c>
      <c r="E12" s="63">
        <f>Valeo!I14</f>
        <v>13.8</v>
      </c>
      <c r="F12" s="63">
        <f>Eaton!I14</f>
        <v>16.399999999999999</v>
      </c>
      <c r="G12" s="63">
        <f>'Frenos Trw'!I14</f>
        <v>19.600000000000001</v>
      </c>
      <c r="H12" s="63">
        <f>Ronal!I14</f>
        <v>16.100000000000001</v>
      </c>
      <c r="I12" s="63">
        <f>Narmx!I14</f>
        <v>16.5</v>
      </c>
      <c r="J12" s="63">
        <f>Avery!I14</f>
        <v>18.399999999999999</v>
      </c>
      <c r="K12" s="63">
        <f>Beach!I14</f>
        <v>15.5</v>
      </c>
      <c r="L12" s="63">
        <f>Foam!I14</f>
        <v>18.600000000000001</v>
      </c>
      <c r="M12" s="63">
        <f>Ipc!I14</f>
        <v>18.3</v>
      </c>
      <c r="N12" s="63">
        <f>Vrk!I14</f>
        <v>19.899999999999999</v>
      </c>
      <c r="O12" s="63">
        <f>Tafime!I14</f>
        <v>19.600000000000001</v>
      </c>
      <c r="P12" s="63">
        <f>Copper!I14</f>
        <v>16.899999999999999</v>
      </c>
      <c r="Q12" s="63">
        <v>27</v>
      </c>
      <c r="R12" s="63">
        <f>Kluber!I14</f>
        <v>16.2</v>
      </c>
      <c r="S12" s="63">
        <f>Norgren!I14</f>
        <v>17.2</v>
      </c>
      <c r="T12" s="63">
        <v>20</v>
      </c>
      <c r="U12" s="63">
        <f>Samsung!I14</f>
        <v>17.600000000000001</v>
      </c>
      <c r="V12" s="63">
        <f>Comex!I14</f>
        <v>19.600000000000001</v>
      </c>
      <c r="W12" s="63">
        <f>Euro!I14</f>
        <v>21.2</v>
      </c>
      <c r="X12" s="63">
        <f>Messier!I14</f>
        <v>19</v>
      </c>
      <c r="Y12" s="63">
        <f>Bravo!I14</f>
        <v>20.2</v>
      </c>
      <c r="Z12" s="63">
        <f>Rohm!I14</f>
        <v>18.899999999999999</v>
      </c>
      <c r="AA12" s="63">
        <f>Elicamex!I14</f>
        <v>17.600000000000001</v>
      </c>
      <c r="AB12" s="63">
        <f>Mpi!I14</f>
        <v>0</v>
      </c>
      <c r="AC12" s="63">
        <f>Crown!I14</f>
        <v>16.7</v>
      </c>
      <c r="AD12" s="63">
        <f>Securency!I14</f>
        <v>20</v>
      </c>
      <c r="AE12" s="63">
        <f>Fracsa!I14</f>
        <v>19.100000000000001</v>
      </c>
      <c r="AF12" s="63">
        <f>'AER S'!I14</f>
        <v>17.600000000000001</v>
      </c>
      <c r="AG12" s="63">
        <f>'AERnn C'!I14</f>
        <v>17.600000000000001</v>
      </c>
      <c r="AH12" s="63">
        <f>Jafra!I14</f>
        <v>18.399999999999999</v>
      </c>
      <c r="AI12" s="63">
        <f>DREnc!I14</f>
        <v>16</v>
      </c>
      <c r="AJ12" s="63">
        <f>Metokote!I14</f>
        <v>18.2</v>
      </c>
      <c r="AK12" s="63">
        <f>'KH Méx'!I14</f>
        <v>16.3</v>
      </c>
      <c r="AL12" s="63">
        <f>Hitachi!I14</f>
        <v>16.100000000000001</v>
      </c>
      <c r="AM12" s="202">
        <f>Ultramanufacturing!I14</f>
        <v>16.5</v>
      </c>
      <c r="AN12" s="63"/>
      <c r="AO12" s="63"/>
    </row>
    <row r="13" spans="2:41">
      <c r="B13" s="259">
        <f t="shared" si="3"/>
        <v>42026</v>
      </c>
      <c r="C13" s="60">
        <f>PIQ!F17</f>
        <v>21.030933000000001</v>
      </c>
      <c r="D13" s="63">
        <v>20</v>
      </c>
      <c r="E13" s="63">
        <f>Valeo!I15</f>
        <v>14.4</v>
      </c>
      <c r="F13" s="63">
        <f>Eaton!I15</f>
        <v>17.2</v>
      </c>
      <c r="G13" s="63">
        <f>'Frenos Trw'!I15</f>
        <v>19.8</v>
      </c>
      <c r="H13" s="63">
        <f>Ronal!I15</f>
        <v>16.100000000000001</v>
      </c>
      <c r="I13" s="63">
        <f>Narmx!I15</f>
        <v>17.2</v>
      </c>
      <c r="J13" s="63">
        <f>Avery!I15</f>
        <v>19</v>
      </c>
      <c r="K13" s="63">
        <f>Beach!I15</f>
        <v>15.6</v>
      </c>
      <c r="L13" s="63">
        <f>Foam!I15</f>
        <v>15.5</v>
      </c>
      <c r="M13" s="63">
        <f>Ipc!I15</f>
        <v>20.100000000000001</v>
      </c>
      <c r="N13" s="63">
        <f>Vrk!I15</f>
        <v>20</v>
      </c>
      <c r="O13" s="63">
        <f>Tafime!I15</f>
        <v>20.100000000000001</v>
      </c>
      <c r="P13" s="63">
        <f>Copper!I15</f>
        <v>17.8</v>
      </c>
      <c r="Q13" s="63">
        <v>28</v>
      </c>
      <c r="R13" s="63">
        <f>Kluber!I15</f>
        <v>16.8</v>
      </c>
      <c r="S13" s="63">
        <f>Norgren!I15</f>
        <v>17.7</v>
      </c>
      <c r="T13" s="63">
        <v>20</v>
      </c>
      <c r="U13" s="63">
        <f>Samsung!I15</f>
        <v>18.100000000000001</v>
      </c>
      <c r="V13" s="63">
        <f>Comex!I15</f>
        <v>19.600000000000001</v>
      </c>
      <c r="W13" s="63">
        <f>Euro!I15</f>
        <v>20.9</v>
      </c>
      <c r="X13" s="63">
        <f>Messier!I15</f>
        <v>19.100000000000001</v>
      </c>
      <c r="Y13" s="63">
        <f>Bravo!I15</f>
        <v>20.3</v>
      </c>
      <c r="Z13" s="63">
        <f>Rohm!I15</f>
        <v>19.7</v>
      </c>
      <c r="AA13" s="63">
        <f>Elicamex!I15</f>
        <v>17.7</v>
      </c>
      <c r="AB13" s="63">
        <f>Mpi!I15</f>
        <v>0</v>
      </c>
      <c r="AC13" s="63">
        <f>Crown!I15</f>
        <v>17</v>
      </c>
      <c r="AD13" s="63">
        <f>Securency!I15</f>
        <v>20.7</v>
      </c>
      <c r="AE13" s="63">
        <f>Fracsa!I15</f>
        <v>19.2</v>
      </c>
      <c r="AF13" s="63">
        <f>'AER S'!I15</f>
        <v>18.100000000000001</v>
      </c>
      <c r="AG13" s="63">
        <f>'AERnn C'!I15</f>
        <v>17.8</v>
      </c>
      <c r="AH13" s="63">
        <f>Jafra!I15</f>
        <v>19.100000000000001</v>
      </c>
      <c r="AI13" s="63">
        <f>DREnc!I15</f>
        <v>19</v>
      </c>
      <c r="AJ13" s="63">
        <f>Metokote!I15</f>
        <v>18.5</v>
      </c>
      <c r="AK13" s="63">
        <f>'KH Méx'!I15</f>
        <v>17.399999999999999</v>
      </c>
      <c r="AL13" s="63">
        <f>Hitachi!I15</f>
        <v>16.7</v>
      </c>
      <c r="AM13" s="202">
        <f>Ultramanufacturing!I15</f>
        <v>17.600000000000001</v>
      </c>
      <c r="AN13" s="63"/>
      <c r="AO13" s="63"/>
    </row>
    <row r="14" spans="2:41">
      <c r="B14" s="257">
        <f t="shared" si="3"/>
        <v>42025</v>
      </c>
      <c r="C14" s="60">
        <f>PIQ!F18</f>
        <v>21.035309000000002</v>
      </c>
      <c r="D14" s="63">
        <v>20</v>
      </c>
      <c r="E14" s="63">
        <f>Valeo!I16</f>
        <v>14.3</v>
      </c>
      <c r="F14" s="63">
        <f>Eaton!I16</f>
        <v>17.399999999999999</v>
      </c>
      <c r="G14" s="63">
        <f>'Frenos Trw'!I16</f>
        <v>19.899999999999999</v>
      </c>
      <c r="H14" s="63">
        <f>Ronal!I16</f>
        <v>16.100000000000001</v>
      </c>
      <c r="I14" s="63">
        <f>Narmx!I16</f>
        <v>17.600000000000001</v>
      </c>
      <c r="J14" s="63">
        <f>Avery!I16</f>
        <v>19.2</v>
      </c>
      <c r="K14" s="63">
        <f>Beach!I16</f>
        <v>16.8</v>
      </c>
      <c r="L14" s="63">
        <f>Foam!I16</f>
        <v>17.100000000000001</v>
      </c>
      <c r="M14" s="63">
        <f>Ipc!I16</f>
        <v>20.7</v>
      </c>
      <c r="N14" s="63">
        <f>Vrk!I16</f>
        <v>20.100000000000001</v>
      </c>
      <c r="O14" s="63">
        <f>Tafime!I16</f>
        <v>20.2</v>
      </c>
      <c r="P14" s="63">
        <f>Copper!I16</f>
        <v>17.5</v>
      </c>
      <c r="Q14" s="63">
        <v>29</v>
      </c>
      <c r="R14" s="63">
        <f>Kluber!I16</f>
        <v>17.5</v>
      </c>
      <c r="S14" s="63">
        <f>Norgren!I16</f>
        <v>17.600000000000001</v>
      </c>
      <c r="T14" s="63">
        <v>20</v>
      </c>
      <c r="U14" s="63">
        <f>Samsung!I16</f>
        <v>18.2</v>
      </c>
      <c r="V14" s="63">
        <f>Comex!I16</f>
        <v>19.5</v>
      </c>
      <c r="W14" s="63">
        <f>Euro!I16</f>
        <v>21</v>
      </c>
      <c r="X14" s="63">
        <f>Messier!I16</f>
        <v>19.399999999999999</v>
      </c>
      <c r="Y14" s="63">
        <f>Bravo!I16</f>
        <v>20.5</v>
      </c>
      <c r="Z14" s="63">
        <f>Rohm!I16</f>
        <v>19.8</v>
      </c>
      <c r="AA14" s="63">
        <f>Elicamex!I16</f>
        <v>18.2</v>
      </c>
      <c r="AB14" s="63">
        <f>Mpi!I16</f>
        <v>0</v>
      </c>
      <c r="AC14" s="63">
        <f>Crown!I16</f>
        <v>16.8</v>
      </c>
      <c r="AD14" s="63">
        <f>Securency!I16</f>
        <v>20.3</v>
      </c>
      <c r="AE14" s="63">
        <f>Fracsa!I16</f>
        <v>19.5</v>
      </c>
      <c r="AF14" s="63">
        <f>'AER S'!I16</f>
        <v>18.600000000000001</v>
      </c>
      <c r="AG14" s="63">
        <f>'AERnn C'!I16</f>
        <v>18</v>
      </c>
      <c r="AH14" s="63">
        <f>Jafra!I16</f>
        <v>19.399999999999999</v>
      </c>
      <c r="AI14" s="63">
        <f>DREnc!I16</f>
        <v>19</v>
      </c>
      <c r="AJ14" s="63">
        <f>Metokote!I16</f>
        <v>18.7</v>
      </c>
      <c r="AK14" s="63">
        <f>'KH Méx'!I16</f>
        <v>18</v>
      </c>
      <c r="AL14" s="63">
        <f>Hitachi!I16</f>
        <v>16.8</v>
      </c>
      <c r="AM14" s="202">
        <f>Ultramanufacturing!I16</f>
        <v>17.5</v>
      </c>
      <c r="AN14" s="63"/>
      <c r="AO14" s="63"/>
    </row>
    <row r="15" spans="2:41">
      <c r="B15" s="257">
        <f t="shared" si="3"/>
        <v>42024</v>
      </c>
      <c r="C15" s="60">
        <f>PIQ!F19</f>
        <v>20.998978000000001</v>
      </c>
      <c r="D15" s="63">
        <v>20</v>
      </c>
      <c r="E15" s="63">
        <f>Valeo!I17</f>
        <v>14</v>
      </c>
      <c r="F15" s="63">
        <f>Eaton!I17</f>
        <v>17.5</v>
      </c>
      <c r="G15" s="63">
        <f>'Frenos Trw'!I17</f>
        <v>20</v>
      </c>
      <c r="H15" s="63">
        <f>Ronal!I17</f>
        <v>16.3</v>
      </c>
      <c r="I15" s="63">
        <f>Narmx!I17</f>
        <v>17.2</v>
      </c>
      <c r="J15" s="63">
        <f>Avery!I17</f>
        <v>19.600000000000001</v>
      </c>
      <c r="K15" s="63">
        <f>Beach!I17</f>
        <v>16</v>
      </c>
      <c r="L15" s="63">
        <f>Foam!I17</f>
        <v>17.3</v>
      </c>
      <c r="M15" s="63">
        <f>Ipc!I17</f>
        <v>20.399999999999999</v>
      </c>
      <c r="N15" s="63">
        <f>Vrk!I17</f>
        <v>20.3</v>
      </c>
      <c r="O15" s="63">
        <f>Tafime!I17</f>
        <v>20.3</v>
      </c>
      <c r="P15" s="63">
        <f>Copper!I17</f>
        <v>17.899999999999999</v>
      </c>
      <c r="Q15" s="63">
        <v>30</v>
      </c>
      <c r="R15" s="63">
        <f>Kluber!I17</f>
        <v>17.399999999999999</v>
      </c>
      <c r="S15" s="63">
        <f>Norgren!I17</f>
        <v>17.3</v>
      </c>
      <c r="T15" s="63">
        <v>20</v>
      </c>
      <c r="U15" s="63">
        <f>Samsung!I17</f>
        <v>18.3</v>
      </c>
      <c r="V15" s="63">
        <f>Comex!I17</f>
        <v>19.899999999999999</v>
      </c>
      <c r="W15" s="63">
        <f>Euro!I17</f>
        <v>21.3</v>
      </c>
      <c r="X15" s="63">
        <f>Messier!I17</f>
        <v>19.600000000000001</v>
      </c>
      <c r="Y15" s="63">
        <f>Bravo!I17</f>
        <v>20.399999999999999</v>
      </c>
      <c r="Z15" s="63">
        <f>Rohm!I17</f>
        <v>19.600000000000001</v>
      </c>
      <c r="AA15" s="63">
        <f>Elicamex!I17</f>
        <v>18.8</v>
      </c>
      <c r="AB15" s="63">
        <f>Mpi!I17</f>
        <v>0</v>
      </c>
      <c r="AC15" s="63">
        <f>Crown!I17</f>
        <v>16.600000000000001</v>
      </c>
      <c r="AD15" s="63">
        <f>Securency!I17</f>
        <v>21.3</v>
      </c>
      <c r="AE15" s="63">
        <f>Fracsa!I17</f>
        <v>19.3</v>
      </c>
      <c r="AF15" s="63">
        <f>'AER S'!I17</f>
        <v>18.7</v>
      </c>
      <c r="AG15" s="63">
        <f>'AERnn C'!I17</f>
        <v>18.399999999999999</v>
      </c>
      <c r="AH15" s="63">
        <f>Jafra!I17</f>
        <v>19.2</v>
      </c>
      <c r="AI15" s="63">
        <f>DREnc!I17</f>
        <v>18.899999999999999</v>
      </c>
      <c r="AJ15" s="63">
        <f>Metokote!I17</f>
        <v>18.5</v>
      </c>
      <c r="AK15" s="63">
        <f>'KH Méx'!I17</f>
        <v>17.3</v>
      </c>
      <c r="AL15" s="63">
        <f>Hitachi!I17</f>
        <v>16.7</v>
      </c>
      <c r="AM15" s="202">
        <f>Ultramanufacturing!I17</f>
        <v>17</v>
      </c>
      <c r="AN15" s="63"/>
      <c r="AO15" s="63"/>
    </row>
    <row r="16" spans="2:41">
      <c r="B16" s="257">
        <f t="shared" si="3"/>
        <v>42023</v>
      </c>
      <c r="C16" s="60">
        <f>PIQ!F20</f>
        <v>21.000164000000002</v>
      </c>
      <c r="D16" s="63">
        <v>20</v>
      </c>
      <c r="E16" s="63">
        <f>Valeo!I18</f>
        <v>14</v>
      </c>
      <c r="F16" s="63">
        <f>Eaton!I18</f>
        <v>16.8</v>
      </c>
      <c r="G16" s="63">
        <f>'Frenos Trw'!I18</f>
        <v>19.7</v>
      </c>
      <c r="H16" s="63">
        <f>Ronal!I18</f>
        <v>16.3</v>
      </c>
      <c r="I16" s="63">
        <f>Narmx!I18</f>
        <v>17.3</v>
      </c>
      <c r="J16" s="63">
        <f>Avery!I18</f>
        <v>19</v>
      </c>
      <c r="K16" s="63">
        <f>Beach!I18</f>
        <v>15.3</v>
      </c>
      <c r="L16" s="63">
        <f>Foam!I18</f>
        <v>17.7</v>
      </c>
      <c r="M16" s="63">
        <f>Ipc!I18</f>
        <v>20.5</v>
      </c>
      <c r="N16" s="63">
        <f>Vrk!I18</f>
        <v>20.100000000000001</v>
      </c>
      <c r="O16" s="63">
        <f>Tafime!I18</f>
        <v>20</v>
      </c>
      <c r="P16" s="63">
        <f>Copper!I18</f>
        <v>17.3</v>
      </c>
      <c r="Q16" s="63">
        <v>31</v>
      </c>
      <c r="R16" s="63">
        <f>Kluber!I18</f>
        <v>16.7</v>
      </c>
      <c r="S16" s="63">
        <f>Norgren!I18</f>
        <v>17.2</v>
      </c>
      <c r="T16" s="63">
        <v>20</v>
      </c>
      <c r="U16" s="63">
        <f>Samsung!I18</f>
        <v>18.7</v>
      </c>
      <c r="V16" s="63">
        <f>Comex!I18</f>
        <v>18.7</v>
      </c>
      <c r="W16" s="63">
        <f>Euro!I18</f>
        <v>21</v>
      </c>
      <c r="X16" s="63">
        <f>Messier!I18</f>
        <v>18.899999999999999</v>
      </c>
      <c r="Y16" s="63">
        <f>Bravo!I18</f>
        <v>20.2</v>
      </c>
      <c r="Z16" s="63">
        <f>Rohm!I18</f>
        <v>19.100000000000001</v>
      </c>
      <c r="AA16" s="63">
        <f>Elicamex!I18</f>
        <v>17.8</v>
      </c>
      <c r="AB16" s="63">
        <f>Mpi!I18</f>
        <v>0</v>
      </c>
      <c r="AC16" s="63">
        <f>Crown!I18</f>
        <v>16.3</v>
      </c>
      <c r="AD16" s="63">
        <f>Securency!I18</f>
        <v>19.7</v>
      </c>
      <c r="AE16" s="63">
        <f>Fracsa!I18</f>
        <v>19.100000000000001</v>
      </c>
      <c r="AF16" s="63">
        <f>'AER S'!I18</f>
        <v>17.899999999999999</v>
      </c>
      <c r="AG16" s="63">
        <f>'AERnn C'!I18</f>
        <v>17.2</v>
      </c>
      <c r="AH16" s="63">
        <f>Jafra!I18</f>
        <v>18.8</v>
      </c>
      <c r="AI16" s="63">
        <f>DREnc!I18</f>
        <v>18.2</v>
      </c>
      <c r="AJ16" s="63">
        <f>Metokote!I18</f>
        <v>17.899999999999999</v>
      </c>
      <c r="AK16" s="63">
        <f>'KH Méx'!I18</f>
        <v>16.899999999999999</v>
      </c>
      <c r="AL16" s="63">
        <f>Hitachi!I18</f>
        <v>16.2</v>
      </c>
      <c r="AM16" s="202">
        <f>Ultramanufacturing!I18</f>
        <v>16</v>
      </c>
      <c r="AN16" s="63"/>
      <c r="AO16" s="63"/>
    </row>
    <row r="17" spans="2:41">
      <c r="B17" s="257">
        <f t="shared" si="3"/>
        <v>42022</v>
      </c>
      <c r="C17" s="60">
        <f>PIQ!F21</f>
        <v>20.785136999999999</v>
      </c>
      <c r="D17" s="63">
        <v>20</v>
      </c>
      <c r="E17" s="63">
        <f>Valeo!I19</f>
        <v>15.6</v>
      </c>
      <c r="F17" s="63">
        <f>Eaton!I19</f>
        <v>15</v>
      </c>
      <c r="G17" s="63">
        <f>'Frenos Trw'!I19</f>
        <v>18.899999999999999</v>
      </c>
      <c r="H17" s="63">
        <f>Ronal!I19</f>
        <v>16.5</v>
      </c>
      <c r="I17" s="63">
        <f>Narmx!I19</f>
        <v>16.100000000000001</v>
      </c>
      <c r="J17" s="63">
        <f>Avery!I19</f>
        <v>16.100000000000001</v>
      </c>
      <c r="K17" s="63">
        <f>Beach!I19</f>
        <v>12.6</v>
      </c>
      <c r="L17" s="63">
        <f>Foam!I19</f>
        <v>18.899999999999999</v>
      </c>
      <c r="M17" s="63">
        <f>Ipc!I19</f>
        <v>17.399999999999999</v>
      </c>
      <c r="N17" s="63">
        <f>Vrk!I19</f>
        <v>15.5</v>
      </c>
      <c r="O17" s="63">
        <f>Tafime!I19</f>
        <v>19.2</v>
      </c>
      <c r="P17" s="63">
        <f>Copper!I19</f>
        <v>14.4</v>
      </c>
      <c r="Q17" s="63">
        <v>32</v>
      </c>
      <c r="R17" s="63">
        <f>Kluber!I19</f>
        <v>14.9</v>
      </c>
      <c r="S17" s="63">
        <f>Norgren!I19</f>
        <v>15</v>
      </c>
      <c r="T17" s="63">
        <v>20</v>
      </c>
      <c r="U17" s="63">
        <f>Samsung!I19</f>
        <v>15.6</v>
      </c>
      <c r="V17" s="63">
        <f>Comex!I19</f>
        <v>19</v>
      </c>
      <c r="W17" s="63">
        <f>Euro!I19</f>
        <v>20.6</v>
      </c>
      <c r="X17" s="63">
        <f>Messier!I19</f>
        <v>17</v>
      </c>
      <c r="Y17" s="63">
        <f>Bravo!I19</f>
        <v>19.600000000000001</v>
      </c>
      <c r="Z17" s="63">
        <f>Rohm!I19</f>
        <v>17.3</v>
      </c>
      <c r="AA17" s="63">
        <f>Elicamex!I19</f>
        <v>15.2</v>
      </c>
      <c r="AB17" s="63">
        <f>Mpi!I19</f>
        <v>0</v>
      </c>
      <c r="AC17" s="63">
        <f>Crown!I19</f>
        <v>13.4</v>
      </c>
      <c r="AD17" s="63">
        <f>Securency!I19</f>
        <v>18.100000000000001</v>
      </c>
      <c r="AE17" s="63">
        <f>Fracsa!I19</f>
        <v>18.5</v>
      </c>
      <c r="AF17" s="63">
        <f>'AER S'!I19</f>
        <v>15.6</v>
      </c>
      <c r="AG17" s="63">
        <f>'AERnn C'!I19</f>
        <v>16.2</v>
      </c>
      <c r="AH17" s="63">
        <f>Jafra!I19</f>
        <v>17.5</v>
      </c>
      <c r="AI17" s="63">
        <f>DREnc!I19</f>
        <v>15.2</v>
      </c>
      <c r="AJ17" s="63">
        <f>Metokote!I19</f>
        <v>16.8</v>
      </c>
      <c r="AK17" s="63">
        <f>'KH Méx'!I19</f>
        <v>13.7</v>
      </c>
      <c r="AL17" s="63">
        <f>Hitachi!I19</f>
        <v>14.4</v>
      </c>
      <c r="AM17" s="202">
        <f>Ultramanufacturing!I19</f>
        <v>13.2</v>
      </c>
      <c r="AN17" s="63"/>
      <c r="AO17" s="63"/>
    </row>
    <row r="18" spans="2:41">
      <c r="B18" s="257">
        <f t="shared" si="3"/>
        <v>42021</v>
      </c>
      <c r="C18" s="60">
        <f>PIQ!F22</f>
        <v>20.910900000000002</v>
      </c>
      <c r="D18" s="63">
        <v>20</v>
      </c>
      <c r="E18" s="63">
        <f>Valeo!I20</f>
        <v>15.9</v>
      </c>
      <c r="F18" s="63">
        <f>Eaton!I20</f>
        <v>18.3</v>
      </c>
      <c r="G18" s="63">
        <f>'Frenos Trw'!I20</f>
        <v>19.399999999999999</v>
      </c>
      <c r="H18" s="63">
        <f>Ronal!I20</f>
        <v>16.600000000000001</v>
      </c>
      <c r="I18" s="63">
        <f>Narmx!I20</f>
        <v>17.600000000000001</v>
      </c>
      <c r="J18" s="63">
        <f>Avery!I20</f>
        <v>18.5</v>
      </c>
      <c r="K18" s="63">
        <f>Beach!I20</f>
        <v>17.5</v>
      </c>
      <c r="L18" s="63">
        <f>Foam!I20</f>
        <v>20.3</v>
      </c>
      <c r="M18" s="63">
        <f>Ipc!I20</f>
        <v>19.5</v>
      </c>
      <c r="N18" s="63">
        <f>Vrk!I20</f>
        <v>17.5</v>
      </c>
      <c r="O18" s="63">
        <f>Tafime!I20</f>
        <v>20.3</v>
      </c>
      <c r="P18" s="63">
        <f>Copper!I20</f>
        <v>18</v>
      </c>
      <c r="Q18" s="63">
        <v>33</v>
      </c>
      <c r="R18" s="63">
        <f>Kluber!I20</f>
        <v>18.600000000000001</v>
      </c>
      <c r="S18" s="63">
        <f>Norgren!I20</f>
        <v>17.2</v>
      </c>
      <c r="T18" s="63">
        <v>20</v>
      </c>
      <c r="U18" s="63">
        <f>Samsung!I20</f>
        <v>17.100000000000001</v>
      </c>
      <c r="V18" s="63">
        <f>Comex!I20</f>
        <v>18.899999999999999</v>
      </c>
      <c r="W18" s="63">
        <f>Euro!I20</f>
        <v>20.6</v>
      </c>
      <c r="X18" s="63">
        <f>Messier!I20</f>
        <v>19.3</v>
      </c>
      <c r="Y18" s="63">
        <f>Bravo!I20</f>
        <v>20.5</v>
      </c>
      <c r="Z18" s="63">
        <f>Rohm!I20</f>
        <v>19.399999999999999</v>
      </c>
      <c r="AA18" s="63">
        <f>Elicamex!I20</f>
        <v>18.100000000000001</v>
      </c>
      <c r="AB18" s="63">
        <f>Mpi!I20</f>
        <v>0</v>
      </c>
      <c r="AC18" s="63">
        <f>Crown!I20</f>
        <v>15.7</v>
      </c>
      <c r="AD18" s="63">
        <f>Securency!I20</f>
        <v>20.100000000000001</v>
      </c>
      <c r="AE18" s="63">
        <f>Fracsa!I20</f>
        <v>19.100000000000001</v>
      </c>
      <c r="AF18" s="63">
        <f>'AER S'!I20</f>
        <v>17.3</v>
      </c>
      <c r="AG18" s="63">
        <f>'AERnn C'!I20</f>
        <v>18.2</v>
      </c>
      <c r="AH18" s="63">
        <f>Jafra!I20</f>
        <v>17.899999999999999</v>
      </c>
      <c r="AI18" s="63">
        <f>DREnc!I20</f>
        <v>19.7</v>
      </c>
      <c r="AJ18" s="63">
        <f>Metokote!I20</f>
        <v>17.2</v>
      </c>
      <c r="AK18" s="63">
        <f>'KH Méx'!I20</f>
        <v>18.3</v>
      </c>
      <c r="AL18" s="63">
        <f>Hitachi!I20</f>
        <v>16.899999999999999</v>
      </c>
      <c r="AM18" s="202">
        <f>Ultramanufacturing!I20</f>
        <v>17.3</v>
      </c>
      <c r="AN18" s="63"/>
      <c r="AO18" s="63"/>
    </row>
    <row r="19" spans="2:41">
      <c r="B19" s="257">
        <f t="shared" si="3"/>
        <v>42020</v>
      </c>
      <c r="C19" s="60">
        <f>PIQ!F23</f>
        <v>21.006308000000001</v>
      </c>
      <c r="D19" s="63">
        <v>20</v>
      </c>
      <c r="E19" s="63">
        <f>Valeo!I21</f>
        <v>13.6</v>
      </c>
      <c r="F19" s="63">
        <f>Eaton!I21</f>
        <v>17.100000000000001</v>
      </c>
      <c r="G19" s="63">
        <f>'Frenos Trw'!I21</f>
        <v>19.8</v>
      </c>
      <c r="H19" s="63">
        <f>Ronal!I21</f>
        <v>16.399999999999999</v>
      </c>
      <c r="I19" s="63">
        <f>Narmx!I21</f>
        <v>17.399999999999999</v>
      </c>
      <c r="J19" s="63">
        <f>Avery!I21</f>
        <v>18.399999999999999</v>
      </c>
      <c r="K19" s="63">
        <f>Beach!I21</f>
        <v>15.3</v>
      </c>
      <c r="L19" s="63">
        <f>Foam!I21</f>
        <v>19.8</v>
      </c>
      <c r="M19" s="63">
        <f>Ipc!I21</f>
        <v>17.7</v>
      </c>
      <c r="N19" s="63">
        <f>Vrk!I21</f>
        <v>20.100000000000001</v>
      </c>
      <c r="O19" s="63">
        <f>Tafime!I21</f>
        <v>20.2</v>
      </c>
      <c r="P19" s="63">
        <f>Copper!I21</f>
        <v>16.899999999999999</v>
      </c>
      <c r="Q19" s="63">
        <v>34</v>
      </c>
      <c r="R19" s="63">
        <f>Kluber!I21</f>
        <v>17</v>
      </c>
      <c r="S19" s="63">
        <f>Norgren!I21</f>
        <v>17.100000000000001</v>
      </c>
      <c r="T19" s="63">
        <v>20</v>
      </c>
      <c r="U19" s="63">
        <f>Samsung!I21</f>
        <v>17.8</v>
      </c>
      <c r="V19" s="63">
        <f>Comex!I21</f>
        <v>19.3</v>
      </c>
      <c r="W19" s="63">
        <f>Euro!I21</f>
        <v>21.1</v>
      </c>
      <c r="X19" s="63">
        <f>Messier!I21</f>
        <v>18.8</v>
      </c>
      <c r="Y19" s="63">
        <f>Bravo!I21</f>
        <v>20.3</v>
      </c>
      <c r="Z19" s="63">
        <f>Rohm!I21</f>
        <v>19.2</v>
      </c>
      <c r="AA19" s="63">
        <f>Elicamex!I21</f>
        <v>16.7</v>
      </c>
      <c r="AB19" s="63">
        <f>Mpi!I21</f>
        <v>0</v>
      </c>
      <c r="AC19" s="63">
        <f>Crown!I21</f>
        <v>15.8</v>
      </c>
      <c r="AD19" s="63">
        <f>Securency!I21</f>
        <v>19.399999999999999</v>
      </c>
      <c r="AE19" s="63">
        <f>Fracsa!I21</f>
        <v>19.2</v>
      </c>
      <c r="AF19" s="63">
        <f>'AER S'!I21</f>
        <v>18</v>
      </c>
      <c r="AG19" s="63">
        <f>'AERnn C'!I21</f>
        <v>17.5</v>
      </c>
      <c r="AH19" s="63">
        <f>Jafra!I21</f>
        <v>18.5</v>
      </c>
      <c r="AI19" s="63">
        <f>DREnc!I21</f>
        <v>17.100000000000001</v>
      </c>
      <c r="AJ19" s="63">
        <f>Metokote!I21</f>
        <v>18.3</v>
      </c>
      <c r="AK19" s="63">
        <f>'KH Méx'!I21</f>
        <v>16.3</v>
      </c>
      <c r="AL19" s="63">
        <f>Hitachi!I21</f>
        <v>16.399999999999999</v>
      </c>
      <c r="AM19" s="202">
        <f>Ultramanufacturing!I21</f>
        <v>15.5</v>
      </c>
      <c r="AN19" s="63"/>
      <c r="AO19" s="63"/>
    </row>
    <row r="20" spans="2:41">
      <c r="B20" s="257">
        <f t="shared" si="3"/>
        <v>42019</v>
      </c>
      <c r="C20" s="60">
        <f>PIQ!F24</f>
        <v>20.952387000000002</v>
      </c>
      <c r="D20" s="63">
        <v>20</v>
      </c>
      <c r="E20" s="63">
        <f>Valeo!I22</f>
        <v>13.2</v>
      </c>
      <c r="F20" s="63">
        <f>Eaton!I22</f>
        <v>16.8</v>
      </c>
      <c r="G20" s="63">
        <f>'Frenos Trw'!I22</f>
        <v>19.3</v>
      </c>
      <c r="H20" s="63">
        <f>Ronal!I22</f>
        <v>16.2</v>
      </c>
      <c r="I20" s="63">
        <f>Narmx!I22</f>
        <v>17.2</v>
      </c>
      <c r="J20" s="63">
        <f>Avery!I22</f>
        <v>18.5</v>
      </c>
      <c r="K20" s="63">
        <f>Beach!I22</f>
        <v>15.5</v>
      </c>
      <c r="L20" s="63">
        <f>Foam!I22</f>
        <v>16.7</v>
      </c>
      <c r="M20" s="63">
        <f>Ipc!I22</f>
        <v>19</v>
      </c>
      <c r="N20" s="63">
        <f>Vrk!I22</f>
        <v>19.899999999999999</v>
      </c>
      <c r="O20" s="63">
        <f>Tafime!I22</f>
        <v>19.899999999999999</v>
      </c>
      <c r="P20" s="63">
        <f>Copper!I22</f>
        <v>15.9</v>
      </c>
      <c r="Q20" s="63">
        <v>35</v>
      </c>
      <c r="R20" s="63">
        <f>Kluber!I22</f>
        <v>16</v>
      </c>
      <c r="S20" s="63">
        <f>Norgren!I22</f>
        <v>16.7</v>
      </c>
      <c r="T20" s="63">
        <v>20</v>
      </c>
      <c r="U20" s="63">
        <f>Samsung!I22</f>
        <v>17.5</v>
      </c>
      <c r="V20" s="63">
        <f>Comex!I22</f>
        <v>19.399999999999999</v>
      </c>
      <c r="W20" s="63">
        <f>Euro!I22</f>
        <v>20.9</v>
      </c>
      <c r="X20" s="63">
        <f>Messier!I22</f>
        <v>18.5</v>
      </c>
      <c r="Y20" s="63">
        <f>Bravo!I22</f>
        <v>20</v>
      </c>
      <c r="Z20" s="63">
        <f>Rohm!I22</f>
        <v>18.899999999999999</v>
      </c>
      <c r="AA20" s="63">
        <f>Elicamex!I22</f>
        <v>17.7</v>
      </c>
      <c r="AB20" s="63">
        <f>Mpi!I22</f>
        <v>0</v>
      </c>
      <c r="AC20" s="63">
        <f>Crown!I22</f>
        <v>16.100000000000001</v>
      </c>
      <c r="AD20" s="63">
        <f>Securency!I22</f>
        <v>18.7</v>
      </c>
      <c r="AE20" s="63">
        <f>Fracsa!I22</f>
        <v>18.8</v>
      </c>
      <c r="AF20" s="63">
        <f>'AER S'!I22</f>
        <v>18</v>
      </c>
      <c r="AG20" s="63">
        <f>'AERnn C'!I22</f>
        <v>17.3</v>
      </c>
      <c r="AH20" s="63">
        <f>Jafra!I22</f>
        <v>18.3</v>
      </c>
      <c r="AI20" s="63">
        <f>DREnc!I22</f>
        <v>17.8</v>
      </c>
      <c r="AJ20" s="63">
        <f>Metokote!I22</f>
        <v>17.8</v>
      </c>
      <c r="AK20" s="63">
        <f>'KH Méx'!I22</f>
        <v>15.8</v>
      </c>
      <c r="AL20" s="63">
        <f>Hitachi!I22</f>
        <v>16.2</v>
      </c>
      <c r="AM20" s="202">
        <f>Ultramanufacturing!I22</f>
        <v>15.2</v>
      </c>
      <c r="AN20" s="63"/>
      <c r="AO20" s="63"/>
    </row>
    <row r="21" spans="2:41">
      <c r="B21" s="260">
        <f t="shared" si="3"/>
        <v>42018</v>
      </c>
      <c r="C21" s="60">
        <f>PIQ!F25</f>
        <v>20.865722999999999</v>
      </c>
      <c r="D21" s="63">
        <v>20</v>
      </c>
      <c r="E21" s="63">
        <f>Valeo!I23</f>
        <v>11.7</v>
      </c>
      <c r="F21" s="63">
        <f>Eaton!I23</f>
        <v>14.9</v>
      </c>
      <c r="G21" s="63">
        <f>'Frenos Trw'!I23</f>
        <v>19.2</v>
      </c>
      <c r="H21" s="63">
        <f>Ronal!I23</f>
        <v>16.100000000000001</v>
      </c>
      <c r="I21" s="63">
        <f>Narmx!I23</f>
        <v>15.8</v>
      </c>
      <c r="J21" s="63">
        <f>Avery!I23</f>
        <v>18.399999999999999</v>
      </c>
      <c r="K21" s="63">
        <f>Beach!I23</f>
        <v>12.1</v>
      </c>
      <c r="L21" s="63">
        <f>Foam!I23</f>
        <v>16.8</v>
      </c>
      <c r="M21" s="63">
        <f>Ipc!I23</f>
        <v>17.899999999999999</v>
      </c>
      <c r="N21" s="63">
        <f>Vrk!I23</f>
        <v>19.2</v>
      </c>
      <c r="O21" s="63">
        <f>Tafime!I23</f>
        <v>19.600000000000001</v>
      </c>
      <c r="P21" s="63">
        <f>Copper!I23</f>
        <v>14.5</v>
      </c>
      <c r="Q21" s="63">
        <v>36</v>
      </c>
      <c r="R21" s="63">
        <f>Kluber!I23</f>
        <v>14.6</v>
      </c>
      <c r="S21" s="63">
        <f>Norgren!I23</f>
        <v>17</v>
      </c>
      <c r="T21" s="63">
        <v>20</v>
      </c>
      <c r="U21" s="63">
        <f>Samsung!I23</f>
        <v>17.8</v>
      </c>
      <c r="V21" s="63">
        <f>Comex!I23</f>
        <v>19</v>
      </c>
      <c r="W21" s="63">
        <f>Euro!I23</f>
        <v>20.100000000000001</v>
      </c>
      <c r="X21" s="63">
        <f>Messier!I23</f>
        <v>17.5</v>
      </c>
      <c r="Y21" s="63">
        <f>Bravo!I23</f>
        <v>19.7</v>
      </c>
      <c r="Z21" s="63">
        <f>Rohm!I23</f>
        <v>17.7</v>
      </c>
      <c r="AA21" s="63">
        <f>Elicamex!I23</f>
        <v>14.3</v>
      </c>
      <c r="AB21" s="63">
        <f>Mpi!I23</f>
        <v>0</v>
      </c>
      <c r="AC21" s="63">
        <f>Crown!I23</f>
        <v>15.9</v>
      </c>
      <c r="AD21" s="63">
        <f>Securency!I23</f>
        <v>19.3</v>
      </c>
      <c r="AE21" s="63">
        <f>Fracsa!I23</f>
        <v>18.600000000000001</v>
      </c>
      <c r="AF21" s="63">
        <f>'AER S'!I23</f>
        <v>16.100000000000001</v>
      </c>
      <c r="AG21" s="63">
        <f>'AERnn C'!I23</f>
        <v>15.9</v>
      </c>
      <c r="AH21" s="63">
        <f>Jafra!I23</f>
        <v>17.7</v>
      </c>
      <c r="AI21" s="63">
        <f>DREnc!I23</f>
        <v>16.8</v>
      </c>
      <c r="AJ21" s="63">
        <f>Metokote!I23</f>
        <v>16.600000000000001</v>
      </c>
      <c r="AK21" s="63">
        <f>'KH Méx'!I23</f>
        <v>13.2</v>
      </c>
      <c r="AL21" s="63">
        <f>Hitachi!I23</f>
        <v>15.9</v>
      </c>
      <c r="AM21" s="202">
        <f>Ultramanufacturing!I23</f>
        <v>13.4</v>
      </c>
      <c r="AN21" s="63"/>
      <c r="AO21" s="63"/>
    </row>
    <row r="22" spans="2:41">
      <c r="B22" s="260">
        <f t="shared" si="3"/>
        <v>42017</v>
      </c>
      <c r="C22" s="60">
        <f>PIQ!F26</f>
        <v>20.899419999999999</v>
      </c>
      <c r="D22" s="63">
        <v>20</v>
      </c>
      <c r="E22" s="63">
        <f>Valeo!I24</f>
        <v>12.4</v>
      </c>
      <c r="F22" s="63">
        <f>Eaton!I24</f>
        <v>14.7</v>
      </c>
      <c r="G22" s="63">
        <f>'Frenos Trw'!I24</f>
        <v>19.100000000000001</v>
      </c>
      <c r="H22" s="63">
        <f>Ronal!I24</f>
        <v>16.5</v>
      </c>
      <c r="I22" s="63">
        <f>Narmx!I24</f>
        <v>16.2</v>
      </c>
      <c r="J22" s="63">
        <f>Avery!I24</f>
        <v>18.5</v>
      </c>
      <c r="K22" s="63">
        <f>Beach!I24</f>
        <v>12.7</v>
      </c>
      <c r="L22" s="63">
        <f>Foam!I24</f>
        <v>17.3</v>
      </c>
      <c r="M22" s="63">
        <f>Ipc!I24</f>
        <v>18.5</v>
      </c>
      <c r="N22" s="63">
        <f>Vrk!I24</f>
        <v>19.3</v>
      </c>
      <c r="O22" s="63">
        <f>Tafime!I24</f>
        <v>19.600000000000001</v>
      </c>
      <c r="P22" s="63">
        <f>Copper!I24</f>
        <v>14</v>
      </c>
      <c r="Q22" s="63">
        <v>37</v>
      </c>
      <c r="R22" s="63">
        <f>Kluber!I24</f>
        <v>14.6</v>
      </c>
      <c r="S22" s="63">
        <f>Norgren!I24</f>
        <v>16.600000000000001</v>
      </c>
      <c r="T22" s="63">
        <v>20</v>
      </c>
      <c r="U22" s="63">
        <f>Samsung!I24</f>
        <v>18.100000000000001</v>
      </c>
      <c r="V22" s="63">
        <f>Comex!I24</f>
        <v>18.899999999999999</v>
      </c>
      <c r="W22" s="63">
        <f>Euro!I24</f>
        <v>20.100000000000001</v>
      </c>
      <c r="X22" s="63">
        <f>Messier!I24</f>
        <v>17.399999999999999</v>
      </c>
      <c r="Y22" s="63">
        <f>Bravo!I24</f>
        <v>19.7</v>
      </c>
      <c r="Z22" s="63">
        <f>Rohm!I24</f>
        <v>17.8</v>
      </c>
      <c r="AA22" s="63">
        <f>Elicamex!I24</f>
        <v>14.8</v>
      </c>
      <c r="AB22" s="63">
        <f>Mpi!I24</f>
        <v>0</v>
      </c>
      <c r="AC22" s="63">
        <f>Crown!I24</f>
        <v>16</v>
      </c>
      <c r="AD22" s="63">
        <f>Securency!I24</f>
        <v>19.899999999999999</v>
      </c>
      <c r="AE22" s="63">
        <f>Fracsa!I24</f>
        <v>18.8</v>
      </c>
      <c r="AF22" s="63">
        <f>'AER S'!I24</f>
        <v>16.7</v>
      </c>
      <c r="AG22" s="63">
        <f>'AERnn C'!I24</f>
        <v>16.3</v>
      </c>
      <c r="AH22" s="63">
        <f>Jafra!I24</f>
        <v>17.600000000000001</v>
      </c>
      <c r="AI22" s="63">
        <f>DREnc!I24</f>
        <v>17.2</v>
      </c>
      <c r="AJ22" s="63">
        <f>Metokote!I24</f>
        <v>16.600000000000001</v>
      </c>
      <c r="AK22" s="63">
        <f>'KH Méx'!I24</f>
        <v>13.8</v>
      </c>
      <c r="AL22" s="63">
        <f>Hitachi!I24</f>
        <v>15.8</v>
      </c>
      <c r="AM22" s="202">
        <f>Ultramanufacturing!I24</f>
        <v>13.9</v>
      </c>
      <c r="AN22" s="63"/>
      <c r="AO22" s="63"/>
    </row>
    <row r="23" spans="2:41">
      <c r="B23" s="260">
        <f t="shared" si="3"/>
        <v>42016</v>
      </c>
      <c r="C23" s="60">
        <f>PIQ!F27</f>
        <v>21.001158</v>
      </c>
      <c r="D23" s="63">
        <v>20</v>
      </c>
      <c r="E23" s="63">
        <f>Valeo!I25</f>
        <v>13.3</v>
      </c>
      <c r="F23" s="63">
        <f>Eaton!I25</f>
        <v>16.100000000000001</v>
      </c>
      <c r="G23" s="63">
        <f>'Frenos Trw'!I25</f>
        <v>19.399999999999999</v>
      </c>
      <c r="H23" s="63">
        <f>Ronal!I25</f>
        <v>16.899999999999999</v>
      </c>
      <c r="I23" s="63">
        <f>Narmx!I25</f>
        <v>16.8</v>
      </c>
      <c r="J23" s="63">
        <f>Avery!I25</f>
        <v>19.100000000000001</v>
      </c>
      <c r="K23" s="63">
        <f>Beach!I25</f>
        <v>14</v>
      </c>
      <c r="L23" s="63">
        <f>Foam!I25</f>
        <v>18.100000000000001</v>
      </c>
      <c r="M23" s="63">
        <f>Ipc!I25</f>
        <v>19.100000000000001</v>
      </c>
      <c r="N23" s="63">
        <f>Vrk!I25</f>
        <v>19.8</v>
      </c>
      <c r="O23" s="63">
        <f>Tafime!I25</f>
        <v>20.2</v>
      </c>
      <c r="P23" s="63">
        <f>Copper!I25</f>
        <v>16</v>
      </c>
      <c r="Q23" s="63">
        <v>38</v>
      </c>
      <c r="R23" s="63">
        <f>Kluber!I25</f>
        <v>15.3</v>
      </c>
      <c r="S23" s="63">
        <f>Norgren!I25</f>
        <v>16.899999999999999</v>
      </c>
      <c r="T23" s="63">
        <v>20</v>
      </c>
      <c r="U23" s="63">
        <f>Samsung!I25</f>
        <v>18.7</v>
      </c>
      <c r="V23" s="63">
        <f>Comex!I25</f>
        <v>18.3</v>
      </c>
      <c r="W23" s="63">
        <f>Euro!I25</f>
        <v>20.8</v>
      </c>
      <c r="X23" s="63">
        <f>Messier!I25</f>
        <v>18.3</v>
      </c>
      <c r="Y23" s="63">
        <f>Bravo!I25</f>
        <v>20.100000000000001</v>
      </c>
      <c r="Z23" s="63">
        <f>Rohm!I25</f>
        <v>19</v>
      </c>
      <c r="AA23" s="63">
        <f>Elicamex!I25</f>
        <v>16.600000000000001</v>
      </c>
      <c r="AB23" s="63">
        <f>Mpi!I25</f>
        <v>0</v>
      </c>
      <c r="AC23" s="63">
        <f>Crown!I25</f>
        <v>16.3</v>
      </c>
      <c r="AD23" s="63">
        <f>Securency!I25</f>
        <v>18.600000000000001</v>
      </c>
      <c r="AE23" s="63">
        <f>Fracsa!I25</f>
        <v>18.899999999999999</v>
      </c>
      <c r="AF23" s="63">
        <f>'AER S'!I25</f>
        <v>17.3</v>
      </c>
      <c r="AG23" s="63">
        <f>'AERnn C'!I25</f>
        <v>17.2</v>
      </c>
      <c r="AH23" s="63">
        <f>Jafra!I25</f>
        <v>18.3</v>
      </c>
      <c r="AI23" s="63">
        <f>DREnc!I25</f>
        <v>17.600000000000001</v>
      </c>
      <c r="AJ23" s="63">
        <f>Metokote!I25</f>
        <v>17.399999999999999</v>
      </c>
      <c r="AK23" s="63">
        <f>'KH Méx'!I25</f>
        <v>15</v>
      </c>
      <c r="AL23" s="63">
        <f>Hitachi!I25</f>
        <v>16.100000000000001</v>
      </c>
      <c r="AM23" s="202">
        <f>Ultramanufacturing!I25</f>
        <v>14.8</v>
      </c>
      <c r="AN23" s="63"/>
      <c r="AO23" s="63"/>
    </row>
    <row r="24" spans="2:41">
      <c r="B24" s="260">
        <f t="shared" si="3"/>
        <v>42015</v>
      </c>
      <c r="C24" s="60">
        <f>PIQ!F28</f>
        <v>20.949622999999999</v>
      </c>
      <c r="D24" s="63">
        <v>20</v>
      </c>
      <c r="E24" s="63">
        <f>Valeo!I26</f>
        <v>16.2</v>
      </c>
      <c r="F24" s="63">
        <f>Eaton!I26</f>
        <v>15.8</v>
      </c>
      <c r="G24" s="63">
        <f>'Frenos Trw'!I26</f>
        <v>18.600000000000001</v>
      </c>
      <c r="H24" s="63">
        <f>Ronal!I26</f>
        <v>17.100000000000001</v>
      </c>
      <c r="I24" s="63">
        <f>Narmx!I26</f>
        <v>18.3</v>
      </c>
      <c r="J24" s="63">
        <f>Avery!I26</f>
        <v>16.3</v>
      </c>
      <c r="K24" s="63">
        <f>Beach!I26</f>
        <v>14.2</v>
      </c>
      <c r="L24" s="63">
        <f>Foam!I26</f>
        <v>20.2</v>
      </c>
      <c r="M24" s="63">
        <f>Ipc!I26</f>
        <v>19.5</v>
      </c>
      <c r="N24" s="63">
        <f>Vrk!I26</f>
        <v>17.600000000000001</v>
      </c>
      <c r="O24" s="63">
        <f>Tafime!I26</f>
        <v>20.3</v>
      </c>
      <c r="P24" s="63">
        <f>Copper!I26</f>
        <v>15.2</v>
      </c>
      <c r="Q24" s="63">
        <v>39</v>
      </c>
      <c r="R24" s="63">
        <f>Kluber!I26</f>
        <v>16.899999999999999</v>
      </c>
      <c r="S24" s="63">
        <f>Norgren!I26</f>
        <v>15.2</v>
      </c>
      <c r="T24" s="63">
        <v>20</v>
      </c>
      <c r="U24" s="63">
        <f>Samsung!I26</f>
        <v>16.2</v>
      </c>
      <c r="V24" s="63">
        <f>Comex!I26</f>
        <v>19.3</v>
      </c>
      <c r="W24" s="63">
        <f>Euro!I26</f>
        <v>21</v>
      </c>
      <c r="X24" s="63">
        <f>Messier!I26</f>
        <v>18.2</v>
      </c>
      <c r="Y24" s="63">
        <f>Bravo!I26</f>
        <v>20.100000000000001</v>
      </c>
      <c r="Z24" s="63">
        <f>Rohm!I26</f>
        <v>18.3</v>
      </c>
      <c r="AA24" s="63">
        <f>Elicamex!I26</f>
        <v>16.5</v>
      </c>
      <c r="AB24" s="63">
        <f>Mpi!I26</f>
        <v>0</v>
      </c>
      <c r="AC24" s="63">
        <f>Crown!I26</f>
        <v>13.6</v>
      </c>
      <c r="AD24" s="63">
        <f>Securency!I26</f>
        <v>18.7</v>
      </c>
      <c r="AE24" s="63">
        <f>Fracsa!I26</f>
        <v>19</v>
      </c>
      <c r="AF24" s="63">
        <f>'AER S'!I26</f>
        <v>16.2</v>
      </c>
      <c r="AG24" s="63">
        <f>'AERnn C'!I26</f>
        <v>17.399999999999999</v>
      </c>
      <c r="AH24" s="63">
        <f>Jafra!I26</f>
        <v>19</v>
      </c>
      <c r="AI24" s="63">
        <f>DREnc!I26</f>
        <v>16.600000000000001</v>
      </c>
      <c r="AJ24" s="63">
        <f>Metokote!I26</f>
        <v>16.899999999999999</v>
      </c>
      <c r="AK24" s="63">
        <f>'KH Méx'!I26</f>
        <v>15.2</v>
      </c>
      <c r="AL24" s="63">
        <f>Hitachi!I26</f>
        <v>16</v>
      </c>
      <c r="AM24" s="202">
        <f>Ultramanufacturing!I26</f>
        <v>14.3</v>
      </c>
      <c r="AN24" s="63"/>
      <c r="AO24" s="63"/>
    </row>
    <row r="25" spans="2:41">
      <c r="B25" s="260">
        <f t="shared" si="3"/>
        <v>42014</v>
      </c>
      <c r="C25" s="60">
        <f>PIQ!F29</f>
        <v>20.809515000000001</v>
      </c>
      <c r="D25" s="63">
        <v>20</v>
      </c>
      <c r="E25" s="63">
        <f>Valeo!I27</f>
        <v>12.8</v>
      </c>
      <c r="F25" s="63">
        <f>Eaton!I27</f>
        <v>14.5</v>
      </c>
      <c r="G25" s="63">
        <f>'Frenos Trw'!I27</f>
        <v>17.100000000000001</v>
      </c>
      <c r="H25" s="63">
        <f>Ronal!I27</f>
        <v>16.8</v>
      </c>
      <c r="I25" s="63">
        <f>Narmx!I27</f>
        <v>14.1</v>
      </c>
      <c r="J25" s="63">
        <f>Avery!I27</f>
        <v>14.3</v>
      </c>
      <c r="K25" s="63">
        <f>Beach!I27</f>
        <v>12.6</v>
      </c>
      <c r="L25" s="63">
        <f>Foam!I27</f>
        <v>16.2</v>
      </c>
      <c r="M25" s="63">
        <f>Ipc!I27</f>
        <v>15.4</v>
      </c>
      <c r="N25" s="63">
        <f>Vrk!I27</f>
        <v>14.9</v>
      </c>
      <c r="O25" s="63">
        <f>Tafime!I27</f>
        <v>19.899999999999999</v>
      </c>
      <c r="P25" s="63">
        <f>Copper!I27</f>
        <v>13.8</v>
      </c>
      <c r="Q25" s="63">
        <v>40</v>
      </c>
      <c r="R25" s="63">
        <f>Kluber!I27</f>
        <v>14.5</v>
      </c>
      <c r="S25" s="63">
        <f>Norgren!I27</f>
        <v>15.4</v>
      </c>
      <c r="T25" s="63">
        <v>20</v>
      </c>
      <c r="U25" s="63">
        <f>Samsung!I27</f>
        <v>14</v>
      </c>
      <c r="V25" s="63">
        <f>Comex!I27</f>
        <v>18.7</v>
      </c>
      <c r="W25" s="63">
        <f>Euro!I27</f>
        <v>20.5</v>
      </c>
      <c r="X25" s="63">
        <f>Messier!I27</f>
        <v>17.600000000000001</v>
      </c>
      <c r="Y25" s="63">
        <f>Bravo!I27</f>
        <v>19.7</v>
      </c>
      <c r="Z25" s="63">
        <f>Rohm!I27</f>
        <v>18</v>
      </c>
      <c r="AA25" s="63">
        <f>Elicamex!I27</f>
        <v>14.3</v>
      </c>
      <c r="AB25" s="63">
        <f>Mpi!I27</f>
        <v>0</v>
      </c>
      <c r="AC25" s="63">
        <f>Crown!I27</f>
        <v>14</v>
      </c>
      <c r="AD25" s="63">
        <f>Securency!I27</f>
        <v>19.2</v>
      </c>
      <c r="AE25" s="63">
        <f>Fracsa!I27</f>
        <v>18.600000000000001</v>
      </c>
      <c r="AF25" s="63">
        <f>'AER S'!I27</f>
        <v>13.7</v>
      </c>
      <c r="AG25" s="63">
        <f>'AERnn C'!I27</f>
        <v>15.5</v>
      </c>
      <c r="AH25" s="63">
        <f>Jafra!I27</f>
        <v>13.9</v>
      </c>
      <c r="AI25" s="63">
        <f>DREnc!I27</f>
        <v>13.8</v>
      </c>
      <c r="AJ25" s="63">
        <f>Metokote!I27</f>
        <v>14.4</v>
      </c>
      <c r="AK25" s="63">
        <f>'KH Méx'!I27</f>
        <v>14.6</v>
      </c>
      <c r="AL25" s="63">
        <f>Hitachi!I27</f>
        <v>15.4</v>
      </c>
      <c r="AM25" s="202">
        <f>Ultramanufacturing!I27</f>
        <v>13.3</v>
      </c>
      <c r="AN25" s="63"/>
      <c r="AO25" s="63"/>
    </row>
    <row r="26" spans="2:41">
      <c r="B26" s="260">
        <f t="shared" si="3"/>
        <v>42013</v>
      </c>
      <c r="C26" s="60">
        <f>PIQ!F30</f>
        <v>20.947226000000001</v>
      </c>
      <c r="D26" s="63">
        <v>20</v>
      </c>
      <c r="E26" s="63">
        <f>Valeo!I28</f>
        <v>12.1</v>
      </c>
      <c r="F26" s="63">
        <f>Eaton!I28</f>
        <v>14.2</v>
      </c>
      <c r="G26" s="63">
        <f>'Frenos Trw'!I28</f>
        <v>17.8</v>
      </c>
      <c r="H26" s="63">
        <f>Ronal!I28</f>
        <v>16.7</v>
      </c>
      <c r="I26" s="63">
        <f>Narmx!I28</f>
        <v>15.8</v>
      </c>
      <c r="J26" s="63">
        <f>Avery!I28</f>
        <v>18.2</v>
      </c>
      <c r="K26" s="63">
        <f>Beach!I28</f>
        <v>12.1</v>
      </c>
      <c r="L26" s="63">
        <f>Foam!I28</f>
        <v>15.6</v>
      </c>
      <c r="M26" s="63">
        <f>Ipc!I28</f>
        <v>17.399999999999999</v>
      </c>
      <c r="N26" s="63">
        <f>Vrk!I28</f>
        <v>18.5</v>
      </c>
      <c r="O26" s="63">
        <f>Tafime!I28</f>
        <v>19.8</v>
      </c>
      <c r="P26" s="63">
        <f>Copper!I28</f>
        <v>12.8</v>
      </c>
      <c r="Q26" s="63">
        <v>41</v>
      </c>
      <c r="R26" s="63">
        <f>Kluber!I28</f>
        <v>13.2</v>
      </c>
      <c r="S26" s="63">
        <f>Norgren!I28</f>
        <v>16.399999999999999</v>
      </c>
      <c r="T26" s="63">
        <v>20</v>
      </c>
      <c r="U26" s="63">
        <f>Samsung!I28</f>
        <v>18</v>
      </c>
      <c r="V26" s="63">
        <f>Comex!I28</f>
        <v>19.3</v>
      </c>
      <c r="W26" s="63">
        <f>Euro!I28</f>
        <v>20.2</v>
      </c>
      <c r="X26" s="63">
        <f>Messier!I28</f>
        <v>17.399999999999999</v>
      </c>
      <c r="Y26" s="63">
        <f>Bravo!I28</f>
        <v>19.7</v>
      </c>
      <c r="Z26" s="63">
        <f>Rohm!I28</f>
        <v>17.7</v>
      </c>
      <c r="AA26" s="63">
        <f>Elicamex!I28</f>
        <v>14.9</v>
      </c>
      <c r="AB26" s="63">
        <f>Mpi!I28</f>
        <v>0</v>
      </c>
      <c r="AC26" s="63">
        <f>Crown!I28</f>
        <v>15.3</v>
      </c>
      <c r="AD26" s="63">
        <f>Securency!I28</f>
        <v>19.399999999999999</v>
      </c>
      <c r="AE26" s="63">
        <f>Fracsa!I28</f>
        <v>18.5</v>
      </c>
      <c r="AF26" s="63">
        <f>'AER S'!I28</f>
        <v>16.5</v>
      </c>
      <c r="AG26" s="63">
        <f>'AERnn C'!I28</f>
        <v>15.6</v>
      </c>
      <c r="AH26" s="63">
        <f>Jafra!I28</f>
        <v>16.8</v>
      </c>
      <c r="AI26" s="63">
        <f>DREnc!I28</f>
        <v>17.100000000000001</v>
      </c>
      <c r="AJ26" s="63">
        <f>Metokote!I28</f>
        <v>16.399999999999999</v>
      </c>
      <c r="AK26" s="63">
        <f>'KH Méx'!I28</f>
        <v>13.5</v>
      </c>
      <c r="AL26" s="63">
        <f>Hitachi!I28</f>
        <v>15.6</v>
      </c>
      <c r="AM26" s="202">
        <f>Ultramanufacturing!I28</f>
        <v>13.4</v>
      </c>
      <c r="AN26" s="63"/>
      <c r="AO26" s="63"/>
    </row>
    <row r="27" spans="2:41">
      <c r="B27" s="260">
        <f t="shared" si="3"/>
        <v>42012</v>
      </c>
      <c r="C27" s="60">
        <f>PIQ!F31</f>
        <v>20.830317000000001</v>
      </c>
      <c r="D27" s="63">
        <v>20</v>
      </c>
      <c r="E27" s="63">
        <f>Valeo!I29</f>
        <v>10.8</v>
      </c>
      <c r="F27" s="63">
        <f>Eaton!I29</f>
        <v>12.4</v>
      </c>
      <c r="G27" s="63">
        <f>'Frenos Trw'!I29</f>
        <v>18.8</v>
      </c>
      <c r="H27" s="63">
        <f>Ronal!I29</f>
        <v>16.600000000000001</v>
      </c>
      <c r="I27" s="63">
        <f>Narmx!I29</f>
        <v>14.7</v>
      </c>
      <c r="J27" s="63">
        <f>Avery!I29</f>
        <v>17.899999999999999</v>
      </c>
      <c r="K27" s="63">
        <f>Beach!I29</f>
        <v>8.9</v>
      </c>
      <c r="L27" s="63">
        <f>Foam!I29</f>
        <v>16.399999999999999</v>
      </c>
      <c r="M27" s="63">
        <f>Ipc!I29</f>
        <v>17.2</v>
      </c>
      <c r="N27" s="63">
        <f>Vrk!I29</f>
        <v>18.7</v>
      </c>
      <c r="O27" s="63">
        <f>Tafime!I29</f>
        <v>19</v>
      </c>
      <c r="P27" s="63">
        <f>Copper!I29</f>
        <v>11.3</v>
      </c>
      <c r="Q27" s="63">
        <v>42</v>
      </c>
      <c r="R27" s="63">
        <f>Kluber!I29</f>
        <v>11.5</v>
      </c>
      <c r="S27" s="63">
        <f>Norgren!I29</f>
        <v>16.2</v>
      </c>
      <c r="T27" s="63">
        <v>20</v>
      </c>
      <c r="U27" s="63">
        <f>Samsung!I29</f>
        <v>17.7</v>
      </c>
      <c r="V27" s="63">
        <f>Comex!I29</f>
        <v>18.7</v>
      </c>
      <c r="W27" s="63">
        <f>Euro!I29</f>
        <v>19.3</v>
      </c>
      <c r="X27" s="63">
        <f>Messier!I29</f>
        <v>15.9</v>
      </c>
      <c r="Y27" s="63">
        <f>Bravo!I29</f>
        <v>19.2</v>
      </c>
      <c r="Z27" s="63">
        <f>Rohm!I29</f>
        <v>16.100000000000001</v>
      </c>
      <c r="AA27" s="63">
        <f>Elicamex!I29</f>
        <v>11</v>
      </c>
      <c r="AB27" s="63">
        <f>Mpi!I29</f>
        <v>0</v>
      </c>
      <c r="AC27" s="63">
        <f>Crown!I29</f>
        <v>13.7</v>
      </c>
      <c r="AD27" s="63">
        <f>Securency!I29</f>
        <v>18.5</v>
      </c>
      <c r="AE27" s="63">
        <f>Fracsa!I29</f>
        <v>18.2</v>
      </c>
      <c r="AF27" s="63">
        <f>'AER S'!I29</f>
        <v>15.7</v>
      </c>
      <c r="AG27" s="63">
        <f>'AERnn C'!I29</f>
        <v>14.6</v>
      </c>
      <c r="AH27" s="63">
        <f>Jafra!I29</f>
        <v>16.3</v>
      </c>
      <c r="AI27" s="63">
        <f>DREnc!I29</f>
        <v>15.7</v>
      </c>
      <c r="AJ27" s="63">
        <f>Metokote!I29</f>
        <v>15</v>
      </c>
      <c r="AK27" s="63">
        <f>'KH Méx'!I29</f>
        <v>10.5</v>
      </c>
      <c r="AL27" s="63">
        <f>Hitachi!I29</f>
        <v>15</v>
      </c>
      <c r="AM27" s="202">
        <f>Ultramanufacturing!I29</f>
        <v>10.3</v>
      </c>
      <c r="AN27" s="63"/>
      <c r="AO27" s="63"/>
    </row>
    <row r="28" spans="2:41">
      <c r="B28" s="257">
        <f t="shared" si="3"/>
        <v>42011</v>
      </c>
      <c r="C28" s="60">
        <f>PIQ!F32</f>
        <v>21.006568999999999</v>
      </c>
      <c r="D28" s="63">
        <v>20</v>
      </c>
      <c r="E28" s="63">
        <f>Valeo!I30</f>
        <v>13.5</v>
      </c>
      <c r="F28" s="63">
        <f>Eaton!I30</f>
        <v>14.9</v>
      </c>
      <c r="G28" s="63">
        <f>'Frenos Trw'!I30</f>
        <v>19.7</v>
      </c>
      <c r="H28" s="63">
        <f>Ronal!I30</f>
        <v>17</v>
      </c>
      <c r="I28" s="63">
        <f>Narmx!I30</f>
        <v>16.399999999999999</v>
      </c>
      <c r="J28" s="63">
        <f>Avery!I30</f>
        <v>18.7</v>
      </c>
      <c r="K28" s="63">
        <f>Beach!I30</f>
        <v>13.2</v>
      </c>
      <c r="L28" s="63">
        <f>Foam!I30</f>
        <v>18</v>
      </c>
      <c r="M28" s="63">
        <f>Ipc!I30</f>
        <v>19.7</v>
      </c>
      <c r="N28" s="63">
        <f>Vrk!I30</f>
        <v>19.5</v>
      </c>
      <c r="O28" s="63">
        <f>Tafime!I30</f>
        <v>19.600000000000001</v>
      </c>
      <c r="P28" s="63">
        <f>Copper!I30</f>
        <v>14.3</v>
      </c>
      <c r="Q28" s="63">
        <v>43</v>
      </c>
      <c r="R28" s="63">
        <f>Kluber!I30</f>
        <v>15.1</v>
      </c>
      <c r="S28" s="63">
        <f>Norgren!I30</f>
        <v>17.2</v>
      </c>
      <c r="T28" s="63">
        <v>20</v>
      </c>
      <c r="U28" s="63">
        <f>Samsung!I30</f>
        <v>18.2</v>
      </c>
      <c r="V28" s="63">
        <f>Comex!I30</f>
        <v>19.100000000000001</v>
      </c>
      <c r="W28" s="63">
        <f>Euro!I30</f>
        <v>20.399999999999999</v>
      </c>
      <c r="X28" s="63">
        <f>Messier!I30</f>
        <v>17.8</v>
      </c>
      <c r="Y28" s="63">
        <f>Bravo!I30</f>
        <v>20.100000000000001</v>
      </c>
      <c r="Z28" s="63">
        <f>Rohm!I30</f>
        <v>18</v>
      </c>
      <c r="AA28" s="63">
        <f>Elicamex!I30</f>
        <v>15.6</v>
      </c>
      <c r="AB28" s="63">
        <f>Mpi!I30</f>
        <v>0</v>
      </c>
      <c r="AC28" s="63">
        <f>Crown!I30</f>
        <v>15.8</v>
      </c>
      <c r="AD28" s="63">
        <f>Securency!I30</f>
        <v>19.5</v>
      </c>
      <c r="AE28" s="63">
        <f>Fracsa!I30</f>
        <v>18.600000000000001</v>
      </c>
      <c r="AF28" s="63">
        <f>'AER S'!I30</f>
        <v>16.5</v>
      </c>
      <c r="AG28" s="63">
        <f>'AERnn C'!I30</f>
        <v>16.5</v>
      </c>
      <c r="AH28" s="63">
        <f>Jafra!I30</f>
        <v>17.5</v>
      </c>
      <c r="AI28" s="63">
        <f>DREnc!I30</f>
        <v>16.7</v>
      </c>
      <c r="AJ28" s="63">
        <f>Metokote!I30</f>
        <v>16.600000000000001</v>
      </c>
      <c r="AK28" s="63">
        <f>'KH Méx'!I30</f>
        <v>13.7</v>
      </c>
      <c r="AL28" s="63">
        <f>Hitachi!I30</f>
        <v>15.6</v>
      </c>
      <c r="AM28" s="202">
        <f>Ultramanufacturing!I30</f>
        <v>13.7</v>
      </c>
      <c r="AN28" s="63"/>
      <c r="AO28" s="63"/>
    </row>
    <row r="29" spans="2:41">
      <c r="B29" s="257">
        <f t="shared" si="3"/>
        <v>42010</v>
      </c>
      <c r="C29" s="60">
        <f>PIQ!F33</f>
        <v>21.058907000000001</v>
      </c>
      <c r="D29" s="63">
        <v>20</v>
      </c>
      <c r="E29" s="63">
        <f>Valeo!I31</f>
        <v>13.8</v>
      </c>
      <c r="F29" s="63">
        <f>Eaton!I31</f>
        <v>15.3</v>
      </c>
      <c r="G29" s="63">
        <f>'Frenos Trw'!I31</f>
        <v>19.7</v>
      </c>
      <c r="H29" s="63">
        <f>Ronal!I31</f>
        <v>17.3</v>
      </c>
      <c r="I29" s="63">
        <f>Narmx!I31</f>
        <v>16.899999999999999</v>
      </c>
      <c r="J29" s="63">
        <f>Avery!I31</f>
        <v>18.8</v>
      </c>
      <c r="K29" s="63">
        <f>Beach!I31</f>
        <v>13.5</v>
      </c>
      <c r="L29" s="63">
        <f>Foam!I31</f>
        <v>18.3</v>
      </c>
      <c r="M29" s="63">
        <f>Ipc!I31</f>
        <v>19.899999999999999</v>
      </c>
      <c r="N29" s="63">
        <f>Vrk!I31</f>
        <v>19.600000000000001</v>
      </c>
      <c r="O29" s="63">
        <f>Tafime!I31</f>
        <v>20.2</v>
      </c>
      <c r="P29" s="63">
        <f>Copper!I31</f>
        <v>14.8</v>
      </c>
      <c r="Q29" s="63">
        <v>44</v>
      </c>
      <c r="R29" s="63">
        <f>Kluber!I31</f>
        <v>15.2</v>
      </c>
      <c r="S29" s="63">
        <f>Norgren!I31</f>
        <v>17.399999999999999</v>
      </c>
      <c r="T29" s="63">
        <v>20</v>
      </c>
      <c r="U29" s="63">
        <f>Samsung!I31</f>
        <v>18.899999999999999</v>
      </c>
      <c r="V29" s="63">
        <f>Comex!I31</f>
        <v>19.5</v>
      </c>
      <c r="W29" s="63">
        <f>Euro!I31</f>
        <v>19.7</v>
      </c>
      <c r="X29" s="63">
        <f>Messier!I31</f>
        <v>18.100000000000001</v>
      </c>
      <c r="Y29" s="63">
        <f>Bravo!I31</f>
        <v>20.2</v>
      </c>
      <c r="Z29" s="63">
        <f>Rohm!I31</f>
        <v>18.2</v>
      </c>
      <c r="AA29" s="63">
        <f>Elicamex!I31</f>
        <v>15.6</v>
      </c>
      <c r="AB29" s="63">
        <f>Mpi!I31</f>
        <v>0</v>
      </c>
      <c r="AC29" s="63">
        <f>Crown!I31</f>
        <v>16.600000000000001</v>
      </c>
      <c r="AD29" s="63">
        <f>Securency!I31</f>
        <v>20.7</v>
      </c>
      <c r="AE29" s="63">
        <f>Fracsa!I31</f>
        <v>19</v>
      </c>
      <c r="AF29" s="63">
        <f>'AER S'!I31</f>
        <v>17.5</v>
      </c>
      <c r="AG29" s="63">
        <f>'AERnn C'!I31</f>
        <v>16.5</v>
      </c>
      <c r="AH29" s="63">
        <f>Jafra!I31</f>
        <v>18.3</v>
      </c>
      <c r="AI29" s="63">
        <f>DREnc!I31</f>
        <v>17.899999999999999</v>
      </c>
      <c r="AJ29" s="63">
        <f>Metokote!I31</f>
        <v>17.2</v>
      </c>
      <c r="AK29" s="63">
        <f>'KH Méx'!I31</f>
        <v>14.7</v>
      </c>
      <c r="AL29" s="63">
        <f>Hitachi!I31</f>
        <v>16.100000000000001</v>
      </c>
      <c r="AM29" s="202">
        <f>Ultramanufacturing!I31</f>
        <v>14.9</v>
      </c>
      <c r="AN29" s="63"/>
      <c r="AO29" s="63"/>
    </row>
    <row r="30" spans="2:41">
      <c r="B30" s="257">
        <f t="shared" si="3"/>
        <v>42009</v>
      </c>
      <c r="C30" s="60">
        <f>PIQ!F34</f>
        <v>20.920973</v>
      </c>
      <c r="D30" s="63">
        <v>20</v>
      </c>
      <c r="E30" s="63">
        <f>Valeo!I32</f>
        <v>12.2</v>
      </c>
      <c r="F30" s="63">
        <f>Eaton!I32</f>
        <v>12.3</v>
      </c>
      <c r="G30" s="63">
        <f>'Frenos Trw'!I32</f>
        <v>18.8</v>
      </c>
      <c r="H30" s="63">
        <f>Ronal!I32</f>
        <v>17.5</v>
      </c>
      <c r="I30" s="63">
        <f>Narmx!I32</f>
        <v>14.8</v>
      </c>
      <c r="J30" s="63">
        <f>Avery!I32</f>
        <v>17.600000000000001</v>
      </c>
      <c r="K30" s="63">
        <f>Beach!I32</f>
        <v>10</v>
      </c>
      <c r="L30" s="63">
        <f>Foam!I32</f>
        <v>12.6</v>
      </c>
      <c r="M30" s="63">
        <f>Ipc!I32</f>
        <v>18.600000000000001</v>
      </c>
      <c r="N30" s="63">
        <f>Vrk!I32</f>
        <v>18.899999999999999</v>
      </c>
      <c r="O30" s="63">
        <f>Tafime!I32</f>
        <v>19.5</v>
      </c>
      <c r="P30" s="63">
        <f>Copper!I32</f>
        <v>11.6</v>
      </c>
      <c r="Q30" s="63">
        <v>45</v>
      </c>
      <c r="R30" s="63">
        <f>Kluber!I32</f>
        <v>12.5</v>
      </c>
      <c r="S30" s="63">
        <f>Norgren!I32</f>
        <v>16.3</v>
      </c>
      <c r="T30" s="63">
        <v>20</v>
      </c>
      <c r="U30" s="63">
        <f>Samsung!I32</f>
        <v>19.3</v>
      </c>
      <c r="V30" s="63">
        <f>Comex!I32</f>
        <v>19.100000000000001</v>
      </c>
      <c r="W30" s="63">
        <f>Euro!I32</f>
        <v>18.399999999999999</v>
      </c>
      <c r="X30" s="63">
        <f>Messier!I32</f>
        <v>15.9</v>
      </c>
      <c r="Y30" s="63">
        <f>Bravo!I32</f>
        <v>19.600000000000001</v>
      </c>
      <c r="Z30" s="63">
        <f>Rohm!I32</f>
        <v>16.600000000000001</v>
      </c>
      <c r="AA30" s="63">
        <f>Elicamex!I32</f>
        <v>12</v>
      </c>
      <c r="AB30" s="63">
        <f>Mpi!I32</f>
        <v>0</v>
      </c>
      <c r="AC30" s="63">
        <f>Crown!I32</f>
        <v>15.1</v>
      </c>
      <c r="AD30" s="63">
        <f>Securency!I32</f>
        <v>19.899999999999999</v>
      </c>
      <c r="AE30" s="63">
        <f>Fracsa!I32</f>
        <v>18.5</v>
      </c>
      <c r="AF30" s="63">
        <f>'AER S'!I32</f>
        <v>14.6</v>
      </c>
      <c r="AG30" s="63">
        <f>'AERnn C'!I32</f>
        <v>14.7</v>
      </c>
      <c r="AH30" s="63">
        <f>Jafra!I32</f>
        <v>16.7</v>
      </c>
      <c r="AI30" s="63">
        <f>DREnc!I32</f>
        <v>15.9</v>
      </c>
      <c r="AJ30" s="63">
        <f>Metokote!I32</f>
        <v>15.4</v>
      </c>
      <c r="AK30" s="63">
        <f>'KH Méx'!I32</f>
        <v>11.4</v>
      </c>
      <c r="AL30" s="63">
        <f>Hitachi!I32</f>
        <v>15.2</v>
      </c>
      <c r="AM30" s="202">
        <f>Ultramanufacturing!I32</f>
        <v>11.8</v>
      </c>
      <c r="AN30" s="63"/>
      <c r="AO30" s="63"/>
    </row>
    <row r="31" spans="2:41">
      <c r="B31" s="257">
        <f t="shared" si="3"/>
        <v>42008</v>
      </c>
      <c r="C31" s="60">
        <f>PIQ!F35</f>
        <v>21.018173000000001</v>
      </c>
      <c r="D31" s="63">
        <v>20</v>
      </c>
      <c r="E31" s="63">
        <f>Valeo!I33</f>
        <v>14.6</v>
      </c>
      <c r="F31" s="63">
        <f>Eaton!I33</f>
        <v>13.6</v>
      </c>
      <c r="G31" s="63">
        <f>'Frenos Trw'!I33</f>
        <v>18.399999999999999</v>
      </c>
      <c r="H31" s="63">
        <f>Ronal!I33</f>
        <v>18.100000000000001</v>
      </c>
      <c r="I31" s="63">
        <f>Narmx!I33</f>
        <v>15.1</v>
      </c>
      <c r="J31" s="63">
        <f>Avery!I33</f>
        <v>15</v>
      </c>
      <c r="K31" s="63">
        <f>Beach!I33</f>
        <v>11.8</v>
      </c>
      <c r="L31" s="63">
        <f>Foam!I33</f>
        <v>14.8</v>
      </c>
      <c r="M31" s="63">
        <f>Ipc!I33</f>
        <v>16.8</v>
      </c>
      <c r="N31" s="63">
        <f>Vrk!I33</f>
        <v>14</v>
      </c>
      <c r="O31" s="63">
        <f>Tafime!I33</f>
        <v>19.899999999999999</v>
      </c>
      <c r="P31" s="63">
        <f>Copper!I33</f>
        <v>13.2</v>
      </c>
      <c r="Q31" s="63">
        <v>46</v>
      </c>
      <c r="R31" s="63">
        <f>Kluber!I33</f>
        <v>13.7</v>
      </c>
      <c r="S31" s="63">
        <f>Norgren!I33</f>
        <v>15.7</v>
      </c>
      <c r="T31" s="63">
        <v>20</v>
      </c>
      <c r="U31" s="63">
        <f>Samsung!I33</f>
        <v>14.9</v>
      </c>
      <c r="V31" s="63">
        <f>Comex!I33</f>
        <v>19.2</v>
      </c>
      <c r="W31" s="63">
        <f>Euro!I33</f>
        <v>19.3</v>
      </c>
      <c r="X31" s="63">
        <f>Messier!I33</f>
        <v>17</v>
      </c>
      <c r="Y31" s="63">
        <f>Bravo!I33</f>
        <v>15.2</v>
      </c>
      <c r="Z31" s="63">
        <f>Rohm!I33</f>
        <v>16.399999999999999</v>
      </c>
      <c r="AA31" s="63">
        <f>Elicamex!I33</f>
        <v>13.1</v>
      </c>
      <c r="AB31" s="63">
        <f>Mpi!I33</f>
        <v>0</v>
      </c>
      <c r="AC31" s="63">
        <f>Crown!I33</f>
        <v>14.1</v>
      </c>
      <c r="AD31" s="63">
        <f>Securency!I33</f>
        <v>19.7</v>
      </c>
      <c r="AE31" s="63">
        <f>Fracsa!I33</f>
        <v>18.8</v>
      </c>
      <c r="AF31" s="63">
        <f>'AER S'!I33</f>
        <v>13.9</v>
      </c>
      <c r="AG31" s="63">
        <f>'AERnn C'!I33</f>
        <v>15.3</v>
      </c>
      <c r="AH31" s="63">
        <f>Jafra!I33</f>
        <v>14</v>
      </c>
      <c r="AI31" s="63">
        <f>DREnc!I33</f>
        <v>13.3</v>
      </c>
      <c r="AJ31" s="63">
        <f>Metokote!I33</f>
        <v>14</v>
      </c>
      <c r="AK31" s="63">
        <f>'KH Méx'!I33</f>
        <v>12.6</v>
      </c>
      <c r="AL31" s="63">
        <f>Hitachi!I33</f>
        <v>13.3</v>
      </c>
      <c r="AM31" s="202">
        <f>Ultramanufacturing!I33</f>
        <v>12.9</v>
      </c>
      <c r="AN31" s="63"/>
      <c r="AO31" s="63"/>
    </row>
    <row r="32" spans="2:41">
      <c r="B32" s="257">
        <f t="shared" si="3"/>
        <v>42007</v>
      </c>
      <c r="C32" s="60">
        <f>PIQ!F36</f>
        <v>21.114756</v>
      </c>
      <c r="D32" s="63">
        <v>20</v>
      </c>
      <c r="E32" s="63">
        <f>Valeo!I34</f>
        <v>15.8</v>
      </c>
      <c r="F32" s="63">
        <f>Eaton!I34</f>
        <v>15.8</v>
      </c>
      <c r="G32" s="63">
        <f>'Frenos Trw'!I34</f>
        <v>16.100000000000001</v>
      </c>
      <c r="H32" s="63">
        <f>Ronal!I34</f>
        <v>18.399999999999999</v>
      </c>
      <c r="I32" s="63">
        <f>Narmx!I34</f>
        <v>15.7</v>
      </c>
      <c r="J32" s="63">
        <f>Avery!I34</f>
        <v>16.2</v>
      </c>
      <c r="K32" s="63">
        <f>Beach!I34</f>
        <v>14.8</v>
      </c>
      <c r="L32" s="63">
        <f>Foam!I34</f>
        <v>17.100000000000001</v>
      </c>
      <c r="M32" s="63">
        <f>Ipc!I34</f>
        <v>17.100000000000001</v>
      </c>
      <c r="N32" s="63">
        <f>Vrk!I34</f>
        <v>14.8</v>
      </c>
      <c r="O32" s="63">
        <f>Tafime!I34</f>
        <v>20.5</v>
      </c>
      <c r="P32" s="63">
        <f>Copper!I34</f>
        <v>16</v>
      </c>
      <c r="Q32" s="63">
        <v>47</v>
      </c>
      <c r="R32" s="63">
        <f>Kluber!I34</f>
        <v>15.7</v>
      </c>
      <c r="S32" s="63">
        <f>Norgren!I34</f>
        <v>16.8</v>
      </c>
      <c r="T32" s="63">
        <v>20</v>
      </c>
      <c r="U32" s="63">
        <f>Samsung!I34</f>
        <v>17.399999999999999</v>
      </c>
      <c r="V32" s="63">
        <f>Comex!I34</f>
        <v>18.899999999999999</v>
      </c>
      <c r="W32" s="63">
        <f>Euro!I34</f>
        <v>19.8</v>
      </c>
      <c r="X32" s="63">
        <f>Messier!I34</f>
        <v>18.2</v>
      </c>
      <c r="Y32" s="63">
        <f>Bravo!I34</f>
        <v>16.2</v>
      </c>
      <c r="Z32" s="63">
        <f>Rohm!I34</f>
        <v>18.5</v>
      </c>
      <c r="AA32" s="63">
        <f>Elicamex!I34</f>
        <v>15.8</v>
      </c>
      <c r="AB32" s="63">
        <f>Mpi!I34</f>
        <v>0</v>
      </c>
      <c r="AC32" s="63">
        <f>Crown!I34</f>
        <v>15.5</v>
      </c>
      <c r="AD32" s="63">
        <f>Securency!I34</f>
        <v>16.3</v>
      </c>
      <c r="AE32" s="63">
        <f>Fracsa!I34</f>
        <v>19.100000000000001</v>
      </c>
      <c r="AF32" s="63">
        <f>'AER S'!I34</f>
        <v>15.3</v>
      </c>
      <c r="AG32" s="63">
        <f>'AERnn C'!I34</f>
        <v>16.600000000000001</v>
      </c>
      <c r="AH32" s="63">
        <f>Jafra!I34</f>
        <v>16.100000000000001</v>
      </c>
      <c r="AI32" s="63">
        <f>DREnc!I34</f>
        <v>15.6</v>
      </c>
      <c r="AJ32" s="63">
        <f>Metokote!I34</f>
        <v>16</v>
      </c>
      <c r="AK32" s="63">
        <f>'KH Méx'!I34</f>
        <v>15.9</v>
      </c>
      <c r="AL32" s="63">
        <f>Hitachi!I34</f>
        <v>16</v>
      </c>
      <c r="AM32" s="202">
        <f>Ultramanufacturing!I34</f>
        <v>16.2</v>
      </c>
      <c r="AN32" s="63"/>
      <c r="AO32" s="63"/>
    </row>
    <row r="33" spans="2:41">
      <c r="B33" s="261">
        <f>B34+1</f>
        <v>42006</v>
      </c>
      <c r="C33" s="60">
        <f>PIQ!F37</f>
        <v>21.234386000000001</v>
      </c>
      <c r="D33" s="63">
        <v>20</v>
      </c>
      <c r="E33" s="63">
        <f>Valeo!I35</f>
        <v>17.399999999999999</v>
      </c>
      <c r="F33" s="63">
        <f>Eaton!I35</f>
        <v>16.899999999999999</v>
      </c>
      <c r="G33" s="63">
        <f>'Frenos Trw'!I35</f>
        <v>17</v>
      </c>
      <c r="H33" s="63">
        <f>Ronal!I35</f>
        <v>18.5</v>
      </c>
      <c r="I33" s="63">
        <f>Narmx!I35</f>
        <v>18.3</v>
      </c>
      <c r="J33" s="63">
        <f>Avery!I35</f>
        <v>17.8</v>
      </c>
      <c r="K33" s="63">
        <f>Beach!I35</f>
        <v>16.2</v>
      </c>
      <c r="L33" s="63">
        <f>Foam!I35</f>
        <v>19.2</v>
      </c>
      <c r="M33" s="63">
        <f>Ipc!I35</f>
        <v>18.899999999999999</v>
      </c>
      <c r="N33" s="63">
        <f>Vrk!I35</f>
        <v>16.8</v>
      </c>
      <c r="O33" s="63">
        <f>Tafime!I35</f>
        <v>20.5</v>
      </c>
      <c r="P33" s="63">
        <f>Copper!I35</f>
        <v>17.100000000000001</v>
      </c>
      <c r="Q33" s="63">
        <v>48</v>
      </c>
      <c r="R33" s="63">
        <f>Kluber!I35</f>
        <v>17.3</v>
      </c>
      <c r="S33" s="63">
        <f>Norgren!I35</f>
        <v>17.5</v>
      </c>
      <c r="T33" s="63">
        <v>20</v>
      </c>
      <c r="U33" s="63">
        <f>Samsung!I35</f>
        <v>18</v>
      </c>
      <c r="V33" s="63">
        <f>Comex!I35</f>
        <v>19.600000000000001</v>
      </c>
      <c r="W33" s="63">
        <f>Euro!I35</f>
        <v>20.8</v>
      </c>
      <c r="X33" s="63">
        <f>Messier!I35</f>
        <v>19</v>
      </c>
      <c r="Y33" s="63">
        <f>Bravo!I35</f>
        <v>17.7</v>
      </c>
      <c r="Z33" s="63">
        <f>Rohm!I35</f>
        <v>19.100000000000001</v>
      </c>
      <c r="AA33" s="63">
        <f>Elicamex!I35</f>
        <v>17.5</v>
      </c>
      <c r="AB33" s="63">
        <f>Mpi!I35</f>
        <v>0</v>
      </c>
      <c r="AC33" s="63">
        <f>Crown!I35</f>
        <v>16.899999999999999</v>
      </c>
      <c r="AD33" s="63">
        <f>Securency!I35</f>
        <v>17.399999999999999</v>
      </c>
      <c r="AE33" s="63">
        <f>Fracsa!I35</f>
        <v>18.899999999999999</v>
      </c>
      <c r="AF33" s="63">
        <f>'AER S'!I35</f>
        <v>18.7</v>
      </c>
      <c r="AG33" s="63">
        <f>'AERnn C'!I35</f>
        <v>17.600000000000001</v>
      </c>
      <c r="AH33" s="63">
        <f>Jafra!I35</f>
        <v>17.399999999999999</v>
      </c>
      <c r="AI33" s="63">
        <f>DREnc!I35</f>
        <v>17.2</v>
      </c>
      <c r="AJ33" s="63">
        <f>Metokote!I35</f>
        <v>17.100000000000001</v>
      </c>
      <c r="AK33" s="63">
        <f>'KH Méx'!I35</f>
        <v>17.3</v>
      </c>
      <c r="AL33" s="63">
        <f>Hitachi!I35</f>
        <v>17.600000000000001</v>
      </c>
      <c r="AM33" s="202">
        <f>Ultramanufacturing!I35</f>
        <v>16.7</v>
      </c>
      <c r="AN33" s="63"/>
      <c r="AO33" s="63"/>
    </row>
    <row r="34" spans="2:41" ht="15.75" thickBot="1">
      <c r="B34" s="262">
        <f>'Balance Volumetrico'!B34</f>
        <v>42005</v>
      </c>
      <c r="C34" s="61">
        <f>PIQ!F38</f>
        <v>20.681937999999999</v>
      </c>
      <c r="D34" s="66">
        <v>20</v>
      </c>
      <c r="E34" s="66">
        <f>Valeo!I36</f>
        <v>17.2</v>
      </c>
      <c r="F34" s="66">
        <f>Eaton!I36</f>
        <v>16.7</v>
      </c>
      <c r="G34" s="66">
        <f>'Frenos Trw'!I36</f>
        <v>16.399999999999999</v>
      </c>
      <c r="H34" s="66">
        <f>Ronal!I36</f>
        <v>18.399999999999999</v>
      </c>
      <c r="I34" s="66">
        <f>Narmx!I36</f>
        <v>17.3</v>
      </c>
      <c r="J34" s="66">
        <f>Avery!I36</f>
        <v>17.3</v>
      </c>
      <c r="K34" s="66">
        <f>Beach!I36</f>
        <v>15.5</v>
      </c>
      <c r="L34" s="66">
        <f>Foam!I36</f>
        <v>18.5</v>
      </c>
      <c r="M34" s="66">
        <f>Ipc!I36</f>
        <v>20</v>
      </c>
      <c r="N34" s="66">
        <f>Vrk!I36</f>
        <v>16.600000000000001</v>
      </c>
      <c r="O34" s="66">
        <f>Tafime!I36</f>
        <v>19.2</v>
      </c>
      <c r="P34" s="66">
        <f>Copper!I36</f>
        <v>16.8</v>
      </c>
      <c r="Q34" s="66">
        <v>49</v>
      </c>
      <c r="R34" s="66">
        <f>Kluber!I36</f>
        <v>17.399999999999999</v>
      </c>
      <c r="S34" s="66">
        <f>Norgren!I36</f>
        <v>16.899999999999999</v>
      </c>
      <c r="T34" s="66">
        <v>20</v>
      </c>
      <c r="U34" s="66">
        <f>Samsung!I36</f>
        <v>16.8</v>
      </c>
      <c r="V34" s="66">
        <f>Comex!I36</f>
        <v>19.2</v>
      </c>
      <c r="W34" s="66">
        <f>Euro!I36</f>
        <v>21.4</v>
      </c>
      <c r="X34" s="66">
        <f>Messier!I36</f>
        <v>19.2</v>
      </c>
      <c r="Y34" s="66">
        <f>Bravo!I36</f>
        <v>17.5</v>
      </c>
      <c r="Z34" s="66">
        <f>Rohm!I36</f>
        <v>18.899999999999999</v>
      </c>
      <c r="AA34" s="66">
        <f>Elicamex!I36</f>
        <v>17.2</v>
      </c>
      <c r="AB34" s="66">
        <f>Mpi!I36</f>
        <v>0</v>
      </c>
      <c r="AC34" s="66">
        <f>Crown!I36</f>
        <v>15.5</v>
      </c>
      <c r="AD34" s="66">
        <f>Securency!I36</f>
        <v>17.7</v>
      </c>
      <c r="AE34" s="66">
        <f>Fracsa!I36</f>
        <v>18.2</v>
      </c>
      <c r="AF34" s="66">
        <f>'AER S'!I36</f>
        <v>17.2</v>
      </c>
      <c r="AG34" s="66">
        <f>'AERnn C'!I36</f>
        <v>18.3</v>
      </c>
      <c r="AH34" s="66">
        <f>Jafra!I36</f>
        <v>17.2</v>
      </c>
      <c r="AI34" s="66">
        <f>DREnc!I36</f>
        <v>17.5</v>
      </c>
      <c r="AJ34" s="66">
        <f>Metokote!I36</f>
        <v>18.100000000000001</v>
      </c>
      <c r="AK34" s="66">
        <f>'KH Méx'!I36</f>
        <v>17.100000000000001</v>
      </c>
      <c r="AL34" s="66">
        <f>Hitachi!I36</f>
        <v>17.8</v>
      </c>
      <c r="AM34" s="203">
        <f>Ultramanufacturing!I36</f>
        <v>17</v>
      </c>
      <c r="AN34" s="63"/>
      <c r="AO34" s="63"/>
    </row>
    <row r="35" spans="2:41" s="194" customFormat="1" ht="22.5" customHeight="1">
      <c r="B35" s="258" t="s">
        <v>192</v>
      </c>
      <c r="C35" s="190">
        <f>AVERAGE(C5:C34)</f>
        <v>20.961112066666665</v>
      </c>
      <c r="D35" s="190">
        <f t="shared" ref="D35:AM35" si="4">AVERAGE(D5:D34)</f>
        <v>20</v>
      </c>
      <c r="E35" s="190">
        <f t="shared" si="4"/>
        <v>13.530000000000001</v>
      </c>
      <c r="F35" s="190">
        <f t="shared" si="4"/>
        <v>15.246666666666666</v>
      </c>
      <c r="G35" s="190">
        <f t="shared" si="4"/>
        <v>18.89</v>
      </c>
      <c r="H35" s="190">
        <f t="shared" si="4"/>
        <v>16.723333333333336</v>
      </c>
      <c r="I35" s="190">
        <f t="shared" si="4"/>
        <v>16.033333333333335</v>
      </c>
      <c r="J35" s="190">
        <f t="shared" si="4"/>
        <v>17.276666666666664</v>
      </c>
      <c r="K35" s="190">
        <f t="shared" si="4"/>
        <v>14.043333333333335</v>
      </c>
      <c r="L35" s="190">
        <f t="shared" si="4"/>
        <v>16.87</v>
      </c>
      <c r="M35" s="190">
        <f t="shared" si="4"/>
        <v>18.116666666666667</v>
      </c>
      <c r="N35" s="190">
        <f t="shared" si="4"/>
        <v>17.899999999999999</v>
      </c>
      <c r="O35" s="190">
        <f t="shared" si="4"/>
        <v>19.190000000000001</v>
      </c>
      <c r="P35" s="190">
        <f t="shared" si="4"/>
        <v>15.000000000000004</v>
      </c>
      <c r="Q35" s="190">
        <f t="shared" si="4"/>
        <v>34.5</v>
      </c>
      <c r="R35" s="190">
        <f t="shared" si="4"/>
        <v>15.243333333333334</v>
      </c>
      <c r="S35" s="190">
        <f t="shared" si="4"/>
        <v>16.729999999999997</v>
      </c>
      <c r="T35" s="190">
        <f t="shared" si="4"/>
        <v>20</v>
      </c>
      <c r="U35" s="190">
        <f t="shared" si="4"/>
        <v>16.993333333333329</v>
      </c>
      <c r="V35" s="190">
        <f t="shared" si="4"/>
        <v>18.513333333333335</v>
      </c>
      <c r="W35" s="190">
        <f t="shared" si="4"/>
        <v>19.86333333333333</v>
      </c>
      <c r="X35" s="190">
        <f t="shared" si="4"/>
        <v>17.59</v>
      </c>
      <c r="Y35" s="190">
        <f t="shared" si="4"/>
        <v>18.88666666666667</v>
      </c>
      <c r="Z35" s="190">
        <f t="shared" si="4"/>
        <v>17.79</v>
      </c>
      <c r="AA35" s="190">
        <f t="shared" si="4"/>
        <v>15.490000000000002</v>
      </c>
      <c r="AB35" s="190">
        <f t="shared" si="4"/>
        <v>0</v>
      </c>
      <c r="AC35" s="190">
        <f t="shared" si="4"/>
        <v>15.006666666666669</v>
      </c>
      <c r="AD35" s="190">
        <f t="shared" si="4"/>
        <v>18.36333333333333</v>
      </c>
      <c r="AE35" s="190">
        <f t="shared" si="4"/>
        <v>18.266666666666669</v>
      </c>
      <c r="AF35" s="190">
        <f t="shared" si="4"/>
        <v>16.313333333333333</v>
      </c>
      <c r="AG35" s="190">
        <f t="shared" si="4"/>
        <v>16.220000000000002</v>
      </c>
      <c r="AH35" s="190">
        <f t="shared" si="4"/>
        <v>17.036666666666669</v>
      </c>
      <c r="AI35" s="190">
        <f t="shared" si="4"/>
        <v>16.363333333333333</v>
      </c>
      <c r="AJ35" s="190">
        <f t="shared" si="4"/>
        <v>16.423333333333332</v>
      </c>
      <c r="AK35" s="190">
        <f t="shared" si="4"/>
        <v>14.773333333333335</v>
      </c>
      <c r="AL35" s="190">
        <f t="shared" si="4"/>
        <v>15.453333333333337</v>
      </c>
      <c r="AM35" s="190">
        <f t="shared" si="4"/>
        <v>14.473333333333331</v>
      </c>
      <c r="AN35" s="190"/>
      <c r="AO35" s="190"/>
    </row>
  </sheetData>
  <pageMargins left="0.7" right="0.7" top="0.75" bottom="0.75" header="0.3" footer="0.3"/>
  <pageSetup scale="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707528</v>
      </c>
      <c r="T6" s="22">
        <v>31</v>
      </c>
      <c r="U6" s="23">
        <f>D6-D7</f>
        <v>840</v>
      </c>
      <c r="V6" s="4"/>
      <c r="W6" s="212"/>
      <c r="X6" s="212"/>
      <c r="Y6" s="215"/>
    </row>
    <row r="7" spans="1:25">
      <c r="A7" s="21">
        <v>31</v>
      </c>
      <c r="B7" s="232" t="s">
        <v>266</v>
      </c>
      <c r="D7">
        <v>706688</v>
      </c>
      <c r="T7" s="22">
        <v>30</v>
      </c>
      <c r="U7" s="23">
        <f>D7-D8</f>
        <v>1556</v>
      </c>
      <c r="V7" s="24">
        <v>1</v>
      </c>
      <c r="W7" s="86"/>
      <c r="X7" s="86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705132</v>
      </c>
      <c r="E8" s="232">
        <v>99209</v>
      </c>
      <c r="F8" s="232">
        <v>6.8102609999999997</v>
      </c>
      <c r="G8" s="232">
        <v>0</v>
      </c>
      <c r="H8" s="232">
        <v>82.831000000000003</v>
      </c>
      <c r="I8" s="232">
        <v>17.8</v>
      </c>
      <c r="J8" s="232">
        <v>68.400000000000006</v>
      </c>
      <c r="K8" s="232">
        <v>136.9</v>
      </c>
      <c r="L8" s="232">
        <v>1.012</v>
      </c>
      <c r="M8" s="232">
        <v>79.897999999999996</v>
      </c>
      <c r="N8" s="232">
        <v>85.116</v>
      </c>
      <c r="O8" s="232">
        <v>82.522999999999996</v>
      </c>
      <c r="P8" s="232">
        <v>10.9</v>
      </c>
      <c r="Q8" s="232">
        <v>27</v>
      </c>
      <c r="R8" s="232">
        <v>16.100000000000001</v>
      </c>
      <c r="S8" s="232">
        <v>5.35</v>
      </c>
      <c r="T8" s="16">
        <v>29</v>
      </c>
      <c r="U8" s="23">
        <f>D8-D9</f>
        <v>1631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703501</v>
      </c>
      <c r="E9" s="232">
        <v>98968</v>
      </c>
      <c r="F9" s="232">
        <v>6.6269850000000003</v>
      </c>
      <c r="G9" s="232">
        <v>0</v>
      </c>
      <c r="H9" s="232">
        <v>82.24</v>
      </c>
      <c r="I9" s="232">
        <v>18.2</v>
      </c>
      <c r="J9" s="232">
        <v>66.3</v>
      </c>
      <c r="K9" s="232">
        <v>138.4</v>
      </c>
      <c r="L9" s="232">
        <v>1.0114000000000001</v>
      </c>
      <c r="M9" s="232">
        <v>79.203999999999994</v>
      </c>
      <c r="N9" s="232">
        <v>84.48</v>
      </c>
      <c r="O9" s="232">
        <v>80.768000000000001</v>
      </c>
      <c r="P9" s="232">
        <v>11.4</v>
      </c>
      <c r="Q9" s="232">
        <v>26.6</v>
      </c>
      <c r="R9" s="232">
        <v>17.8</v>
      </c>
      <c r="S9" s="232">
        <v>5.36</v>
      </c>
      <c r="T9" s="22">
        <v>28</v>
      </c>
      <c r="U9" s="23">
        <f t="shared" ref="U9:U36" si="1">D9-D10</f>
        <v>1580</v>
      </c>
      <c r="V9" s="24">
        <v>29</v>
      </c>
      <c r="W9" s="100"/>
      <c r="X9" s="100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701921</v>
      </c>
      <c r="E10" s="232">
        <v>98733</v>
      </c>
      <c r="F10" s="232">
        <v>6.5938340000000002</v>
      </c>
      <c r="G10" s="232">
        <v>0</v>
      </c>
      <c r="H10" s="232">
        <v>80.771000000000001</v>
      </c>
      <c r="I10" s="232">
        <v>17.899999999999999</v>
      </c>
      <c r="J10" s="232">
        <v>65.099999999999994</v>
      </c>
      <c r="K10" s="232">
        <v>142.19999999999999</v>
      </c>
      <c r="L10" s="232">
        <v>1.0114000000000001</v>
      </c>
      <c r="M10" s="232">
        <v>78.795000000000002</v>
      </c>
      <c r="N10" s="232">
        <v>84.03</v>
      </c>
      <c r="O10" s="232">
        <v>80.05</v>
      </c>
      <c r="P10" s="232">
        <v>11.4</v>
      </c>
      <c r="Q10" s="232">
        <v>27.4</v>
      </c>
      <c r="R10" s="232">
        <v>17.7</v>
      </c>
      <c r="S10" s="232">
        <v>5.36</v>
      </c>
      <c r="T10" s="16">
        <v>27</v>
      </c>
      <c r="U10" s="23">
        <f t="shared" si="1"/>
        <v>1543</v>
      </c>
      <c r="V10" s="16"/>
      <c r="W10" s="94"/>
      <c r="X10" s="94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700378</v>
      </c>
      <c r="E11" s="232">
        <v>98500</v>
      </c>
      <c r="F11" s="232">
        <v>6.575647</v>
      </c>
      <c r="G11" s="232">
        <v>0</v>
      </c>
      <c r="H11" s="232">
        <v>82.616</v>
      </c>
      <c r="I11" s="232">
        <v>17</v>
      </c>
      <c r="J11" s="232">
        <v>61.6</v>
      </c>
      <c r="K11" s="232">
        <v>138.4</v>
      </c>
      <c r="L11" s="232">
        <v>1.0114000000000001</v>
      </c>
      <c r="M11" s="232">
        <v>79.531000000000006</v>
      </c>
      <c r="N11" s="232">
        <v>85.081000000000003</v>
      </c>
      <c r="O11" s="232">
        <v>79.552999999999997</v>
      </c>
      <c r="P11" s="232">
        <v>11.3</v>
      </c>
      <c r="Q11" s="232">
        <v>24.2</v>
      </c>
      <c r="R11" s="232">
        <v>16.899999999999999</v>
      </c>
      <c r="S11" s="232">
        <v>5.37</v>
      </c>
      <c r="T11" s="16">
        <v>26</v>
      </c>
      <c r="U11" s="23">
        <f t="shared" si="1"/>
        <v>1466</v>
      </c>
      <c r="V11" s="16"/>
      <c r="W11" s="94"/>
      <c r="X11" s="94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698912</v>
      </c>
      <c r="E12" s="232">
        <v>98284</v>
      </c>
      <c r="F12" s="232">
        <v>6.7036129999999998</v>
      </c>
      <c r="G12" s="232">
        <v>0</v>
      </c>
      <c r="H12" s="232">
        <v>86.266999999999996</v>
      </c>
      <c r="I12" s="232">
        <v>16.600000000000001</v>
      </c>
      <c r="J12" s="232">
        <v>11.3</v>
      </c>
      <c r="K12" s="232">
        <v>166.3</v>
      </c>
      <c r="L12" s="232">
        <v>1.0117</v>
      </c>
      <c r="M12" s="232">
        <v>81.372</v>
      </c>
      <c r="N12" s="232">
        <v>88.584000000000003</v>
      </c>
      <c r="O12" s="232">
        <v>81.489000000000004</v>
      </c>
      <c r="P12" s="232">
        <v>8.6999999999999993</v>
      </c>
      <c r="Q12" s="232">
        <v>23.9</v>
      </c>
      <c r="R12" s="232">
        <v>17</v>
      </c>
      <c r="S12" s="232">
        <v>5.36</v>
      </c>
      <c r="T12" s="16">
        <v>25</v>
      </c>
      <c r="U12" s="23">
        <f t="shared" si="1"/>
        <v>273</v>
      </c>
      <c r="V12" s="16"/>
      <c r="W12" s="110"/>
      <c r="X12" s="110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698639</v>
      </c>
      <c r="E13" s="232">
        <v>98245</v>
      </c>
      <c r="F13" s="232">
        <v>7.2661619999999996</v>
      </c>
      <c r="G13" s="232">
        <v>0</v>
      </c>
      <c r="H13" s="232">
        <v>85.99</v>
      </c>
      <c r="I13" s="232">
        <v>15.6</v>
      </c>
      <c r="J13" s="232">
        <v>33.299999999999997</v>
      </c>
      <c r="K13" s="232">
        <v>129.80000000000001</v>
      </c>
      <c r="L13" s="232">
        <v>1.0139</v>
      </c>
      <c r="M13" s="232">
        <v>83.664000000000001</v>
      </c>
      <c r="N13" s="232">
        <v>87.879000000000005</v>
      </c>
      <c r="O13" s="232">
        <v>86.182000000000002</v>
      </c>
      <c r="P13" s="232">
        <v>6.9</v>
      </c>
      <c r="Q13" s="232">
        <v>26.2</v>
      </c>
      <c r="R13" s="232">
        <v>8.6999999999999993</v>
      </c>
      <c r="S13" s="232">
        <v>5.36</v>
      </c>
      <c r="T13" s="16">
        <v>24</v>
      </c>
      <c r="U13" s="23">
        <f t="shared" si="1"/>
        <v>767</v>
      </c>
      <c r="V13" s="16"/>
      <c r="W13" s="94"/>
      <c r="X13" s="94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697872</v>
      </c>
      <c r="E14" s="232">
        <v>98134</v>
      </c>
      <c r="F14" s="232">
        <v>6.967924</v>
      </c>
      <c r="G14" s="232">
        <v>0</v>
      </c>
      <c r="H14" s="232">
        <v>84.466999999999999</v>
      </c>
      <c r="I14" s="232">
        <v>18.2</v>
      </c>
      <c r="J14" s="232">
        <v>63.7</v>
      </c>
      <c r="K14" s="232">
        <v>133.69999999999999</v>
      </c>
      <c r="L14" s="232">
        <v>1.0123</v>
      </c>
      <c r="M14" s="232">
        <v>81.385000000000005</v>
      </c>
      <c r="N14" s="232">
        <v>87.727999999999994</v>
      </c>
      <c r="O14" s="232">
        <v>84.613</v>
      </c>
      <c r="P14" s="232">
        <v>11.6</v>
      </c>
      <c r="Q14" s="232">
        <v>25.4</v>
      </c>
      <c r="R14" s="232">
        <v>16</v>
      </c>
      <c r="S14" s="232">
        <v>5.36</v>
      </c>
      <c r="T14" s="16">
        <v>23</v>
      </c>
      <c r="U14" s="23">
        <f t="shared" si="1"/>
        <v>1515</v>
      </c>
      <c r="V14" s="16"/>
      <c r="W14" s="94"/>
      <c r="X14" s="94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696357</v>
      </c>
      <c r="E15" s="232">
        <v>97914</v>
      </c>
      <c r="F15" s="232">
        <v>6.9768679999999996</v>
      </c>
      <c r="G15" s="232">
        <v>0</v>
      </c>
      <c r="H15" s="232">
        <v>82.912999999999997</v>
      </c>
      <c r="I15" s="232">
        <v>18.5</v>
      </c>
      <c r="J15" s="232">
        <v>65.400000000000006</v>
      </c>
      <c r="K15" s="232">
        <v>138.6</v>
      </c>
      <c r="L15" s="232">
        <v>1.0121</v>
      </c>
      <c r="M15" s="232">
        <v>79.462000000000003</v>
      </c>
      <c r="N15" s="232">
        <v>85.397999999999996</v>
      </c>
      <c r="O15" s="232">
        <v>85.397999999999996</v>
      </c>
      <c r="P15" s="232">
        <v>13.7</v>
      </c>
      <c r="Q15" s="232">
        <v>23.9</v>
      </c>
      <c r="R15" s="232">
        <v>17.7</v>
      </c>
      <c r="S15" s="232">
        <v>5.37</v>
      </c>
      <c r="T15" s="16">
        <v>22</v>
      </c>
      <c r="U15" s="23">
        <f t="shared" si="1"/>
        <v>1555</v>
      </c>
      <c r="V15" s="16"/>
      <c r="W15" s="112"/>
      <c r="X15" s="112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694802</v>
      </c>
      <c r="E16" s="232">
        <v>97684</v>
      </c>
      <c r="F16" s="232">
        <v>6.6023259999999997</v>
      </c>
      <c r="G16" s="232">
        <v>0</v>
      </c>
      <c r="H16" s="232">
        <v>82.804000000000002</v>
      </c>
      <c r="I16" s="232">
        <v>18.7</v>
      </c>
      <c r="J16" s="232">
        <v>67.8</v>
      </c>
      <c r="K16" s="232">
        <v>139.1</v>
      </c>
      <c r="L16" s="232">
        <v>1.0114000000000001</v>
      </c>
      <c r="M16" s="232">
        <v>78.492999999999995</v>
      </c>
      <c r="N16" s="232">
        <v>85.244</v>
      </c>
      <c r="O16" s="232">
        <v>80.378</v>
      </c>
      <c r="P16" s="232">
        <v>13.2</v>
      </c>
      <c r="Q16" s="232">
        <v>26.2</v>
      </c>
      <c r="R16" s="232">
        <v>17.8</v>
      </c>
      <c r="S16" s="232">
        <v>5.37</v>
      </c>
      <c r="T16" s="22">
        <v>21</v>
      </c>
      <c r="U16" s="23">
        <f t="shared" si="1"/>
        <v>1611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693191</v>
      </c>
      <c r="E17" s="232">
        <v>97445</v>
      </c>
      <c r="F17" s="232">
        <v>6.6269809999999998</v>
      </c>
      <c r="G17" s="232">
        <v>0</v>
      </c>
      <c r="H17" s="232">
        <v>83.174000000000007</v>
      </c>
      <c r="I17" s="232">
        <v>18.5</v>
      </c>
      <c r="J17" s="232">
        <v>64</v>
      </c>
      <c r="K17" s="232">
        <v>129.6</v>
      </c>
      <c r="L17" s="232">
        <v>1.0114000000000001</v>
      </c>
      <c r="M17" s="232">
        <v>79.673000000000002</v>
      </c>
      <c r="N17" s="232">
        <v>85.727000000000004</v>
      </c>
      <c r="O17" s="232">
        <v>80.424999999999997</v>
      </c>
      <c r="P17" s="232">
        <v>12.5</v>
      </c>
      <c r="Q17" s="232">
        <v>26.7</v>
      </c>
      <c r="R17" s="232">
        <v>17.600000000000001</v>
      </c>
      <c r="S17" s="232">
        <v>5.36</v>
      </c>
      <c r="T17" s="16">
        <v>20</v>
      </c>
      <c r="U17" s="23">
        <f t="shared" si="1"/>
        <v>1527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691664</v>
      </c>
      <c r="E18" s="232">
        <v>97220</v>
      </c>
      <c r="F18" s="232">
        <v>6.8880730000000003</v>
      </c>
      <c r="G18" s="232">
        <v>0</v>
      </c>
      <c r="H18" s="232">
        <v>82.876999999999995</v>
      </c>
      <c r="I18" s="232">
        <v>17.899999999999999</v>
      </c>
      <c r="J18" s="232">
        <v>64.599999999999994</v>
      </c>
      <c r="K18" s="232">
        <v>134.80000000000001</v>
      </c>
      <c r="L18" s="232">
        <v>1.012</v>
      </c>
      <c r="M18" s="232">
        <v>79.540000000000006</v>
      </c>
      <c r="N18" s="232">
        <v>87.171000000000006</v>
      </c>
      <c r="O18" s="232">
        <v>84.221000000000004</v>
      </c>
      <c r="P18" s="232">
        <v>11.9</v>
      </c>
      <c r="Q18" s="232">
        <v>25.6</v>
      </c>
      <c r="R18" s="232">
        <v>17.8</v>
      </c>
      <c r="S18" s="232">
        <v>5.37</v>
      </c>
      <c r="T18" s="16">
        <v>19</v>
      </c>
      <c r="U18" s="23">
        <f t="shared" si="1"/>
        <v>1535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690129</v>
      </c>
      <c r="E19" s="232">
        <v>96993</v>
      </c>
      <c r="F19" s="232">
        <v>6.7550559999999997</v>
      </c>
      <c r="G19" s="232">
        <v>0</v>
      </c>
      <c r="H19" s="232">
        <v>86.192999999999998</v>
      </c>
      <c r="I19" s="232">
        <v>16.8</v>
      </c>
      <c r="J19" s="232">
        <v>36.700000000000003</v>
      </c>
      <c r="K19" s="232">
        <v>143.80000000000001</v>
      </c>
      <c r="L19" s="232">
        <v>1.0119</v>
      </c>
      <c r="M19" s="232">
        <v>79.561999999999998</v>
      </c>
      <c r="N19" s="232">
        <v>87.799000000000007</v>
      </c>
      <c r="O19" s="232">
        <v>81.619</v>
      </c>
      <c r="P19" s="232">
        <v>11.2</v>
      </c>
      <c r="Q19" s="232">
        <v>24.4</v>
      </c>
      <c r="R19" s="232">
        <v>15.6</v>
      </c>
      <c r="S19" s="232">
        <v>5.36</v>
      </c>
      <c r="T19" s="16">
        <v>18</v>
      </c>
      <c r="U19" s="23">
        <f t="shared" si="1"/>
        <v>888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689241</v>
      </c>
      <c r="E20" s="232">
        <v>96868</v>
      </c>
      <c r="F20" s="232">
        <v>7.2641970000000002</v>
      </c>
      <c r="G20" s="232">
        <v>0</v>
      </c>
      <c r="H20" s="232">
        <v>86.947999999999993</v>
      </c>
      <c r="I20" s="232">
        <v>17.2</v>
      </c>
      <c r="J20" s="232">
        <v>36.799999999999997</v>
      </c>
      <c r="K20" s="232">
        <v>136.1</v>
      </c>
      <c r="L20" s="232">
        <v>1.0135000000000001</v>
      </c>
      <c r="M20" s="232">
        <v>84.213999999999999</v>
      </c>
      <c r="N20" s="232">
        <v>89.647999999999996</v>
      </c>
      <c r="O20" s="232">
        <v>87.177999999999997</v>
      </c>
      <c r="P20" s="232">
        <v>9.4</v>
      </c>
      <c r="Q20" s="232">
        <v>26.2</v>
      </c>
      <c r="R20" s="232">
        <v>11.7</v>
      </c>
      <c r="S20" s="232">
        <v>5.37</v>
      </c>
      <c r="T20" s="16">
        <v>17</v>
      </c>
      <c r="U20" s="23">
        <f t="shared" si="1"/>
        <v>857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688384</v>
      </c>
      <c r="E21" s="232">
        <v>96744</v>
      </c>
      <c r="F21" s="232">
        <v>6.9565939999999999</v>
      </c>
      <c r="G21" s="232">
        <v>0</v>
      </c>
      <c r="H21" s="232">
        <v>84.403999999999996</v>
      </c>
      <c r="I21" s="232">
        <v>18.3</v>
      </c>
      <c r="J21" s="232">
        <v>62.4</v>
      </c>
      <c r="K21" s="232">
        <v>131.19999999999999</v>
      </c>
      <c r="L21" s="232">
        <v>1.0121</v>
      </c>
      <c r="M21" s="232">
        <v>81.837999999999994</v>
      </c>
      <c r="N21" s="232">
        <v>86.644999999999996</v>
      </c>
      <c r="O21" s="232">
        <v>84.99</v>
      </c>
      <c r="P21" s="232">
        <v>12.5</v>
      </c>
      <c r="Q21" s="232">
        <v>26.9</v>
      </c>
      <c r="R21" s="232">
        <v>17.3</v>
      </c>
      <c r="S21" s="232">
        <v>5.37</v>
      </c>
      <c r="T21" s="16">
        <v>16</v>
      </c>
      <c r="U21" s="23">
        <f t="shared" si="1"/>
        <v>1488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686896</v>
      </c>
      <c r="E22" s="232">
        <v>96528</v>
      </c>
      <c r="F22" s="232">
        <v>6.9990389999999998</v>
      </c>
      <c r="G22" s="232">
        <v>0</v>
      </c>
      <c r="H22" s="232">
        <v>83.555000000000007</v>
      </c>
      <c r="I22" s="232">
        <v>17.8</v>
      </c>
      <c r="J22" s="232">
        <v>65.5</v>
      </c>
      <c r="K22" s="232">
        <v>137.19999999999999</v>
      </c>
      <c r="L22" s="232">
        <v>1.0124</v>
      </c>
      <c r="M22" s="232">
        <v>80.296999999999997</v>
      </c>
      <c r="N22" s="232">
        <v>86.325000000000003</v>
      </c>
      <c r="O22" s="232">
        <v>85.045000000000002</v>
      </c>
      <c r="P22" s="232">
        <v>11.1</v>
      </c>
      <c r="Q22" s="232">
        <v>26.1</v>
      </c>
      <c r="R22" s="232">
        <v>16</v>
      </c>
      <c r="S22" s="232">
        <v>5.37</v>
      </c>
      <c r="T22" s="16">
        <v>15</v>
      </c>
      <c r="U22" s="23">
        <f t="shared" si="1"/>
        <v>1557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685339</v>
      </c>
      <c r="E23" s="232">
        <v>96300</v>
      </c>
      <c r="F23" s="232">
        <v>6.665883</v>
      </c>
      <c r="G23" s="232">
        <v>0</v>
      </c>
      <c r="H23" s="232">
        <v>82.436999999999998</v>
      </c>
      <c r="I23" s="232">
        <v>16.600000000000001</v>
      </c>
      <c r="J23" s="232">
        <v>63.2</v>
      </c>
      <c r="K23" s="232">
        <v>135.80000000000001</v>
      </c>
      <c r="L23" s="232">
        <v>1.0116000000000001</v>
      </c>
      <c r="M23" s="232">
        <v>79.623999999999995</v>
      </c>
      <c r="N23" s="232">
        <v>85.384</v>
      </c>
      <c r="O23" s="232">
        <v>80.822000000000003</v>
      </c>
      <c r="P23" s="232">
        <v>11.3</v>
      </c>
      <c r="Q23" s="232">
        <v>26</v>
      </c>
      <c r="R23" s="232">
        <v>16.899999999999999</v>
      </c>
      <c r="S23" s="232">
        <v>5.37</v>
      </c>
      <c r="T23" s="22">
        <v>14</v>
      </c>
      <c r="U23" s="23">
        <f t="shared" si="1"/>
        <v>1502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683837</v>
      </c>
      <c r="E24" s="232">
        <v>96078</v>
      </c>
      <c r="F24" s="232">
        <v>6.6752950000000002</v>
      </c>
      <c r="G24" s="232">
        <v>0</v>
      </c>
      <c r="H24" s="232">
        <v>83.003</v>
      </c>
      <c r="I24" s="232">
        <v>16.600000000000001</v>
      </c>
      <c r="J24" s="232">
        <v>71</v>
      </c>
      <c r="K24" s="232">
        <v>140.80000000000001</v>
      </c>
      <c r="L24" s="232">
        <v>1.0119</v>
      </c>
      <c r="M24" s="232">
        <v>79.706000000000003</v>
      </c>
      <c r="N24" s="232">
        <v>85.338999999999999</v>
      </c>
      <c r="O24" s="232">
        <v>80.378</v>
      </c>
      <c r="P24" s="232">
        <v>12.4</v>
      </c>
      <c r="Q24" s="232">
        <v>22.4</v>
      </c>
      <c r="R24" s="232">
        <v>15</v>
      </c>
      <c r="S24" s="232">
        <v>5.37</v>
      </c>
      <c r="T24" s="16">
        <v>13</v>
      </c>
      <c r="U24" s="23">
        <f t="shared" si="1"/>
        <v>1689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682148</v>
      </c>
      <c r="E25" s="232">
        <v>95830</v>
      </c>
      <c r="F25" s="232">
        <v>6.9501619999999997</v>
      </c>
      <c r="G25" s="232">
        <v>0</v>
      </c>
      <c r="H25" s="232">
        <v>84.406000000000006</v>
      </c>
      <c r="I25" s="232">
        <v>17.399999999999999</v>
      </c>
      <c r="J25" s="232">
        <v>57.6</v>
      </c>
      <c r="K25" s="232">
        <v>135.1</v>
      </c>
      <c r="L25" s="232">
        <v>1.0124</v>
      </c>
      <c r="M25" s="232">
        <v>80.379000000000005</v>
      </c>
      <c r="N25" s="232">
        <v>87.542000000000002</v>
      </c>
      <c r="O25" s="232">
        <v>84.218000000000004</v>
      </c>
      <c r="P25" s="232">
        <v>11.3</v>
      </c>
      <c r="Q25" s="232">
        <v>25.5</v>
      </c>
      <c r="R25" s="232">
        <v>15.3</v>
      </c>
      <c r="S25" s="232">
        <v>5.37</v>
      </c>
      <c r="T25" s="16">
        <v>12</v>
      </c>
      <c r="U25" s="23">
        <f t="shared" si="1"/>
        <v>1374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680774</v>
      </c>
      <c r="E26" s="232">
        <v>95631</v>
      </c>
      <c r="F26" s="232">
        <v>6.6612020000000003</v>
      </c>
      <c r="G26" s="232">
        <v>0</v>
      </c>
      <c r="H26" s="232">
        <v>86.582999999999998</v>
      </c>
      <c r="I26" s="232">
        <v>16.899999999999999</v>
      </c>
      <c r="J26" s="232">
        <v>8</v>
      </c>
      <c r="K26" s="232">
        <v>94.8</v>
      </c>
      <c r="L26" s="232">
        <v>1.0117</v>
      </c>
      <c r="M26" s="232">
        <v>79.998999999999995</v>
      </c>
      <c r="N26" s="232">
        <v>88.376999999999995</v>
      </c>
      <c r="O26" s="232">
        <v>80.3</v>
      </c>
      <c r="P26" s="232">
        <v>6.7</v>
      </c>
      <c r="Q26" s="232">
        <v>29.9</v>
      </c>
      <c r="R26" s="232">
        <v>15.6</v>
      </c>
      <c r="S26" s="232">
        <v>5.36</v>
      </c>
      <c r="T26" s="16">
        <v>11</v>
      </c>
      <c r="U26" s="23">
        <f t="shared" si="1"/>
        <v>199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680575</v>
      </c>
      <c r="E27" s="232">
        <v>95603</v>
      </c>
      <c r="F27" s="232">
        <v>7.3930059999999997</v>
      </c>
      <c r="G27" s="232">
        <v>0</v>
      </c>
      <c r="H27" s="232">
        <v>86.578999999999994</v>
      </c>
      <c r="I27" s="232">
        <v>14.4</v>
      </c>
      <c r="J27" s="232">
        <v>38.4</v>
      </c>
      <c r="K27" s="232">
        <v>135.4</v>
      </c>
      <c r="L27" s="232">
        <v>1.0143</v>
      </c>
      <c r="M27" s="232">
        <v>83.352000000000004</v>
      </c>
      <c r="N27" s="232">
        <v>89.468999999999994</v>
      </c>
      <c r="O27" s="232">
        <v>87.727999999999994</v>
      </c>
      <c r="P27" s="232">
        <v>4.5</v>
      </c>
      <c r="Q27" s="232">
        <v>23.6</v>
      </c>
      <c r="R27" s="232">
        <v>8.3000000000000007</v>
      </c>
      <c r="S27" s="232">
        <v>5.36</v>
      </c>
      <c r="T27" s="16">
        <v>10</v>
      </c>
      <c r="U27" s="23">
        <f t="shared" si="1"/>
        <v>902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679673</v>
      </c>
      <c r="E28" s="232">
        <v>95473</v>
      </c>
      <c r="F28" s="232">
        <v>7.1063999999999998</v>
      </c>
      <c r="G28" s="232">
        <v>0</v>
      </c>
      <c r="H28" s="232">
        <v>84.271000000000001</v>
      </c>
      <c r="I28" s="232">
        <v>16.399999999999999</v>
      </c>
      <c r="J28" s="232">
        <v>57.5</v>
      </c>
      <c r="K28" s="232">
        <v>140.1</v>
      </c>
      <c r="L28" s="232">
        <v>1.0126999999999999</v>
      </c>
      <c r="M28" s="232">
        <v>78.055999999999997</v>
      </c>
      <c r="N28" s="232">
        <v>87.122</v>
      </c>
      <c r="O28" s="232">
        <v>86.367000000000004</v>
      </c>
      <c r="P28" s="232">
        <v>11.7</v>
      </c>
      <c r="Q28" s="232">
        <v>24.3</v>
      </c>
      <c r="R28" s="232">
        <v>15.1</v>
      </c>
      <c r="S28" s="232">
        <v>5.36</v>
      </c>
      <c r="T28" s="16">
        <v>9</v>
      </c>
      <c r="U28" s="23">
        <f t="shared" si="1"/>
        <v>1365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678308</v>
      </c>
      <c r="E29" s="232">
        <v>95275</v>
      </c>
      <c r="F29" s="232">
        <v>6.5145739999999996</v>
      </c>
      <c r="G29" s="232">
        <v>0</v>
      </c>
      <c r="H29" s="232">
        <v>80.962000000000003</v>
      </c>
      <c r="I29" s="232">
        <v>15</v>
      </c>
      <c r="J29" s="232">
        <v>68.3</v>
      </c>
      <c r="K29" s="232">
        <v>138.69999999999999</v>
      </c>
      <c r="L29" s="232">
        <v>1.0112000000000001</v>
      </c>
      <c r="M29" s="232">
        <v>78.284000000000006</v>
      </c>
      <c r="N29" s="232">
        <v>84.611000000000004</v>
      </c>
      <c r="O29" s="232">
        <v>79.052000000000007</v>
      </c>
      <c r="P29" s="232">
        <v>10.3</v>
      </c>
      <c r="Q29" s="232">
        <v>19.2</v>
      </c>
      <c r="R29" s="232">
        <v>17.3</v>
      </c>
      <c r="S29" s="232">
        <v>5.37</v>
      </c>
      <c r="T29" s="16">
        <v>8</v>
      </c>
      <c r="U29" s="23">
        <f t="shared" si="1"/>
        <v>1624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s="232" t="s">
        <v>224</v>
      </c>
      <c r="C30" s="232" t="s">
        <v>217</v>
      </c>
      <c r="D30" s="232">
        <v>676684</v>
      </c>
      <c r="E30" s="232">
        <v>95033</v>
      </c>
      <c r="F30" s="232">
        <v>6.5949520000000001</v>
      </c>
      <c r="G30" s="232">
        <v>0</v>
      </c>
      <c r="H30" s="232">
        <v>80.754999999999995</v>
      </c>
      <c r="I30" s="232">
        <v>16.600000000000001</v>
      </c>
      <c r="J30" s="232">
        <v>69.400000000000006</v>
      </c>
      <c r="K30" s="232">
        <v>138.5</v>
      </c>
      <c r="L30" s="232">
        <v>1.0116000000000001</v>
      </c>
      <c r="M30" s="232">
        <v>77.774000000000001</v>
      </c>
      <c r="N30" s="232">
        <v>84.304000000000002</v>
      </c>
      <c r="O30" s="232">
        <v>79.332999999999998</v>
      </c>
      <c r="P30" s="232">
        <v>12.4</v>
      </c>
      <c r="Q30" s="232">
        <v>21.7</v>
      </c>
      <c r="R30" s="232">
        <v>15.5</v>
      </c>
      <c r="S30" s="232">
        <v>5.37</v>
      </c>
      <c r="T30" s="22">
        <v>7</v>
      </c>
      <c r="U30" s="23">
        <f t="shared" si="1"/>
        <v>1649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675035</v>
      </c>
      <c r="E31">
        <v>94785</v>
      </c>
      <c r="F31">
        <v>6.5133749999999999</v>
      </c>
      <c r="G31">
        <v>0</v>
      </c>
      <c r="H31">
        <v>80.665000000000006</v>
      </c>
      <c r="I31">
        <v>17.2</v>
      </c>
      <c r="J31">
        <v>62.3</v>
      </c>
      <c r="K31">
        <v>136.30000000000001</v>
      </c>
      <c r="L31">
        <v>1.0113000000000001</v>
      </c>
      <c r="M31">
        <v>77.677000000000007</v>
      </c>
      <c r="N31">
        <v>83.573999999999998</v>
      </c>
      <c r="O31">
        <v>78.87</v>
      </c>
      <c r="P31">
        <v>12.6</v>
      </c>
      <c r="Q31">
        <v>22.1</v>
      </c>
      <c r="R31">
        <v>16.8</v>
      </c>
      <c r="S31">
        <v>5.38</v>
      </c>
      <c r="T31" s="16">
        <v>6</v>
      </c>
      <c r="U31" s="23">
        <f t="shared" si="1"/>
        <v>1484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673551</v>
      </c>
      <c r="E32">
        <v>94561</v>
      </c>
      <c r="F32">
        <v>6.5983530000000004</v>
      </c>
      <c r="G32">
        <v>0</v>
      </c>
      <c r="H32">
        <v>80.947000000000003</v>
      </c>
      <c r="I32">
        <v>15.4</v>
      </c>
      <c r="J32">
        <v>64</v>
      </c>
      <c r="K32">
        <v>135.19999999999999</v>
      </c>
      <c r="L32">
        <v>1.0116000000000001</v>
      </c>
      <c r="M32">
        <v>78.590999999999994</v>
      </c>
      <c r="N32">
        <v>84.286000000000001</v>
      </c>
      <c r="O32">
        <v>79.569000000000003</v>
      </c>
      <c r="P32">
        <v>12.4</v>
      </c>
      <c r="Q32">
        <v>19.5</v>
      </c>
      <c r="R32">
        <v>16</v>
      </c>
      <c r="S32">
        <v>5.37</v>
      </c>
      <c r="T32" s="16">
        <v>5</v>
      </c>
      <c r="U32" s="23">
        <f t="shared" si="1"/>
        <v>1521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672030</v>
      </c>
      <c r="E33">
        <v>94334</v>
      </c>
      <c r="F33">
        <v>6.6289160000000003</v>
      </c>
      <c r="G33">
        <v>0</v>
      </c>
      <c r="H33">
        <v>84.906000000000006</v>
      </c>
      <c r="I33">
        <v>14</v>
      </c>
      <c r="J33">
        <v>11.2</v>
      </c>
      <c r="K33">
        <v>156.19999999999999</v>
      </c>
      <c r="L33">
        <v>1.0117</v>
      </c>
      <c r="M33">
        <v>78.796000000000006</v>
      </c>
      <c r="N33">
        <v>86.86</v>
      </c>
      <c r="O33">
        <v>79.918999999999997</v>
      </c>
      <c r="P33">
        <v>7.7</v>
      </c>
      <c r="Q33">
        <v>21.9</v>
      </c>
      <c r="R33">
        <v>15.2</v>
      </c>
      <c r="S33">
        <v>5.36</v>
      </c>
      <c r="T33" s="16">
        <v>4</v>
      </c>
      <c r="U33" s="23">
        <f t="shared" si="1"/>
        <v>282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671748</v>
      </c>
      <c r="E34">
        <v>94293</v>
      </c>
      <c r="F34">
        <v>7.1722970000000004</v>
      </c>
      <c r="G34">
        <v>0</v>
      </c>
      <c r="H34">
        <v>85.406999999999996</v>
      </c>
      <c r="I34">
        <v>16</v>
      </c>
      <c r="J34">
        <v>32.1</v>
      </c>
      <c r="K34">
        <v>162.1</v>
      </c>
      <c r="L34">
        <v>1.0134000000000001</v>
      </c>
      <c r="M34">
        <v>83.415999999999997</v>
      </c>
      <c r="N34">
        <v>87.816999999999993</v>
      </c>
      <c r="O34">
        <v>85.858999999999995</v>
      </c>
      <c r="P34">
        <v>9.1</v>
      </c>
      <c r="Q34">
        <v>21.5</v>
      </c>
      <c r="R34">
        <v>11.4</v>
      </c>
      <c r="S34">
        <v>5.38</v>
      </c>
      <c r="T34" s="16">
        <v>3</v>
      </c>
      <c r="U34" s="23">
        <f t="shared" si="1"/>
        <v>745</v>
      </c>
      <c r="V34" s="5"/>
      <c r="W34" s="207"/>
      <c r="X34" s="110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671003</v>
      </c>
      <c r="E35">
        <v>94185</v>
      </c>
      <c r="F35">
        <v>7.0385109999999997</v>
      </c>
      <c r="G35">
        <v>0</v>
      </c>
      <c r="H35">
        <v>86.287000000000006</v>
      </c>
      <c r="I35">
        <v>17.100000000000001</v>
      </c>
      <c r="J35">
        <v>37</v>
      </c>
      <c r="K35">
        <v>163.30000000000001</v>
      </c>
      <c r="L35">
        <v>1.0123</v>
      </c>
      <c r="M35">
        <v>84.388999999999996</v>
      </c>
      <c r="N35">
        <v>88.006</v>
      </c>
      <c r="O35">
        <v>86.100999999999999</v>
      </c>
      <c r="P35">
        <v>9.4</v>
      </c>
      <c r="Q35">
        <v>24.8</v>
      </c>
      <c r="R35">
        <v>17.100000000000001</v>
      </c>
      <c r="S35">
        <v>5.38</v>
      </c>
      <c r="T35" s="16">
        <v>2</v>
      </c>
      <c r="U35" s="23">
        <f t="shared" si="1"/>
        <v>877</v>
      </c>
      <c r="V35" s="5"/>
      <c r="W35" s="98"/>
      <c r="X35" s="94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670126</v>
      </c>
      <c r="E36">
        <v>94059</v>
      </c>
      <c r="F36">
        <v>7.0046340000000002</v>
      </c>
      <c r="G36">
        <v>0</v>
      </c>
      <c r="H36">
        <v>87.576999999999998</v>
      </c>
      <c r="I36">
        <v>18.100000000000001</v>
      </c>
      <c r="J36">
        <v>9.4</v>
      </c>
      <c r="K36">
        <v>100</v>
      </c>
      <c r="L36">
        <v>1.0122</v>
      </c>
      <c r="M36">
        <v>84.968999999999994</v>
      </c>
      <c r="N36">
        <v>88.462999999999994</v>
      </c>
      <c r="O36">
        <v>85.899000000000001</v>
      </c>
      <c r="P36">
        <v>9.4</v>
      </c>
      <c r="Q36">
        <v>27.1</v>
      </c>
      <c r="R36">
        <v>18</v>
      </c>
      <c r="S36">
        <v>5.37</v>
      </c>
      <c r="T36" s="16">
        <v>1</v>
      </c>
      <c r="U36" s="23">
        <f t="shared" si="1"/>
        <v>237</v>
      </c>
      <c r="V36" s="5"/>
      <c r="W36" s="98"/>
      <c r="X36" s="94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669889</v>
      </c>
      <c r="E37">
        <v>94026</v>
      </c>
      <c r="F37">
        <v>7.3985209999999997</v>
      </c>
      <c r="G37">
        <v>0</v>
      </c>
      <c r="H37">
        <v>88.122</v>
      </c>
      <c r="I37">
        <v>15.7</v>
      </c>
      <c r="J37">
        <v>0</v>
      </c>
      <c r="K37">
        <v>0</v>
      </c>
      <c r="L37">
        <v>1.0141</v>
      </c>
      <c r="M37">
        <v>86.399000000000001</v>
      </c>
      <c r="N37">
        <v>89.120999999999995</v>
      </c>
      <c r="O37">
        <v>88.132000000000005</v>
      </c>
      <c r="P37">
        <v>6.1</v>
      </c>
      <c r="Q37">
        <v>27.5</v>
      </c>
      <c r="R37">
        <v>9.3000000000000007</v>
      </c>
      <c r="S37">
        <v>5.38</v>
      </c>
      <c r="T37" s="1"/>
      <c r="U37" s="26"/>
      <c r="V37" s="5"/>
      <c r="W37" s="98"/>
      <c r="X37" s="94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</row>
    <row r="3" spans="1:22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</row>
    <row r="4" spans="1:22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</row>
    <row r="6" spans="1:22">
      <c r="A6" s="16">
        <v>32</v>
      </c>
      <c r="T6" s="22">
        <v>31</v>
      </c>
      <c r="U6" s="23">
        <f>D6-D7</f>
        <v>0</v>
      </c>
      <c r="V6" s="4"/>
    </row>
    <row r="7" spans="1:22">
      <c r="A7" s="21">
        <v>31</v>
      </c>
      <c r="T7" s="22">
        <v>30</v>
      </c>
      <c r="U7" s="23">
        <f>D7-D8</f>
        <v>0</v>
      </c>
      <c r="V7" s="24">
        <v>1</v>
      </c>
    </row>
    <row r="8" spans="1:22">
      <c r="A8" s="16">
        <v>30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994856</v>
      </c>
      <c r="T6" s="22">
        <v>31</v>
      </c>
      <c r="U6" s="23">
        <f>D6-D7</f>
        <v>383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994473</v>
      </c>
      <c r="T7" s="22">
        <v>30</v>
      </c>
      <c r="U7" s="23">
        <f>D7-D8</f>
        <v>1598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992875</v>
      </c>
      <c r="E8" s="232">
        <v>283937</v>
      </c>
      <c r="F8" s="232">
        <v>6.7709970000000004</v>
      </c>
      <c r="G8" s="232">
        <v>0</v>
      </c>
      <c r="H8" s="232">
        <v>94.49</v>
      </c>
      <c r="I8" s="232">
        <v>17.2</v>
      </c>
      <c r="J8" s="232">
        <v>74.099999999999994</v>
      </c>
      <c r="K8" s="232">
        <v>267.7</v>
      </c>
      <c r="L8" s="232">
        <v>1.0128999999999999</v>
      </c>
      <c r="M8" s="232">
        <v>91.709000000000003</v>
      </c>
      <c r="N8" s="232">
        <v>96.575000000000003</v>
      </c>
      <c r="O8" s="232">
        <v>94.43</v>
      </c>
      <c r="P8" s="232">
        <v>10.3</v>
      </c>
      <c r="Q8" s="232">
        <v>24.1</v>
      </c>
      <c r="R8" s="232">
        <v>16</v>
      </c>
      <c r="S8" s="232">
        <v>5.23</v>
      </c>
      <c r="T8" s="16">
        <v>29</v>
      </c>
      <c r="U8" s="23">
        <f>D8-D9</f>
        <v>1741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991134</v>
      </c>
      <c r="E9" s="232">
        <v>283679</v>
      </c>
      <c r="F9" s="232">
        <v>6.616638</v>
      </c>
      <c r="G9" s="232">
        <v>0</v>
      </c>
      <c r="H9" s="232">
        <v>93.998000000000005</v>
      </c>
      <c r="I9" s="232">
        <v>17.5</v>
      </c>
      <c r="J9" s="232">
        <v>73.900000000000006</v>
      </c>
      <c r="K9" s="232">
        <v>263.3</v>
      </c>
      <c r="L9" s="232">
        <v>1.0124</v>
      </c>
      <c r="M9" s="232">
        <v>91.14</v>
      </c>
      <c r="N9" s="232">
        <v>95.960999999999999</v>
      </c>
      <c r="O9" s="232">
        <v>92.718000000000004</v>
      </c>
      <c r="P9" s="232">
        <v>10.9</v>
      </c>
      <c r="Q9" s="232">
        <v>24.9</v>
      </c>
      <c r="R9" s="232">
        <v>17.2</v>
      </c>
      <c r="S9" s="232">
        <v>5.23</v>
      </c>
      <c r="T9" s="22">
        <v>28</v>
      </c>
      <c r="U9" s="23">
        <f t="shared" ref="U9:U36" si="1">D9-D10</f>
        <v>1741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989393</v>
      </c>
      <c r="E10" s="232">
        <v>283418</v>
      </c>
      <c r="F10" s="232">
        <v>6.5870879999999996</v>
      </c>
      <c r="G10" s="232">
        <v>0</v>
      </c>
      <c r="H10" s="232">
        <v>92.647000000000006</v>
      </c>
      <c r="I10" s="232">
        <v>17.8</v>
      </c>
      <c r="J10" s="232">
        <v>90.5</v>
      </c>
      <c r="K10" s="232">
        <v>257.3</v>
      </c>
      <c r="L10" s="232">
        <v>1.0123</v>
      </c>
      <c r="M10" s="232">
        <v>90.661000000000001</v>
      </c>
      <c r="N10" s="232">
        <v>95.561000000000007</v>
      </c>
      <c r="O10" s="232">
        <v>92.344999999999999</v>
      </c>
      <c r="P10" s="232">
        <v>11.8</v>
      </c>
      <c r="Q10" s="232">
        <v>24.6</v>
      </c>
      <c r="R10" s="232">
        <v>17.3</v>
      </c>
      <c r="S10" s="232">
        <v>5.23</v>
      </c>
      <c r="T10" s="16">
        <v>27</v>
      </c>
      <c r="U10" s="23">
        <f t="shared" si="1"/>
        <v>2146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987247</v>
      </c>
      <c r="E11" s="232">
        <v>283093</v>
      </c>
      <c r="F11" s="232">
        <v>6.5719370000000001</v>
      </c>
      <c r="G11" s="232">
        <v>0</v>
      </c>
      <c r="H11" s="232">
        <v>94.483999999999995</v>
      </c>
      <c r="I11" s="232">
        <v>15.6</v>
      </c>
      <c r="J11" s="232">
        <v>64.5</v>
      </c>
      <c r="K11" s="232">
        <v>279.5</v>
      </c>
      <c r="L11" s="232">
        <v>1.0123</v>
      </c>
      <c r="M11" s="232">
        <v>91.864000000000004</v>
      </c>
      <c r="N11" s="232">
        <v>96.998999999999995</v>
      </c>
      <c r="O11" s="232">
        <v>91.971999999999994</v>
      </c>
      <c r="P11" s="232">
        <v>6.1</v>
      </c>
      <c r="Q11" s="232">
        <v>23.5</v>
      </c>
      <c r="R11" s="232">
        <v>16.8</v>
      </c>
      <c r="S11" s="232">
        <v>5.23</v>
      </c>
      <c r="T11" s="16">
        <v>26</v>
      </c>
      <c r="U11" s="23">
        <f t="shared" si="1"/>
        <v>1501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985746</v>
      </c>
      <c r="E12" s="232">
        <v>282870</v>
      </c>
      <c r="F12" s="232">
        <v>6.6881620000000002</v>
      </c>
      <c r="G12" s="232">
        <v>0</v>
      </c>
      <c r="H12" s="232">
        <v>97.876999999999995</v>
      </c>
      <c r="I12" s="232">
        <v>17.5</v>
      </c>
      <c r="J12" s="232">
        <v>27.3</v>
      </c>
      <c r="K12" s="232">
        <v>278.39999999999998</v>
      </c>
      <c r="L12" s="232">
        <v>1.0125999999999999</v>
      </c>
      <c r="M12" s="232">
        <v>93.224999999999994</v>
      </c>
      <c r="N12" s="232">
        <v>99.953000000000003</v>
      </c>
      <c r="O12" s="232">
        <v>93.531000000000006</v>
      </c>
      <c r="P12" s="232">
        <v>8.8000000000000007</v>
      </c>
      <c r="Q12" s="232">
        <v>25</v>
      </c>
      <c r="R12" s="232">
        <v>16.7</v>
      </c>
      <c r="S12" s="232">
        <v>5.23</v>
      </c>
      <c r="T12" s="16">
        <v>25</v>
      </c>
      <c r="U12" s="23">
        <f t="shared" si="1"/>
        <v>635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985111</v>
      </c>
      <c r="E13" s="232">
        <v>282779</v>
      </c>
      <c r="F13" s="232">
        <v>7.2307519999999998</v>
      </c>
      <c r="G13" s="232">
        <v>0</v>
      </c>
      <c r="H13" s="232">
        <v>97.605000000000004</v>
      </c>
      <c r="I13" s="232">
        <v>15.1</v>
      </c>
      <c r="J13" s="232">
        <v>21.9</v>
      </c>
      <c r="K13" s="232">
        <v>267</v>
      </c>
      <c r="L13" s="232">
        <v>1.0148999999999999</v>
      </c>
      <c r="M13" s="232">
        <v>95.459000000000003</v>
      </c>
      <c r="N13" s="232">
        <v>99.326999999999998</v>
      </c>
      <c r="O13" s="232">
        <v>98.117999999999995</v>
      </c>
      <c r="P13" s="232">
        <v>6.5</v>
      </c>
      <c r="Q13" s="232">
        <v>25.9</v>
      </c>
      <c r="R13" s="232">
        <v>8.6999999999999993</v>
      </c>
      <c r="S13" s="232">
        <v>5.23</v>
      </c>
      <c r="T13" s="16">
        <v>24</v>
      </c>
      <c r="U13" s="23">
        <f t="shared" si="1"/>
        <v>513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984598</v>
      </c>
      <c r="E14" s="232">
        <v>282703</v>
      </c>
      <c r="F14" s="232">
        <v>6.9802179999999998</v>
      </c>
      <c r="G14" s="232">
        <v>0</v>
      </c>
      <c r="H14" s="232">
        <v>96.132000000000005</v>
      </c>
      <c r="I14" s="232">
        <v>16.5</v>
      </c>
      <c r="J14" s="232">
        <v>54.1</v>
      </c>
      <c r="K14" s="232">
        <v>255.8</v>
      </c>
      <c r="L14" s="232">
        <v>1.0137</v>
      </c>
      <c r="M14" s="232">
        <v>93.171000000000006</v>
      </c>
      <c r="N14" s="232">
        <v>99.272999999999996</v>
      </c>
      <c r="O14" s="232">
        <v>96.370999999999995</v>
      </c>
      <c r="P14" s="232">
        <v>7.9</v>
      </c>
      <c r="Q14" s="232">
        <v>23.5</v>
      </c>
      <c r="R14" s="232">
        <v>13.3</v>
      </c>
      <c r="S14" s="232">
        <v>5.23</v>
      </c>
      <c r="T14" s="16">
        <v>23</v>
      </c>
      <c r="U14" s="23">
        <f t="shared" si="1"/>
        <v>1258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983340</v>
      </c>
      <c r="E15" s="232">
        <v>282519</v>
      </c>
      <c r="F15" s="232">
        <v>6.891019</v>
      </c>
      <c r="G15" s="232">
        <v>0</v>
      </c>
      <c r="H15" s="232">
        <v>94.71</v>
      </c>
      <c r="I15" s="232">
        <v>17.2</v>
      </c>
      <c r="J15" s="232">
        <v>60.7</v>
      </c>
      <c r="K15" s="232">
        <v>273.89999999999998</v>
      </c>
      <c r="L15" s="232">
        <v>1.0129999999999999</v>
      </c>
      <c r="M15" s="232">
        <v>91.257000000000005</v>
      </c>
      <c r="N15" s="232">
        <v>96.835999999999999</v>
      </c>
      <c r="O15" s="232">
        <v>96.55</v>
      </c>
      <c r="P15" s="232">
        <v>9.9</v>
      </c>
      <c r="Q15" s="232">
        <v>22.9</v>
      </c>
      <c r="R15" s="232">
        <v>17.399999999999999</v>
      </c>
      <c r="S15" s="232">
        <v>5.23</v>
      </c>
      <c r="T15" s="16">
        <v>22</v>
      </c>
      <c r="U15" s="23">
        <f t="shared" si="1"/>
        <v>1414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981926</v>
      </c>
      <c r="E16" s="232">
        <v>282308</v>
      </c>
      <c r="F16" s="232">
        <v>6.5958940000000004</v>
      </c>
      <c r="G16" s="232">
        <v>0</v>
      </c>
      <c r="H16" s="232">
        <v>94.623999999999995</v>
      </c>
      <c r="I16" s="232">
        <v>17.600000000000001</v>
      </c>
      <c r="J16" s="232">
        <v>60.4</v>
      </c>
      <c r="K16" s="232">
        <v>267.5</v>
      </c>
      <c r="L16" s="232">
        <v>1.0123</v>
      </c>
      <c r="M16" s="232">
        <v>90.656000000000006</v>
      </c>
      <c r="N16" s="232">
        <v>96.882000000000005</v>
      </c>
      <c r="O16" s="232">
        <v>92.602999999999994</v>
      </c>
      <c r="P16" s="232">
        <v>10.3</v>
      </c>
      <c r="Q16" s="232">
        <v>23.8</v>
      </c>
      <c r="R16" s="232">
        <v>17.7</v>
      </c>
      <c r="S16" s="232">
        <v>5.23</v>
      </c>
      <c r="T16" s="22">
        <v>21</v>
      </c>
      <c r="U16" s="23">
        <f t="shared" si="1"/>
        <v>1410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980516</v>
      </c>
      <c r="E17" s="232">
        <v>282097</v>
      </c>
      <c r="F17" s="232">
        <v>6.5548760000000001</v>
      </c>
      <c r="G17" s="232">
        <v>0</v>
      </c>
      <c r="H17" s="232">
        <v>94.974999999999994</v>
      </c>
      <c r="I17" s="232">
        <v>17.2</v>
      </c>
      <c r="J17" s="232">
        <v>62.3</v>
      </c>
      <c r="K17" s="232">
        <v>274.5</v>
      </c>
      <c r="L17" s="232">
        <v>1.0123</v>
      </c>
      <c r="M17" s="232">
        <v>91.721999999999994</v>
      </c>
      <c r="N17" s="232">
        <v>97.165000000000006</v>
      </c>
      <c r="O17" s="232">
        <v>91.757999999999996</v>
      </c>
      <c r="P17" s="232">
        <v>8.1</v>
      </c>
      <c r="Q17" s="232">
        <v>24.1</v>
      </c>
      <c r="R17" s="232">
        <v>16.899999999999999</v>
      </c>
      <c r="S17" s="232">
        <v>5.23</v>
      </c>
      <c r="T17" s="16">
        <v>20</v>
      </c>
      <c r="U17" s="23">
        <f t="shared" si="1"/>
        <v>1448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979068</v>
      </c>
      <c r="E18" s="232">
        <v>281882</v>
      </c>
      <c r="F18" s="232">
        <v>6.8700349999999997</v>
      </c>
      <c r="G18" s="232">
        <v>0</v>
      </c>
      <c r="H18" s="232">
        <v>94.658000000000001</v>
      </c>
      <c r="I18" s="232">
        <v>17.3</v>
      </c>
      <c r="J18" s="232">
        <v>71.8</v>
      </c>
      <c r="K18" s="232">
        <v>267.60000000000002</v>
      </c>
      <c r="L18" s="232">
        <v>1.0129999999999999</v>
      </c>
      <c r="M18" s="232">
        <v>91.503</v>
      </c>
      <c r="N18" s="232">
        <v>98.576999999999998</v>
      </c>
      <c r="O18" s="232">
        <v>96.141000000000005</v>
      </c>
      <c r="P18" s="232">
        <v>10.3</v>
      </c>
      <c r="Q18" s="232">
        <v>24.9</v>
      </c>
      <c r="R18" s="232">
        <v>17</v>
      </c>
      <c r="S18" s="232">
        <v>5.23</v>
      </c>
      <c r="T18" s="16">
        <v>19</v>
      </c>
      <c r="U18" s="23">
        <f t="shared" si="1"/>
        <v>1687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977381</v>
      </c>
      <c r="E19" s="232">
        <v>281631</v>
      </c>
      <c r="F19" s="232">
        <v>6.7384779999999997</v>
      </c>
      <c r="G19" s="232">
        <v>0</v>
      </c>
      <c r="H19" s="232">
        <v>97.885000000000005</v>
      </c>
      <c r="I19" s="232">
        <v>16.100000000000001</v>
      </c>
      <c r="J19" s="232">
        <v>25</v>
      </c>
      <c r="K19" s="232">
        <v>280.3</v>
      </c>
      <c r="L19" s="232">
        <v>1.0128999999999999</v>
      </c>
      <c r="M19" s="232">
        <v>91.867999999999995</v>
      </c>
      <c r="N19" s="232">
        <v>99.412000000000006</v>
      </c>
      <c r="O19" s="232">
        <v>93.718999999999994</v>
      </c>
      <c r="P19" s="232">
        <v>6.3</v>
      </c>
      <c r="Q19" s="232">
        <v>27.3</v>
      </c>
      <c r="R19" s="232">
        <v>15.2</v>
      </c>
      <c r="S19" s="232">
        <v>5.23</v>
      </c>
      <c r="T19" s="16">
        <v>18</v>
      </c>
      <c r="U19" s="23">
        <f t="shared" si="1"/>
        <v>556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976825</v>
      </c>
      <c r="E20" s="232">
        <v>281552</v>
      </c>
      <c r="F20" s="232">
        <v>7.1745159999999997</v>
      </c>
      <c r="G20" s="232">
        <v>0</v>
      </c>
      <c r="H20" s="232">
        <v>98.518000000000001</v>
      </c>
      <c r="I20" s="232">
        <v>17.600000000000001</v>
      </c>
      <c r="J20" s="232">
        <v>11.7</v>
      </c>
      <c r="K20" s="232">
        <v>210</v>
      </c>
      <c r="L20" s="232">
        <v>1.0143</v>
      </c>
      <c r="M20" s="232">
        <v>96.254000000000005</v>
      </c>
      <c r="N20" s="232">
        <v>101.02500000000001</v>
      </c>
      <c r="O20" s="232">
        <v>98.668000000000006</v>
      </c>
      <c r="P20" s="232">
        <v>8.8000000000000007</v>
      </c>
      <c r="Q20" s="232">
        <v>29.8</v>
      </c>
      <c r="R20" s="232">
        <v>12.4</v>
      </c>
      <c r="S20" s="232">
        <v>5.23</v>
      </c>
      <c r="T20" s="16">
        <v>17</v>
      </c>
      <c r="U20" s="23">
        <f t="shared" si="1"/>
        <v>272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976553</v>
      </c>
      <c r="E21" s="232">
        <v>281512</v>
      </c>
      <c r="F21" s="232">
        <v>6.9632820000000004</v>
      </c>
      <c r="G21" s="232">
        <v>0</v>
      </c>
      <c r="H21" s="232">
        <v>96.173000000000002</v>
      </c>
      <c r="I21" s="232">
        <v>17.399999999999999</v>
      </c>
      <c r="J21" s="232">
        <v>62</v>
      </c>
      <c r="K21" s="232">
        <v>261.60000000000002</v>
      </c>
      <c r="L21" s="232">
        <v>1.0134000000000001</v>
      </c>
      <c r="M21" s="232">
        <v>93.781000000000006</v>
      </c>
      <c r="N21" s="232">
        <v>98.221999999999994</v>
      </c>
      <c r="O21" s="232">
        <v>96.798000000000002</v>
      </c>
      <c r="P21" s="232">
        <v>11.7</v>
      </c>
      <c r="Q21" s="232">
        <v>25.5</v>
      </c>
      <c r="R21" s="232">
        <v>15.2</v>
      </c>
      <c r="S21" s="232">
        <v>5.23</v>
      </c>
      <c r="T21" s="16">
        <v>16</v>
      </c>
      <c r="U21" s="23">
        <f t="shared" si="1"/>
        <v>1454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975099</v>
      </c>
      <c r="E22" s="232">
        <v>281299</v>
      </c>
      <c r="F22" s="232">
        <v>6.9437990000000003</v>
      </c>
      <c r="G22" s="232">
        <v>0</v>
      </c>
      <c r="H22" s="232">
        <v>95.308000000000007</v>
      </c>
      <c r="I22" s="232">
        <v>17.2</v>
      </c>
      <c r="J22" s="232">
        <v>73.2</v>
      </c>
      <c r="K22" s="232">
        <v>273.39999999999998</v>
      </c>
      <c r="L22" s="232">
        <v>1.0134000000000001</v>
      </c>
      <c r="M22" s="232">
        <v>92.355000000000004</v>
      </c>
      <c r="N22" s="232">
        <v>97.912000000000006</v>
      </c>
      <c r="O22" s="232">
        <v>96.478999999999999</v>
      </c>
      <c r="P22" s="232">
        <v>11</v>
      </c>
      <c r="Q22" s="232">
        <v>25.1</v>
      </c>
      <c r="R22" s="232">
        <v>15.1</v>
      </c>
      <c r="S22" s="232">
        <v>5.23</v>
      </c>
      <c r="T22" s="16">
        <v>15</v>
      </c>
      <c r="U22" s="23">
        <f t="shared" si="1"/>
        <v>1723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973376</v>
      </c>
      <c r="E23" s="232">
        <v>281045</v>
      </c>
      <c r="F23" s="232">
        <v>6.6631320000000001</v>
      </c>
      <c r="G23" s="232">
        <v>0</v>
      </c>
      <c r="H23" s="232">
        <v>94.325999999999993</v>
      </c>
      <c r="I23" s="232">
        <v>15.8</v>
      </c>
      <c r="J23" s="232">
        <v>73.8</v>
      </c>
      <c r="K23" s="232">
        <v>274.3</v>
      </c>
      <c r="L23" s="232">
        <v>1.0125999999999999</v>
      </c>
      <c r="M23" s="232">
        <v>91.741</v>
      </c>
      <c r="N23" s="232">
        <v>97.117999999999995</v>
      </c>
      <c r="O23" s="232">
        <v>92.991</v>
      </c>
      <c r="P23" s="232">
        <v>10.7</v>
      </c>
      <c r="Q23" s="232">
        <v>23.3</v>
      </c>
      <c r="R23" s="232">
        <v>16.100000000000001</v>
      </c>
      <c r="S23" s="232">
        <v>5.23</v>
      </c>
      <c r="T23" s="22">
        <v>14</v>
      </c>
      <c r="U23" s="23">
        <f t="shared" si="1"/>
        <v>1736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7" t="s">
        <v>210</v>
      </c>
      <c r="C24" s="227" t="s">
        <v>13</v>
      </c>
      <c r="D24" s="227">
        <v>971640</v>
      </c>
      <c r="E24" s="227">
        <v>280787</v>
      </c>
      <c r="F24" s="227">
        <v>6.6731379999999998</v>
      </c>
      <c r="G24" s="227">
        <v>0</v>
      </c>
      <c r="H24" s="227">
        <v>94.816000000000003</v>
      </c>
      <c r="I24" s="227">
        <v>16.2</v>
      </c>
      <c r="J24" s="227">
        <v>77.900000000000006</v>
      </c>
      <c r="K24" s="227">
        <v>273.8</v>
      </c>
      <c r="L24" s="227">
        <v>1.0128999999999999</v>
      </c>
      <c r="M24" s="227">
        <v>91.787999999999997</v>
      </c>
      <c r="N24" s="227">
        <v>97.058999999999997</v>
      </c>
      <c r="O24" s="227">
        <v>92.549000000000007</v>
      </c>
      <c r="P24" s="227">
        <v>12</v>
      </c>
      <c r="Q24" s="227">
        <v>22.2</v>
      </c>
      <c r="R24" s="227">
        <v>14.4</v>
      </c>
      <c r="S24" s="227">
        <v>5.23</v>
      </c>
      <c r="T24" s="16">
        <v>13</v>
      </c>
      <c r="U24" s="23">
        <f t="shared" si="1"/>
        <v>1833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7" t="s">
        <v>211</v>
      </c>
      <c r="C25" s="227" t="s">
        <v>13</v>
      </c>
      <c r="D25" s="227">
        <v>969807</v>
      </c>
      <c r="E25" s="227">
        <v>280517</v>
      </c>
      <c r="F25" s="227">
        <v>6.8613369999999998</v>
      </c>
      <c r="G25" s="227">
        <v>0</v>
      </c>
      <c r="H25" s="227">
        <v>96.040999999999997</v>
      </c>
      <c r="I25" s="227">
        <v>16.8</v>
      </c>
      <c r="J25" s="227">
        <v>74.7</v>
      </c>
      <c r="K25" s="227">
        <v>279.60000000000002</v>
      </c>
      <c r="L25" s="227">
        <v>1.0130999999999999</v>
      </c>
      <c r="M25" s="227">
        <v>92.197999999999993</v>
      </c>
      <c r="N25" s="227">
        <v>99.016000000000005</v>
      </c>
      <c r="O25" s="227">
        <v>95.73</v>
      </c>
      <c r="P25" s="227">
        <v>9.3000000000000007</v>
      </c>
      <c r="Q25" s="227">
        <v>24</v>
      </c>
      <c r="R25" s="227">
        <v>16.2</v>
      </c>
      <c r="S25" s="227">
        <v>5.23</v>
      </c>
      <c r="T25" s="16">
        <v>12</v>
      </c>
      <c r="U25" s="23">
        <f t="shared" si="1"/>
        <v>1754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7" t="s">
        <v>212</v>
      </c>
      <c r="C26" s="227" t="s">
        <v>13</v>
      </c>
      <c r="D26" s="227">
        <v>968053</v>
      </c>
      <c r="E26" s="227">
        <v>280259</v>
      </c>
      <c r="F26" s="227">
        <v>6.6041059999999998</v>
      </c>
      <c r="G26" s="227">
        <v>0</v>
      </c>
      <c r="H26" s="227">
        <v>98.21</v>
      </c>
      <c r="I26" s="227">
        <v>18.3</v>
      </c>
      <c r="J26" s="227">
        <v>42.8</v>
      </c>
      <c r="K26" s="227">
        <v>270.7</v>
      </c>
      <c r="L26" s="227">
        <v>1.0125</v>
      </c>
      <c r="M26" s="227">
        <v>92.1</v>
      </c>
      <c r="N26" s="227">
        <v>99.759</v>
      </c>
      <c r="O26" s="227">
        <v>92.257999999999996</v>
      </c>
      <c r="P26" s="227">
        <v>9.5</v>
      </c>
      <c r="Q26" s="227">
        <v>30.3</v>
      </c>
      <c r="R26" s="227">
        <v>16.399999999999999</v>
      </c>
      <c r="S26" s="227">
        <v>5.23</v>
      </c>
      <c r="T26" s="16">
        <v>11</v>
      </c>
      <c r="U26" s="23">
        <f t="shared" si="1"/>
        <v>980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7" t="s">
        <v>213</v>
      </c>
      <c r="C27" s="227" t="s">
        <v>13</v>
      </c>
      <c r="D27" s="227">
        <v>967073</v>
      </c>
      <c r="E27" s="227">
        <v>280121</v>
      </c>
      <c r="F27" s="227">
        <v>7.2798340000000001</v>
      </c>
      <c r="G27" s="227">
        <v>0</v>
      </c>
      <c r="H27" s="227">
        <v>98.272999999999996</v>
      </c>
      <c r="I27" s="227">
        <v>14.1</v>
      </c>
      <c r="J27" s="227">
        <v>15.3</v>
      </c>
      <c r="K27" s="227">
        <v>212.4</v>
      </c>
      <c r="L27" s="227">
        <v>1.0148999999999999</v>
      </c>
      <c r="M27" s="227">
        <v>95.146000000000001</v>
      </c>
      <c r="N27" s="227">
        <v>100.86499999999999</v>
      </c>
      <c r="O27" s="227">
        <v>99.019000000000005</v>
      </c>
      <c r="P27" s="227">
        <v>4</v>
      </c>
      <c r="Q27" s="227">
        <v>27.1</v>
      </c>
      <c r="R27" s="227">
        <v>9.4</v>
      </c>
      <c r="S27" s="227">
        <v>5.22</v>
      </c>
      <c r="T27" s="16">
        <v>10</v>
      </c>
      <c r="U27" s="23">
        <f t="shared" si="1"/>
        <v>356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7" t="s">
        <v>214</v>
      </c>
      <c r="C28" s="227" t="s">
        <v>13</v>
      </c>
      <c r="D28" s="227">
        <v>966717</v>
      </c>
      <c r="E28" s="227">
        <v>280068</v>
      </c>
      <c r="F28" s="227">
        <v>7.1227330000000002</v>
      </c>
      <c r="G28" s="227">
        <v>0</v>
      </c>
      <c r="H28" s="227">
        <v>95.997</v>
      </c>
      <c r="I28" s="227">
        <v>15.8</v>
      </c>
      <c r="J28" s="227">
        <v>72.5</v>
      </c>
      <c r="K28" s="227">
        <v>256.2</v>
      </c>
      <c r="L28" s="227">
        <v>1.0141</v>
      </c>
      <c r="M28" s="227">
        <v>90.004999999999995</v>
      </c>
      <c r="N28" s="227">
        <v>98.512</v>
      </c>
      <c r="O28" s="227">
        <v>98.268000000000001</v>
      </c>
      <c r="P28" s="227">
        <v>10.9</v>
      </c>
      <c r="Q28" s="227">
        <v>23.3</v>
      </c>
      <c r="R28" s="227">
        <v>13.2</v>
      </c>
      <c r="S28" s="227">
        <v>5.22</v>
      </c>
      <c r="T28" s="16">
        <v>9</v>
      </c>
      <c r="U28" s="23">
        <f t="shared" si="1"/>
        <v>1699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7" t="s">
        <v>215</v>
      </c>
      <c r="C29" s="227" t="s">
        <v>13</v>
      </c>
      <c r="D29" s="227">
        <v>965018</v>
      </c>
      <c r="E29" s="227">
        <v>279820</v>
      </c>
      <c r="F29" s="227">
        <v>6.5238659999999999</v>
      </c>
      <c r="G29" s="227">
        <v>0</v>
      </c>
      <c r="H29" s="227">
        <v>92.816000000000003</v>
      </c>
      <c r="I29" s="227">
        <v>14.7</v>
      </c>
      <c r="J29" s="227">
        <v>81.400000000000006</v>
      </c>
      <c r="K29" s="227">
        <v>272.60000000000002</v>
      </c>
      <c r="L29" s="227">
        <v>1.0123</v>
      </c>
      <c r="M29" s="227">
        <v>90.688999999999993</v>
      </c>
      <c r="N29" s="227">
        <v>96.278000000000006</v>
      </c>
      <c r="O29" s="227">
        <v>91.224000000000004</v>
      </c>
      <c r="P29" s="227">
        <v>10.1</v>
      </c>
      <c r="Q29" s="227">
        <v>19.3</v>
      </c>
      <c r="R29" s="227">
        <v>16.600000000000001</v>
      </c>
      <c r="S29" s="227">
        <v>5.22</v>
      </c>
      <c r="T29" s="16">
        <v>8</v>
      </c>
      <c r="U29" s="23">
        <f t="shared" si="1"/>
        <v>1921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963097</v>
      </c>
      <c r="E30">
        <v>279532</v>
      </c>
      <c r="F30">
        <v>6.5537650000000003</v>
      </c>
      <c r="G30">
        <v>0</v>
      </c>
      <c r="H30">
        <v>92.614000000000004</v>
      </c>
      <c r="I30">
        <v>16.399999999999999</v>
      </c>
      <c r="J30">
        <v>82.9</v>
      </c>
      <c r="K30">
        <v>272.60000000000002</v>
      </c>
      <c r="L30">
        <v>1.0125</v>
      </c>
      <c r="M30">
        <v>89.962000000000003</v>
      </c>
      <c r="N30">
        <v>95.793000000000006</v>
      </c>
      <c r="O30">
        <v>91.201999999999998</v>
      </c>
      <c r="P30">
        <v>13.1</v>
      </c>
      <c r="Q30">
        <v>21.4</v>
      </c>
      <c r="R30">
        <v>15.2</v>
      </c>
      <c r="S30">
        <v>5.23</v>
      </c>
      <c r="T30" s="22">
        <v>7</v>
      </c>
      <c r="U30" s="23">
        <f t="shared" si="1"/>
        <v>1957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961140</v>
      </c>
      <c r="E31">
        <v>279236</v>
      </c>
      <c r="F31">
        <v>6.5406890000000004</v>
      </c>
      <c r="G31">
        <v>0</v>
      </c>
      <c r="H31">
        <v>92.525000000000006</v>
      </c>
      <c r="I31">
        <v>16.899999999999999</v>
      </c>
      <c r="J31">
        <v>88.9</v>
      </c>
      <c r="K31">
        <v>270.10000000000002</v>
      </c>
      <c r="L31">
        <v>1.0124</v>
      </c>
      <c r="M31">
        <v>89.733000000000004</v>
      </c>
      <c r="N31">
        <v>95.17</v>
      </c>
      <c r="O31">
        <v>91.186000000000007</v>
      </c>
      <c r="P31">
        <v>12.6</v>
      </c>
      <c r="Q31">
        <v>21.7</v>
      </c>
      <c r="R31">
        <v>15.7</v>
      </c>
      <c r="S31">
        <v>5.23</v>
      </c>
      <c r="T31" s="16">
        <v>6</v>
      </c>
      <c r="U31" s="23">
        <f t="shared" si="1"/>
        <v>2105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959035</v>
      </c>
      <c r="E32">
        <v>278917</v>
      </c>
      <c r="F32">
        <v>6.5878730000000001</v>
      </c>
      <c r="G32">
        <v>0</v>
      </c>
      <c r="H32">
        <v>92.867000000000004</v>
      </c>
      <c r="I32">
        <v>14.8</v>
      </c>
      <c r="J32">
        <v>77.5</v>
      </c>
      <c r="K32">
        <v>274.39999999999998</v>
      </c>
      <c r="L32">
        <v>1.0125999999999999</v>
      </c>
      <c r="M32">
        <v>90.474999999999994</v>
      </c>
      <c r="N32">
        <v>95.82</v>
      </c>
      <c r="O32">
        <v>91.540999999999997</v>
      </c>
      <c r="P32">
        <v>11.8</v>
      </c>
      <c r="Q32">
        <v>18.8</v>
      </c>
      <c r="R32">
        <v>14.9</v>
      </c>
      <c r="S32">
        <v>5.23</v>
      </c>
      <c r="T32" s="16">
        <v>5</v>
      </c>
      <c r="U32" s="23">
        <f t="shared" si="1"/>
        <v>1829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957206</v>
      </c>
      <c r="E33">
        <v>278643</v>
      </c>
      <c r="F33">
        <v>6.6316839999999999</v>
      </c>
      <c r="G33">
        <v>0</v>
      </c>
      <c r="H33">
        <v>96.509</v>
      </c>
      <c r="I33">
        <v>15.1</v>
      </c>
      <c r="J33">
        <v>27.7</v>
      </c>
      <c r="K33">
        <v>277.89999999999998</v>
      </c>
      <c r="L33">
        <v>1.0127999999999999</v>
      </c>
      <c r="M33">
        <v>91.183000000000007</v>
      </c>
      <c r="N33">
        <v>98.212000000000003</v>
      </c>
      <c r="O33">
        <v>92.019000000000005</v>
      </c>
      <c r="P33">
        <v>9.5</v>
      </c>
      <c r="Q33">
        <v>23.8</v>
      </c>
      <c r="R33">
        <v>14.5</v>
      </c>
      <c r="S33">
        <v>5.23</v>
      </c>
      <c r="T33" s="16">
        <v>4</v>
      </c>
      <c r="U33" s="23">
        <f t="shared" si="1"/>
        <v>646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956560</v>
      </c>
      <c r="E34">
        <v>278549</v>
      </c>
      <c r="F34">
        <v>7.0971739999999999</v>
      </c>
      <c r="G34">
        <v>0</v>
      </c>
      <c r="H34">
        <v>96.902000000000001</v>
      </c>
      <c r="I34">
        <v>15.7</v>
      </c>
      <c r="J34">
        <v>14.3</v>
      </c>
      <c r="K34">
        <v>200.3</v>
      </c>
      <c r="L34">
        <v>1.0142</v>
      </c>
      <c r="M34">
        <v>94.972999999999999</v>
      </c>
      <c r="N34">
        <v>99.174999999999997</v>
      </c>
      <c r="O34">
        <v>97.328999999999994</v>
      </c>
      <c r="P34">
        <v>8.9</v>
      </c>
      <c r="Q34">
        <v>21.9</v>
      </c>
      <c r="R34">
        <v>11.5</v>
      </c>
      <c r="S34">
        <v>5.23</v>
      </c>
      <c r="T34" s="16">
        <v>3</v>
      </c>
      <c r="U34" s="23">
        <f t="shared" si="1"/>
        <v>331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956229</v>
      </c>
      <c r="E35">
        <v>278500</v>
      </c>
      <c r="F35">
        <v>6.9832099999999997</v>
      </c>
      <c r="G35">
        <v>0</v>
      </c>
      <c r="H35">
        <v>97.653999999999996</v>
      </c>
      <c r="I35">
        <v>18.3</v>
      </c>
      <c r="J35">
        <v>17.100000000000001</v>
      </c>
      <c r="K35">
        <v>203.8</v>
      </c>
      <c r="L35">
        <v>1.0134000000000001</v>
      </c>
      <c r="M35">
        <v>95.947000000000003</v>
      </c>
      <c r="N35">
        <v>99.302000000000007</v>
      </c>
      <c r="O35">
        <v>97.238</v>
      </c>
      <c r="P35">
        <v>9.6</v>
      </c>
      <c r="Q35">
        <v>28.1</v>
      </c>
      <c r="R35">
        <v>15.7</v>
      </c>
      <c r="S35">
        <v>5.23</v>
      </c>
      <c r="T35" s="16">
        <v>2</v>
      </c>
      <c r="U35" s="23">
        <f t="shared" si="1"/>
        <v>348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955881</v>
      </c>
      <c r="E36">
        <v>278451</v>
      </c>
      <c r="F36">
        <v>7.0457989999999997</v>
      </c>
      <c r="G36">
        <v>0</v>
      </c>
      <c r="H36">
        <v>98.918999999999997</v>
      </c>
      <c r="I36">
        <v>17.3</v>
      </c>
      <c r="J36">
        <v>0</v>
      </c>
      <c r="K36">
        <v>0</v>
      </c>
      <c r="L36">
        <v>1.0138</v>
      </c>
      <c r="M36">
        <v>96.581999999999994</v>
      </c>
      <c r="N36">
        <v>99.766000000000005</v>
      </c>
      <c r="O36">
        <v>97.391999999999996</v>
      </c>
      <c r="P36">
        <v>8.1999999999999993</v>
      </c>
      <c r="Q36">
        <v>26.6</v>
      </c>
      <c r="R36">
        <v>13.7</v>
      </c>
      <c r="S36">
        <v>5.23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955881</v>
      </c>
      <c r="E37">
        <v>278451</v>
      </c>
      <c r="F37">
        <v>7.2886939999999996</v>
      </c>
      <c r="G37">
        <v>0</v>
      </c>
      <c r="H37">
        <v>99.474000000000004</v>
      </c>
      <c r="I37">
        <v>15.5</v>
      </c>
      <c r="J37">
        <v>14.4</v>
      </c>
      <c r="K37">
        <v>200.4</v>
      </c>
      <c r="L37">
        <v>1.0147999999999999</v>
      </c>
      <c r="M37">
        <v>97.688999999999993</v>
      </c>
      <c r="N37">
        <v>100.496</v>
      </c>
      <c r="O37">
        <v>99.430999999999997</v>
      </c>
      <c r="P37">
        <v>5.4</v>
      </c>
      <c r="Q37">
        <v>28.8</v>
      </c>
      <c r="R37">
        <v>10.199999999999999</v>
      </c>
      <c r="S37">
        <v>5.23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1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88920</v>
      </c>
      <c r="T6" s="22">
        <v>31</v>
      </c>
      <c r="U6" s="23">
        <f>D6-D7</f>
        <v>1589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87331</v>
      </c>
      <c r="T7" s="22">
        <v>30</v>
      </c>
      <c r="U7" s="23">
        <f>D7-D8</f>
        <v>1428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85903</v>
      </c>
      <c r="E8" s="232">
        <v>430613</v>
      </c>
      <c r="F8" s="232">
        <v>6.7606339999999996</v>
      </c>
      <c r="G8" s="232">
        <v>0</v>
      </c>
      <c r="H8" s="232">
        <v>82.510999999999996</v>
      </c>
      <c r="I8" s="232">
        <v>19</v>
      </c>
      <c r="J8" s="232">
        <v>58.4</v>
      </c>
      <c r="K8" s="232">
        <v>116.4</v>
      </c>
      <c r="L8" s="232">
        <v>1.0125</v>
      </c>
      <c r="M8" s="232">
        <v>79.662999999999997</v>
      </c>
      <c r="N8" s="232">
        <v>84.751000000000005</v>
      </c>
      <c r="O8" s="232">
        <v>82.385999999999996</v>
      </c>
      <c r="P8" s="232">
        <v>11.7</v>
      </c>
      <c r="Q8" s="232">
        <v>28.9</v>
      </c>
      <c r="R8" s="232">
        <v>17.8</v>
      </c>
      <c r="S8" s="232">
        <v>4.6500000000000004</v>
      </c>
      <c r="T8" s="16">
        <v>29</v>
      </c>
      <c r="U8" s="23">
        <f>D8-D9</f>
        <v>1306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84597</v>
      </c>
      <c r="E9" s="232">
        <v>430419</v>
      </c>
      <c r="F9" s="232">
        <v>6.6727109999999996</v>
      </c>
      <c r="G9" s="232">
        <v>0</v>
      </c>
      <c r="H9" s="232">
        <v>81.947000000000003</v>
      </c>
      <c r="I9" s="232">
        <v>18.899999999999999</v>
      </c>
      <c r="J9" s="232">
        <v>50.6</v>
      </c>
      <c r="K9" s="232">
        <v>116.7</v>
      </c>
      <c r="L9" s="232">
        <v>1.0125999999999999</v>
      </c>
      <c r="M9" s="232">
        <v>79.123999999999995</v>
      </c>
      <c r="N9" s="232">
        <v>83.997</v>
      </c>
      <c r="O9" s="232">
        <v>80.59</v>
      </c>
      <c r="P9" s="232">
        <v>10.3</v>
      </c>
      <c r="Q9" s="232">
        <v>30.3</v>
      </c>
      <c r="R9" s="232">
        <v>16</v>
      </c>
      <c r="S9" s="232">
        <v>4.6500000000000004</v>
      </c>
      <c r="T9" s="22">
        <v>28</v>
      </c>
      <c r="U9" s="23">
        <f t="shared" ref="U9:U36" si="1">D9-D10</f>
        <v>1106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83491</v>
      </c>
      <c r="E10" s="232">
        <v>430254</v>
      </c>
      <c r="F10" s="232">
        <v>6.6027370000000003</v>
      </c>
      <c r="G10" s="232">
        <v>0</v>
      </c>
      <c r="H10" s="232">
        <v>80.527000000000001</v>
      </c>
      <c r="I10" s="232">
        <v>18.899999999999999</v>
      </c>
      <c r="J10" s="232">
        <v>64.7</v>
      </c>
      <c r="K10" s="232">
        <v>116.4</v>
      </c>
      <c r="L10" s="232">
        <v>1.0122</v>
      </c>
      <c r="M10" s="232">
        <v>78.584000000000003</v>
      </c>
      <c r="N10" s="232">
        <v>83.602000000000004</v>
      </c>
      <c r="O10" s="232">
        <v>80.238</v>
      </c>
      <c r="P10" s="232">
        <v>9.6</v>
      </c>
      <c r="Q10" s="232">
        <v>30</v>
      </c>
      <c r="R10" s="232">
        <v>17.899999999999999</v>
      </c>
      <c r="S10" s="232">
        <v>4.66</v>
      </c>
      <c r="T10" s="16">
        <v>27</v>
      </c>
      <c r="U10" s="23">
        <f t="shared" si="1"/>
        <v>1460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82031</v>
      </c>
      <c r="E11" s="232">
        <v>430033</v>
      </c>
      <c r="F11" s="232">
        <v>6.543774</v>
      </c>
      <c r="G11" s="232">
        <v>0</v>
      </c>
      <c r="H11" s="232">
        <v>82.344999999999999</v>
      </c>
      <c r="I11" s="232">
        <v>17.600000000000001</v>
      </c>
      <c r="J11" s="232">
        <v>56.4</v>
      </c>
      <c r="K11" s="232">
        <v>116.3</v>
      </c>
      <c r="L11" s="232">
        <v>1.012</v>
      </c>
      <c r="M11" s="232">
        <v>79.555999999999997</v>
      </c>
      <c r="N11" s="232">
        <v>84.853999999999999</v>
      </c>
      <c r="O11" s="232">
        <v>79.638000000000005</v>
      </c>
      <c r="P11" s="232">
        <v>10.9</v>
      </c>
      <c r="Q11" s="232">
        <v>26.3</v>
      </c>
      <c r="R11" s="232">
        <v>18.5</v>
      </c>
      <c r="S11" s="232">
        <v>4.6500000000000004</v>
      </c>
      <c r="T11" s="16">
        <v>26</v>
      </c>
      <c r="U11" s="23">
        <f t="shared" si="1"/>
        <v>1251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80780</v>
      </c>
      <c r="E12" s="232">
        <v>429847</v>
      </c>
      <c r="F12" s="232">
        <v>6.6772809999999998</v>
      </c>
      <c r="G12" s="232">
        <v>0</v>
      </c>
      <c r="H12" s="232">
        <v>85.856999999999999</v>
      </c>
      <c r="I12" s="232">
        <v>18.600000000000001</v>
      </c>
      <c r="J12" s="232">
        <v>65.5</v>
      </c>
      <c r="K12" s="232">
        <v>114.8</v>
      </c>
      <c r="L12" s="232">
        <v>1.0123</v>
      </c>
      <c r="M12" s="232">
        <v>81.215999999999994</v>
      </c>
      <c r="N12" s="232">
        <v>88.081000000000003</v>
      </c>
      <c r="O12" s="232">
        <v>81.352000000000004</v>
      </c>
      <c r="P12" s="232">
        <v>13.9</v>
      </c>
      <c r="Q12" s="232">
        <v>24.2</v>
      </c>
      <c r="R12" s="232">
        <v>18.100000000000001</v>
      </c>
      <c r="S12" s="232">
        <v>4.6500000000000004</v>
      </c>
      <c r="T12" s="16">
        <v>25</v>
      </c>
      <c r="U12" s="23">
        <f t="shared" si="1"/>
        <v>1468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79312</v>
      </c>
      <c r="E13" s="232">
        <v>429637</v>
      </c>
      <c r="F13" s="232">
        <v>7.0511699999999999</v>
      </c>
      <c r="G13" s="232">
        <v>0</v>
      </c>
      <c r="H13" s="232">
        <v>85.59</v>
      </c>
      <c r="I13" s="232">
        <v>18.5</v>
      </c>
      <c r="J13" s="232">
        <v>71.2</v>
      </c>
      <c r="K13" s="232">
        <v>116.3</v>
      </c>
      <c r="L13" s="232">
        <v>1.0133000000000001</v>
      </c>
      <c r="M13" s="232">
        <v>83.308000000000007</v>
      </c>
      <c r="N13" s="232">
        <v>87.387</v>
      </c>
      <c r="O13" s="232">
        <v>86.067999999999998</v>
      </c>
      <c r="P13" s="232">
        <v>13</v>
      </c>
      <c r="Q13" s="232">
        <v>28.6</v>
      </c>
      <c r="R13" s="232">
        <v>16.899999999999999</v>
      </c>
      <c r="S13" s="232">
        <v>4.6500000000000004</v>
      </c>
      <c r="T13" s="16">
        <v>24</v>
      </c>
      <c r="U13" s="23">
        <f t="shared" si="1"/>
        <v>1608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77704</v>
      </c>
      <c r="E14" s="232">
        <v>429407</v>
      </c>
      <c r="F14" s="232">
        <v>6.9737410000000004</v>
      </c>
      <c r="G14" s="232">
        <v>0</v>
      </c>
      <c r="H14" s="232">
        <v>84.141999999999996</v>
      </c>
      <c r="I14" s="232">
        <v>18.899999999999999</v>
      </c>
      <c r="J14" s="232">
        <v>59.8</v>
      </c>
      <c r="K14" s="232">
        <v>116.3</v>
      </c>
      <c r="L14" s="232">
        <v>1.0134000000000001</v>
      </c>
      <c r="M14" s="232">
        <v>81.061000000000007</v>
      </c>
      <c r="N14" s="232">
        <v>87.391999999999996</v>
      </c>
      <c r="O14" s="232">
        <v>84.215000000000003</v>
      </c>
      <c r="P14" s="232">
        <v>12.4</v>
      </c>
      <c r="Q14" s="232">
        <v>27</v>
      </c>
      <c r="R14" s="232">
        <v>14.6</v>
      </c>
      <c r="S14" s="232">
        <v>4.6500000000000004</v>
      </c>
      <c r="T14" s="16">
        <v>23</v>
      </c>
      <c r="U14" s="23">
        <f t="shared" si="1"/>
        <v>1330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76374</v>
      </c>
      <c r="E15" s="232">
        <v>429213</v>
      </c>
      <c r="F15" s="232">
        <v>6.8885399999999999</v>
      </c>
      <c r="G15" s="232">
        <v>0</v>
      </c>
      <c r="H15" s="232">
        <v>82.629000000000005</v>
      </c>
      <c r="I15" s="232">
        <v>19.7</v>
      </c>
      <c r="J15" s="232">
        <v>73.7</v>
      </c>
      <c r="K15" s="232">
        <v>114.3</v>
      </c>
      <c r="L15" s="232">
        <v>1.0125999999999999</v>
      </c>
      <c r="M15" s="232">
        <v>79.260999999999996</v>
      </c>
      <c r="N15" s="232">
        <v>84.968000000000004</v>
      </c>
      <c r="O15" s="232">
        <v>84.656999999999996</v>
      </c>
      <c r="P15" s="232">
        <v>15</v>
      </c>
      <c r="Q15" s="232">
        <v>26.3</v>
      </c>
      <c r="R15" s="232">
        <v>19.3</v>
      </c>
      <c r="S15" s="232">
        <v>4.66</v>
      </c>
      <c r="T15" s="16">
        <v>22</v>
      </c>
      <c r="U15" s="23">
        <f t="shared" si="1"/>
        <v>1676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74698</v>
      </c>
      <c r="E16" s="232">
        <v>428964</v>
      </c>
      <c r="F16" s="232">
        <v>6.59002</v>
      </c>
      <c r="G16" s="232">
        <v>0</v>
      </c>
      <c r="H16" s="232">
        <v>82.546999999999997</v>
      </c>
      <c r="I16" s="232">
        <v>19.8</v>
      </c>
      <c r="J16" s="232">
        <v>72.7</v>
      </c>
      <c r="K16" s="232">
        <v>123.2</v>
      </c>
      <c r="L16" s="232">
        <v>1.012</v>
      </c>
      <c r="M16" s="232">
        <v>78.516000000000005</v>
      </c>
      <c r="N16" s="232">
        <v>84.861999999999995</v>
      </c>
      <c r="O16" s="232">
        <v>80.495999999999995</v>
      </c>
      <c r="P16" s="232">
        <v>14.2</v>
      </c>
      <c r="Q16" s="232">
        <v>27.1</v>
      </c>
      <c r="R16" s="232">
        <v>19.2</v>
      </c>
      <c r="S16" s="232">
        <v>4.66</v>
      </c>
      <c r="T16" s="22">
        <v>21</v>
      </c>
      <c r="U16" s="23">
        <f t="shared" si="1"/>
        <v>1663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73035</v>
      </c>
      <c r="E17" s="232">
        <v>428717</v>
      </c>
      <c r="F17" s="232">
        <v>6.5301520000000002</v>
      </c>
      <c r="G17" s="232">
        <v>0</v>
      </c>
      <c r="H17" s="232">
        <v>82.948999999999998</v>
      </c>
      <c r="I17" s="232">
        <v>19.600000000000001</v>
      </c>
      <c r="J17" s="232">
        <v>63.8</v>
      </c>
      <c r="K17" s="232">
        <v>100.5</v>
      </c>
      <c r="L17" s="232">
        <v>1.0119</v>
      </c>
      <c r="M17" s="232">
        <v>79.600999999999999</v>
      </c>
      <c r="N17" s="232">
        <v>85.34</v>
      </c>
      <c r="O17" s="232">
        <v>79.676000000000002</v>
      </c>
      <c r="P17" s="232">
        <v>12.4</v>
      </c>
      <c r="Q17" s="232">
        <v>29.7</v>
      </c>
      <c r="R17" s="232">
        <v>19.2</v>
      </c>
      <c r="S17" s="232">
        <v>4.66</v>
      </c>
      <c r="T17" s="16">
        <v>20</v>
      </c>
      <c r="U17" s="23">
        <f t="shared" si="1"/>
        <v>1462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71573</v>
      </c>
      <c r="E18" s="232">
        <v>428500</v>
      </c>
      <c r="F18" s="232">
        <v>6.8596719999999998</v>
      </c>
      <c r="G18" s="232">
        <v>0</v>
      </c>
      <c r="H18" s="232">
        <v>82.605999999999995</v>
      </c>
      <c r="I18" s="232">
        <v>19.100000000000001</v>
      </c>
      <c r="J18" s="232">
        <v>64.2</v>
      </c>
      <c r="K18" s="232">
        <v>122.4</v>
      </c>
      <c r="L18" s="232">
        <v>1.0125</v>
      </c>
      <c r="M18" s="232">
        <v>79.363</v>
      </c>
      <c r="N18" s="232">
        <v>86.801000000000002</v>
      </c>
      <c r="O18" s="232">
        <v>84.281999999999996</v>
      </c>
      <c r="P18" s="232">
        <v>10.5</v>
      </c>
      <c r="Q18" s="232">
        <v>28.7</v>
      </c>
      <c r="R18" s="232">
        <v>19.399999999999999</v>
      </c>
      <c r="S18" s="232">
        <v>4.66</v>
      </c>
      <c r="T18" s="16">
        <v>19</v>
      </c>
      <c r="U18" s="23">
        <f t="shared" si="1"/>
        <v>1486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70087</v>
      </c>
      <c r="E19" s="232">
        <v>428280</v>
      </c>
      <c r="F19" s="232">
        <v>6.7476830000000003</v>
      </c>
      <c r="G19" s="232">
        <v>0</v>
      </c>
      <c r="H19" s="232">
        <v>85.828000000000003</v>
      </c>
      <c r="I19" s="232">
        <v>17.3</v>
      </c>
      <c r="J19" s="232">
        <v>58.8</v>
      </c>
      <c r="K19" s="232">
        <v>123.7</v>
      </c>
      <c r="L19" s="232">
        <v>1.0127999999999999</v>
      </c>
      <c r="M19" s="232">
        <v>79.537999999999997</v>
      </c>
      <c r="N19" s="232">
        <v>87.375</v>
      </c>
      <c r="O19" s="232">
        <v>81.516000000000005</v>
      </c>
      <c r="P19" s="232">
        <v>9.5</v>
      </c>
      <c r="Q19" s="232">
        <v>25</v>
      </c>
      <c r="R19" s="232">
        <v>15.7</v>
      </c>
      <c r="S19" s="232">
        <v>4.6500000000000004</v>
      </c>
      <c r="T19" s="16">
        <v>18</v>
      </c>
      <c r="U19" s="23">
        <f t="shared" si="1"/>
        <v>1297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68790</v>
      </c>
      <c r="E20" s="232">
        <v>428094</v>
      </c>
      <c r="F20" s="232">
        <v>7.0786420000000003</v>
      </c>
      <c r="G20" s="232">
        <v>0</v>
      </c>
      <c r="H20" s="232">
        <v>86.522999999999996</v>
      </c>
      <c r="I20" s="232">
        <v>19.399999999999999</v>
      </c>
      <c r="J20" s="232">
        <v>68.2</v>
      </c>
      <c r="K20" s="232">
        <v>123.3</v>
      </c>
      <c r="L20" s="232">
        <v>1.0133000000000001</v>
      </c>
      <c r="M20" s="232">
        <v>84.040999999999997</v>
      </c>
      <c r="N20" s="232">
        <v>89.194000000000003</v>
      </c>
      <c r="O20" s="232">
        <v>86.617999999999995</v>
      </c>
      <c r="P20" s="232">
        <v>13.1</v>
      </c>
      <c r="Q20" s="232">
        <v>27.5</v>
      </c>
      <c r="R20" s="232">
        <v>17.399999999999999</v>
      </c>
      <c r="S20" s="232">
        <v>4.66</v>
      </c>
      <c r="T20" s="16">
        <v>17</v>
      </c>
      <c r="U20" s="23">
        <f t="shared" si="1"/>
        <v>1536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67254</v>
      </c>
      <c r="E21" s="232">
        <v>427874</v>
      </c>
      <c r="F21" s="232">
        <v>6.9269990000000004</v>
      </c>
      <c r="G21" s="232">
        <v>0</v>
      </c>
      <c r="H21" s="232">
        <v>84.1</v>
      </c>
      <c r="I21" s="232">
        <v>19.2</v>
      </c>
      <c r="J21" s="232">
        <v>71.2</v>
      </c>
      <c r="K21" s="232">
        <v>123.6</v>
      </c>
      <c r="L21" s="232">
        <v>1.0128999999999999</v>
      </c>
      <c r="M21" s="232">
        <v>81.593000000000004</v>
      </c>
      <c r="N21" s="232">
        <v>86.278999999999996</v>
      </c>
      <c r="O21" s="232">
        <v>84.623999999999995</v>
      </c>
      <c r="P21" s="232">
        <v>13.6</v>
      </c>
      <c r="Q21" s="232">
        <v>27.6</v>
      </c>
      <c r="R21" s="232">
        <v>17.7</v>
      </c>
      <c r="S21" s="232">
        <v>4.66</v>
      </c>
      <c r="T21" s="16">
        <v>16</v>
      </c>
      <c r="U21" s="23">
        <f t="shared" si="1"/>
        <v>1609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65645</v>
      </c>
      <c r="E22" s="232">
        <v>427639</v>
      </c>
      <c r="F22" s="232">
        <v>7.0164900000000001</v>
      </c>
      <c r="G22" s="232">
        <v>0</v>
      </c>
      <c r="H22" s="232">
        <v>83.263000000000005</v>
      </c>
      <c r="I22" s="232">
        <v>18.899999999999999</v>
      </c>
      <c r="J22" s="232">
        <v>64.099999999999994</v>
      </c>
      <c r="K22" s="232">
        <v>124.3</v>
      </c>
      <c r="L22" s="232">
        <v>1.0136000000000001</v>
      </c>
      <c r="M22" s="232">
        <v>80.13</v>
      </c>
      <c r="N22" s="232">
        <v>85.962000000000003</v>
      </c>
      <c r="O22" s="232">
        <v>84.543999999999997</v>
      </c>
      <c r="P22" s="232">
        <v>11.2</v>
      </c>
      <c r="Q22" s="232">
        <v>28.4</v>
      </c>
      <c r="R22" s="232">
        <v>13.9</v>
      </c>
      <c r="S22" s="232">
        <v>4.66</v>
      </c>
      <c r="T22" s="16">
        <v>15</v>
      </c>
      <c r="U22" s="23">
        <f t="shared" si="1"/>
        <v>1441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64204</v>
      </c>
      <c r="E23" s="232">
        <v>427427</v>
      </c>
      <c r="F23" s="232">
        <v>6.6475989999999996</v>
      </c>
      <c r="G23" s="232">
        <v>0</v>
      </c>
      <c r="H23" s="232">
        <v>82.21</v>
      </c>
      <c r="I23" s="232">
        <v>17.7</v>
      </c>
      <c r="J23" s="232">
        <v>67.900000000000006</v>
      </c>
      <c r="K23" s="232">
        <v>123.6</v>
      </c>
      <c r="L23" s="232">
        <v>1.0123</v>
      </c>
      <c r="M23" s="232">
        <v>79.477999999999994</v>
      </c>
      <c r="N23" s="232">
        <v>85.153999999999996</v>
      </c>
      <c r="O23" s="232">
        <v>80.884</v>
      </c>
      <c r="P23" s="232">
        <v>12.9</v>
      </c>
      <c r="Q23" s="232">
        <v>28.9</v>
      </c>
      <c r="R23" s="232">
        <v>18</v>
      </c>
      <c r="S23" s="232">
        <v>4.66</v>
      </c>
      <c r="T23" s="22">
        <v>14</v>
      </c>
      <c r="U23" s="23">
        <f t="shared" si="1"/>
        <v>1521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62683</v>
      </c>
      <c r="E24" s="232">
        <v>427202</v>
      </c>
      <c r="F24" s="232">
        <v>6.673902</v>
      </c>
      <c r="G24" s="232">
        <v>0</v>
      </c>
      <c r="H24" s="232">
        <v>82.762</v>
      </c>
      <c r="I24" s="232">
        <v>17.8</v>
      </c>
      <c r="J24" s="232">
        <v>66.400000000000006</v>
      </c>
      <c r="K24" s="232">
        <v>124.4</v>
      </c>
      <c r="L24" s="232">
        <v>1.0126999999999999</v>
      </c>
      <c r="M24" s="232">
        <v>79.635000000000005</v>
      </c>
      <c r="N24" s="232">
        <v>85.103999999999999</v>
      </c>
      <c r="O24" s="232">
        <v>80.278999999999996</v>
      </c>
      <c r="P24" s="232">
        <v>12.8</v>
      </c>
      <c r="Q24" s="232">
        <v>26.9</v>
      </c>
      <c r="R24" s="232">
        <v>15</v>
      </c>
      <c r="S24" s="232">
        <v>4.6500000000000004</v>
      </c>
      <c r="T24" s="16">
        <v>13</v>
      </c>
      <c r="U24" s="23">
        <f t="shared" si="1"/>
        <v>1487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61196</v>
      </c>
      <c r="E25" s="232">
        <v>426983</v>
      </c>
      <c r="F25" s="232">
        <v>6.8829390000000004</v>
      </c>
      <c r="G25" s="232">
        <v>0</v>
      </c>
      <c r="H25" s="232">
        <v>84.087000000000003</v>
      </c>
      <c r="I25" s="232">
        <v>19</v>
      </c>
      <c r="J25" s="232">
        <v>70.3</v>
      </c>
      <c r="K25" s="232">
        <v>124.8</v>
      </c>
      <c r="L25" s="232">
        <v>1.0128999999999999</v>
      </c>
      <c r="M25" s="232">
        <v>80.147999999999996</v>
      </c>
      <c r="N25" s="232">
        <v>87.162999999999997</v>
      </c>
      <c r="O25" s="232">
        <v>83.766000000000005</v>
      </c>
      <c r="P25" s="232">
        <v>12.6</v>
      </c>
      <c r="Q25" s="232">
        <v>30.3</v>
      </c>
      <c r="R25" s="232">
        <v>16.899999999999999</v>
      </c>
      <c r="S25" s="232">
        <v>4.66</v>
      </c>
      <c r="T25" s="16">
        <v>12</v>
      </c>
      <c r="U25" s="23">
        <f t="shared" si="1"/>
        <v>1586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59610</v>
      </c>
      <c r="E26" s="232">
        <v>426753</v>
      </c>
      <c r="F26" s="232">
        <v>6.6560649999999999</v>
      </c>
      <c r="G26" s="232">
        <v>0</v>
      </c>
      <c r="H26" s="232">
        <v>86.207999999999998</v>
      </c>
      <c r="I26" s="232">
        <v>18.3</v>
      </c>
      <c r="J26" s="232">
        <v>54.8</v>
      </c>
      <c r="K26" s="232">
        <v>124.2</v>
      </c>
      <c r="L26" s="232">
        <v>1.0125999999999999</v>
      </c>
      <c r="M26" s="232">
        <v>79.933000000000007</v>
      </c>
      <c r="N26" s="232">
        <v>87.947999999999993</v>
      </c>
      <c r="O26" s="232">
        <v>80.094999999999999</v>
      </c>
      <c r="P26" s="232">
        <v>8.9</v>
      </c>
      <c r="Q26" s="232">
        <v>30.4</v>
      </c>
      <c r="R26" s="232">
        <v>15.2</v>
      </c>
      <c r="S26" s="232">
        <v>4.66</v>
      </c>
      <c r="T26" s="16">
        <v>11</v>
      </c>
      <c r="U26" s="23">
        <f t="shared" si="1"/>
        <v>1204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58406</v>
      </c>
      <c r="E27" s="232">
        <v>426581</v>
      </c>
      <c r="F27" s="232">
        <v>7.0773830000000002</v>
      </c>
      <c r="G27" s="232">
        <v>0</v>
      </c>
      <c r="H27" s="232">
        <v>86.231999999999999</v>
      </c>
      <c r="I27" s="232">
        <v>18</v>
      </c>
      <c r="J27" s="232">
        <v>65.2</v>
      </c>
      <c r="K27" s="232">
        <v>124.6</v>
      </c>
      <c r="L27" s="232">
        <v>1.0130999999999999</v>
      </c>
      <c r="M27" s="232">
        <v>83.108000000000004</v>
      </c>
      <c r="N27" s="232">
        <v>89.075000000000003</v>
      </c>
      <c r="O27" s="232">
        <v>87.081999999999994</v>
      </c>
      <c r="P27" s="232">
        <v>11.3</v>
      </c>
      <c r="Q27" s="232">
        <v>29</v>
      </c>
      <c r="R27" s="232">
        <v>18.8</v>
      </c>
      <c r="S27" s="232">
        <v>4.66</v>
      </c>
      <c r="T27" s="16">
        <v>10</v>
      </c>
      <c r="U27" s="23">
        <f t="shared" si="1"/>
        <v>1456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56950</v>
      </c>
      <c r="E28" s="232">
        <v>426374</v>
      </c>
      <c r="F28" s="232">
        <v>7.0840129999999997</v>
      </c>
      <c r="G28" s="232">
        <v>0</v>
      </c>
      <c r="H28" s="232">
        <v>83.965000000000003</v>
      </c>
      <c r="I28" s="232">
        <v>17.7</v>
      </c>
      <c r="J28" s="232">
        <v>61</v>
      </c>
      <c r="K28" s="232">
        <v>278.10000000000002</v>
      </c>
      <c r="L28" s="232">
        <v>1.0135000000000001</v>
      </c>
      <c r="M28" s="232">
        <v>77.866</v>
      </c>
      <c r="N28" s="232">
        <v>86.686000000000007</v>
      </c>
      <c r="O28" s="232">
        <v>86.216999999999999</v>
      </c>
      <c r="P28" s="232">
        <v>12.6</v>
      </c>
      <c r="Q28" s="232">
        <v>27.6</v>
      </c>
      <c r="R28" s="232">
        <v>16.100000000000001</v>
      </c>
      <c r="S28" s="232">
        <v>4.6500000000000004</v>
      </c>
      <c r="T28" s="16">
        <v>9</v>
      </c>
      <c r="U28" s="23">
        <f t="shared" si="1"/>
        <v>1357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55593</v>
      </c>
      <c r="E29" s="232">
        <v>426177</v>
      </c>
      <c r="F29" s="232">
        <v>6.4920850000000003</v>
      </c>
      <c r="G29" s="232">
        <v>0</v>
      </c>
      <c r="H29" s="232">
        <v>80.715000000000003</v>
      </c>
      <c r="I29" s="232">
        <v>16.100000000000001</v>
      </c>
      <c r="J29" s="232">
        <v>73.5</v>
      </c>
      <c r="K29" s="232">
        <v>150.4</v>
      </c>
      <c r="L29" s="232">
        <v>1.0119</v>
      </c>
      <c r="M29" s="232">
        <v>78.33</v>
      </c>
      <c r="N29" s="232">
        <v>84.296000000000006</v>
      </c>
      <c r="O29" s="232">
        <v>78.953999999999994</v>
      </c>
      <c r="P29" s="232">
        <v>9.6999999999999993</v>
      </c>
      <c r="Q29" s="232">
        <v>22.4</v>
      </c>
      <c r="R29" s="232">
        <v>18.600000000000001</v>
      </c>
      <c r="S29" s="232">
        <v>4.66</v>
      </c>
      <c r="T29" s="16">
        <v>8</v>
      </c>
      <c r="U29" s="23">
        <f t="shared" si="1"/>
        <v>1657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53936</v>
      </c>
      <c r="E30">
        <v>425929</v>
      </c>
      <c r="F30">
        <v>6.5419409999999996</v>
      </c>
      <c r="G30">
        <v>0</v>
      </c>
      <c r="H30">
        <v>80.491</v>
      </c>
      <c r="I30">
        <v>18</v>
      </c>
      <c r="J30">
        <v>70.2</v>
      </c>
      <c r="K30">
        <v>150.4</v>
      </c>
      <c r="L30">
        <v>1.0122</v>
      </c>
      <c r="M30">
        <v>77.674999999999997</v>
      </c>
      <c r="N30">
        <v>83.894999999999996</v>
      </c>
      <c r="O30">
        <v>78.992999999999995</v>
      </c>
      <c r="P30">
        <v>14.6</v>
      </c>
      <c r="Q30">
        <v>23.8</v>
      </c>
      <c r="R30">
        <v>16.600000000000001</v>
      </c>
      <c r="S30">
        <v>4.66</v>
      </c>
      <c r="T30" s="22">
        <v>7</v>
      </c>
      <c r="U30" s="23">
        <f t="shared" si="1"/>
        <v>1598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52338</v>
      </c>
      <c r="E31">
        <v>425687</v>
      </c>
      <c r="F31">
        <v>6.5282770000000001</v>
      </c>
      <c r="G31">
        <v>0</v>
      </c>
      <c r="H31">
        <v>80.41</v>
      </c>
      <c r="I31">
        <v>18.2</v>
      </c>
      <c r="J31">
        <v>70.7</v>
      </c>
      <c r="K31">
        <v>129.4</v>
      </c>
      <c r="L31">
        <v>1.0121</v>
      </c>
      <c r="M31">
        <v>77.546999999999997</v>
      </c>
      <c r="N31">
        <v>83.141000000000005</v>
      </c>
      <c r="O31">
        <v>78.944000000000003</v>
      </c>
      <c r="P31">
        <v>13.5</v>
      </c>
      <c r="Q31">
        <v>24.4</v>
      </c>
      <c r="R31">
        <v>17</v>
      </c>
      <c r="S31">
        <v>4.66</v>
      </c>
      <c r="T31" s="16">
        <v>6</v>
      </c>
      <c r="U31" s="23">
        <f t="shared" si="1"/>
        <v>1600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50738</v>
      </c>
      <c r="E32">
        <v>425445</v>
      </c>
      <c r="F32">
        <v>6.5861640000000001</v>
      </c>
      <c r="G32">
        <v>0</v>
      </c>
      <c r="H32">
        <v>80.718999999999994</v>
      </c>
      <c r="I32">
        <v>16.600000000000001</v>
      </c>
      <c r="J32">
        <v>70.599999999999994</v>
      </c>
      <c r="K32">
        <v>149.6</v>
      </c>
      <c r="L32">
        <v>1.0124</v>
      </c>
      <c r="M32">
        <v>78.346999999999994</v>
      </c>
      <c r="N32">
        <v>83.9</v>
      </c>
      <c r="O32">
        <v>79.364000000000004</v>
      </c>
      <c r="P32">
        <v>11.6</v>
      </c>
      <c r="Q32">
        <v>21.9</v>
      </c>
      <c r="R32">
        <v>15.9</v>
      </c>
      <c r="S32">
        <v>4.66</v>
      </c>
      <c r="T32" s="16">
        <v>5</v>
      </c>
      <c r="U32" s="23">
        <f t="shared" si="1"/>
        <v>1582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49156</v>
      </c>
      <c r="E33">
        <v>425207</v>
      </c>
      <c r="F33">
        <v>6.7186659999999998</v>
      </c>
      <c r="G33">
        <v>0</v>
      </c>
      <c r="H33">
        <v>84.519000000000005</v>
      </c>
      <c r="I33">
        <v>16.399999999999999</v>
      </c>
      <c r="J33">
        <v>49.4</v>
      </c>
      <c r="K33">
        <v>115.3</v>
      </c>
      <c r="L33">
        <v>1.0132000000000001</v>
      </c>
      <c r="M33">
        <v>78.923000000000002</v>
      </c>
      <c r="N33">
        <v>86.367000000000004</v>
      </c>
      <c r="O33">
        <v>79.771000000000001</v>
      </c>
      <c r="P33">
        <v>10</v>
      </c>
      <c r="Q33">
        <v>24.2</v>
      </c>
      <c r="R33">
        <v>11.7</v>
      </c>
      <c r="S33">
        <v>4.66</v>
      </c>
      <c r="T33" s="16">
        <v>4</v>
      </c>
      <c r="U33" s="23">
        <f t="shared" si="1"/>
        <v>1085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48071</v>
      </c>
      <c r="E34">
        <v>425050</v>
      </c>
      <c r="F34">
        <v>7.0114089999999996</v>
      </c>
      <c r="G34">
        <v>0</v>
      </c>
      <c r="H34">
        <v>84.960999999999999</v>
      </c>
      <c r="I34">
        <v>18.5</v>
      </c>
      <c r="J34">
        <v>61.7</v>
      </c>
      <c r="K34">
        <v>112.1</v>
      </c>
      <c r="L34">
        <v>1.0132000000000001</v>
      </c>
      <c r="M34">
        <v>82.915000000000006</v>
      </c>
      <c r="N34">
        <v>87.33</v>
      </c>
      <c r="O34">
        <v>85.47</v>
      </c>
      <c r="P34">
        <v>13</v>
      </c>
      <c r="Q34">
        <v>24.5</v>
      </c>
      <c r="R34">
        <v>16.8</v>
      </c>
      <c r="S34">
        <v>4.67</v>
      </c>
      <c r="T34" s="16">
        <v>3</v>
      </c>
      <c r="U34" s="23">
        <f t="shared" si="1"/>
        <v>1387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46684</v>
      </c>
      <c r="E35">
        <v>424850</v>
      </c>
      <c r="F35">
        <v>6.973954</v>
      </c>
      <c r="G35">
        <v>0</v>
      </c>
      <c r="H35">
        <v>85.822999999999993</v>
      </c>
      <c r="I35">
        <v>19.100000000000001</v>
      </c>
      <c r="J35">
        <v>69.8</v>
      </c>
      <c r="K35">
        <v>114.4</v>
      </c>
      <c r="L35">
        <v>1.0129999999999999</v>
      </c>
      <c r="M35">
        <v>83.956999999999994</v>
      </c>
      <c r="N35">
        <v>87.561999999999998</v>
      </c>
      <c r="O35">
        <v>85.361999999999995</v>
      </c>
      <c r="P35">
        <v>12.4</v>
      </c>
      <c r="Q35">
        <v>25</v>
      </c>
      <c r="R35">
        <v>17.899999999999999</v>
      </c>
      <c r="S35">
        <v>4.67</v>
      </c>
      <c r="T35" s="16">
        <v>2</v>
      </c>
      <c r="U35" s="23">
        <f t="shared" si="1"/>
        <v>1610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45074</v>
      </c>
      <c r="E36">
        <v>424619</v>
      </c>
      <c r="F36">
        <v>6.9106129999999997</v>
      </c>
      <c r="G36">
        <v>0</v>
      </c>
      <c r="H36">
        <v>87.117999999999995</v>
      </c>
      <c r="I36">
        <v>18.899999999999999</v>
      </c>
      <c r="J36">
        <v>16.3</v>
      </c>
      <c r="K36">
        <v>180.6</v>
      </c>
      <c r="L36">
        <v>1.0125</v>
      </c>
      <c r="M36">
        <v>84.561000000000007</v>
      </c>
      <c r="N36">
        <v>87.966999999999999</v>
      </c>
      <c r="O36">
        <v>85.447000000000003</v>
      </c>
      <c r="P36">
        <v>9.8000000000000007</v>
      </c>
      <c r="Q36">
        <v>30.9</v>
      </c>
      <c r="R36">
        <v>20.7</v>
      </c>
      <c r="S36">
        <v>4.68</v>
      </c>
      <c r="T36" s="16">
        <v>1</v>
      </c>
      <c r="U36" s="23">
        <f t="shared" si="1"/>
        <v>386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44688</v>
      </c>
      <c r="E37">
        <v>424564</v>
      </c>
      <c r="F37">
        <v>7.3575549999999996</v>
      </c>
      <c r="G37">
        <v>0</v>
      </c>
      <c r="H37">
        <v>87.671999999999997</v>
      </c>
      <c r="I37">
        <v>17.7</v>
      </c>
      <c r="J37">
        <v>0</v>
      </c>
      <c r="K37">
        <v>0</v>
      </c>
      <c r="L37">
        <v>1.0149999999999999</v>
      </c>
      <c r="M37">
        <v>85.930999999999997</v>
      </c>
      <c r="N37">
        <v>88.713999999999999</v>
      </c>
      <c r="O37">
        <v>87.634</v>
      </c>
      <c r="P37">
        <v>5.5</v>
      </c>
      <c r="Q37">
        <v>34.5</v>
      </c>
      <c r="R37">
        <v>9.8000000000000007</v>
      </c>
      <c r="S37">
        <v>4.67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5" sqref="G15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208</v>
      </c>
      <c r="C6" s="232" t="s">
        <v>13</v>
      </c>
      <c r="D6" s="232">
        <v>947487</v>
      </c>
      <c r="E6" s="232">
        <v>5112816</v>
      </c>
      <c r="F6" s="232">
        <v>6.7781209999999996</v>
      </c>
      <c r="G6" s="232">
        <v>0</v>
      </c>
      <c r="H6" s="232">
        <v>81.819999999999993</v>
      </c>
      <c r="I6" s="232">
        <v>16.399999999999999</v>
      </c>
      <c r="J6" s="232">
        <v>1071.5999999999999</v>
      </c>
      <c r="K6" s="232">
        <v>1371</v>
      </c>
      <c r="L6" s="232">
        <v>1.0129999999999999</v>
      </c>
      <c r="M6" s="232">
        <v>77.477999999999994</v>
      </c>
      <c r="N6" s="232">
        <v>85.85</v>
      </c>
      <c r="O6" s="232">
        <v>82.103999999999999</v>
      </c>
      <c r="P6" s="232">
        <v>15.9</v>
      </c>
      <c r="Q6" s="232">
        <v>16.8</v>
      </c>
      <c r="R6" s="232">
        <v>16.3</v>
      </c>
      <c r="S6" s="232">
        <v>5.17</v>
      </c>
      <c r="T6" s="22">
        <v>31</v>
      </c>
      <c r="U6" s="23">
        <f>D6-D7</f>
        <v>25705</v>
      </c>
      <c r="V6" s="4"/>
      <c r="W6" s="212"/>
      <c r="X6" s="212"/>
      <c r="Y6" s="213"/>
    </row>
    <row r="7" spans="1:25">
      <c r="A7" s="21">
        <v>31</v>
      </c>
      <c r="B7" s="232" t="s">
        <v>268</v>
      </c>
      <c r="C7" s="232" t="s">
        <v>13</v>
      </c>
      <c r="D7" s="232">
        <v>921782</v>
      </c>
      <c r="E7" s="232">
        <v>5109006</v>
      </c>
      <c r="F7" s="232">
        <v>6.520181</v>
      </c>
      <c r="G7" s="232">
        <v>0</v>
      </c>
      <c r="H7" s="232">
        <v>80.745000000000005</v>
      </c>
      <c r="I7" s="232">
        <v>16.100000000000001</v>
      </c>
      <c r="J7" s="232">
        <v>1091.0999999999999</v>
      </c>
      <c r="K7" s="232">
        <v>1408.5</v>
      </c>
      <c r="L7" s="232">
        <v>1.0125</v>
      </c>
      <c r="M7" s="232">
        <v>77.210999999999999</v>
      </c>
      <c r="N7" s="232">
        <v>84.962000000000003</v>
      </c>
      <c r="O7" s="232">
        <v>78.451999999999998</v>
      </c>
      <c r="P7" s="232">
        <v>15.7</v>
      </c>
      <c r="Q7" s="232">
        <v>16.7</v>
      </c>
      <c r="R7" s="232">
        <v>15.9</v>
      </c>
      <c r="S7" s="232">
        <v>5.17</v>
      </c>
      <c r="T7" s="22">
        <v>30</v>
      </c>
      <c r="U7" s="23">
        <f>D7-D8</f>
        <v>26177</v>
      </c>
      <c r="V7" s="24">
        <v>1</v>
      </c>
      <c r="W7" s="83"/>
      <c r="X7" s="83"/>
      <c r="Y7" s="88"/>
    </row>
    <row r="8" spans="1:25">
      <c r="A8" s="16">
        <v>30</v>
      </c>
      <c r="B8" s="232" t="s">
        <v>251</v>
      </c>
      <c r="C8" s="232" t="s">
        <v>13</v>
      </c>
      <c r="D8" s="232">
        <v>895605</v>
      </c>
      <c r="E8" s="232">
        <v>5105085</v>
      </c>
      <c r="F8" s="232">
        <v>6.5664340000000001</v>
      </c>
      <c r="G8" s="232">
        <v>0</v>
      </c>
      <c r="H8" s="232">
        <v>79.103999999999999</v>
      </c>
      <c r="I8" s="232">
        <v>16</v>
      </c>
      <c r="J8" s="232">
        <v>1103</v>
      </c>
      <c r="K8" s="232">
        <v>1490.9</v>
      </c>
      <c r="L8" s="232">
        <v>1.0125999999999999</v>
      </c>
      <c r="M8" s="232">
        <v>74.344999999999999</v>
      </c>
      <c r="N8" s="232">
        <v>83.034000000000006</v>
      </c>
      <c r="O8" s="232">
        <v>79.013000000000005</v>
      </c>
      <c r="P8" s="232">
        <v>15.5</v>
      </c>
      <c r="Q8" s="232">
        <v>16.8</v>
      </c>
      <c r="R8" s="232">
        <v>15.7</v>
      </c>
      <c r="S8" s="232">
        <v>5.17</v>
      </c>
      <c r="T8" s="16">
        <v>29</v>
      </c>
      <c r="U8" s="23">
        <f>D8-D9</f>
        <v>26448</v>
      </c>
      <c r="V8" s="4"/>
      <c r="W8" s="83"/>
      <c r="X8" s="83"/>
      <c r="Y8" s="88"/>
    </row>
    <row r="9" spans="1:25" s="25" customFormat="1">
      <c r="A9" s="21">
        <v>29</v>
      </c>
      <c r="B9" s="232" t="s">
        <v>252</v>
      </c>
      <c r="C9" s="232" t="s">
        <v>13</v>
      </c>
      <c r="D9" s="232">
        <v>869157</v>
      </c>
      <c r="E9" s="232">
        <v>5101050</v>
      </c>
      <c r="F9" s="232">
        <v>6.4316909999999998</v>
      </c>
      <c r="G9" s="232">
        <v>0</v>
      </c>
      <c r="H9" s="232">
        <v>79.516999999999996</v>
      </c>
      <c r="I9" s="232">
        <v>16.100000000000001</v>
      </c>
      <c r="J9" s="232">
        <v>968.8</v>
      </c>
      <c r="K9" s="232">
        <v>1273.2</v>
      </c>
      <c r="L9" s="232">
        <v>1.0123</v>
      </c>
      <c r="M9" s="232">
        <v>75.373000000000005</v>
      </c>
      <c r="N9" s="232">
        <v>82.727999999999994</v>
      </c>
      <c r="O9" s="232">
        <v>77.188999999999993</v>
      </c>
      <c r="P9" s="232">
        <v>15.5</v>
      </c>
      <c r="Q9" s="232">
        <v>16.899999999999999</v>
      </c>
      <c r="R9" s="232">
        <v>15.8</v>
      </c>
      <c r="S9" s="232">
        <v>5.17</v>
      </c>
      <c r="T9" s="22">
        <v>28</v>
      </c>
      <c r="U9" s="23">
        <f t="shared" ref="U9:U36" si="0">D9-D10</f>
        <v>23252</v>
      </c>
      <c r="V9" s="24">
        <v>29</v>
      </c>
      <c r="W9" s="84"/>
      <c r="X9" s="84"/>
      <c r="Y9" s="88"/>
    </row>
    <row r="10" spans="1:25">
      <c r="A10" s="16">
        <v>28</v>
      </c>
      <c r="B10" s="232" t="s">
        <v>253</v>
      </c>
      <c r="C10" s="232" t="s">
        <v>13</v>
      </c>
      <c r="D10" s="232">
        <v>845905</v>
      </c>
      <c r="E10" s="232">
        <v>5097520</v>
      </c>
      <c r="F10" s="232">
        <v>6.4262309999999996</v>
      </c>
      <c r="G10" s="232">
        <v>0</v>
      </c>
      <c r="H10" s="232">
        <v>77.513000000000005</v>
      </c>
      <c r="I10" s="232">
        <v>16</v>
      </c>
      <c r="J10" s="232">
        <v>1053.5999999999999</v>
      </c>
      <c r="K10" s="232">
        <v>1388.5</v>
      </c>
      <c r="L10" s="232">
        <v>1.0123</v>
      </c>
      <c r="M10" s="232">
        <v>73.62</v>
      </c>
      <c r="N10" s="232">
        <v>82.272000000000006</v>
      </c>
      <c r="O10" s="232">
        <v>77.093000000000004</v>
      </c>
      <c r="P10" s="232">
        <v>15.4</v>
      </c>
      <c r="Q10" s="232">
        <v>16.899999999999999</v>
      </c>
      <c r="R10" s="232">
        <v>15.7</v>
      </c>
      <c r="S10" s="232">
        <v>5.17</v>
      </c>
      <c r="T10" s="16">
        <v>27</v>
      </c>
      <c r="U10" s="23">
        <f t="shared" si="0"/>
        <v>25270</v>
      </c>
      <c r="V10" s="16"/>
      <c r="W10" s="83"/>
      <c r="X10" s="83"/>
      <c r="Y10" s="88"/>
    </row>
    <row r="11" spans="1:25">
      <c r="A11" s="16">
        <v>27</v>
      </c>
      <c r="B11" s="232" t="s">
        <v>254</v>
      </c>
      <c r="C11" s="232" t="s">
        <v>13</v>
      </c>
      <c r="D11" s="232">
        <v>820635</v>
      </c>
      <c r="E11" s="232">
        <v>5093593</v>
      </c>
      <c r="F11" s="232">
        <v>6.2783730000000002</v>
      </c>
      <c r="G11" s="232">
        <v>0</v>
      </c>
      <c r="H11" s="232">
        <v>80.188000000000002</v>
      </c>
      <c r="I11" s="232">
        <v>16.3</v>
      </c>
      <c r="J11" s="232">
        <v>933</v>
      </c>
      <c r="K11" s="232">
        <v>1513.2</v>
      </c>
      <c r="L11" s="232">
        <v>1.012</v>
      </c>
      <c r="M11" s="232">
        <v>74.218999999999994</v>
      </c>
      <c r="N11" s="232">
        <v>84.126000000000005</v>
      </c>
      <c r="O11" s="232">
        <v>75.075000000000003</v>
      </c>
      <c r="P11" s="232">
        <v>15.6</v>
      </c>
      <c r="Q11" s="232">
        <v>16.899999999999999</v>
      </c>
      <c r="R11" s="232">
        <v>15.7</v>
      </c>
      <c r="S11" s="232">
        <v>5.17</v>
      </c>
      <c r="T11" s="16">
        <v>26</v>
      </c>
      <c r="U11" s="23">
        <f t="shared" si="0"/>
        <v>22365</v>
      </c>
      <c r="V11" s="16"/>
      <c r="W11" s="83"/>
      <c r="X11" s="83"/>
      <c r="Y11" s="88"/>
    </row>
    <row r="12" spans="1:25">
      <c r="A12" s="16">
        <v>26</v>
      </c>
      <c r="B12" s="232" t="s">
        <v>255</v>
      </c>
      <c r="C12" s="232" t="s">
        <v>13</v>
      </c>
      <c r="D12" s="232">
        <v>798270</v>
      </c>
      <c r="E12" s="232">
        <v>5090216</v>
      </c>
      <c r="F12" s="232">
        <v>6.546691</v>
      </c>
      <c r="G12" s="232">
        <v>0</v>
      </c>
      <c r="H12" s="232">
        <v>83.078999999999994</v>
      </c>
      <c r="I12" s="232">
        <v>16.5</v>
      </c>
      <c r="J12" s="232">
        <v>1034.9000000000001</v>
      </c>
      <c r="K12" s="232">
        <v>1392.6</v>
      </c>
      <c r="L12" s="232">
        <v>1.0125</v>
      </c>
      <c r="M12" s="232">
        <v>77.819999999999993</v>
      </c>
      <c r="N12" s="232">
        <v>86.316000000000003</v>
      </c>
      <c r="O12" s="232">
        <v>78.912999999999997</v>
      </c>
      <c r="P12" s="232">
        <v>16.100000000000001</v>
      </c>
      <c r="Q12" s="232">
        <v>16.8</v>
      </c>
      <c r="R12" s="232">
        <v>16.2</v>
      </c>
      <c r="S12" s="232">
        <v>5.17</v>
      </c>
      <c r="T12" s="16">
        <v>25</v>
      </c>
      <c r="U12" s="23">
        <f t="shared" si="0"/>
        <v>24838</v>
      </c>
      <c r="V12" s="16"/>
      <c r="W12" s="83"/>
      <c r="X12" s="83"/>
      <c r="Y12" s="88"/>
    </row>
    <row r="13" spans="1:25">
      <c r="A13" s="16">
        <v>25</v>
      </c>
      <c r="B13" s="232" t="s">
        <v>256</v>
      </c>
      <c r="C13" s="232" t="s">
        <v>13</v>
      </c>
      <c r="D13" s="232">
        <v>773432</v>
      </c>
      <c r="E13" s="232">
        <v>5086585</v>
      </c>
      <c r="F13" s="232">
        <v>6.9091719999999999</v>
      </c>
      <c r="G13" s="232">
        <v>0</v>
      </c>
      <c r="H13" s="232">
        <v>82.475999999999999</v>
      </c>
      <c r="I13" s="232">
        <v>16.2</v>
      </c>
      <c r="J13" s="232">
        <v>1094.5</v>
      </c>
      <c r="K13" s="232">
        <v>1366.9</v>
      </c>
      <c r="L13" s="232">
        <v>1.0134000000000001</v>
      </c>
      <c r="M13" s="232">
        <v>78.87</v>
      </c>
      <c r="N13" s="232">
        <v>86.206999999999994</v>
      </c>
      <c r="O13" s="232">
        <v>83.817999999999998</v>
      </c>
      <c r="P13" s="232">
        <v>15.8</v>
      </c>
      <c r="Q13" s="232">
        <v>16.7</v>
      </c>
      <c r="R13" s="232">
        <v>16.100000000000001</v>
      </c>
      <c r="S13" s="232">
        <v>5.17</v>
      </c>
      <c r="T13" s="16">
        <v>24</v>
      </c>
      <c r="U13" s="23">
        <f t="shared" si="0"/>
        <v>26256</v>
      </c>
      <c r="V13" s="16"/>
      <c r="W13" s="86"/>
      <c r="X13" s="86"/>
      <c r="Y13" s="88"/>
    </row>
    <row r="14" spans="1:25">
      <c r="A14" s="16">
        <v>24</v>
      </c>
      <c r="B14" s="232" t="s">
        <v>257</v>
      </c>
      <c r="C14" s="232" t="s">
        <v>13</v>
      </c>
      <c r="D14" s="232">
        <v>747176</v>
      </c>
      <c r="E14" s="232">
        <v>5082724</v>
      </c>
      <c r="F14" s="232">
        <v>6.7676290000000003</v>
      </c>
      <c r="G14" s="232">
        <v>0</v>
      </c>
      <c r="H14" s="232">
        <v>80.706999999999994</v>
      </c>
      <c r="I14" s="232">
        <v>16.100000000000001</v>
      </c>
      <c r="J14" s="232">
        <v>1129.2</v>
      </c>
      <c r="K14" s="232">
        <v>1432.1</v>
      </c>
      <c r="L14" s="232">
        <v>1.0130999999999999</v>
      </c>
      <c r="M14" s="232">
        <v>76.620999999999995</v>
      </c>
      <c r="N14" s="232">
        <v>86.036000000000001</v>
      </c>
      <c r="O14" s="232">
        <v>81.792000000000002</v>
      </c>
      <c r="P14" s="232">
        <v>15.6</v>
      </c>
      <c r="Q14" s="232">
        <v>16.7</v>
      </c>
      <c r="R14" s="232">
        <v>15.8</v>
      </c>
      <c r="S14" s="232">
        <v>5.17</v>
      </c>
      <c r="T14" s="16">
        <v>23</v>
      </c>
      <c r="U14" s="23">
        <f t="shared" si="0"/>
        <v>27079</v>
      </c>
      <c r="V14" s="16"/>
      <c r="W14" s="86"/>
      <c r="X14" s="86"/>
      <c r="Y14" s="88"/>
    </row>
    <row r="15" spans="1:25">
      <c r="A15" s="16">
        <v>23</v>
      </c>
      <c r="B15" s="232" t="s">
        <v>258</v>
      </c>
      <c r="C15" s="232" t="s">
        <v>13</v>
      </c>
      <c r="D15" s="232">
        <v>720097</v>
      </c>
      <c r="E15" s="232">
        <v>5078665</v>
      </c>
      <c r="F15" s="232">
        <v>6.7837329999999998</v>
      </c>
      <c r="G15" s="232">
        <v>0</v>
      </c>
      <c r="H15" s="232">
        <v>79.954999999999998</v>
      </c>
      <c r="I15" s="232">
        <v>16.100000000000001</v>
      </c>
      <c r="J15" s="232">
        <v>1026.9000000000001</v>
      </c>
      <c r="K15" s="232">
        <v>1354.4</v>
      </c>
      <c r="L15" s="232">
        <v>1.0130999999999999</v>
      </c>
      <c r="M15" s="232">
        <v>74.138000000000005</v>
      </c>
      <c r="N15" s="232">
        <v>83.575000000000003</v>
      </c>
      <c r="O15" s="232">
        <v>82.048000000000002</v>
      </c>
      <c r="P15" s="232">
        <v>15.7</v>
      </c>
      <c r="Q15" s="232">
        <v>16.600000000000001</v>
      </c>
      <c r="R15" s="232">
        <v>15.9</v>
      </c>
      <c r="S15" s="232">
        <v>5.18</v>
      </c>
      <c r="T15" s="16">
        <v>22</v>
      </c>
      <c r="U15" s="23">
        <f t="shared" si="0"/>
        <v>24628</v>
      </c>
      <c r="V15" s="16"/>
      <c r="W15" s="86"/>
      <c r="X15" s="86"/>
      <c r="Y15" s="88"/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695469</v>
      </c>
      <c r="E16" s="232">
        <v>5074943</v>
      </c>
      <c r="F16" s="232">
        <v>6.4010800000000003</v>
      </c>
      <c r="G16" s="232">
        <v>0</v>
      </c>
      <c r="H16" s="232">
        <v>79.801000000000002</v>
      </c>
      <c r="I16" s="232">
        <v>16.100000000000001</v>
      </c>
      <c r="J16" s="232">
        <v>1039.5999999999999</v>
      </c>
      <c r="K16" s="232">
        <v>1341.9</v>
      </c>
      <c r="L16" s="232">
        <v>1.0123</v>
      </c>
      <c r="M16" s="232">
        <v>74.338999999999999</v>
      </c>
      <c r="N16" s="232">
        <v>83.626999999999995</v>
      </c>
      <c r="O16" s="232">
        <v>76.790999999999997</v>
      </c>
      <c r="P16" s="232">
        <v>15.7</v>
      </c>
      <c r="Q16" s="232">
        <v>16.7</v>
      </c>
      <c r="R16" s="232">
        <v>15.8</v>
      </c>
      <c r="S16" s="232">
        <v>5.18</v>
      </c>
      <c r="T16" s="22">
        <v>21</v>
      </c>
      <c r="U16" s="23">
        <f t="shared" si="0"/>
        <v>24946</v>
      </c>
      <c r="V16" s="24">
        <v>22</v>
      </c>
      <c r="W16" s="86"/>
      <c r="X16" s="86"/>
      <c r="Y16" s="88"/>
    </row>
    <row r="17" spans="1:25">
      <c r="A17" s="16">
        <v>21</v>
      </c>
      <c r="B17" s="232" t="s">
        <v>260</v>
      </c>
      <c r="C17" s="232" t="s">
        <v>13</v>
      </c>
      <c r="D17" s="232">
        <v>670523</v>
      </c>
      <c r="E17" s="232">
        <v>5071167</v>
      </c>
      <c r="F17" s="232">
        <v>6.3444370000000001</v>
      </c>
      <c r="G17" s="232">
        <v>0</v>
      </c>
      <c r="H17" s="232">
        <v>80.287999999999997</v>
      </c>
      <c r="I17" s="232">
        <v>16.3</v>
      </c>
      <c r="J17" s="232">
        <v>1016.1</v>
      </c>
      <c r="K17" s="232">
        <v>1365</v>
      </c>
      <c r="L17" s="232">
        <v>1.0121</v>
      </c>
      <c r="M17" s="232">
        <v>75.215999999999994</v>
      </c>
      <c r="N17" s="232">
        <v>84.138000000000005</v>
      </c>
      <c r="O17" s="232">
        <v>76.039000000000001</v>
      </c>
      <c r="P17" s="232">
        <v>15.8</v>
      </c>
      <c r="Q17" s="232">
        <v>17</v>
      </c>
      <c r="R17" s="232">
        <v>15.9</v>
      </c>
      <c r="S17" s="232">
        <v>5.17</v>
      </c>
      <c r="T17" s="16">
        <v>20</v>
      </c>
      <c r="U17" s="23">
        <f t="shared" si="0"/>
        <v>24383</v>
      </c>
      <c r="V17" s="16"/>
      <c r="W17" s="86"/>
      <c r="X17" s="86"/>
      <c r="Y17" s="88"/>
    </row>
    <row r="18" spans="1:25">
      <c r="A18" s="16">
        <v>20</v>
      </c>
      <c r="B18" s="232" t="s">
        <v>261</v>
      </c>
      <c r="C18" s="232" t="s">
        <v>13</v>
      </c>
      <c r="D18" s="232">
        <v>646140</v>
      </c>
      <c r="E18" s="232">
        <v>5067492</v>
      </c>
      <c r="F18" s="232">
        <v>6.7172219999999996</v>
      </c>
      <c r="G18" s="232">
        <v>0</v>
      </c>
      <c r="H18" s="232">
        <v>79.375</v>
      </c>
      <c r="I18" s="232">
        <v>16.3</v>
      </c>
      <c r="J18" s="232">
        <v>1100.3</v>
      </c>
      <c r="K18" s="232">
        <v>1406.8</v>
      </c>
      <c r="L18" s="232">
        <v>1.0128999999999999</v>
      </c>
      <c r="M18" s="232">
        <v>74.319999999999993</v>
      </c>
      <c r="N18" s="232">
        <v>84.814999999999998</v>
      </c>
      <c r="O18" s="232">
        <v>81.191999999999993</v>
      </c>
      <c r="P18" s="232">
        <v>15.7</v>
      </c>
      <c r="Q18" s="232">
        <v>16.899999999999999</v>
      </c>
      <c r="R18" s="232">
        <v>16.100000000000001</v>
      </c>
      <c r="S18" s="232">
        <v>5.17</v>
      </c>
      <c r="T18" s="16">
        <v>19</v>
      </c>
      <c r="U18" s="23">
        <f t="shared" si="0"/>
        <v>26389</v>
      </c>
      <c r="V18" s="16"/>
      <c r="W18" s="86"/>
      <c r="X18" s="86"/>
      <c r="Y18" s="88"/>
    </row>
    <row r="19" spans="1:25">
      <c r="A19" s="16">
        <v>19</v>
      </c>
      <c r="B19" s="232" t="s">
        <v>262</v>
      </c>
      <c r="C19" s="232" t="s">
        <v>13</v>
      </c>
      <c r="D19" s="232">
        <v>619751</v>
      </c>
      <c r="E19" s="232">
        <v>5063475</v>
      </c>
      <c r="F19" s="232">
        <v>6.5017909999999999</v>
      </c>
      <c r="G19" s="232">
        <v>0</v>
      </c>
      <c r="H19" s="232">
        <v>82.451999999999998</v>
      </c>
      <c r="I19" s="232">
        <v>16.5</v>
      </c>
      <c r="J19" s="232">
        <v>1133.7</v>
      </c>
      <c r="K19" s="232">
        <v>1520.3</v>
      </c>
      <c r="L19" s="232">
        <v>1.0124</v>
      </c>
      <c r="M19" s="232">
        <v>75.278000000000006</v>
      </c>
      <c r="N19" s="232">
        <v>86.009</v>
      </c>
      <c r="O19" s="232">
        <v>78.257000000000005</v>
      </c>
      <c r="P19" s="232">
        <v>16</v>
      </c>
      <c r="Q19" s="232">
        <v>17.2</v>
      </c>
      <c r="R19" s="232">
        <v>16.100000000000001</v>
      </c>
      <c r="S19" s="232">
        <v>5.17</v>
      </c>
      <c r="T19" s="16">
        <v>18</v>
      </c>
      <c r="U19" s="23">
        <f t="shared" si="0"/>
        <v>27179</v>
      </c>
      <c r="V19" s="16"/>
      <c r="W19" s="86"/>
      <c r="X19" s="86"/>
      <c r="Y19" s="88"/>
    </row>
    <row r="20" spans="1:25">
      <c r="A20" s="16">
        <v>18</v>
      </c>
      <c r="B20" s="232" t="s">
        <v>263</v>
      </c>
      <c r="C20" s="232" t="s">
        <v>13</v>
      </c>
      <c r="D20" s="232">
        <v>592572</v>
      </c>
      <c r="E20" s="232">
        <v>5059474</v>
      </c>
      <c r="F20" s="232">
        <v>6.8095939999999997</v>
      </c>
      <c r="G20" s="232">
        <v>0</v>
      </c>
      <c r="H20" s="232">
        <v>83.161000000000001</v>
      </c>
      <c r="I20" s="232">
        <v>16.600000000000001</v>
      </c>
      <c r="J20" s="232">
        <v>1124.4000000000001</v>
      </c>
      <c r="K20" s="232">
        <v>1374.2</v>
      </c>
      <c r="L20" s="232">
        <v>1.0130999999999999</v>
      </c>
      <c r="M20" s="232">
        <v>79.78</v>
      </c>
      <c r="N20" s="232">
        <v>87.835999999999999</v>
      </c>
      <c r="O20" s="232">
        <v>82.599000000000004</v>
      </c>
      <c r="P20" s="232">
        <v>16.100000000000001</v>
      </c>
      <c r="Q20" s="232">
        <v>17</v>
      </c>
      <c r="R20" s="232">
        <v>16.5</v>
      </c>
      <c r="S20" s="232">
        <v>5.18</v>
      </c>
      <c r="T20" s="16">
        <v>17</v>
      </c>
      <c r="U20" s="23">
        <f t="shared" si="0"/>
        <v>26971</v>
      </c>
      <c r="V20" s="16"/>
      <c r="W20" s="86"/>
      <c r="X20" s="86"/>
      <c r="Y20" s="88"/>
    </row>
    <row r="21" spans="1:25">
      <c r="A21" s="16">
        <v>17</v>
      </c>
      <c r="B21" s="232" t="s">
        <v>264</v>
      </c>
      <c r="C21" s="232" t="s">
        <v>13</v>
      </c>
      <c r="D21" s="232">
        <v>565601</v>
      </c>
      <c r="E21" s="232">
        <v>5055533</v>
      </c>
      <c r="F21" s="232">
        <v>6.6965750000000002</v>
      </c>
      <c r="G21" s="232">
        <v>0</v>
      </c>
      <c r="H21" s="232">
        <v>81.566000000000003</v>
      </c>
      <c r="I21" s="232">
        <v>16.399999999999999</v>
      </c>
      <c r="J21" s="232">
        <v>1004.5</v>
      </c>
      <c r="K21" s="232">
        <v>1354.5</v>
      </c>
      <c r="L21" s="232">
        <v>1.0128999999999999</v>
      </c>
      <c r="M21" s="232">
        <v>78.474000000000004</v>
      </c>
      <c r="N21" s="232">
        <v>84.775000000000006</v>
      </c>
      <c r="O21" s="232">
        <v>80.924999999999997</v>
      </c>
      <c r="P21" s="232">
        <v>15.9</v>
      </c>
      <c r="Q21" s="232">
        <v>16.899999999999999</v>
      </c>
      <c r="R21" s="232">
        <v>16.100000000000001</v>
      </c>
      <c r="S21" s="232">
        <v>5.18</v>
      </c>
      <c r="T21" s="16">
        <v>16</v>
      </c>
      <c r="U21" s="23">
        <f t="shared" si="0"/>
        <v>24099</v>
      </c>
      <c r="V21" s="16"/>
      <c r="W21" s="85"/>
      <c r="X21" s="85"/>
      <c r="Y21" s="88"/>
    </row>
    <row r="22" spans="1:25">
      <c r="A22" s="16">
        <v>16</v>
      </c>
      <c r="B22" s="232" t="s">
        <v>265</v>
      </c>
      <c r="C22" s="232" t="s">
        <v>13</v>
      </c>
      <c r="D22" s="232">
        <v>541502</v>
      </c>
      <c r="E22" s="232">
        <v>5051954</v>
      </c>
      <c r="F22" s="232">
        <v>6.7636900000000004</v>
      </c>
      <c r="G22" s="232">
        <v>0</v>
      </c>
      <c r="H22" s="232">
        <v>80.412999999999997</v>
      </c>
      <c r="I22" s="232">
        <v>16.2</v>
      </c>
      <c r="J22" s="232">
        <v>1046.3</v>
      </c>
      <c r="K22" s="232">
        <v>1360.2</v>
      </c>
      <c r="L22" s="232">
        <v>1.0130999999999999</v>
      </c>
      <c r="M22" s="232">
        <v>75.332999999999998</v>
      </c>
      <c r="N22" s="232">
        <v>84.680999999999997</v>
      </c>
      <c r="O22" s="232">
        <v>81.745999999999995</v>
      </c>
      <c r="P22" s="232">
        <v>15.7</v>
      </c>
      <c r="Q22" s="232">
        <v>16.899999999999999</v>
      </c>
      <c r="R22" s="232">
        <v>15.9</v>
      </c>
      <c r="S22" s="232">
        <v>5.17</v>
      </c>
      <c r="T22" s="16">
        <v>15</v>
      </c>
      <c r="U22" s="23">
        <f t="shared" si="0"/>
        <v>25086</v>
      </c>
      <c r="V22" s="16"/>
      <c r="W22" s="85"/>
      <c r="X22" s="85"/>
      <c r="Y22" s="88"/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516416</v>
      </c>
      <c r="E23" s="232">
        <v>5048180</v>
      </c>
      <c r="F23" s="232">
        <v>6.3327460000000002</v>
      </c>
      <c r="G23" s="232">
        <v>0</v>
      </c>
      <c r="H23" s="232">
        <v>79.301000000000002</v>
      </c>
      <c r="I23" s="232">
        <v>16.100000000000001</v>
      </c>
      <c r="J23" s="232">
        <v>1065.0999999999999</v>
      </c>
      <c r="K23" s="232">
        <v>1353.5</v>
      </c>
      <c r="L23" s="232">
        <v>1.0121</v>
      </c>
      <c r="M23" s="232">
        <v>75.061000000000007</v>
      </c>
      <c r="N23" s="232">
        <v>83.462999999999994</v>
      </c>
      <c r="O23" s="232">
        <v>75.850999999999999</v>
      </c>
      <c r="P23" s="232">
        <v>15.7</v>
      </c>
      <c r="Q23" s="232">
        <v>16.7</v>
      </c>
      <c r="R23" s="232">
        <v>15.8</v>
      </c>
      <c r="S23" s="232">
        <v>5.17</v>
      </c>
      <c r="T23" s="22">
        <v>14</v>
      </c>
      <c r="U23" s="23">
        <f t="shared" si="0"/>
        <v>25534</v>
      </c>
      <c r="V23" s="24">
        <v>15</v>
      </c>
      <c r="W23" s="85"/>
      <c r="X23" s="85"/>
      <c r="Y23" s="88"/>
    </row>
    <row r="24" spans="1:25">
      <c r="A24" s="16">
        <v>14</v>
      </c>
      <c r="B24" s="227" t="s">
        <v>210</v>
      </c>
      <c r="C24" s="227" t="s">
        <v>13</v>
      </c>
      <c r="D24" s="227">
        <v>490882</v>
      </c>
      <c r="E24" s="227">
        <v>5044293</v>
      </c>
      <c r="F24" s="227">
        <v>6.4594990000000001</v>
      </c>
      <c r="G24" s="227">
        <v>0</v>
      </c>
      <c r="H24" s="227">
        <v>79.805999999999997</v>
      </c>
      <c r="I24" s="227">
        <v>16.5</v>
      </c>
      <c r="J24" s="227">
        <v>1063.5999999999999</v>
      </c>
      <c r="K24" s="227">
        <v>1339.8</v>
      </c>
      <c r="L24" s="227">
        <v>1.0124</v>
      </c>
      <c r="M24" s="227">
        <v>74.995999999999995</v>
      </c>
      <c r="N24" s="227">
        <v>84.227999999999994</v>
      </c>
      <c r="O24" s="227">
        <v>77.638000000000005</v>
      </c>
      <c r="P24" s="227">
        <v>15.9</v>
      </c>
      <c r="Q24" s="227">
        <v>17.100000000000001</v>
      </c>
      <c r="R24" s="227">
        <v>16</v>
      </c>
      <c r="S24" s="227">
        <v>5.17</v>
      </c>
      <c r="T24" s="16">
        <v>13</v>
      </c>
      <c r="U24" s="23">
        <f t="shared" si="0"/>
        <v>25520</v>
      </c>
      <c r="V24" s="16"/>
      <c r="W24" s="85"/>
      <c r="X24" s="85"/>
      <c r="Y24" s="88"/>
    </row>
    <row r="25" spans="1:25">
      <c r="A25" s="16">
        <v>13</v>
      </c>
      <c r="B25" s="227" t="s">
        <v>211</v>
      </c>
      <c r="C25" s="227" t="s">
        <v>13</v>
      </c>
      <c r="D25" s="227">
        <v>465362</v>
      </c>
      <c r="E25" s="227">
        <v>5040425</v>
      </c>
      <c r="F25" s="227">
        <v>6.751315</v>
      </c>
      <c r="G25" s="227">
        <v>0</v>
      </c>
      <c r="H25" s="227">
        <v>81.097999999999999</v>
      </c>
      <c r="I25" s="227">
        <v>16.899999999999999</v>
      </c>
      <c r="J25" s="227">
        <v>1057.5</v>
      </c>
      <c r="K25" s="227">
        <v>1406</v>
      </c>
      <c r="L25" s="227">
        <v>1.0129999999999999</v>
      </c>
      <c r="M25" s="227">
        <v>76.025999999999996</v>
      </c>
      <c r="N25" s="227">
        <v>85.35</v>
      </c>
      <c r="O25" s="227">
        <v>81.796000000000006</v>
      </c>
      <c r="P25" s="227">
        <v>16.3</v>
      </c>
      <c r="Q25" s="227">
        <v>17.399999999999999</v>
      </c>
      <c r="R25" s="227">
        <v>16.5</v>
      </c>
      <c r="S25" s="227">
        <v>5.17</v>
      </c>
      <c r="T25" s="16">
        <v>12</v>
      </c>
      <c r="U25" s="23">
        <f t="shared" si="0"/>
        <v>25365</v>
      </c>
      <c r="V25" s="16"/>
      <c r="W25" s="85"/>
      <c r="X25" s="85"/>
      <c r="Y25" s="88"/>
    </row>
    <row r="26" spans="1:25">
      <c r="A26" s="16">
        <v>12</v>
      </c>
      <c r="B26" s="227" t="s">
        <v>212</v>
      </c>
      <c r="C26" s="227" t="s">
        <v>13</v>
      </c>
      <c r="D26" s="227">
        <v>439997</v>
      </c>
      <c r="E26" s="227">
        <v>5036628</v>
      </c>
      <c r="F26" s="227">
        <v>6.3351040000000003</v>
      </c>
      <c r="G26" s="227">
        <v>0</v>
      </c>
      <c r="H26" s="227">
        <v>83.605000000000004</v>
      </c>
      <c r="I26" s="227">
        <v>17.100000000000001</v>
      </c>
      <c r="J26" s="227">
        <v>1011.2</v>
      </c>
      <c r="K26" s="227">
        <v>1360.7</v>
      </c>
      <c r="L26" s="227">
        <v>1.012</v>
      </c>
      <c r="M26" s="227">
        <v>75.138999999999996</v>
      </c>
      <c r="N26" s="227">
        <v>87.042000000000002</v>
      </c>
      <c r="O26" s="227">
        <v>76.143000000000001</v>
      </c>
      <c r="P26" s="227">
        <v>16.5</v>
      </c>
      <c r="Q26" s="227">
        <v>17.7</v>
      </c>
      <c r="R26" s="227">
        <v>16.600000000000001</v>
      </c>
      <c r="S26" s="227">
        <v>5.17</v>
      </c>
      <c r="T26" s="16">
        <v>11</v>
      </c>
      <c r="U26" s="23">
        <f t="shared" si="0"/>
        <v>24261</v>
      </c>
      <c r="V26" s="16"/>
      <c r="W26" s="89"/>
      <c r="X26" s="85"/>
      <c r="Y26" s="88"/>
    </row>
    <row r="27" spans="1:25">
      <c r="A27" s="16">
        <v>11</v>
      </c>
      <c r="B27" s="227" t="s">
        <v>213</v>
      </c>
      <c r="C27" s="227" t="s">
        <v>13</v>
      </c>
      <c r="D27" s="227">
        <v>415736</v>
      </c>
      <c r="E27" s="227">
        <v>5033090</v>
      </c>
      <c r="F27" s="227">
        <v>6.9175370000000003</v>
      </c>
      <c r="G27" s="227">
        <v>0</v>
      </c>
      <c r="H27" s="227">
        <v>83.492000000000004</v>
      </c>
      <c r="I27" s="227">
        <v>16.8</v>
      </c>
      <c r="J27" s="227">
        <v>1040.0999999999999</v>
      </c>
      <c r="K27" s="227">
        <v>1352.9</v>
      </c>
      <c r="L27" s="227">
        <v>1.0133000000000001</v>
      </c>
      <c r="M27" s="227">
        <v>78.504000000000005</v>
      </c>
      <c r="N27" s="227">
        <v>87.524000000000001</v>
      </c>
      <c r="O27" s="227">
        <v>84.141000000000005</v>
      </c>
      <c r="P27" s="227">
        <v>16.5</v>
      </c>
      <c r="Q27" s="227">
        <v>17.2</v>
      </c>
      <c r="R27" s="227">
        <v>16.7</v>
      </c>
      <c r="S27" s="227">
        <v>5.17</v>
      </c>
      <c r="T27" s="16">
        <v>10</v>
      </c>
      <c r="U27" s="23">
        <f t="shared" si="0"/>
        <v>24925</v>
      </c>
      <c r="V27" s="16"/>
      <c r="W27" s="89"/>
      <c r="X27" s="85"/>
      <c r="Y27" s="88"/>
    </row>
    <row r="28" spans="1:25">
      <c r="A28" s="16">
        <v>10</v>
      </c>
      <c r="B28" s="227" t="s">
        <v>214</v>
      </c>
      <c r="C28" s="227" t="s">
        <v>13</v>
      </c>
      <c r="D28" s="227">
        <v>390811</v>
      </c>
      <c r="E28" s="227">
        <v>5029455</v>
      </c>
      <c r="F28" s="227">
        <v>6.8455769999999996</v>
      </c>
      <c r="G28" s="227">
        <v>0</v>
      </c>
      <c r="H28" s="227">
        <v>81.182000000000002</v>
      </c>
      <c r="I28" s="227">
        <v>16.7</v>
      </c>
      <c r="J28" s="227">
        <v>1032.8</v>
      </c>
      <c r="K28" s="227">
        <v>1363.6</v>
      </c>
      <c r="L28" s="227">
        <v>1.0132000000000001</v>
      </c>
      <c r="M28" s="227">
        <v>73.299000000000007</v>
      </c>
      <c r="N28" s="227">
        <v>85.968999999999994</v>
      </c>
      <c r="O28" s="227">
        <v>83.084000000000003</v>
      </c>
      <c r="P28" s="227">
        <v>16.2</v>
      </c>
      <c r="Q28" s="227">
        <v>17.3</v>
      </c>
      <c r="R28" s="227">
        <v>16.5</v>
      </c>
      <c r="S28" s="227">
        <v>5.17</v>
      </c>
      <c r="T28" s="16">
        <v>9</v>
      </c>
      <c r="U28" s="23">
        <f t="shared" si="0"/>
        <v>24781</v>
      </c>
      <c r="V28" s="16"/>
      <c r="W28" s="89"/>
      <c r="X28" s="85"/>
      <c r="Y28" s="88"/>
    </row>
    <row r="29" spans="1:25">
      <c r="A29" s="16">
        <v>9</v>
      </c>
      <c r="B29" s="227" t="s">
        <v>215</v>
      </c>
      <c r="C29" s="227" t="s">
        <v>13</v>
      </c>
      <c r="D29" s="227">
        <v>366030</v>
      </c>
      <c r="E29" s="227">
        <v>5025747</v>
      </c>
      <c r="F29" s="227">
        <v>6.2944950000000004</v>
      </c>
      <c r="G29" s="227">
        <v>0</v>
      </c>
      <c r="H29" s="227">
        <v>77.733000000000004</v>
      </c>
      <c r="I29" s="227">
        <v>16.600000000000001</v>
      </c>
      <c r="J29" s="227">
        <v>1055.5</v>
      </c>
      <c r="K29" s="227">
        <v>1373</v>
      </c>
      <c r="L29" s="227">
        <v>1.0119</v>
      </c>
      <c r="M29" s="227">
        <v>73.700999999999993</v>
      </c>
      <c r="N29" s="227">
        <v>83.260999999999996</v>
      </c>
      <c r="O29" s="227">
        <v>75.533000000000001</v>
      </c>
      <c r="P29" s="227">
        <v>16.2</v>
      </c>
      <c r="Q29" s="227">
        <v>17</v>
      </c>
      <c r="R29" s="227">
        <v>16.5</v>
      </c>
      <c r="S29" s="227">
        <v>5.17</v>
      </c>
      <c r="T29" s="16">
        <v>8</v>
      </c>
      <c r="U29" s="23">
        <f t="shared" si="0"/>
        <v>25347</v>
      </c>
      <c r="V29" s="16"/>
      <c r="W29" s="89"/>
      <c r="X29" s="85"/>
      <c r="Y29" s="88"/>
    </row>
    <row r="30" spans="1:25" s="25" customFormat="1">
      <c r="A30" s="21">
        <v>8</v>
      </c>
      <c r="B30" t="s">
        <v>201</v>
      </c>
      <c r="C30" t="s">
        <v>13</v>
      </c>
      <c r="D30">
        <v>340683</v>
      </c>
      <c r="E30">
        <v>5021812</v>
      </c>
      <c r="F30">
        <v>6.2203330000000001</v>
      </c>
      <c r="G30">
        <v>0</v>
      </c>
      <c r="H30">
        <v>77.828999999999994</v>
      </c>
      <c r="I30">
        <v>17</v>
      </c>
      <c r="J30">
        <v>998.9</v>
      </c>
      <c r="K30">
        <v>1473.7</v>
      </c>
      <c r="L30">
        <v>1.0118</v>
      </c>
      <c r="M30">
        <v>71.662000000000006</v>
      </c>
      <c r="N30">
        <v>82.89</v>
      </c>
      <c r="O30">
        <v>74.557000000000002</v>
      </c>
      <c r="P30">
        <v>16.5</v>
      </c>
      <c r="Q30">
        <v>17.5</v>
      </c>
      <c r="R30">
        <v>16.600000000000001</v>
      </c>
      <c r="S30">
        <v>5.18</v>
      </c>
      <c r="T30" s="22">
        <v>7</v>
      </c>
      <c r="U30" s="23">
        <f t="shared" si="0"/>
        <v>23952</v>
      </c>
      <c r="V30" s="24">
        <v>8</v>
      </c>
      <c r="W30" s="89"/>
      <c r="X30" s="85"/>
      <c r="Y30" s="88"/>
    </row>
    <row r="31" spans="1:25">
      <c r="A31" s="16">
        <v>7</v>
      </c>
      <c r="B31" t="s">
        <v>202</v>
      </c>
      <c r="C31" t="s">
        <v>13</v>
      </c>
      <c r="D31">
        <v>316731</v>
      </c>
      <c r="E31">
        <v>5018088</v>
      </c>
      <c r="F31">
        <v>6.3226019999999998</v>
      </c>
      <c r="G31">
        <v>0</v>
      </c>
      <c r="H31">
        <v>76.745999999999995</v>
      </c>
      <c r="I31">
        <v>17.3</v>
      </c>
      <c r="J31">
        <v>1133.2</v>
      </c>
      <c r="K31">
        <v>1494.7</v>
      </c>
      <c r="L31">
        <v>1.0119</v>
      </c>
      <c r="M31">
        <v>72.227000000000004</v>
      </c>
      <c r="N31">
        <v>81.397999999999996</v>
      </c>
      <c r="O31">
        <v>76.061000000000007</v>
      </c>
      <c r="P31">
        <v>16.8</v>
      </c>
      <c r="Q31">
        <v>17.7</v>
      </c>
      <c r="R31">
        <v>16.899999999999999</v>
      </c>
      <c r="S31">
        <v>5.18</v>
      </c>
      <c r="T31" s="16">
        <v>6</v>
      </c>
      <c r="U31" s="23">
        <f t="shared" si="0"/>
        <v>27175</v>
      </c>
      <c r="V31" s="5"/>
      <c r="W31" s="89"/>
      <c r="X31" s="85"/>
      <c r="Y31" s="88"/>
    </row>
    <row r="32" spans="1:25">
      <c r="A32" s="16">
        <v>6</v>
      </c>
      <c r="B32" t="s">
        <v>203</v>
      </c>
      <c r="C32" t="s">
        <v>13</v>
      </c>
      <c r="D32">
        <v>289556</v>
      </c>
      <c r="E32">
        <v>5013811</v>
      </c>
      <c r="F32">
        <v>6.1976690000000003</v>
      </c>
      <c r="G32">
        <v>0</v>
      </c>
      <c r="H32">
        <v>77.266000000000005</v>
      </c>
      <c r="I32">
        <v>17.5</v>
      </c>
      <c r="J32">
        <v>1112.5</v>
      </c>
      <c r="K32">
        <v>1516.6</v>
      </c>
      <c r="L32">
        <v>1.0116000000000001</v>
      </c>
      <c r="M32">
        <v>73.108000000000004</v>
      </c>
      <c r="N32">
        <v>81.721000000000004</v>
      </c>
      <c r="O32">
        <v>74.406999999999996</v>
      </c>
      <c r="P32">
        <v>17.100000000000001</v>
      </c>
      <c r="Q32">
        <v>18</v>
      </c>
      <c r="R32">
        <v>17.100000000000001</v>
      </c>
      <c r="S32">
        <v>5.18</v>
      </c>
      <c r="T32" s="16">
        <v>5</v>
      </c>
      <c r="U32" s="23">
        <f t="shared" si="0"/>
        <v>26686</v>
      </c>
      <c r="V32" s="5"/>
      <c r="W32" s="89"/>
      <c r="X32" s="85"/>
      <c r="Y32" s="88"/>
    </row>
    <row r="33" spans="1:25">
      <c r="A33" s="16">
        <v>5</v>
      </c>
      <c r="B33" t="s">
        <v>204</v>
      </c>
      <c r="C33" t="s">
        <v>13</v>
      </c>
      <c r="D33">
        <v>262870</v>
      </c>
      <c r="E33">
        <v>5009633</v>
      </c>
      <c r="F33">
        <v>6.2422899999999997</v>
      </c>
      <c r="G33">
        <v>0</v>
      </c>
      <c r="H33">
        <v>81.347999999999999</v>
      </c>
      <c r="I33">
        <v>18.100000000000001</v>
      </c>
      <c r="J33">
        <v>1067.7</v>
      </c>
      <c r="K33">
        <v>1397.6</v>
      </c>
      <c r="L33">
        <v>1.0117</v>
      </c>
      <c r="M33">
        <v>73.784000000000006</v>
      </c>
      <c r="N33">
        <v>85.524000000000001</v>
      </c>
      <c r="O33">
        <v>75.194999999999993</v>
      </c>
      <c r="P33">
        <v>17.600000000000001</v>
      </c>
      <c r="Q33">
        <v>18.7</v>
      </c>
      <c r="R33">
        <v>17.7</v>
      </c>
      <c r="S33">
        <v>5.19</v>
      </c>
      <c r="T33" s="16">
        <v>4</v>
      </c>
      <c r="U33" s="23">
        <f t="shared" si="0"/>
        <v>25613</v>
      </c>
      <c r="V33" s="5"/>
      <c r="W33" s="89"/>
      <c r="X33" s="85"/>
      <c r="Y33" s="88"/>
    </row>
    <row r="34" spans="1:25">
      <c r="A34" s="16">
        <v>4</v>
      </c>
      <c r="B34" t="s">
        <v>205</v>
      </c>
      <c r="C34" t="s">
        <v>13</v>
      </c>
      <c r="D34">
        <v>237257</v>
      </c>
      <c r="E34">
        <v>5005791</v>
      </c>
      <c r="F34">
        <v>6.74573</v>
      </c>
      <c r="G34">
        <v>0</v>
      </c>
      <c r="H34">
        <v>81.893000000000001</v>
      </c>
      <c r="I34">
        <v>18.399999999999999</v>
      </c>
      <c r="J34">
        <v>1054.9000000000001</v>
      </c>
      <c r="K34">
        <v>1358.9</v>
      </c>
      <c r="L34">
        <v>1.0126999999999999</v>
      </c>
      <c r="M34">
        <v>78.13</v>
      </c>
      <c r="N34">
        <v>85.897000000000006</v>
      </c>
      <c r="O34">
        <v>82.295000000000002</v>
      </c>
      <c r="P34">
        <v>18</v>
      </c>
      <c r="Q34">
        <v>18.7</v>
      </c>
      <c r="R34">
        <v>18.2</v>
      </c>
      <c r="S34">
        <v>5.19</v>
      </c>
      <c r="T34" s="16">
        <v>3</v>
      </c>
      <c r="U34" s="23">
        <f t="shared" si="0"/>
        <v>25283</v>
      </c>
      <c r="V34" s="5"/>
      <c r="W34" s="89"/>
      <c r="X34" s="85"/>
      <c r="Y34" s="88"/>
    </row>
    <row r="35" spans="1:25">
      <c r="A35" s="16">
        <v>3</v>
      </c>
      <c r="B35" t="s">
        <v>206</v>
      </c>
      <c r="C35" t="s">
        <v>13</v>
      </c>
      <c r="D35">
        <v>211974</v>
      </c>
      <c r="E35">
        <v>5002020</v>
      </c>
      <c r="F35">
        <v>6.7072070000000004</v>
      </c>
      <c r="G35">
        <v>0</v>
      </c>
      <c r="H35">
        <v>83.402000000000001</v>
      </c>
      <c r="I35">
        <v>18.5</v>
      </c>
      <c r="J35">
        <v>945.4</v>
      </c>
      <c r="K35">
        <v>1304.9000000000001</v>
      </c>
      <c r="L35">
        <v>1.0125999999999999</v>
      </c>
      <c r="M35">
        <v>79.864000000000004</v>
      </c>
      <c r="N35">
        <v>86.465000000000003</v>
      </c>
      <c r="O35">
        <v>81.78</v>
      </c>
      <c r="P35">
        <v>18.100000000000001</v>
      </c>
      <c r="Q35">
        <v>19</v>
      </c>
      <c r="R35">
        <v>18.3</v>
      </c>
      <c r="S35">
        <v>5.19</v>
      </c>
      <c r="T35" s="16">
        <v>2</v>
      </c>
      <c r="U35" s="23">
        <f t="shared" si="0"/>
        <v>22676</v>
      </c>
      <c r="V35" s="5"/>
      <c r="W35" s="89"/>
      <c r="X35" s="85"/>
      <c r="Y35" s="88"/>
    </row>
    <row r="36" spans="1:25">
      <c r="A36" s="16">
        <v>2</v>
      </c>
      <c r="B36" t="s">
        <v>207</v>
      </c>
      <c r="C36" t="s">
        <v>13</v>
      </c>
      <c r="D36">
        <v>189298</v>
      </c>
      <c r="E36">
        <v>4998691</v>
      </c>
      <c r="F36">
        <v>6.8604520000000004</v>
      </c>
      <c r="G36">
        <v>0</v>
      </c>
      <c r="H36">
        <v>86.706000000000003</v>
      </c>
      <c r="I36">
        <v>18.399999999999999</v>
      </c>
      <c r="J36">
        <v>455.4</v>
      </c>
      <c r="K36">
        <v>1098.5</v>
      </c>
      <c r="L36">
        <v>1.0129999999999999</v>
      </c>
      <c r="M36">
        <v>82.777000000000001</v>
      </c>
      <c r="N36">
        <v>88.117000000000004</v>
      </c>
      <c r="O36">
        <v>83.894999999999996</v>
      </c>
      <c r="P36">
        <v>17.8</v>
      </c>
      <c r="Q36">
        <v>19</v>
      </c>
      <c r="R36">
        <v>18.3</v>
      </c>
      <c r="S36">
        <v>5.19</v>
      </c>
      <c r="T36" s="16">
        <v>1</v>
      </c>
      <c r="U36" s="23">
        <f t="shared" si="0"/>
        <v>10887</v>
      </c>
      <c r="V36" s="5"/>
      <c r="W36" s="89"/>
      <c r="X36" s="85"/>
      <c r="Y36" s="88"/>
    </row>
    <row r="37" spans="1:25">
      <c r="A37" s="16">
        <v>1</v>
      </c>
      <c r="B37" t="s">
        <v>193</v>
      </c>
      <c r="C37" t="s">
        <v>13</v>
      </c>
      <c r="D37">
        <v>178411</v>
      </c>
      <c r="E37">
        <v>4997145</v>
      </c>
      <c r="F37">
        <v>7.1349070000000001</v>
      </c>
      <c r="G37">
        <v>0</v>
      </c>
      <c r="H37">
        <v>87.504999999999995</v>
      </c>
      <c r="I37">
        <v>18.2</v>
      </c>
      <c r="J37">
        <v>363.9</v>
      </c>
      <c r="K37">
        <v>829.1</v>
      </c>
      <c r="L37">
        <v>1.0136000000000001</v>
      </c>
      <c r="M37">
        <v>84.036000000000001</v>
      </c>
      <c r="N37">
        <v>88.799000000000007</v>
      </c>
      <c r="O37">
        <v>87.489000000000004</v>
      </c>
      <c r="P37">
        <v>17.3</v>
      </c>
      <c r="Q37">
        <v>19.2</v>
      </c>
      <c r="R37">
        <v>17.8</v>
      </c>
      <c r="S37">
        <v>5.19</v>
      </c>
      <c r="T37" s="1"/>
      <c r="U37" s="26"/>
      <c r="V37" s="5"/>
      <c r="W37" s="89"/>
      <c r="X37" s="85"/>
      <c r="Y37" s="88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2"/>
      <c r="X38" s="332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5916099</v>
      </c>
      <c r="T6" s="22">
        <v>31</v>
      </c>
      <c r="U6" s="23">
        <f>D6-D7</f>
        <v>437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5915662</v>
      </c>
      <c r="T7" s="22">
        <v>30</v>
      </c>
      <c r="U7" s="23">
        <f>D7-D8</f>
        <v>13042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5902620</v>
      </c>
      <c r="E8" s="232">
        <v>3676759</v>
      </c>
      <c r="F8" s="232">
        <v>5.549048</v>
      </c>
      <c r="G8" s="232">
        <v>0</v>
      </c>
      <c r="H8" s="232">
        <v>74.721999999999994</v>
      </c>
      <c r="I8" s="232">
        <v>18.2</v>
      </c>
      <c r="J8" s="232">
        <v>718.2</v>
      </c>
      <c r="K8" s="232">
        <v>1051.7</v>
      </c>
      <c r="L8" s="232">
        <v>1.0086999999999999</v>
      </c>
      <c r="M8" s="232">
        <v>65.203000000000003</v>
      </c>
      <c r="N8" s="232">
        <v>81.825999999999993</v>
      </c>
      <c r="O8" s="232">
        <v>65.795000000000002</v>
      </c>
      <c r="P8" s="232">
        <v>16.899999999999999</v>
      </c>
      <c r="Q8" s="232">
        <v>20.100000000000001</v>
      </c>
      <c r="R8" s="232">
        <v>17.8</v>
      </c>
      <c r="S8" s="232">
        <v>4.8899999999999997</v>
      </c>
      <c r="T8" s="16">
        <v>29</v>
      </c>
      <c r="U8" s="23">
        <f>D8-D9</f>
        <v>17191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5885429</v>
      </c>
      <c r="E9" s="232">
        <v>3673954</v>
      </c>
      <c r="F9" s="232">
        <v>6.0015070000000001</v>
      </c>
      <c r="G9" s="232">
        <v>0</v>
      </c>
      <c r="H9" s="232">
        <v>74.650000000000006</v>
      </c>
      <c r="I9" s="232">
        <v>18.399999999999999</v>
      </c>
      <c r="J9" s="232">
        <v>703.3</v>
      </c>
      <c r="K9" s="232">
        <v>997.8</v>
      </c>
      <c r="L9" s="232">
        <v>1.0095000000000001</v>
      </c>
      <c r="M9" s="232">
        <v>63.546999999999997</v>
      </c>
      <c r="N9" s="232">
        <v>81.893000000000001</v>
      </c>
      <c r="O9" s="232">
        <v>72.287999999999997</v>
      </c>
      <c r="P9" s="232">
        <v>17.100000000000001</v>
      </c>
      <c r="Q9" s="232">
        <v>19.8</v>
      </c>
      <c r="R9" s="232">
        <v>18.600000000000001</v>
      </c>
      <c r="S9" s="232">
        <v>4.9000000000000004</v>
      </c>
      <c r="T9" s="22">
        <v>28</v>
      </c>
      <c r="U9" s="23">
        <f t="shared" ref="U9:U36" si="1">D9-D10</f>
        <v>16844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5868585</v>
      </c>
      <c r="E10" s="232">
        <v>3671206</v>
      </c>
      <c r="F10" s="232">
        <v>5.606865</v>
      </c>
      <c r="G10" s="232">
        <v>0</v>
      </c>
      <c r="H10" s="232">
        <v>70.613</v>
      </c>
      <c r="I10" s="232">
        <v>18.5</v>
      </c>
      <c r="J10" s="232">
        <v>796.3</v>
      </c>
      <c r="K10" s="232">
        <v>990.3</v>
      </c>
      <c r="L10" s="232">
        <v>1.0087999999999999</v>
      </c>
      <c r="M10" s="232">
        <v>62.716000000000001</v>
      </c>
      <c r="N10" s="232">
        <v>79.462999999999994</v>
      </c>
      <c r="O10" s="232">
        <v>66.686000000000007</v>
      </c>
      <c r="P10" s="232">
        <v>17.100000000000001</v>
      </c>
      <c r="Q10" s="232">
        <v>20.2</v>
      </c>
      <c r="R10" s="232">
        <v>18.2</v>
      </c>
      <c r="S10" s="232">
        <v>4.9000000000000004</v>
      </c>
      <c r="T10" s="16">
        <v>27</v>
      </c>
      <c r="U10" s="23">
        <f t="shared" si="1"/>
        <v>19081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5849504</v>
      </c>
      <c r="E11" s="232">
        <v>3667942</v>
      </c>
      <c r="F11" s="232">
        <v>5.4212639999999999</v>
      </c>
      <c r="G11" s="232">
        <v>0</v>
      </c>
      <c r="H11" s="232">
        <v>77.072999999999993</v>
      </c>
      <c r="I11" s="232">
        <v>18.8</v>
      </c>
      <c r="J11" s="232">
        <v>598.29999999999995</v>
      </c>
      <c r="K11" s="232">
        <v>996</v>
      </c>
      <c r="L11" s="232">
        <v>1.0083</v>
      </c>
      <c r="M11" s="232">
        <v>62.886000000000003</v>
      </c>
      <c r="N11" s="232">
        <v>85.52</v>
      </c>
      <c r="O11" s="232">
        <v>64.344999999999999</v>
      </c>
      <c r="P11" s="232">
        <v>17.7</v>
      </c>
      <c r="Q11" s="232">
        <v>20.100000000000001</v>
      </c>
      <c r="R11" s="232">
        <v>19</v>
      </c>
      <c r="S11" s="232">
        <v>4.8899999999999997</v>
      </c>
      <c r="T11" s="16">
        <v>26</v>
      </c>
      <c r="U11" s="23">
        <f t="shared" si="1"/>
        <v>14332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5835172</v>
      </c>
      <c r="E12" s="232">
        <v>3665633</v>
      </c>
      <c r="F12" s="232">
        <v>6.4428270000000003</v>
      </c>
      <c r="G12" s="232">
        <v>0</v>
      </c>
      <c r="H12" s="232">
        <v>86.373000000000005</v>
      </c>
      <c r="I12" s="232">
        <v>17.100000000000001</v>
      </c>
      <c r="J12" s="232">
        <v>51.8</v>
      </c>
      <c r="K12" s="232">
        <v>1027.8</v>
      </c>
      <c r="L12" s="232">
        <v>1.0102</v>
      </c>
      <c r="M12" s="232">
        <v>65.146000000000001</v>
      </c>
      <c r="N12" s="232">
        <v>88.703999999999994</v>
      </c>
      <c r="O12" s="232">
        <v>78.652000000000001</v>
      </c>
      <c r="P12" s="232">
        <v>8.6999999999999993</v>
      </c>
      <c r="Q12" s="232">
        <v>22.9</v>
      </c>
      <c r="R12" s="232">
        <v>19.399999999999999</v>
      </c>
      <c r="S12" s="232">
        <v>4.8899999999999997</v>
      </c>
      <c r="T12" s="16">
        <v>25</v>
      </c>
      <c r="U12" s="23">
        <f t="shared" si="1"/>
        <v>1229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5833943</v>
      </c>
      <c r="E13" s="232">
        <v>3665439</v>
      </c>
      <c r="F13" s="232">
        <v>7.3341409999999998</v>
      </c>
      <c r="G13" s="232">
        <v>0</v>
      </c>
      <c r="H13" s="232">
        <v>86.724000000000004</v>
      </c>
      <c r="I13" s="232">
        <v>15.9</v>
      </c>
      <c r="J13" s="232">
        <v>7.2</v>
      </c>
      <c r="K13" s="232">
        <v>130.30000000000001</v>
      </c>
      <c r="L13" s="232">
        <v>1.0133000000000001</v>
      </c>
      <c r="M13" s="232">
        <v>84.712000000000003</v>
      </c>
      <c r="N13" s="232">
        <v>88.218000000000004</v>
      </c>
      <c r="O13" s="232">
        <v>87.105000000000004</v>
      </c>
      <c r="P13" s="232">
        <v>7.9</v>
      </c>
      <c r="Q13" s="232">
        <v>23.7</v>
      </c>
      <c r="R13" s="232">
        <v>8.6999999999999993</v>
      </c>
      <c r="S13" s="232">
        <v>4.8899999999999997</v>
      </c>
      <c r="T13" s="16">
        <v>24</v>
      </c>
      <c r="U13" s="23">
        <f t="shared" si="1"/>
        <v>153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5833790</v>
      </c>
      <c r="E14" s="232">
        <v>3665417</v>
      </c>
      <c r="F14" s="232">
        <v>7.0222290000000003</v>
      </c>
      <c r="G14" s="232">
        <v>0</v>
      </c>
      <c r="H14" s="232">
        <v>76.832999999999998</v>
      </c>
      <c r="I14" s="232">
        <v>17.600000000000001</v>
      </c>
      <c r="J14" s="232">
        <v>680</v>
      </c>
      <c r="K14" s="232">
        <v>1021.4</v>
      </c>
      <c r="L14" s="232">
        <v>1.0118</v>
      </c>
      <c r="M14" s="232">
        <v>65.198999999999998</v>
      </c>
      <c r="N14" s="232">
        <v>88.069000000000003</v>
      </c>
      <c r="O14" s="232">
        <v>85.263999999999996</v>
      </c>
      <c r="P14" s="232">
        <v>14.2</v>
      </c>
      <c r="Q14" s="232">
        <v>19</v>
      </c>
      <c r="R14" s="232">
        <v>15.3</v>
      </c>
      <c r="S14" s="232">
        <v>4.8899999999999997</v>
      </c>
      <c r="T14" s="16">
        <v>23</v>
      </c>
      <c r="U14" s="23">
        <f t="shared" si="1"/>
        <v>16259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5817531</v>
      </c>
      <c r="E15" s="232">
        <v>3662801</v>
      </c>
      <c r="F15" s="232">
        <v>5.6950260000000004</v>
      </c>
      <c r="G15" s="232">
        <v>0</v>
      </c>
      <c r="H15" s="232">
        <v>72.257999999999996</v>
      </c>
      <c r="I15" s="232">
        <v>18.100000000000001</v>
      </c>
      <c r="J15" s="232">
        <v>825.7</v>
      </c>
      <c r="K15" s="232">
        <v>1019.9</v>
      </c>
      <c r="L15" s="232">
        <v>1.0089999999999999</v>
      </c>
      <c r="M15" s="232">
        <v>63.427</v>
      </c>
      <c r="N15" s="232">
        <v>82.819000000000003</v>
      </c>
      <c r="O15" s="232">
        <v>67.748999999999995</v>
      </c>
      <c r="P15" s="232">
        <v>17.100000000000001</v>
      </c>
      <c r="Q15" s="232">
        <v>19.8</v>
      </c>
      <c r="R15" s="232">
        <v>17.600000000000001</v>
      </c>
      <c r="S15" s="232">
        <v>4.9000000000000004</v>
      </c>
      <c r="T15" s="16">
        <v>22</v>
      </c>
      <c r="U15" s="23">
        <f t="shared" si="1"/>
        <v>19788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5797743</v>
      </c>
      <c r="E16" s="232">
        <v>3659489</v>
      </c>
      <c r="F16" s="232">
        <v>5.5092619999999997</v>
      </c>
      <c r="G16" s="232">
        <v>0</v>
      </c>
      <c r="H16" s="232">
        <v>74.757000000000005</v>
      </c>
      <c r="I16" s="232">
        <v>18.2</v>
      </c>
      <c r="J16" s="232">
        <v>723.2</v>
      </c>
      <c r="K16" s="232">
        <v>1076.5</v>
      </c>
      <c r="L16" s="232">
        <v>1.0085999999999999</v>
      </c>
      <c r="M16" s="232">
        <v>62.570999999999998</v>
      </c>
      <c r="N16" s="232">
        <v>83.962000000000003</v>
      </c>
      <c r="O16" s="232">
        <v>65.385999999999996</v>
      </c>
      <c r="P16" s="232">
        <v>17.399999999999999</v>
      </c>
      <c r="Q16" s="232">
        <v>19.8</v>
      </c>
      <c r="R16" s="232">
        <v>18.399999999999999</v>
      </c>
      <c r="S16" s="232">
        <v>4.9000000000000004</v>
      </c>
      <c r="T16" s="22">
        <v>21</v>
      </c>
      <c r="U16" s="23">
        <f t="shared" si="1"/>
        <v>17271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5780472</v>
      </c>
      <c r="E17" s="232">
        <v>3656647</v>
      </c>
      <c r="F17" s="232">
        <v>5.2099270000000004</v>
      </c>
      <c r="G17" s="232">
        <v>0</v>
      </c>
      <c r="H17" s="232">
        <v>72.715999999999994</v>
      </c>
      <c r="I17" s="232">
        <v>18.3</v>
      </c>
      <c r="J17" s="232">
        <v>818</v>
      </c>
      <c r="K17" s="232">
        <v>1067.9000000000001</v>
      </c>
      <c r="L17" s="232">
        <v>1.0081</v>
      </c>
      <c r="M17" s="232">
        <v>60.704000000000001</v>
      </c>
      <c r="N17" s="232">
        <v>84.38</v>
      </c>
      <c r="O17" s="232">
        <v>61.084000000000003</v>
      </c>
      <c r="P17" s="232">
        <v>17.100000000000001</v>
      </c>
      <c r="Q17" s="232">
        <v>20.100000000000001</v>
      </c>
      <c r="R17" s="232">
        <v>17.8</v>
      </c>
      <c r="S17" s="232">
        <v>4.9000000000000004</v>
      </c>
      <c r="T17" s="16">
        <v>20</v>
      </c>
      <c r="U17" s="23">
        <f t="shared" si="1"/>
        <v>19603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5760869</v>
      </c>
      <c r="E18" s="232">
        <v>3653372</v>
      </c>
      <c r="F18" s="232">
        <v>6.146935</v>
      </c>
      <c r="G18" s="232">
        <v>0</v>
      </c>
      <c r="H18" s="232">
        <v>72.358999999999995</v>
      </c>
      <c r="I18" s="232">
        <v>18.7</v>
      </c>
      <c r="J18" s="232">
        <v>823.3</v>
      </c>
      <c r="K18" s="232">
        <v>1204.0999999999999</v>
      </c>
      <c r="L18" s="232">
        <v>1.0097</v>
      </c>
      <c r="M18" s="232">
        <v>56.515999999999998</v>
      </c>
      <c r="N18" s="232">
        <v>83.55</v>
      </c>
      <c r="O18" s="232">
        <v>74.323999999999998</v>
      </c>
      <c r="P18" s="232">
        <v>17.399999999999999</v>
      </c>
      <c r="Q18" s="232">
        <v>20.399999999999999</v>
      </c>
      <c r="R18" s="232">
        <v>18.7</v>
      </c>
      <c r="S18" s="232">
        <v>4.9000000000000004</v>
      </c>
      <c r="T18" s="16">
        <v>19</v>
      </c>
      <c r="U18" s="23">
        <f t="shared" si="1"/>
        <v>19733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5741136</v>
      </c>
      <c r="E19" s="232">
        <v>3650061</v>
      </c>
      <c r="F19" s="232">
        <v>6.0306730000000002</v>
      </c>
      <c r="G19" s="232">
        <v>0</v>
      </c>
      <c r="H19" s="232">
        <v>86.02</v>
      </c>
      <c r="I19" s="232">
        <v>15.6</v>
      </c>
      <c r="J19" s="232">
        <v>81.900000000000006</v>
      </c>
      <c r="K19" s="232">
        <v>1416.3</v>
      </c>
      <c r="L19" s="232">
        <v>1.0095000000000001</v>
      </c>
      <c r="M19" s="232">
        <v>53.256999999999998</v>
      </c>
      <c r="N19" s="232">
        <v>88.298000000000002</v>
      </c>
      <c r="O19" s="232">
        <v>72.771000000000001</v>
      </c>
      <c r="P19" s="232">
        <v>7.4</v>
      </c>
      <c r="Q19" s="232">
        <v>21</v>
      </c>
      <c r="R19" s="232">
        <v>18.899999999999999</v>
      </c>
      <c r="S19" s="232">
        <v>4.8899999999999997</v>
      </c>
      <c r="T19" s="16">
        <v>18</v>
      </c>
      <c r="U19" s="23">
        <f t="shared" si="1"/>
        <v>1974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5739162</v>
      </c>
      <c r="E20" s="232">
        <v>3649739</v>
      </c>
      <c r="F20" s="232">
        <v>7.2983840000000004</v>
      </c>
      <c r="G20" s="232">
        <v>0</v>
      </c>
      <c r="H20" s="232">
        <v>87.302000000000007</v>
      </c>
      <c r="I20" s="232">
        <v>17.100000000000001</v>
      </c>
      <c r="J20" s="232">
        <v>49.1</v>
      </c>
      <c r="K20" s="232">
        <v>503.7</v>
      </c>
      <c r="L20" s="232">
        <v>1.0128999999999999</v>
      </c>
      <c r="M20" s="232">
        <v>82.882999999999996</v>
      </c>
      <c r="N20" s="232">
        <v>89.659000000000006</v>
      </c>
      <c r="O20" s="232">
        <v>87.58</v>
      </c>
      <c r="P20" s="232">
        <v>9.6</v>
      </c>
      <c r="Q20" s="232">
        <v>23.1</v>
      </c>
      <c r="R20" s="232">
        <v>11.3</v>
      </c>
      <c r="S20" s="232">
        <v>4.9000000000000004</v>
      </c>
      <c r="T20" s="16">
        <v>17</v>
      </c>
      <c r="U20" s="23">
        <f t="shared" si="1"/>
        <v>1149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5738013</v>
      </c>
      <c r="E21" s="232">
        <v>3649572</v>
      </c>
      <c r="F21" s="232">
        <v>6.7076900000000004</v>
      </c>
      <c r="G21" s="232">
        <v>0</v>
      </c>
      <c r="H21" s="232">
        <v>75.694999999999993</v>
      </c>
      <c r="I21" s="232">
        <v>17.8</v>
      </c>
      <c r="J21" s="232">
        <v>749.1</v>
      </c>
      <c r="K21" s="232">
        <v>1080.4000000000001</v>
      </c>
      <c r="L21" s="232">
        <v>1.0108999999999999</v>
      </c>
      <c r="M21" s="232">
        <v>65.046999999999997</v>
      </c>
      <c r="N21" s="232">
        <v>84.488</v>
      </c>
      <c r="O21" s="232">
        <v>81.900999999999996</v>
      </c>
      <c r="P21" s="232">
        <v>17.100000000000001</v>
      </c>
      <c r="Q21" s="232">
        <v>18.7</v>
      </c>
      <c r="R21" s="232">
        <v>18.100000000000001</v>
      </c>
      <c r="S21" s="232">
        <v>4.9000000000000004</v>
      </c>
      <c r="T21" s="16">
        <v>16</v>
      </c>
      <c r="U21" s="23">
        <f t="shared" si="1"/>
        <v>17953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5720060</v>
      </c>
      <c r="E22" s="232">
        <v>3646669</v>
      </c>
      <c r="F22" s="232">
        <v>6.2122060000000001</v>
      </c>
      <c r="G22" s="232">
        <v>0</v>
      </c>
      <c r="H22" s="232">
        <v>71.584000000000003</v>
      </c>
      <c r="I22" s="232">
        <v>17.5</v>
      </c>
      <c r="J22" s="232">
        <v>870.7</v>
      </c>
      <c r="K22" s="232">
        <v>1251.3</v>
      </c>
      <c r="L22" s="232">
        <v>1.01</v>
      </c>
      <c r="M22" s="232">
        <v>56.070999999999998</v>
      </c>
      <c r="N22" s="232">
        <v>80.394000000000005</v>
      </c>
      <c r="O22" s="232">
        <v>74.820999999999998</v>
      </c>
      <c r="P22" s="232">
        <v>16.399999999999999</v>
      </c>
      <c r="Q22" s="232">
        <v>19.100000000000001</v>
      </c>
      <c r="R22" s="232">
        <v>17.399999999999999</v>
      </c>
      <c r="S22" s="232">
        <v>4.8899999999999997</v>
      </c>
      <c r="T22" s="16">
        <v>15</v>
      </c>
      <c r="U22" s="23">
        <f t="shared" si="1"/>
        <v>20887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5699173</v>
      </c>
      <c r="E23" s="232">
        <v>3643148</v>
      </c>
      <c r="F23" s="232">
        <v>5.5274720000000004</v>
      </c>
      <c r="G23" s="232">
        <v>0</v>
      </c>
      <c r="H23" s="232">
        <v>71.316999999999993</v>
      </c>
      <c r="I23" s="232">
        <v>17.8</v>
      </c>
      <c r="J23" s="232">
        <v>845</v>
      </c>
      <c r="K23" s="232">
        <v>1133.8</v>
      </c>
      <c r="L23" s="232">
        <v>1.0086999999999999</v>
      </c>
      <c r="M23" s="232">
        <v>59.939</v>
      </c>
      <c r="N23" s="232">
        <v>82.295000000000002</v>
      </c>
      <c r="O23" s="232">
        <v>65.466999999999999</v>
      </c>
      <c r="P23" s="232">
        <v>17.100000000000001</v>
      </c>
      <c r="Q23" s="232">
        <v>19</v>
      </c>
      <c r="R23" s="232">
        <v>17.7</v>
      </c>
      <c r="S23" s="232">
        <v>4.9000000000000004</v>
      </c>
      <c r="T23" s="22">
        <v>14</v>
      </c>
      <c r="U23" s="23">
        <f t="shared" si="1"/>
        <v>20267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8" t="s">
        <v>210</v>
      </c>
      <c r="C24" s="228" t="s">
        <v>13</v>
      </c>
      <c r="D24" s="228">
        <v>5678906</v>
      </c>
      <c r="E24" s="228">
        <v>3639709</v>
      </c>
      <c r="F24" s="228">
        <v>5.6435959999999996</v>
      </c>
      <c r="G24" s="228">
        <v>0</v>
      </c>
      <c r="H24" s="228">
        <v>72.504000000000005</v>
      </c>
      <c r="I24" s="228">
        <v>18.100000000000001</v>
      </c>
      <c r="J24" s="228">
        <v>823.4</v>
      </c>
      <c r="K24" s="228">
        <v>1048.9000000000001</v>
      </c>
      <c r="L24" s="228">
        <v>1.0088999999999999</v>
      </c>
      <c r="M24" s="228">
        <v>63.484000000000002</v>
      </c>
      <c r="N24" s="228">
        <v>81.936000000000007</v>
      </c>
      <c r="O24" s="228">
        <v>67.061999999999998</v>
      </c>
      <c r="P24" s="228">
        <v>17.3</v>
      </c>
      <c r="Q24" s="228">
        <v>19.8</v>
      </c>
      <c r="R24" s="228">
        <v>17.7</v>
      </c>
      <c r="S24" s="228">
        <v>4.8899999999999997</v>
      </c>
      <c r="T24" s="16">
        <v>13</v>
      </c>
      <c r="U24" s="23">
        <f t="shared" si="1"/>
        <v>19741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8" t="s">
        <v>211</v>
      </c>
      <c r="C25" s="228" t="s">
        <v>13</v>
      </c>
      <c r="D25" s="228">
        <v>5659165</v>
      </c>
      <c r="E25" s="228">
        <v>3636406</v>
      </c>
      <c r="F25" s="228">
        <v>5.901446</v>
      </c>
      <c r="G25" s="228">
        <v>0</v>
      </c>
      <c r="H25" s="228">
        <v>72.606999999999999</v>
      </c>
      <c r="I25" s="228">
        <v>18.7</v>
      </c>
      <c r="J25" s="228">
        <v>865.6</v>
      </c>
      <c r="K25" s="228">
        <v>1140.0999999999999</v>
      </c>
      <c r="L25" s="228">
        <v>1.0093000000000001</v>
      </c>
      <c r="M25" s="228">
        <v>60.273000000000003</v>
      </c>
      <c r="N25" s="228">
        <v>83.960999999999999</v>
      </c>
      <c r="O25" s="228">
        <v>70.805999999999997</v>
      </c>
      <c r="P25" s="228">
        <v>17.600000000000001</v>
      </c>
      <c r="Q25" s="228">
        <v>20.100000000000001</v>
      </c>
      <c r="R25" s="228">
        <v>18.3</v>
      </c>
      <c r="S25" s="228">
        <v>4.9000000000000004</v>
      </c>
      <c r="T25" s="16">
        <v>12</v>
      </c>
      <c r="U25" s="23">
        <f t="shared" si="1"/>
        <v>20757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8" t="s">
        <v>212</v>
      </c>
      <c r="C26" s="228" t="s">
        <v>13</v>
      </c>
      <c r="D26" s="228">
        <v>5638408</v>
      </c>
      <c r="E26" s="228">
        <v>3632921</v>
      </c>
      <c r="F26" s="228">
        <v>5.1435639999999996</v>
      </c>
      <c r="G26" s="228">
        <v>0</v>
      </c>
      <c r="H26" s="228">
        <v>86.296999999999997</v>
      </c>
      <c r="I26" s="228">
        <v>16.2</v>
      </c>
      <c r="J26" s="228">
        <v>79.8</v>
      </c>
      <c r="K26" s="228">
        <v>1343.6</v>
      </c>
      <c r="L26" s="228">
        <v>1.0078</v>
      </c>
      <c r="M26" s="228">
        <v>53.82</v>
      </c>
      <c r="N26" s="228">
        <v>88.561999999999998</v>
      </c>
      <c r="O26" s="228">
        <v>60.555999999999997</v>
      </c>
      <c r="P26" s="228">
        <v>7.3</v>
      </c>
      <c r="Q26" s="228">
        <v>23.3</v>
      </c>
      <c r="R26" s="228">
        <v>19.3</v>
      </c>
      <c r="S26" s="228">
        <v>4.9000000000000004</v>
      </c>
      <c r="T26" s="16">
        <v>11</v>
      </c>
      <c r="U26" s="23">
        <f t="shared" si="1"/>
        <v>1922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8" t="s">
        <v>213</v>
      </c>
      <c r="C27" s="228" t="s">
        <v>13</v>
      </c>
      <c r="D27" s="228">
        <v>5636486</v>
      </c>
      <c r="E27" s="228">
        <v>3632602</v>
      </c>
      <c r="F27" s="228">
        <v>7.4344890000000001</v>
      </c>
      <c r="G27" s="228">
        <v>0</v>
      </c>
      <c r="H27" s="228">
        <v>87.263999999999996</v>
      </c>
      <c r="I27" s="228">
        <v>14</v>
      </c>
      <c r="J27" s="228">
        <v>33.1</v>
      </c>
      <c r="K27" s="228">
        <v>229.7</v>
      </c>
      <c r="L27" s="228">
        <v>1.0137</v>
      </c>
      <c r="M27" s="228">
        <v>83.956999999999994</v>
      </c>
      <c r="N27" s="228">
        <v>89.575999999999993</v>
      </c>
      <c r="O27" s="228">
        <v>87.933999999999997</v>
      </c>
      <c r="P27" s="228">
        <v>5.5</v>
      </c>
      <c r="Q27" s="228">
        <v>21</v>
      </c>
      <c r="R27" s="228">
        <v>7.3</v>
      </c>
      <c r="S27" s="228">
        <v>4.8899999999999997</v>
      </c>
      <c r="T27" s="16">
        <v>10</v>
      </c>
      <c r="U27" s="23">
        <f t="shared" si="1"/>
        <v>754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8" t="s">
        <v>214</v>
      </c>
      <c r="C28" s="228" t="s">
        <v>13</v>
      </c>
      <c r="D28" s="228">
        <v>5635732</v>
      </c>
      <c r="E28" s="228">
        <v>3632493</v>
      </c>
      <c r="F28" s="228">
        <v>7.1128999999999998</v>
      </c>
      <c r="G28" s="228">
        <v>0</v>
      </c>
      <c r="H28" s="228">
        <v>76.259</v>
      </c>
      <c r="I28" s="228">
        <v>18</v>
      </c>
      <c r="J28" s="228">
        <v>697.2</v>
      </c>
      <c r="K28" s="228">
        <v>1381.5</v>
      </c>
      <c r="L28" s="228">
        <v>1.0118</v>
      </c>
      <c r="M28" s="228">
        <v>42.643999999999998</v>
      </c>
      <c r="N28" s="228">
        <v>87.221999999999994</v>
      </c>
      <c r="O28" s="228">
        <v>87.037000000000006</v>
      </c>
      <c r="P28" s="228">
        <v>16</v>
      </c>
      <c r="Q28" s="228">
        <v>19.2</v>
      </c>
      <c r="R28" s="228">
        <v>16.8</v>
      </c>
      <c r="S28" s="228">
        <v>4.8899999999999997</v>
      </c>
      <c r="T28" s="16">
        <v>9</v>
      </c>
      <c r="U28" s="23">
        <f t="shared" si="1"/>
        <v>16691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8" t="s">
        <v>215</v>
      </c>
      <c r="C29" s="228" t="s">
        <v>13</v>
      </c>
      <c r="D29" s="228">
        <v>5619041</v>
      </c>
      <c r="E29" s="228">
        <v>3629746</v>
      </c>
      <c r="F29" s="228">
        <v>5.3005519999999997</v>
      </c>
      <c r="G29" s="228">
        <v>0</v>
      </c>
      <c r="H29" s="228">
        <v>70.084000000000003</v>
      </c>
      <c r="I29" s="228">
        <v>17.7</v>
      </c>
      <c r="J29" s="228">
        <v>824.1</v>
      </c>
      <c r="K29" s="228">
        <v>1007.8</v>
      </c>
      <c r="L29" s="228">
        <v>1.0082</v>
      </c>
      <c r="M29" s="228">
        <v>62.387999999999998</v>
      </c>
      <c r="N29" s="228">
        <v>79.317999999999998</v>
      </c>
      <c r="O29" s="228">
        <v>62.488</v>
      </c>
      <c r="P29" s="228">
        <v>17</v>
      </c>
      <c r="Q29" s="228">
        <v>18.600000000000001</v>
      </c>
      <c r="R29" s="228">
        <v>18.399999999999999</v>
      </c>
      <c r="S29" s="228">
        <v>4.9000000000000004</v>
      </c>
      <c r="T29" s="16">
        <v>8</v>
      </c>
      <c r="U29" s="23">
        <f t="shared" si="1"/>
        <v>19802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5599239</v>
      </c>
      <c r="E30">
        <v>3626336</v>
      </c>
      <c r="F30">
        <v>5.3181979999999998</v>
      </c>
      <c r="G30">
        <v>0</v>
      </c>
      <c r="H30">
        <v>67.781000000000006</v>
      </c>
      <c r="I30">
        <v>18.2</v>
      </c>
      <c r="J30">
        <v>888.8</v>
      </c>
      <c r="K30">
        <v>1123.0999999999999</v>
      </c>
      <c r="L30">
        <v>1.0083</v>
      </c>
      <c r="M30">
        <v>58.71</v>
      </c>
      <c r="N30">
        <v>79.489000000000004</v>
      </c>
      <c r="O30">
        <v>62.557000000000002</v>
      </c>
      <c r="P30">
        <v>17.399999999999999</v>
      </c>
      <c r="Q30">
        <v>19.3</v>
      </c>
      <c r="R30">
        <v>17.7</v>
      </c>
      <c r="S30">
        <v>4.9000000000000004</v>
      </c>
      <c r="T30" s="22">
        <v>7</v>
      </c>
      <c r="U30" s="23">
        <f t="shared" si="1"/>
        <v>21327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5577912</v>
      </c>
      <c r="E31">
        <v>3622560</v>
      </c>
      <c r="F31">
        <v>5.5611240000000004</v>
      </c>
      <c r="G31">
        <v>0</v>
      </c>
      <c r="H31">
        <v>68.619</v>
      </c>
      <c r="I31">
        <v>18.899999999999999</v>
      </c>
      <c r="J31">
        <v>858.7</v>
      </c>
      <c r="K31">
        <v>1161.5</v>
      </c>
      <c r="L31">
        <v>1.0086999999999999</v>
      </c>
      <c r="M31">
        <v>57.066000000000003</v>
      </c>
      <c r="N31">
        <v>78.134</v>
      </c>
      <c r="O31">
        <v>66.123000000000005</v>
      </c>
      <c r="P31">
        <v>18.2</v>
      </c>
      <c r="Q31">
        <v>20</v>
      </c>
      <c r="R31">
        <v>18.399999999999999</v>
      </c>
      <c r="S31">
        <v>4.9000000000000004</v>
      </c>
      <c r="T31" s="16">
        <v>6</v>
      </c>
      <c r="U31" s="23">
        <f t="shared" si="1"/>
        <v>20592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5557320</v>
      </c>
      <c r="E32">
        <v>3618937</v>
      </c>
      <c r="F32">
        <v>5.6508139999999996</v>
      </c>
      <c r="G32">
        <v>0</v>
      </c>
      <c r="H32">
        <v>69.382999999999996</v>
      </c>
      <c r="I32">
        <v>19.3</v>
      </c>
      <c r="J32">
        <v>850.5</v>
      </c>
      <c r="K32">
        <v>1122.5999999999999</v>
      </c>
      <c r="L32">
        <v>1.0087999999999999</v>
      </c>
      <c r="M32">
        <v>57.978999999999999</v>
      </c>
      <c r="N32">
        <v>78.266999999999996</v>
      </c>
      <c r="O32">
        <v>67.531999999999996</v>
      </c>
      <c r="P32">
        <v>18.600000000000001</v>
      </c>
      <c r="Q32">
        <v>20.5</v>
      </c>
      <c r="R32">
        <v>19</v>
      </c>
      <c r="S32">
        <v>4.9000000000000004</v>
      </c>
      <c r="T32" s="16">
        <v>5</v>
      </c>
      <c r="U32" s="23">
        <f t="shared" si="1"/>
        <v>20404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5536916</v>
      </c>
      <c r="E33">
        <v>3615385</v>
      </c>
      <c r="F33">
        <v>5.7662630000000004</v>
      </c>
      <c r="G33">
        <v>0</v>
      </c>
      <c r="H33">
        <v>84.512</v>
      </c>
      <c r="I33">
        <v>14.9</v>
      </c>
      <c r="J33">
        <v>93.6</v>
      </c>
      <c r="K33">
        <v>1186.9000000000001</v>
      </c>
      <c r="L33">
        <v>1.0088999999999999</v>
      </c>
      <c r="M33">
        <v>57.356000000000002</v>
      </c>
      <c r="N33">
        <v>86.885999999999996</v>
      </c>
      <c r="O33">
        <v>69.292000000000002</v>
      </c>
      <c r="P33">
        <v>7.2</v>
      </c>
      <c r="Q33">
        <v>21.9</v>
      </c>
      <c r="R33">
        <v>19.5</v>
      </c>
      <c r="S33">
        <v>4.9000000000000004</v>
      </c>
      <c r="T33" s="16">
        <v>4</v>
      </c>
      <c r="U33" s="23">
        <f t="shared" si="1"/>
        <v>2147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5534769</v>
      </c>
      <c r="E34">
        <v>3615035</v>
      </c>
      <c r="F34">
        <v>6.9801039999999999</v>
      </c>
      <c r="G34">
        <v>0</v>
      </c>
      <c r="H34">
        <v>85.721999999999994</v>
      </c>
      <c r="I34">
        <v>17.399999999999999</v>
      </c>
      <c r="J34">
        <v>18.7</v>
      </c>
      <c r="K34">
        <v>404.5</v>
      </c>
      <c r="L34">
        <v>1.0114000000000001</v>
      </c>
      <c r="M34">
        <v>83.355000000000004</v>
      </c>
      <c r="N34">
        <v>87.787000000000006</v>
      </c>
      <c r="O34">
        <v>85.718999999999994</v>
      </c>
      <c r="P34">
        <v>10.3</v>
      </c>
      <c r="Q34">
        <v>24.1</v>
      </c>
      <c r="R34">
        <v>18.3</v>
      </c>
      <c r="S34">
        <v>4.91</v>
      </c>
      <c r="T34" s="16">
        <v>3</v>
      </c>
      <c r="U34" s="23">
        <f t="shared" si="1"/>
        <v>435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5534334</v>
      </c>
      <c r="E35">
        <v>3614972</v>
      </c>
      <c r="F35">
        <v>7.1853109999999996</v>
      </c>
      <c r="G35">
        <v>0</v>
      </c>
      <c r="H35">
        <v>86.488</v>
      </c>
      <c r="I35">
        <v>18</v>
      </c>
      <c r="J35">
        <v>2.5</v>
      </c>
      <c r="K35">
        <v>24.9</v>
      </c>
      <c r="L35">
        <v>1.0125999999999999</v>
      </c>
      <c r="M35">
        <v>85.066000000000003</v>
      </c>
      <c r="N35">
        <v>87.960999999999999</v>
      </c>
      <c r="O35">
        <v>86.106999999999999</v>
      </c>
      <c r="P35">
        <v>10.199999999999999</v>
      </c>
      <c r="Q35">
        <v>26.7</v>
      </c>
      <c r="R35">
        <v>11.4</v>
      </c>
      <c r="S35">
        <v>4.91</v>
      </c>
      <c r="T35" s="16">
        <v>2</v>
      </c>
      <c r="U35" s="23">
        <f t="shared" si="1"/>
        <v>49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5534285</v>
      </c>
      <c r="E36">
        <v>3614965</v>
      </c>
      <c r="F36">
        <v>7.0025029999999999</v>
      </c>
      <c r="G36">
        <v>0</v>
      </c>
      <c r="H36">
        <v>87.498000000000005</v>
      </c>
      <c r="I36">
        <v>16.8</v>
      </c>
      <c r="J36">
        <v>11.2</v>
      </c>
      <c r="K36">
        <v>421.9</v>
      </c>
      <c r="L36">
        <v>1.0113000000000001</v>
      </c>
      <c r="M36">
        <v>82.691999999999993</v>
      </c>
      <c r="N36">
        <v>88.376999999999995</v>
      </c>
      <c r="O36">
        <v>86.263000000000005</v>
      </c>
      <c r="P36">
        <v>8.4</v>
      </c>
      <c r="Q36">
        <v>23.5</v>
      </c>
      <c r="R36">
        <v>19</v>
      </c>
      <c r="S36">
        <v>4.91</v>
      </c>
      <c r="T36" s="16">
        <v>1</v>
      </c>
      <c r="U36" s="23">
        <f t="shared" si="1"/>
        <v>260</v>
      </c>
      <c r="V36" s="5"/>
      <c r="W36" s="89"/>
      <c r="X36" s="85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5534025</v>
      </c>
      <c r="E37">
        <v>3614927</v>
      </c>
      <c r="F37">
        <v>7.4100289999999998</v>
      </c>
      <c r="G37">
        <v>0</v>
      </c>
      <c r="H37">
        <v>88.05</v>
      </c>
      <c r="I37">
        <v>14.4</v>
      </c>
      <c r="J37">
        <v>0.8</v>
      </c>
      <c r="K37">
        <v>12.3</v>
      </c>
      <c r="L37">
        <v>1.0135000000000001</v>
      </c>
      <c r="M37">
        <v>86.483999999999995</v>
      </c>
      <c r="N37">
        <v>89.012</v>
      </c>
      <c r="O37">
        <v>87.994</v>
      </c>
      <c r="P37">
        <v>6.6</v>
      </c>
      <c r="Q37">
        <v>21.8</v>
      </c>
      <c r="R37">
        <v>8.4</v>
      </c>
      <c r="S37">
        <v>4.91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177105</v>
      </c>
      <c r="T6" s="22">
        <v>31</v>
      </c>
      <c r="U6" s="23">
        <f>D6-D7</f>
        <v>0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177105</v>
      </c>
      <c r="T7" s="22">
        <v>30</v>
      </c>
      <c r="U7" s="23">
        <f>D7-D8</f>
        <v>326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176779</v>
      </c>
      <c r="E8" s="232">
        <v>167184</v>
      </c>
      <c r="F8" s="232">
        <v>6.9929579999999998</v>
      </c>
      <c r="G8" s="232">
        <v>0</v>
      </c>
      <c r="H8" s="232">
        <v>82.373999999999995</v>
      </c>
      <c r="I8" s="232">
        <v>16.399999999999999</v>
      </c>
      <c r="J8" s="232">
        <v>0.2</v>
      </c>
      <c r="K8" s="232">
        <v>2.2000000000000002</v>
      </c>
      <c r="L8" s="232">
        <v>1.0143</v>
      </c>
      <c r="M8" s="232">
        <v>79.491</v>
      </c>
      <c r="N8" s="232">
        <v>84.683999999999997</v>
      </c>
      <c r="O8" s="232">
        <v>82.376999999999995</v>
      </c>
      <c r="P8" s="232">
        <v>4.3</v>
      </c>
      <c r="Q8" s="232">
        <v>28.1</v>
      </c>
      <c r="R8" s="232">
        <v>8.6</v>
      </c>
      <c r="S8" s="232">
        <v>4.78</v>
      </c>
      <c r="T8" s="16">
        <v>29</v>
      </c>
      <c r="U8" s="23">
        <f>D8-D9</f>
        <v>6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176773</v>
      </c>
      <c r="E9" s="232">
        <v>167183</v>
      </c>
      <c r="F9" s="232">
        <v>6.8014479999999997</v>
      </c>
      <c r="G9" s="232">
        <v>0</v>
      </c>
      <c r="H9" s="232">
        <v>81.784999999999997</v>
      </c>
      <c r="I9" s="232">
        <v>16.899999999999999</v>
      </c>
      <c r="J9" s="232">
        <v>0.3</v>
      </c>
      <c r="K9" s="232">
        <v>2.7</v>
      </c>
      <c r="L9" s="232">
        <v>1.0136000000000001</v>
      </c>
      <c r="M9" s="232">
        <v>78.820999999999998</v>
      </c>
      <c r="N9" s="232">
        <v>83.980999999999995</v>
      </c>
      <c r="O9" s="232">
        <v>80.278999999999996</v>
      </c>
      <c r="P9" s="232">
        <v>4.3</v>
      </c>
      <c r="Q9" s="232">
        <v>30.7</v>
      </c>
      <c r="R9" s="232">
        <v>9.9</v>
      </c>
      <c r="S9" s="232">
        <v>4.78</v>
      </c>
      <c r="T9" s="22">
        <v>28</v>
      </c>
      <c r="U9" s="23">
        <f t="shared" ref="U9:U36" si="1">D9-D10</f>
        <v>8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176765</v>
      </c>
      <c r="E10" s="232">
        <v>167181</v>
      </c>
      <c r="F10" s="232">
        <v>6.6774680000000002</v>
      </c>
      <c r="G10" s="232">
        <v>0</v>
      </c>
      <c r="H10" s="232">
        <v>80.244</v>
      </c>
      <c r="I10" s="232">
        <v>19.3</v>
      </c>
      <c r="J10" s="232">
        <v>91.4</v>
      </c>
      <c r="K10" s="232">
        <v>252.1</v>
      </c>
      <c r="L10" s="232">
        <v>1.0128999999999999</v>
      </c>
      <c r="M10" s="232">
        <v>78.338999999999999</v>
      </c>
      <c r="N10" s="232">
        <v>83.53</v>
      </c>
      <c r="O10" s="232">
        <v>79.956999999999994</v>
      </c>
      <c r="P10" s="232">
        <v>10.4</v>
      </c>
      <c r="Q10" s="232">
        <v>24.3</v>
      </c>
      <c r="R10" s="232">
        <v>13.9</v>
      </c>
      <c r="S10" s="232">
        <v>4.78</v>
      </c>
      <c r="T10" s="16">
        <v>27</v>
      </c>
      <c r="U10" s="23">
        <f t="shared" si="1"/>
        <v>2179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174586</v>
      </c>
      <c r="E11" s="232">
        <v>166848</v>
      </c>
      <c r="F11" s="232">
        <v>6.4747260000000004</v>
      </c>
      <c r="G11" s="232">
        <v>0</v>
      </c>
      <c r="H11" s="232">
        <v>82.097999999999999</v>
      </c>
      <c r="I11" s="232">
        <v>19.7</v>
      </c>
      <c r="J11" s="232">
        <v>65.7</v>
      </c>
      <c r="K11" s="232">
        <v>277.60000000000002</v>
      </c>
      <c r="L11" s="232">
        <v>1.0116000000000001</v>
      </c>
      <c r="M11" s="232">
        <v>78.933999999999997</v>
      </c>
      <c r="N11" s="232">
        <v>84.617000000000004</v>
      </c>
      <c r="O11" s="232">
        <v>79.364999999999995</v>
      </c>
      <c r="P11" s="232">
        <v>10.7</v>
      </c>
      <c r="Q11" s="232">
        <v>27.7</v>
      </c>
      <c r="R11" s="232">
        <v>20.6</v>
      </c>
      <c r="S11" s="232">
        <v>4.78</v>
      </c>
      <c r="T11" s="16">
        <v>26</v>
      </c>
      <c r="U11" s="23">
        <f t="shared" si="1"/>
        <v>1530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173056</v>
      </c>
      <c r="E12" s="232">
        <v>166621</v>
      </c>
      <c r="F12" s="232">
        <v>6.8475710000000003</v>
      </c>
      <c r="G12" s="232">
        <v>0</v>
      </c>
      <c r="H12" s="232">
        <v>85.798000000000002</v>
      </c>
      <c r="I12" s="232">
        <v>16.600000000000001</v>
      </c>
      <c r="J12" s="232">
        <v>0</v>
      </c>
      <c r="K12" s="232">
        <v>0</v>
      </c>
      <c r="L12" s="232">
        <v>1.0137</v>
      </c>
      <c r="M12" s="232">
        <v>80.959999999999994</v>
      </c>
      <c r="N12" s="232">
        <v>88.072000000000003</v>
      </c>
      <c r="O12" s="232">
        <v>81.162000000000006</v>
      </c>
      <c r="P12" s="232">
        <v>7.6</v>
      </c>
      <c r="Q12" s="232">
        <v>25.1</v>
      </c>
      <c r="R12" s="232">
        <v>10.7</v>
      </c>
      <c r="S12" s="232">
        <v>4.78</v>
      </c>
      <c r="T12" s="16">
        <v>25</v>
      </c>
      <c r="U12" s="23">
        <f t="shared" si="1"/>
        <v>1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173055</v>
      </c>
      <c r="E13" s="232">
        <v>166620</v>
      </c>
      <c r="F13" s="232">
        <v>7.232526</v>
      </c>
      <c r="G13" s="232">
        <v>0</v>
      </c>
      <c r="H13" s="232">
        <v>85.471999999999994</v>
      </c>
      <c r="I13" s="232">
        <v>18.899999999999999</v>
      </c>
      <c r="J13" s="232">
        <v>57.2</v>
      </c>
      <c r="K13" s="232">
        <v>252.4</v>
      </c>
      <c r="L13" s="232">
        <v>1.0145999999999999</v>
      </c>
      <c r="M13" s="232">
        <v>83.084000000000003</v>
      </c>
      <c r="N13" s="232">
        <v>87.38</v>
      </c>
      <c r="O13" s="232">
        <v>86.135999999999996</v>
      </c>
      <c r="P13" s="232">
        <v>9.6</v>
      </c>
      <c r="Q13" s="232">
        <v>25.8</v>
      </c>
      <c r="R13" s="232">
        <v>10.199999999999999</v>
      </c>
      <c r="S13" s="232">
        <v>4.78</v>
      </c>
      <c r="T13" s="16">
        <v>24</v>
      </c>
      <c r="U13" s="23">
        <f t="shared" si="1"/>
        <v>1266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171789</v>
      </c>
      <c r="E14" s="232">
        <v>166438</v>
      </c>
      <c r="F14" s="232">
        <v>6.9127140000000002</v>
      </c>
      <c r="G14" s="232">
        <v>0</v>
      </c>
      <c r="H14" s="232">
        <v>83.95</v>
      </c>
      <c r="I14" s="232">
        <v>20</v>
      </c>
      <c r="J14" s="232">
        <v>80.099999999999994</v>
      </c>
      <c r="K14" s="232">
        <v>253.1</v>
      </c>
      <c r="L14" s="232">
        <v>1.0130999999999999</v>
      </c>
      <c r="M14" s="232">
        <v>80.879000000000005</v>
      </c>
      <c r="N14" s="232">
        <v>87.203999999999994</v>
      </c>
      <c r="O14" s="232">
        <v>83.921999999999997</v>
      </c>
      <c r="P14" s="232">
        <v>14</v>
      </c>
      <c r="Q14" s="232">
        <v>25.7</v>
      </c>
      <c r="R14" s="232">
        <v>16.2</v>
      </c>
      <c r="S14" s="232">
        <v>4.78</v>
      </c>
      <c r="T14" s="16">
        <v>23</v>
      </c>
      <c r="U14" s="23">
        <f t="shared" si="1"/>
        <v>1833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169956</v>
      </c>
      <c r="E15" s="232">
        <v>166168</v>
      </c>
      <c r="F15" s="232">
        <v>6.8732220000000002</v>
      </c>
      <c r="G15" s="232">
        <v>0</v>
      </c>
      <c r="H15" s="232">
        <v>82.397000000000006</v>
      </c>
      <c r="I15" s="232">
        <v>20.7</v>
      </c>
      <c r="J15" s="232">
        <v>73</v>
      </c>
      <c r="K15" s="232">
        <v>252.4</v>
      </c>
      <c r="L15" s="232">
        <v>1.0125</v>
      </c>
      <c r="M15" s="232">
        <v>78.900000000000006</v>
      </c>
      <c r="N15" s="232">
        <v>84.921000000000006</v>
      </c>
      <c r="O15" s="232">
        <v>84.555000000000007</v>
      </c>
      <c r="P15" s="232">
        <v>16.7</v>
      </c>
      <c r="Q15" s="232">
        <v>24.9</v>
      </c>
      <c r="R15" s="232">
        <v>19.600000000000001</v>
      </c>
      <c r="S15" s="232">
        <v>4.78</v>
      </c>
      <c r="T15" s="16">
        <v>22</v>
      </c>
      <c r="U15" s="23">
        <f t="shared" si="1"/>
        <v>1641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168315</v>
      </c>
      <c r="E16" s="232">
        <v>165922</v>
      </c>
      <c r="F16" s="232">
        <v>6.5624609999999999</v>
      </c>
      <c r="G16" s="232">
        <v>0</v>
      </c>
      <c r="H16" s="232">
        <v>82.274000000000001</v>
      </c>
      <c r="I16" s="232">
        <v>20.3</v>
      </c>
      <c r="J16" s="232">
        <v>94.1</v>
      </c>
      <c r="K16" s="232">
        <v>251.8</v>
      </c>
      <c r="L16" s="232">
        <v>1.0119</v>
      </c>
      <c r="M16" s="232">
        <v>77.935000000000002</v>
      </c>
      <c r="N16" s="232">
        <v>84.756</v>
      </c>
      <c r="O16" s="232">
        <v>80.146000000000001</v>
      </c>
      <c r="P16" s="232">
        <v>16.3</v>
      </c>
      <c r="Q16" s="232">
        <v>24.8</v>
      </c>
      <c r="R16" s="232">
        <v>19.3</v>
      </c>
      <c r="S16" s="232">
        <v>4.78</v>
      </c>
      <c r="T16" s="22">
        <v>21</v>
      </c>
      <c r="U16" s="23">
        <f t="shared" si="1"/>
        <v>2173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166142</v>
      </c>
      <c r="E17" s="232">
        <v>165596</v>
      </c>
      <c r="F17" s="232">
        <v>6.4500529999999996</v>
      </c>
      <c r="G17" s="232">
        <v>0</v>
      </c>
      <c r="H17" s="232">
        <v>82.587000000000003</v>
      </c>
      <c r="I17" s="232">
        <v>21.3</v>
      </c>
      <c r="J17" s="232">
        <v>145.4</v>
      </c>
      <c r="K17" s="232">
        <v>255.3</v>
      </c>
      <c r="L17" s="232">
        <v>1.0115000000000001</v>
      </c>
      <c r="M17" s="232">
        <v>79.11</v>
      </c>
      <c r="N17" s="232">
        <v>85.2</v>
      </c>
      <c r="O17" s="232">
        <v>79.129000000000005</v>
      </c>
      <c r="P17" s="232">
        <v>18.8</v>
      </c>
      <c r="Q17" s="232">
        <v>24.5</v>
      </c>
      <c r="R17" s="232">
        <v>21</v>
      </c>
      <c r="S17" s="232">
        <v>4.78</v>
      </c>
      <c r="T17" s="16">
        <v>20</v>
      </c>
      <c r="U17" s="23">
        <f t="shared" si="1"/>
        <v>3478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162664</v>
      </c>
      <c r="E18" s="232">
        <v>165076</v>
      </c>
      <c r="F18" s="232">
        <v>6.870317</v>
      </c>
      <c r="G18" s="232">
        <v>0</v>
      </c>
      <c r="H18" s="232">
        <v>82.39</v>
      </c>
      <c r="I18" s="232">
        <v>19.7</v>
      </c>
      <c r="J18" s="232">
        <v>50.4</v>
      </c>
      <c r="K18" s="232">
        <v>251.3</v>
      </c>
      <c r="L18" s="232">
        <v>1.0125999999999999</v>
      </c>
      <c r="M18" s="232">
        <v>79.150999999999996</v>
      </c>
      <c r="N18" s="232">
        <v>86.695999999999998</v>
      </c>
      <c r="O18" s="232">
        <v>84.207999999999998</v>
      </c>
      <c r="P18" s="232">
        <v>14.1</v>
      </c>
      <c r="Q18" s="232">
        <v>28.1</v>
      </c>
      <c r="R18" s="232">
        <v>18.7</v>
      </c>
      <c r="S18" s="232">
        <v>4.78</v>
      </c>
      <c r="T18" s="16">
        <v>19</v>
      </c>
      <c r="U18" s="23">
        <f t="shared" si="1"/>
        <v>1173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161491</v>
      </c>
      <c r="E19" s="232">
        <v>164901</v>
      </c>
      <c r="F19" s="232">
        <v>6.6278079999999999</v>
      </c>
      <c r="G19" s="232">
        <v>0</v>
      </c>
      <c r="H19" s="232">
        <v>85.703000000000003</v>
      </c>
      <c r="I19" s="232">
        <v>18.100000000000001</v>
      </c>
      <c r="J19" s="232">
        <v>47.8</v>
      </c>
      <c r="K19" s="232">
        <v>254.7</v>
      </c>
      <c r="L19" s="232">
        <v>1.0121</v>
      </c>
      <c r="M19" s="232">
        <v>78.8</v>
      </c>
      <c r="N19" s="232">
        <v>87.314999999999998</v>
      </c>
      <c r="O19" s="232">
        <v>80.849999999999994</v>
      </c>
      <c r="P19" s="232">
        <v>13.2</v>
      </c>
      <c r="Q19" s="232">
        <v>23.9</v>
      </c>
      <c r="R19" s="232">
        <v>18.7</v>
      </c>
      <c r="S19" s="232">
        <v>4.7699999999999996</v>
      </c>
      <c r="T19" s="16">
        <v>18</v>
      </c>
      <c r="U19" s="23">
        <f t="shared" si="1"/>
        <v>1110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160381</v>
      </c>
      <c r="E20" s="232">
        <v>164742</v>
      </c>
      <c r="F20" s="232">
        <v>7.0106039999999998</v>
      </c>
      <c r="G20" s="232">
        <v>0</v>
      </c>
      <c r="H20" s="232">
        <v>86.45</v>
      </c>
      <c r="I20" s="232">
        <v>20.100000000000001</v>
      </c>
      <c r="J20" s="232">
        <v>42.3</v>
      </c>
      <c r="K20" s="232">
        <v>254.8</v>
      </c>
      <c r="L20" s="232">
        <v>1.0127999999999999</v>
      </c>
      <c r="M20" s="232">
        <v>83.53</v>
      </c>
      <c r="N20" s="232">
        <v>89.138999999999996</v>
      </c>
      <c r="O20" s="232">
        <v>86.593999999999994</v>
      </c>
      <c r="P20" s="232">
        <v>14.3</v>
      </c>
      <c r="Q20" s="232">
        <v>26.7</v>
      </c>
      <c r="R20" s="232">
        <v>20</v>
      </c>
      <c r="S20" s="232">
        <v>4.78</v>
      </c>
      <c r="T20" s="16">
        <v>17</v>
      </c>
      <c r="U20" s="23">
        <f t="shared" si="1"/>
        <v>987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159394</v>
      </c>
      <c r="E21" s="232">
        <v>164601</v>
      </c>
      <c r="F21" s="232">
        <v>6.9066530000000004</v>
      </c>
      <c r="G21" s="232">
        <v>0</v>
      </c>
      <c r="H21" s="232">
        <v>83.92</v>
      </c>
      <c r="I21" s="232">
        <v>19.399999999999999</v>
      </c>
      <c r="J21" s="232">
        <v>48.9</v>
      </c>
      <c r="K21" s="232">
        <v>252.2</v>
      </c>
      <c r="L21" s="232">
        <v>1.0127999999999999</v>
      </c>
      <c r="M21" s="232">
        <v>81.126000000000005</v>
      </c>
      <c r="N21" s="232">
        <v>86.131</v>
      </c>
      <c r="O21" s="232">
        <v>84.578000000000003</v>
      </c>
      <c r="P21" s="232">
        <v>14.2</v>
      </c>
      <c r="Q21" s="232">
        <v>26.3</v>
      </c>
      <c r="R21" s="232">
        <v>18.399999999999999</v>
      </c>
      <c r="S21" s="232">
        <v>4.78</v>
      </c>
      <c r="T21" s="16">
        <v>16</v>
      </c>
      <c r="U21" s="23">
        <f t="shared" si="1"/>
        <v>1137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158257</v>
      </c>
      <c r="E22" s="232">
        <v>164434</v>
      </c>
      <c r="F22" s="232">
        <v>6.9848850000000002</v>
      </c>
      <c r="G22" s="232">
        <v>0</v>
      </c>
      <c r="H22" s="232">
        <v>83.081999999999994</v>
      </c>
      <c r="I22" s="232">
        <v>18.7</v>
      </c>
      <c r="J22" s="232">
        <v>37.6</v>
      </c>
      <c r="K22" s="232">
        <v>251.3</v>
      </c>
      <c r="L22" s="232">
        <v>1.0135000000000001</v>
      </c>
      <c r="M22" s="232">
        <v>79.903999999999996</v>
      </c>
      <c r="N22" s="232">
        <v>85.852999999999994</v>
      </c>
      <c r="O22" s="232">
        <v>84.344999999999999</v>
      </c>
      <c r="P22" s="232">
        <v>12.1</v>
      </c>
      <c r="Q22" s="232">
        <v>27.4</v>
      </c>
      <c r="R22" s="232">
        <v>14.6</v>
      </c>
      <c r="S22" s="232">
        <v>4.76</v>
      </c>
      <c r="T22" s="16">
        <v>15</v>
      </c>
      <c r="U22" s="23">
        <f t="shared" si="1"/>
        <v>864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157393</v>
      </c>
      <c r="E23" s="232">
        <v>164307</v>
      </c>
      <c r="F23" s="232">
        <v>6.6538219999999999</v>
      </c>
      <c r="G23" s="232">
        <v>0</v>
      </c>
      <c r="H23" s="232">
        <v>81.896000000000001</v>
      </c>
      <c r="I23" s="232">
        <v>19.3</v>
      </c>
      <c r="J23" s="232">
        <v>97.6</v>
      </c>
      <c r="K23" s="232">
        <v>255.3</v>
      </c>
      <c r="L23" s="232">
        <v>1.0124</v>
      </c>
      <c r="M23" s="232">
        <v>79.197999999999993</v>
      </c>
      <c r="N23" s="232">
        <v>84.861000000000004</v>
      </c>
      <c r="O23" s="232">
        <v>80.674999999999997</v>
      </c>
      <c r="P23" s="232">
        <v>13.5</v>
      </c>
      <c r="Q23" s="232">
        <v>25.9</v>
      </c>
      <c r="R23" s="232">
        <v>17.100000000000001</v>
      </c>
      <c r="S23" s="232">
        <v>4.76</v>
      </c>
      <c r="T23" s="22">
        <v>14</v>
      </c>
      <c r="U23" s="23">
        <f t="shared" si="1"/>
        <v>2316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155077</v>
      </c>
      <c r="E24" s="232">
        <v>163961</v>
      </c>
      <c r="F24" s="232">
        <v>6.6348469999999997</v>
      </c>
      <c r="G24" s="232">
        <v>0</v>
      </c>
      <c r="H24" s="232">
        <v>82.480999999999995</v>
      </c>
      <c r="I24" s="232">
        <v>19.899999999999999</v>
      </c>
      <c r="J24" s="232">
        <v>89.5</v>
      </c>
      <c r="K24" s="232">
        <v>256.89999999999998</v>
      </c>
      <c r="L24" s="232">
        <v>1.0125</v>
      </c>
      <c r="M24" s="232">
        <v>78.924999999999997</v>
      </c>
      <c r="N24" s="232">
        <v>84.843000000000004</v>
      </c>
      <c r="O24" s="232">
        <v>80.037999999999997</v>
      </c>
      <c r="P24" s="232">
        <v>14.7</v>
      </c>
      <c r="Q24" s="232">
        <v>23.6</v>
      </c>
      <c r="R24" s="232">
        <v>15.9</v>
      </c>
      <c r="S24" s="232">
        <v>4.76</v>
      </c>
      <c r="T24" s="16">
        <v>13</v>
      </c>
      <c r="U24" s="23">
        <f t="shared" si="1"/>
        <v>2123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152954</v>
      </c>
      <c r="E25" s="232">
        <v>163646</v>
      </c>
      <c r="F25" s="232">
        <v>6.8851190000000004</v>
      </c>
      <c r="G25" s="232">
        <v>0</v>
      </c>
      <c r="H25" s="232">
        <v>83.912000000000006</v>
      </c>
      <c r="I25" s="232">
        <v>18.600000000000001</v>
      </c>
      <c r="J25" s="232">
        <v>54</v>
      </c>
      <c r="K25" s="232">
        <v>248</v>
      </c>
      <c r="L25" s="232">
        <v>1.0129999999999999</v>
      </c>
      <c r="M25" s="232">
        <v>79.778000000000006</v>
      </c>
      <c r="N25" s="232">
        <v>87.043999999999997</v>
      </c>
      <c r="O25" s="232">
        <v>83.498999999999995</v>
      </c>
      <c r="P25" s="232">
        <v>12.7</v>
      </c>
      <c r="Q25" s="232">
        <v>26.5</v>
      </c>
      <c r="R25" s="232">
        <v>16.100000000000001</v>
      </c>
      <c r="S25" s="232">
        <v>4.76</v>
      </c>
      <c r="T25" s="16">
        <v>12</v>
      </c>
      <c r="U25" s="23">
        <f t="shared" si="1"/>
        <v>1267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151687</v>
      </c>
      <c r="E26" s="232">
        <v>163461</v>
      </c>
      <c r="F26" s="232">
        <v>6.5702429999999996</v>
      </c>
      <c r="G26" s="232">
        <v>0</v>
      </c>
      <c r="H26" s="232">
        <v>86.102000000000004</v>
      </c>
      <c r="I26" s="232">
        <v>18.7</v>
      </c>
      <c r="J26" s="232">
        <v>38.6</v>
      </c>
      <c r="K26" s="232">
        <v>251.1</v>
      </c>
      <c r="L26" s="232">
        <v>1.0121</v>
      </c>
      <c r="M26" s="232">
        <v>79.599000000000004</v>
      </c>
      <c r="N26" s="232">
        <v>87.9</v>
      </c>
      <c r="O26" s="232">
        <v>79.778000000000006</v>
      </c>
      <c r="P26" s="232">
        <v>13.1</v>
      </c>
      <c r="Q26" s="232">
        <v>26</v>
      </c>
      <c r="R26" s="232">
        <v>17.8</v>
      </c>
      <c r="S26" s="232">
        <v>4.76</v>
      </c>
      <c r="T26" s="16">
        <v>11</v>
      </c>
      <c r="U26" s="23">
        <f t="shared" si="1"/>
        <v>875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150812</v>
      </c>
      <c r="E27" s="232">
        <v>163336</v>
      </c>
      <c r="F27" s="232">
        <v>7.0964270000000003</v>
      </c>
      <c r="G27" s="232">
        <v>0</v>
      </c>
      <c r="H27" s="232">
        <v>86.055999999999997</v>
      </c>
      <c r="I27" s="232">
        <v>19.2</v>
      </c>
      <c r="J27" s="232">
        <v>77.099999999999994</v>
      </c>
      <c r="K27" s="232">
        <v>255.5</v>
      </c>
      <c r="L27" s="232">
        <v>1.0133000000000001</v>
      </c>
      <c r="M27" s="232">
        <v>82.850999999999999</v>
      </c>
      <c r="N27" s="232">
        <v>88.936999999999998</v>
      </c>
      <c r="O27" s="232">
        <v>86.903000000000006</v>
      </c>
      <c r="P27" s="232">
        <v>13.6</v>
      </c>
      <c r="Q27" s="232">
        <v>24.4</v>
      </c>
      <c r="R27" s="232">
        <v>17.5</v>
      </c>
      <c r="S27" s="232">
        <v>4.76</v>
      </c>
      <c r="T27" s="16">
        <v>10</v>
      </c>
      <c r="U27" s="23">
        <f t="shared" si="1"/>
        <v>1777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149035</v>
      </c>
      <c r="E28" s="232">
        <v>163081</v>
      </c>
      <c r="F28" s="232">
        <v>7.0144849999999996</v>
      </c>
      <c r="G28" s="232">
        <v>0</v>
      </c>
      <c r="H28" s="232">
        <v>83.756</v>
      </c>
      <c r="I28" s="232">
        <v>19.399999999999999</v>
      </c>
      <c r="J28" s="232">
        <v>76.599999999999994</v>
      </c>
      <c r="K28" s="232">
        <v>251.6</v>
      </c>
      <c r="L28" s="232">
        <v>1.0129999999999999</v>
      </c>
      <c r="M28" s="232">
        <v>77.332999999999998</v>
      </c>
      <c r="N28" s="232">
        <v>86.605000000000004</v>
      </c>
      <c r="O28" s="232">
        <v>86.022000000000006</v>
      </c>
      <c r="P28" s="232">
        <v>16.5</v>
      </c>
      <c r="Q28" s="232">
        <v>24.4</v>
      </c>
      <c r="R28" s="232">
        <v>18.2</v>
      </c>
      <c r="S28" s="232">
        <v>4.76</v>
      </c>
      <c r="T28" s="16">
        <v>9</v>
      </c>
      <c r="U28" s="23">
        <f t="shared" si="1"/>
        <v>1823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147212</v>
      </c>
      <c r="E29" s="232">
        <v>162814</v>
      </c>
      <c r="F29" s="232">
        <v>6.3968439999999998</v>
      </c>
      <c r="G29" s="232">
        <v>0</v>
      </c>
      <c r="H29" s="232">
        <v>80.400000000000006</v>
      </c>
      <c r="I29" s="232">
        <v>18.5</v>
      </c>
      <c r="J29" s="232">
        <v>111.8</v>
      </c>
      <c r="K29" s="232">
        <v>291.60000000000002</v>
      </c>
      <c r="L29" s="232">
        <v>1.0113000000000001</v>
      </c>
      <c r="M29" s="232">
        <v>77.542000000000002</v>
      </c>
      <c r="N29" s="232">
        <v>84.105000000000004</v>
      </c>
      <c r="O29" s="232">
        <v>78.424000000000007</v>
      </c>
      <c r="P29" s="232">
        <v>9.8000000000000007</v>
      </c>
      <c r="Q29" s="232">
        <v>21.5</v>
      </c>
      <c r="R29" s="232">
        <v>21.1</v>
      </c>
      <c r="S29" s="232">
        <v>4.76</v>
      </c>
      <c r="T29" s="16">
        <v>8</v>
      </c>
      <c r="U29" s="23">
        <f t="shared" si="1"/>
        <v>2636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144576</v>
      </c>
      <c r="E30">
        <v>162413</v>
      </c>
      <c r="F30">
        <v>6.4942460000000004</v>
      </c>
      <c r="G30">
        <v>0</v>
      </c>
      <c r="H30">
        <v>80.212000000000003</v>
      </c>
      <c r="I30">
        <v>19.5</v>
      </c>
      <c r="J30">
        <v>101.7</v>
      </c>
      <c r="K30">
        <v>264.2</v>
      </c>
      <c r="L30">
        <v>1.012</v>
      </c>
      <c r="M30">
        <v>76.971000000000004</v>
      </c>
      <c r="N30">
        <v>83.816999999999993</v>
      </c>
      <c r="O30">
        <v>78.674999999999997</v>
      </c>
      <c r="P30">
        <v>16.399999999999999</v>
      </c>
      <c r="Q30">
        <v>22.9</v>
      </c>
      <c r="R30">
        <v>17.7</v>
      </c>
      <c r="S30">
        <v>4.76</v>
      </c>
      <c r="T30" s="22">
        <v>7</v>
      </c>
      <c r="U30" s="23">
        <f t="shared" si="1"/>
        <v>2406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142170</v>
      </c>
      <c r="E31">
        <v>162044</v>
      </c>
      <c r="F31">
        <v>6.4345559999999997</v>
      </c>
      <c r="G31">
        <v>0</v>
      </c>
      <c r="H31">
        <v>80.069000000000003</v>
      </c>
      <c r="I31">
        <v>20.7</v>
      </c>
      <c r="J31">
        <v>135.5</v>
      </c>
      <c r="K31">
        <v>253.3</v>
      </c>
      <c r="L31">
        <v>1.0115000000000001</v>
      </c>
      <c r="M31">
        <v>76.911000000000001</v>
      </c>
      <c r="N31">
        <v>83.072000000000003</v>
      </c>
      <c r="O31">
        <v>78.62</v>
      </c>
      <c r="P31">
        <v>18.399999999999999</v>
      </c>
      <c r="Q31">
        <v>23.3</v>
      </c>
      <c r="R31">
        <v>20.100000000000001</v>
      </c>
      <c r="S31">
        <v>4.76</v>
      </c>
      <c r="T31" s="16">
        <v>6</v>
      </c>
      <c r="U31" s="23">
        <f t="shared" si="1"/>
        <v>3216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138954</v>
      </c>
      <c r="E32">
        <v>161550</v>
      </c>
      <c r="F32">
        <v>6.4467910000000002</v>
      </c>
      <c r="G32">
        <v>0</v>
      </c>
      <c r="H32">
        <v>80.343999999999994</v>
      </c>
      <c r="I32">
        <v>19.899999999999999</v>
      </c>
      <c r="J32">
        <v>144.4</v>
      </c>
      <c r="K32">
        <v>284.2</v>
      </c>
      <c r="L32">
        <v>1.0116000000000001</v>
      </c>
      <c r="M32">
        <v>77.959999999999994</v>
      </c>
      <c r="N32">
        <v>83.74</v>
      </c>
      <c r="O32">
        <v>78.832999999999998</v>
      </c>
      <c r="P32">
        <v>17.7</v>
      </c>
      <c r="Q32">
        <v>21.8</v>
      </c>
      <c r="R32">
        <v>20.2</v>
      </c>
      <c r="S32">
        <v>4.76</v>
      </c>
      <c r="T32" s="16">
        <v>5</v>
      </c>
      <c r="U32" s="23">
        <f t="shared" si="1"/>
        <v>3451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135503</v>
      </c>
      <c r="E33">
        <v>161024</v>
      </c>
      <c r="F33">
        <v>6.4935770000000002</v>
      </c>
      <c r="G33">
        <v>0</v>
      </c>
      <c r="H33">
        <v>84.313000000000002</v>
      </c>
      <c r="I33">
        <v>19.7</v>
      </c>
      <c r="J33">
        <v>107.1</v>
      </c>
      <c r="K33">
        <v>283.89999999999998</v>
      </c>
      <c r="L33">
        <v>1.0118</v>
      </c>
      <c r="M33">
        <v>78.146000000000001</v>
      </c>
      <c r="N33">
        <v>86.367000000000004</v>
      </c>
      <c r="O33">
        <v>79.049000000000007</v>
      </c>
      <c r="P33">
        <v>11.7</v>
      </c>
      <c r="Q33">
        <v>24.1</v>
      </c>
      <c r="R33">
        <v>18.8</v>
      </c>
      <c r="S33">
        <v>4.75</v>
      </c>
      <c r="T33" s="16">
        <v>4</v>
      </c>
      <c r="U33" s="23">
        <f t="shared" si="1"/>
        <v>2572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132931</v>
      </c>
      <c r="E34">
        <v>160647</v>
      </c>
      <c r="F34">
        <v>7.1490499999999999</v>
      </c>
      <c r="G34">
        <v>0</v>
      </c>
      <c r="H34">
        <v>84.923000000000002</v>
      </c>
      <c r="I34">
        <v>16.3</v>
      </c>
      <c r="J34">
        <v>0</v>
      </c>
      <c r="K34">
        <v>0</v>
      </c>
      <c r="L34">
        <v>1.0142</v>
      </c>
      <c r="M34">
        <v>82.929000000000002</v>
      </c>
      <c r="N34">
        <v>87.322999999999993</v>
      </c>
      <c r="O34">
        <v>85.534000000000006</v>
      </c>
      <c r="P34">
        <v>9.1999999999999993</v>
      </c>
      <c r="Q34">
        <v>22.8</v>
      </c>
      <c r="R34">
        <v>11.7</v>
      </c>
      <c r="S34">
        <v>4.76</v>
      </c>
      <c r="T34" s="16">
        <v>3</v>
      </c>
      <c r="U34" s="23">
        <f t="shared" si="1"/>
        <v>0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132931</v>
      </c>
      <c r="E35">
        <v>160647</v>
      </c>
      <c r="F35">
        <v>7.1185869999999998</v>
      </c>
      <c r="G35">
        <v>0</v>
      </c>
      <c r="H35">
        <v>85.808000000000007</v>
      </c>
      <c r="I35">
        <v>17.399999999999999</v>
      </c>
      <c r="J35">
        <v>0</v>
      </c>
      <c r="K35">
        <v>0</v>
      </c>
      <c r="L35">
        <v>1.0141</v>
      </c>
      <c r="M35">
        <v>83.897000000000006</v>
      </c>
      <c r="N35">
        <v>87.516000000000005</v>
      </c>
      <c r="O35">
        <v>85.292000000000002</v>
      </c>
      <c r="P35">
        <v>9</v>
      </c>
      <c r="Q35">
        <v>26.1</v>
      </c>
      <c r="R35">
        <v>12.1</v>
      </c>
      <c r="S35">
        <v>4.7699999999999996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132931</v>
      </c>
      <c r="E36">
        <v>160647</v>
      </c>
      <c r="F36">
        <v>7.0983830000000001</v>
      </c>
      <c r="G36">
        <v>0</v>
      </c>
      <c r="H36">
        <v>87.096000000000004</v>
      </c>
      <c r="I36">
        <v>17.7</v>
      </c>
      <c r="J36">
        <v>0</v>
      </c>
      <c r="K36">
        <v>0</v>
      </c>
      <c r="L36">
        <v>1.0139</v>
      </c>
      <c r="M36">
        <v>84.477999999999994</v>
      </c>
      <c r="N36">
        <v>87.963999999999999</v>
      </c>
      <c r="O36">
        <v>85.463999999999999</v>
      </c>
      <c r="P36">
        <v>8.8000000000000007</v>
      </c>
      <c r="Q36">
        <v>27.2</v>
      </c>
      <c r="R36">
        <v>13.4</v>
      </c>
      <c r="S36">
        <v>4.7699999999999996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132931</v>
      </c>
      <c r="E37">
        <v>160647</v>
      </c>
      <c r="F37">
        <v>7.3694189999999997</v>
      </c>
      <c r="G37">
        <v>0</v>
      </c>
      <c r="H37">
        <v>87.632999999999996</v>
      </c>
      <c r="I37">
        <v>15.6</v>
      </c>
      <c r="J37">
        <v>0</v>
      </c>
      <c r="K37">
        <v>0</v>
      </c>
      <c r="L37">
        <v>1.0150999999999999</v>
      </c>
      <c r="M37">
        <v>85.935000000000002</v>
      </c>
      <c r="N37">
        <v>88.644000000000005</v>
      </c>
      <c r="O37">
        <v>87.563000000000002</v>
      </c>
      <c r="P37">
        <v>5.7</v>
      </c>
      <c r="Q37">
        <v>27.2</v>
      </c>
      <c r="R37">
        <v>9.1</v>
      </c>
      <c r="S37">
        <v>4.76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5.28515625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2721740</v>
      </c>
      <c r="T6" s="22">
        <v>31</v>
      </c>
      <c r="U6" s="23">
        <f>D6-D7</f>
        <v>7851</v>
      </c>
      <c r="V6" s="4"/>
      <c r="W6" s="212"/>
      <c r="X6" s="212"/>
      <c r="Y6" s="215"/>
    </row>
    <row r="7" spans="1:25">
      <c r="A7" s="21">
        <v>31</v>
      </c>
      <c r="B7" s="232" t="s">
        <v>266</v>
      </c>
      <c r="D7">
        <v>2713889</v>
      </c>
      <c r="T7" s="22">
        <v>30</v>
      </c>
      <c r="U7" s="23">
        <f>D7-D8</f>
        <v>7722</v>
      </c>
      <c r="V7" s="24">
        <v>1</v>
      </c>
      <c r="W7" s="95"/>
      <c r="X7" s="94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2706167</v>
      </c>
      <c r="E8" s="232">
        <v>1796800</v>
      </c>
      <c r="F8" s="232">
        <v>6.2093889999999998</v>
      </c>
      <c r="G8" s="232">
        <v>0</v>
      </c>
      <c r="H8" s="232">
        <v>77.650000000000006</v>
      </c>
      <c r="I8" s="232">
        <v>19.8</v>
      </c>
      <c r="J8" s="232">
        <v>330.6</v>
      </c>
      <c r="K8" s="232">
        <v>530.20000000000005</v>
      </c>
      <c r="L8" s="232">
        <v>1.0098</v>
      </c>
      <c r="M8" s="232">
        <v>71.070999999999998</v>
      </c>
      <c r="N8" s="232">
        <v>84.68</v>
      </c>
      <c r="O8" s="232">
        <v>75.460999999999999</v>
      </c>
      <c r="P8" s="232">
        <v>16.399999999999999</v>
      </c>
      <c r="Q8" s="232">
        <v>23.6</v>
      </c>
      <c r="R8" s="232">
        <v>19.600000000000001</v>
      </c>
      <c r="S8" s="232">
        <v>4.91</v>
      </c>
      <c r="T8" s="16">
        <v>29</v>
      </c>
      <c r="U8" s="23">
        <f t="shared" ref="U8:U17" si="1">D8-D9</f>
        <v>7853</v>
      </c>
      <c r="V8" s="4"/>
      <c r="W8" s="111"/>
      <c r="X8" s="112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2698314</v>
      </c>
      <c r="E9" s="232">
        <v>1795556</v>
      </c>
      <c r="F9" s="232">
        <v>6.2452240000000003</v>
      </c>
      <c r="G9" s="232">
        <v>0</v>
      </c>
      <c r="H9" s="232">
        <v>77.543999999999997</v>
      </c>
      <c r="I9" s="232">
        <v>20.100000000000001</v>
      </c>
      <c r="J9" s="232">
        <v>308.39999999999998</v>
      </c>
      <c r="K9" s="232">
        <v>525.1</v>
      </c>
      <c r="L9" s="232">
        <v>1.0098</v>
      </c>
      <c r="M9" s="232">
        <v>70.87</v>
      </c>
      <c r="N9" s="232">
        <v>83.834000000000003</v>
      </c>
      <c r="O9" s="232">
        <v>76.234999999999999</v>
      </c>
      <c r="P9" s="232">
        <v>17</v>
      </c>
      <c r="Q9" s="232">
        <v>23.8</v>
      </c>
      <c r="R9" s="232">
        <v>20.5</v>
      </c>
      <c r="S9" s="232">
        <v>4.91</v>
      </c>
      <c r="T9" s="22">
        <v>28</v>
      </c>
      <c r="U9" s="23">
        <f t="shared" si="1"/>
        <v>7310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2691004</v>
      </c>
      <c r="E10" s="232">
        <v>1794394</v>
      </c>
      <c r="F10" s="232">
        <v>6.3261380000000003</v>
      </c>
      <c r="G10" s="232">
        <v>0</v>
      </c>
      <c r="H10" s="232">
        <v>75.668000000000006</v>
      </c>
      <c r="I10" s="232">
        <v>19.899999999999999</v>
      </c>
      <c r="J10" s="232">
        <v>325.39999999999998</v>
      </c>
      <c r="K10" s="232">
        <v>532.1</v>
      </c>
      <c r="L10" s="232">
        <v>1.01</v>
      </c>
      <c r="M10" s="232">
        <v>70.322999999999993</v>
      </c>
      <c r="N10" s="232">
        <v>82.912000000000006</v>
      </c>
      <c r="O10" s="232">
        <v>77.186000000000007</v>
      </c>
      <c r="P10" s="232">
        <v>16.8</v>
      </c>
      <c r="Q10" s="232">
        <v>23.5</v>
      </c>
      <c r="R10" s="232">
        <v>20</v>
      </c>
      <c r="S10" s="232">
        <v>4.91</v>
      </c>
      <c r="T10" s="16">
        <v>27</v>
      </c>
      <c r="U10" s="23">
        <f t="shared" si="1"/>
        <v>7727</v>
      </c>
      <c r="V10" s="16"/>
      <c r="W10" s="89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2683277</v>
      </c>
      <c r="E11" s="232">
        <v>1793139</v>
      </c>
      <c r="F11" s="232">
        <v>6.2109889999999996</v>
      </c>
      <c r="G11" s="232">
        <v>0</v>
      </c>
      <c r="H11" s="232">
        <v>77.120999999999995</v>
      </c>
      <c r="I11" s="232">
        <v>19.399999999999999</v>
      </c>
      <c r="J11" s="232">
        <v>336.2</v>
      </c>
      <c r="K11" s="232">
        <v>496.1</v>
      </c>
      <c r="L11" s="232">
        <v>1.0097</v>
      </c>
      <c r="M11" s="232">
        <v>71.548000000000002</v>
      </c>
      <c r="N11" s="232">
        <v>84.296999999999997</v>
      </c>
      <c r="O11" s="232">
        <v>75.671000000000006</v>
      </c>
      <c r="P11" s="232">
        <v>17.2</v>
      </c>
      <c r="Q11" s="232">
        <v>22.3</v>
      </c>
      <c r="R11" s="232">
        <v>20.2</v>
      </c>
      <c r="S11" s="232">
        <v>4.91</v>
      </c>
      <c r="T11" s="16">
        <v>26</v>
      </c>
      <c r="U11" s="23">
        <f t="shared" si="1"/>
        <v>8013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2675264</v>
      </c>
      <c r="E12" s="232">
        <v>1791863</v>
      </c>
      <c r="F12" s="232">
        <v>6.1326080000000003</v>
      </c>
      <c r="G12" s="232">
        <v>0</v>
      </c>
      <c r="H12" s="232">
        <v>81.620999999999995</v>
      </c>
      <c r="I12" s="232">
        <v>19.399999999999999</v>
      </c>
      <c r="J12" s="232">
        <v>292.5</v>
      </c>
      <c r="K12" s="232">
        <v>464.1</v>
      </c>
      <c r="L12" s="232">
        <v>1.0096000000000001</v>
      </c>
      <c r="M12" s="232">
        <v>73.355999999999995</v>
      </c>
      <c r="N12" s="232">
        <v>87.617999999999995</v>
      </c>
      <c r="O12" s="232">
        <v>74.525999999999996</v>
      </c>
      <c r="P12" s="232">
        <v>15</v>
      </c>
      <c r="Q12" s="232">
        <v>22.1</v>
      </c>
      <c r="R12" s="232">
        <v>20.100000000000001</v>
      </c>
      <c r="S12" s="232">
        <v>4.91</v>
      </c>
      <c r="T12" s="16">
        <v>25</v>
      </c>
      <c r="U12" s="23">
        <f t="shared" si="1"/>
        <v>6951</v>
      </c>
      <c r="V12" s="16"/>
      <c r="W12" s="113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2668313</v>
      </c>
      <c r="E13" s="232">
        <v>1790808</v>
      </c>
      <c r="F13" s="232">
        <v>6.9110529999999999</v>
      </c>
      <c r="G13" s="232">
        <v>0</v>
      </c>
      <c r="H13" s="232">
        <v>81.44</v>
      </c>
      <c r="I13" s="232">
        <v>19.5</v>
      </c>
      <c r="J13" s="232">
        <v>295.60000000000002</v>
      </c>
      <c r="K13" s="232">
        <v>522.4</v>
      </c>
      <c r="L13" s="232">
        <v>1.0112000000000001</v>
      </c>
      <c r="M13" s="232">
        <v>74.759</v>
      </c>
      <c r="N13" s="232">
        <v>87.167000000000002</v>
      </c>
      <c r="O13" s="232">
        <v>84.948999999999998</v>
      </c>
      <c r="P13" s="232">
        <v>17</v>
      </c>
      <c r="Q13" s="232">
        <v>22.8</v>
      </c>
      <c r="R13" s="232">
        <v>18.899999999999999</v>
      </c>
      <c r="S13" s="232">
        <v>4.91</v>
      </c>
      <c r="T13" s="16">
        <v>24</v>
      </c>
      <c r="U13" s="23">
        <f t="shared" si="1"/>
        <v>7018</v>
      </c>
      <c r="V13" s="16"/>
      <c r="W13" s="114"/>
      <c r="X13" s="100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2661295</v>
      </c>
      <c r="E14" s="232">
        <v>1789743</v>
      </c>
      <c r="F14" s="232">
        <v>6.7423859999999998</v>
      </c>
      <c r="G14" s="232">
        <v>0</v>
      </c>
      <c r="H14" s="232">
        <v>79.256</v>
      </c>
      <c r="I14" s="232">
        <v>19.600000000000001</v>
      </c>
      <c r="J14" s="232">
        <v>325.3</v>
      </c>
      <c r="K14" s="232">
        <v>514.1</v>
      </c>
      <c r="L14" s="232">
        <v>1.0108999999999999</v>
      </c>
      <c r="M14" s="232">
        <v>73.728999999999999</v>
      </c>
      <c r="N14" s="232">
        <v>86.147000000000006</v>
      </c>
      <c r="O14" s="232">
        <v>82.492999999999995</v>
      </c>
      <c r="P14" s="232">
        <v>16.3</v>
      </c>
      <c r="Q14" s="232">
        <v>22.4</v>
      </c>
      <c r="R14" s="232">
        <v>18.5</v>
      </c>
      <c r="S14" s="232">
        <v>4.91</v>
      </c>
      <c r="T14" s="16">
        <v>23</v>
      </c>
      <c r="U14" s="23">
        <f t="shared" si="1"/>
        <v>7731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2653564</v>
      </c>
      <c r="E15" s="232">
        <v>1788541</v>
      </c>
      <c r="F15" s="232">
        <v>6.6509479999999996</v>
      </c>
      <c r="G15" s="232">
        <v>0</v>
      </c>
      <c r="H15" s="232">
        <v>77.820999999999998</v>
      </c>
      <c r="I15" s="232">
        <v>20.100000000000001</v>
      </c>
      <c r="J15" s="232">
        <v>322.5</v>
      </c>
      <c r="K15" s="232">
        <v>497</v>
      </c>
      <c r="L15" s="232">
        <v>1.0105999999999999</v>
      </c>
      <c r="M15" s="232">
        <v>72.881</v>
      </c>
      <c r="N15" s="232">
        <v>84.698999999999998</v>
      </c>
      <c r="O15" s="232">
        <v>81.738</v>
      </c>
      <c r="P15" s="232">
        <v>17.5</v>
      </c>
      <c r="Q15" s="232">
        <v>22.2</v>
      </c>
      <c r="R15" s="232">
        <v>20.100000000000001</v>
      </c>
      <c r="S15" s="232">
        <v>4.91</v>
      </c>
      <c r="T15" s="16">
        <v>22</v>
      </c>
      <c r="U15" s="23">
        <f t="shared" si="1"/>
        <v>7664</v>
      </c>
      <c r="V15" s="16"/>
      <c r="W15" s="89"/>
      <c r="X15" s="86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2645900</v>
      </c>
      <c r="E16" s="232">
        <v>1787330</v>
      </c>
      <c r="F16" s="232">
        <v>6.217022</v>
      </c>
      <c r="G16" s="232">
        <v>0</v>
      </c>
      <c r="H16" s="232">
        <v>78.537999999999997</v>
      </c>
      <c r="I16" s="232">
        <v>20.2</v>
      </c>
      <c r="J16" s="232">
        <v>285.89999999999998</v>
      </c>
      <c r="K16" s="232">
        <v>479.3</v>
      </c>
      <c r="L16" s="232">
        <v>1.0097</v>
      </c>
      <c r="M16" s="232">
        <v>70.694999999999993</v>
      </c>
      <c r="N16" s="232">
        <v>85.085999999999999</v>
      </c>
      <c r="O16" s="232">
        <v>75.775000000000006</v>
      </c>
      <c r="P16" s="232">
        <v>16.600000000000001</v>
      </c>
      <c r="Q16" s="232">
        <v>23.5</v>
      </c>
      <c r="R16" s="232">
        <v>20.3</v>
      </c>
      <c r="S16" s="232">
        <v>4.91</v>
      </c>
      <c r="T16" s="22">
        <v>21</v>
      </c>
      <c r="U16" s="23">
        <f t="shared" si="1"/>
        <v>6786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2639114</v>
      </c>
      <c r="E17" s="232">
        <v>1786263</v>
      </c>
      <c r="F17" s="232">
        <v>6.1653849999999997</v>
      </c>
      <c r="G17" s="232">
        <v>0</v>
      </c>
      <c r="H17" s="232">
        <v>78.927000000000007</v>
      </c>
      <c r="I17" s="232">
        <v>20.3</v>
      </c>
      <c r="J17" s="232">
        <v>284.2</v>
      </c>
      <c r="K17" s="232">
        <v>497.7</v>
      </c>
      <c r="L17" s="232">
        <v>1.0096000000000001</v>
      </c>
      <c r="M17" s="232">
        <v>71.194000000000003</v>
      </c>
      <c r="N17" s="232">
        <v>85.477000000000004</v>
      </c>
      <c r="O17" s="232">
        <v>75.022000000000006</v>
      </c>
      <c r="P17" s="232">
        <v>17</v>
      </c>
      <c r="Q17" s="232">
        <v>24.8</v>
      </c>
      <c r="R17" s="232">
        <v>20.2</v>
      </c>
      <c r="S17" s="232">
        <v>4.91</v>
      </c>
      <c r="T17" s="16">
        <v>20</v>
      </c>
      <c r="U17" s="23">
        <f t="shared" si="1"/>
        <v>6732</v>
      </c>
      <c r="V17" s="16"/>
      <c r="W17" s="89"/>
      <c r="X17" s="86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2632382</v>
      </c>
      <c r="E18" s="232">
        <v>1785206</v>
      </c>
      <c r="F18" s="232">
        <v>6.3461800000000004</v>
      </c>
      <c r="G18" s="232">
        <v>0</v>
      </c>
      <c r="H18" s="232">
        <v>78.078999999999994</v>
      </c>
      <c r="I18" s="232">
        <v>20</v>
      </c>
      <c r="J18" s="232">
        <v>304</v>
      </c>
      <c r="K18" s="232">
        <v>475.2</v>
      </c>
      <c r="L18" s="232">
        <v>1.01</v>
      </c>
      <c r="M18" s="232">
        <v>72.39</v>
      </c>
      <c r="N18" s="232">
        <v>86.387</v>
      </c>
      <c r="O18" s="232">
        <v>77.566999999999993</v>
      </c>
      <c r="P18" s="232">
        <v>17.3</v>
      </c>
      <c r="Q18" s="232">
        <v>23.3</v>
      </c>
      <c r="R18" s="232">
        <v>20.3</v>
      </c>
      <c r="S18" s="232">
        <v>4.91</v>
      </c>
      <c r="T18" s="16">
        <v>19</v>
      </c>
      <c r="U18" s="23">
        <f t="shared" ref="U18:U36" si="2">D18-D19</f>
        <v>7224</v>
      </c>
      <c r="V18" s="16"/>
      <c r="W18" s="89"/>
      <c r="X18" s="86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2625158</v>
      </c>
      <c r="E19" s="232">
        <v>1784066</v>
      </c>
      <c r="F19" s="232">
        <v>6.358644</v>
      </c>
      <c r="G19" s="232">
        <v>0</v>
      </c>
      <c r="H19" s="232">
        <v>81.881</v>
      </c>
      <c r="I19" s="232">
        <v>19.2</v>
      </c>
      <c r="J19" s="232">
        <v>280.60000000000002</v>
      </c>
      <c r="K19" s="232">
        <v>457.8</v>
      </c>
      <c r="L19" s="232">
        <v>1.0101</v>
      </c>
      <c r="M19" s="232">
        <v>73.784999999999997</v>
      </c>
      <c r="N19" s="232">
        <v>87.51</v>
      </c>
      <c r="O19" s="232">
        <v>77.397999999999996</v>
      </c>
      <c r="P19" s="232">
        <v>16</v>
      </c>
      <c r="Q19" s="232">
        <v>21.6</v>
      </c>
      <c r="R19" s="232">
        <v>19.2</v>
      </c>
      <c r="S19" s="232">
        <v>4.91</v>
      </c>
      <c r="T19" s="16">
        <v>18</v>
      </c>
      <c r="U19" s="23">
        <f t="shared" si="2"/>
        <v>6676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2618482</v>
      </c>
      <c r="E20" s="232">
        <v>1783058</v>
      </c>
      <c r="F20" s="232">
        <v>6.9023859999999999</v>
      </c>
      <c r="G20" s="232">
        <v>0</v>
      </c>
      <c r="H20" s="232">
        <v>82.244</v>
      </c>
      <c r="I20" s="232">
        <v>20.3</v>
      </c>
      <c r="J20" s="232">
        <v>293.89999999999998</v>
      </c>
      <c r="K20" s="232">
        <v>447</v>
      </c>
      <c r="L20" s="232">
        <v>1.0111000000000001</v>
      </c>
      <c r="M20" s="232">
        <v>76.847999999999999</v>
      </c>
      <c r="N20" s="232">
        <v>89.040999999999997</v>
      </c>
      <c r="O20" s="232">
        <v>85.18</v>
      </c>
      <c r="P20" s="232">
        <v>17.3</v>
      </c>
      <c r="Q20" s="232">
        <v>24.1</v>
      </c>
      <c r="R20" s="232">
        <v>19.899999999999999</v>
      </c>
      <c r="S20" s="232">
        <v>4.91</v>
      </c>
      <c r="T20" s="16">
        <v>17</v>
      </c>
      <c r="U20" s="23">
        <f t="shared" si="2"/>
        <v>6994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2611488</v>
      </c>
      <c r="E21" s="232">
        <v>1782004</v>
      </c>
      <c r="F21" s="232">
        <v>6.3906910000000003</v>
      </c>
      <c r="G21" s="232">
        <v>0</v>
      </c>
      <c r="H21" s="232">
        <v>79.611000000000004</v>
      </c>
      <c r="I21" s="232">
        <v>20.2</v>
      </c>
      <c r="J21" s="232">
        <v>306.3</v>
      </c>
      <c r="K21" s="232">
        <v>478.2</v>
      </c>
      <c r="L21" s="232">
        <v>1.0101</v>
      </c>
      <c r="M21" s="232">
        <v>74.956000000000003</v>
      </c>
      <c r="N21" s="232">
        <v>85.402000000000001</v>
      </c>
      <c r="O21" s="232">
        <v>77.974000000000004</v>
      </c>
      <c r="P21" s="232">
        <v>17.8</v>
      </c>
      <c r="Q21" s="232">
        <v>23.2</v>
      </c>
      <c r="R21" s="232">
        <v>19.600000000000001</v>
      </c>
      <c r="S21" s="232">
        <v>4.91</v>
      </c>
      <c r="T21" s="16">
        <v>16</v>
      </c>
      <c r="U21" s="23">
        <f t="shared" si="2"/>
        <v>7293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2604195</v>
      </c>
      <c r="E22" s="232">
        <v>1780875</v>
      </c>
      <c r="F22" s="232">
        <v>6.5127949999999997</v>
      </c>
      <c r="G22" s="232">
        <v>0</v>
      </c>
      <c r="H22" s="232">
        <v>78.646000000000001</v>
      </c>
      <c r="I22" s="232">
        <v>19.899999999999999</v>
      </c>
      <c r="J22" s="232">
        <v>309</v>
      </c>
      <c r="K22" s="232">
        <v>474.7</v>
      </c>
      <c r="L22" s="232">
        <v>1.0104</v>
      </c>
      <c r="M22" s="232">
        <v>72.956999999999994</v>
      </c>
      <c r="N22" s="232">
        <v>84.575999999999993</v>
      </c>
      <c r="O22" s="232">
        <v>79.683999999999997</v>
      </c>
      <c r="P22" s="232">
        <v>16.899999999999999</v>
      </c>
      <c r="Q22" s="232">
        <v>23.5</v>
      </c>
      <c r="R22" s="232">
        <v>19.7</v>
      </c>
      <c r="S22" s="232">
        <v>4.91</v>
      </c>
      <c r="T22" s="16">
        <v>15</v>
      </c>
      <c r="U22" s="23">
        <f t="shared" si="2"/>
        <v>7347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2596848</v>
      </c>
      <c r="E23" s="232">
        <v>1779724</v>
      </c>
      <c r="F23" s="232">
        <v>6.1815090000000001</v>
      </c>
      <c r="G23" s="232">
        <v>0</v>
      </c>
      <c r="H23" s="232">
        <v>77.756</v>
      </c>
      <c r="I23" s="232">
        <v>19.600000000000001</v>
      </c>
      <c r="J23" s="232">
        <v>303.89999999999998</v>
      </c>
      <c r="K23" s="232">
        <v>452</v>
      </c>
      <c r="L23" s="232">
        <v>1.0097</v>
      </c>
      <c r="M23" s="232">
        <v>72.850999999999999</v>
      </c>
      <c r="N23" s="232">
        <v>85.075000000000003</v>
      </c>
      <c r="O23" s="232">
        <v>75.239999999999995</v>
      </c>
      <c r="P23" s="232">
        <v>17.100000000000001</v>
      </c>
      <c r="Q23" s="232">
        <v>23</v>
      </c>
      <c r="R23" s="232">
        <v>20.2</v>
      </c>
      <c r="S23" s="232">
        <v>4.91</v>
      </c>
      <c r="T23" s="22">
        <v>14</v>
      </c>
      <c r="U23" s="23">
        <f t="shared" si="2"/>
        <v>7230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210</v>
      </c>
      <c r="C24" s="232" t="s">
        <v>13</v>
      </c>
      <c r="D24" s="232">
        <v>2589618</v>
      </c>
      <c r="E24" s="232">
        <v>1778584</v>
      </c>
      <c r="F24" s="232">
        <v>6.2457469999999997</v>
      </c>
      <c r="G24" s="232">
        <v>0</v>
      </c>
      <c r="H24" s="232">
        <v>78.325999999999993</v>
      </c>
      <c r="I24" s="232">
        <v>19.600000000000001</v>
      </c>
      <c r="J24" s="232">
        <v>301.3</v>
      </c>
      <c r="K24" s="232">
        <v>457.6</v>
      </c>
      <c r="L24" s="232">
        <v>1.01</v>
      </c>
      <c r="M24" s="232">
        <v>72.926000000000002</v>
      </c>
      <c r="N24" s="232">
        <v>84.481999999999999</v>
      </c>
      <c r="O24" s="232">
        <v>75.543000000000006</v>
      </c>
      <c r="P24" s="232">
        <v>16.2</v>
      </c>
      <c r="Q24" s="232">
        <v>22.3</v>
      </c>
      <c r="R24" s="232">
        <v>18.3</v>
      </c>
      <c r="S24" s="232">
        <v>4.91</v>
      </c>
      <c r="T24" s="16">
        <v>13</v>
      </c>
      <c r="U24" s="23">
        <f t="shared" si="2"/>
        <v>7157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211</v>
      </c>
      <c r="C25" s="232" t="s">
        <v>13</v>
      </c>
      <c r="D25" s="232">
        <v>2582461</v>
      </c>
      <c r="E25" s="232">
        <v>1777461</v>
      </c>
      <c r="F25" s="232">
        <v>6.4982059999999997</v>
      </c>
      <c r="G25" s="232">
        <v>0</v>
      </c>
      <c r="H25" s="232">
        <v>79.156999999999996</v>
      </c>
      <c r="I25" s="232">
        <v>20.2</v>
      </c>
      <c r="J25" s="232">
        <v>327.2</v>
      </c>
      <c r="K25" s="232">
        <v>478.2</v>
      </c>
      <c r="L25" s="232">
        <v>1.0104</v>
      </c>
      <c r="M25" s="232">
        <v>72.537000000000006</v>
      </c>
      <c r="N25" s="232">
        <v>87.028000000000006</v>
      </c>
      <c r="O25" s="232">
        <v>79.361999999999995</v>
      </c>
      <c r="P25" s="232">
        <v>15.8</v>
      </c>
      <c r="Q25" s="232">
        <v>24.1</v>
      </c>
      <c r="R25" s="232">
        <v>19.3</v>
      </c>
      <c r="S25" s="232">
        <v>4.91</v>
      </c>
      <c r="T25" s="16">
        <v>12</v>
      </c>
      <c r="U25" s="23">
        <f t="shared" si="2"/>
        <v>7793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212</v>
      </c>
      <c r="C26" s="232" t="s">
        <v>13</v>
      </c>
      <c r="D26" s="232">
        <v>2574668</v>
      </c>
      <c r="E26" s="232">
        <v>1776248</v>
      </c>
      <c r="F26" s="232">
        <v>5.9614529999999997</v>
      </c>
      <c r="G26" s="232">
        <v>0</v>
      </c>
      <c r="H26" s="232">
        <v>81.298000000000002</v>
      </c>
      <c r="I26" s="232">
        <v>20.3</v>
      </c>
      <c r="J26" s="232">
        <v>330.3</v>
      </c>
      <c r="K26" s="232">
        <v>478.9</v>
      </c>
      <c r="L26" s="232">
        <v>1.0092000000000001</v>
      </c>
      <c r="M26" s="232">
        <v>72.094999999999999</v>
      </c>
      <c r="N26" s="232">
        <v>87.149000000000001</v>
      </c>
      <c r="O26" s="232">
        <v>72.289000000000001</v>
      </c>
      <c r="P26" s="232">
        <v>17.3</v>
      </c>
      <c r="Q26" s="232">
        <v>23.2</v>
      </c>
      <c r="R26" s="232">
        <v>20.6</v>
      </c>
      <c r="S26" s="232">
        <v>4.91</v>
      </c>
      <c r="T26" s="16">
        <v>11</v>
      </c>
      <c r="U26" s="23">
        <f t="shared" si="2"/>
        <v>7868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213</v>
      </c>
      <c r="C27" s="232" t="s">
        <v>13</v>
      </c>
      <c r="D27" s="232">
        <v>2566800</v>
      </c>
      <c r="E27" s="232">
        <v>1775052</v>
      </c>
      <c r="F27" s="232">
        <v>6.5663340000000003</v>
      </c>
      <c r="G27" s="232">
        <v>0</v>
      </c>
      <c r="H27" s="232">
        <v>81.463999999999999</v>
      </c>
      <c r="I27" s="232">
        <v>19.899999999999999</v>
      </c>
      <c r="J27" s="232">
        <v>321</v>
      </c>
      <c r="K27" s="232">
        <v>469.5</v>
      </c>
      <c r="L27" s="232">
        <v>1.0103</v>
      </c>
      <c r="M27" s="232">
        <v>75.635000000000005</v>
      </c>
      <c r="N27" s="232">
        <v>88.292000000000002</v>
      </c>
      <c r="O27" s="232">
        <v>80.731999999999999</v>
      </c>
      <c r="P27" s="232">
        <v>17.399999999999999</v>
      </c>
      <c r="Q27" s="232">
        <v>22.3</v>
      </c>
      <c r="R27" s="232">
        <v>20.6</v>
      </c>
      <c r="S27" s="232">
        <v>4.91</v>
      </c>
      <c r="T27" s="16">
        <v>10</v>
      </c>
      <c r="U27" s="23">
        <f t="shared" si="2"/>
        <v>7633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214</v>
      </c>
      <c r="C28" s="232" t="s">
        <v>13</v>
      </c>
      <c r="D28" s="232">
        <v>2559167</v>
      </c>
      <c r="E28" s="232">
        <v>1773896</v>
      </c>
      <c r="F28" s="232">
        <v>6.416506</v>
      </c>
      <c r="G28" s="232">
        <v>0</v>
      </c>
      <c r="H28" s="232">
        <v>79.415000000000006</v>
      </c>
      <c r="I28" s="232">
        <v>19.8</v>
      </c>
      <c r="J28" s="232">
        <v>304.7</v>
      </c>
      <c r="K28" s="232">
        <v>476.2</v>
      </c>
      <c r="L28" s="232">
        <v>1.0102</v>
      </c>
      <c r="M28" s="232">
        <v>71.227000000000004</v>
      </c>
      <c r="N28" s="232">
        <v>86.513999999999996</v>
      </c>
      <c r="O28" s="232">
        <v>78.381</v>
      </c>
      <c r="P28" s="232">
        <v>17.399999999999999</v>
      </c>
      <c r="Q28" s="232">
        <v>22.8</v>
      </c>
      <c r="R28" s="232">
        <v>19.8</v>
      </c>
      <c r="S28" s="232">
        <v>4.91</v>
      </c>
      <c r="T28" s="16">
        <v>9</v>
      </c>
      <c r="U28" s="23">
        <f t="shared" si="2"/>
        <v>7251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215</v>
      </c>
      <c r="C29" s="232" t="s">
        <v>13</v>
      </c>
      <c r="D29" s="232">
        <v>2551916</v>
      </c>
      <c r="E29" s="232">
        <v>1772773</v>
      </c>
      <c r="F29" s="232">
        <v>5.9407930000000002</v>
      </c>
      <c r="G29" s="232">
        <v>0</v>
      </c>
      <c r="H29" s="232">
        <v>76.456000000000003</v>
      </c>
      <c r="I29" s="232">
        <v>19</v>
      </c>
      <c r="J29" s="232">
        <v>287.10000000000002</v>
      </c>
      <c r="K29" s="232">
        <v>455.8</v>
      </c>
      <c r="L29" s="232">
        <v>1.0092000000000001</v>
      </c>
      <c r="M29" s="232">
        <v>71.257000000000005</v>
      </c>
      <c r="N29" s="232">
        <v>83.986999999999995</v>
      </c>
      <c r="O29" s="232">
        <v>72</v>
      </c>
      <c r="P29" s="232">
        <v>16.399999999999999</v>
      </c>
      <c r="Q29" s="232">
        <v>20.6</v>
      </c>
      <c r="R29" s="232">
        <v>20.6</v>
      </c>
      <c r="S29" s="232">
        <v>4.91</v>
      </c>
      <c r="T29" s="16">
        <v>8</v>
      </c>
      <c r="U29" s="23">
        <f t="shared" si="2"/>
        <v>6852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2545064</v>
      </c>
      <c r="E30">
        <v>1771676</v>
      </c>
      <c r="F30">
        <v>6.366841</v>
      </c>
      <c r="G30">
        <v>0</v>
      </c>
      <c r="H30">
        <v>76.007999999999996</v>
      </c>
      <c r="I30">
        <v>19.600000000000001</v>
      </c>
      <c r="J30">
        <v>294.3</v>
      </c>
      <c r="K30">
        <v>438.8</v>
      </c>
      <c r="L30">
        <v>1.0103</v>
      </c>
      <c r="M30">
        <v>70.510000000000005</v>
      </c>
      <c r="N30">
        <v>83.245000000000005</v>
      </c>
      <c r="O30">
        <v>77.168999999999997</v>
      </c>
      <c r="P30">
        <v>16.8</v>
      </c>
      <c r="Q30">
        <v>22</v>
      </c>
      <c r="R30">
        <v>18.100000000000001</v>
      </c>
      <c r="S30">
        <v>4.91</v>
      </c>
      <c r="T30" s="22">
        <v>7</v>
      </c>
      <c r="U30" s="23">
        <f t="shared" si="2"/>
        <v>7009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2538055</v>
      </c>
      <c r="E31">
        <v>1770548</v>
      </c>
      <c r="F31">
        <v>6.3907509999999998</v>
      </c>
      <c r="G31">
        <v>0</v>
      </c>
      <c r="H31">
        <v>75.802000000000007</v>
      </c>
      <c r="I31">
        <v>20.2</v>
      </c>
      <c r="J31">
        <v>301.39999999999998</v>
      </c>
      <c r="K31">
        <v>473.4</v>
      </c>
      <c r="L31">
        <v>1.0102</v>
      </c>
      <c r="M31">
        <v>69.805000000000007</v>
      </c>
      <c r="N31">
        <v>82.316999999999993</v>
      </c>
      <c r="O31">
        <v>77.856999999999999</v>
      </c>
      <c r="P31">
        <v>17.399999999999999</v>
      </c>
      <c r="Q31">
        <v>22.6</v>
      </c>
      <c r="R31">
        <v>19.2</v>
      </c>
      <c r="S31">
        <v>4.91</v>
      </c>
      <c r="T31" s="16">
        <v>6</v>
      </c>
      <c r="U31" s="23">
        <f t="shared" si="2"/>
        <v>7158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2530897</v>
      </c>
      <c r="E32">
        <v>1769389</v>
      </c>
      <c r="F32">
        <v>6.2384959999999996</v>
      </c>
      <c r="G32">
        <v>0</v>
      </c>
      <c r="H32">
        <v>76.344999999999999</v>
      </c>
      <c r="I32">
        <v>19.5</v>
      </c>
      <c r="J32">
        <v>290.8</v>
      </c>
      <c r="K32">
        <v>485.8</v>
      </c>
      <c r="L32">
        <v>1.0099</v>
      </c>
      <c r="M32">
        <v>70.941000000000003</v>
      </c>
      <c r="N32">
        <v>82.972999999999999</v>
      </c>
      <c r="O32">
        <v>75.718000000000004</v>
      </c>
      <c r="P32">
        <v>17.399999999999999</v>
      </c>
      <c r="Q32">
        <v>21.8</v>
      </c>
      <c r="R32">
        <v>19.2</v>
      </c>
      <c r="S32">
        <v>4.91</v>
      </c>
      <c r="T32" s="16">
        <v>5</v>
      </c>
      <c r="U32" s="23">
        <f t="shared" si="2"/>
        <v>6904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2523993</v>
      </c>
      <c r="E33">
        <v>1768280</v>
      </c>
      <c r="F33">
        <v>6.4362219999999999</v>
      </c>
      <c r="G33">
        <v>0</v>
      </c>
      <c r="H33">
        <v>79.879000000000005</v>
      </c>
      <c r="I33">
        <v>19.899999999999999</v>
      </c>
      <c r="J33">
        <v>299.8</v>
      </c>
      <c r="K33">
        <v>478.6</v>
      </c>
      <c r="L33">
        <v>1.0104</v>
      </c>
      <c r="M33">
        <v>71.606999999999999</v>
      </c>
      <c r="N33">
        <v>86.438000000000002</v>
      </c>
      <c r="O33">
        <v>78.203999999999994</v>
      </c>
      <c r="P33">
        <v>16.7</v>
      </c>
      <c r="Q33">
        <v>23</v>
      </c>
      <c r="R33">
        <v>18.3</v>
      </c>
      <c r="S33">
        <v>4.91</v>
      </c>
      <c r="T33" s="16">
        <v>4</v>
      </c>
      <c r="U33" s="23">
        <f t="shared" si="2"/>
        <v>7106</v>
      </c>
      <c r="V33" s="5"/>
      <c r="W33" s="107"/>
      <c r="X33" s="105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2516887</v>
      </c>
      <c r="E34">
        <v>1767182</v>
      </c>
      <c r="F34">
        <v>6.3876499999999998</v>
      </c>
      <c r="G34">
        <v>0</v>
      </c>
      <c r="H34">
        <v>81.254000000000005</v>
      </c>
      <c r="I34">
        <v>20.5</v>
      </c>
      <c r="J34">
        <v>251.2</v>
      </c>
      <c r="K34">
        <v>469.2</v>
      </c>
      <c r="L34">
        <v>1.01</v>
      </c>
      <c r="M34">
        <v>75.391000000000005</v>
      </c>
      <c r="N34">
        <v>87.436000000000007</v>
      </c>
      <c r="O34">
        <v>78.331000000000003</v>
      </c>
      <c r="P34">
        <v>17.2</v>
      </c>
      <c r="Q34">
        <v>23</v>
      </c>
      <c r="R34">
        <v>20.9</v>
      </c>
      <c r="S34">
        <v>4.92</v>
      </c>
      <c r="T34" s="16">
        <v>3</v>
      </c>
      <c r="U34" s="23">
        <f t="shared" si="2"/>
        <v>5946</v>
      </c>
      <c r="V34" s="5"/>
      <c r="W34" s="98"/>
      <c r="X34" s="94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2510941</v>
      </c>
      <c r="E35">
        <v>1766272</v>
      </c>
      <c r="F35">
        <v>6.8744230000000002</v>
      </c>
      <c r="G35">
        <v>0</v>
      </c>
      <c r="H35">
        <v>81.662000000000006</v>
      </c>
      <c r="I35">
        <v>20.5</v>
      </c>
      <c r="J35">
        <v>270.10000000000002</v>
      </c>
      <c r="K35">
        <v>484.4</v>
      </c>
      <c r="L35">
        <v>1.0112000000000001</v>
      </c>
      <c r="M35">
        <v>76.087999999999994</v>
      </c>
      <c r="N35">
        <v>87.361000000000004</v>
      </c>
      <c r="O35">
        <v>84.353999999999999</v>
      </c>
      <c r="P35">
        <v>15</v>
      </c>
      <c r="Q35">
        <v>23.4</v>
      </c>
      <c r="R35">
        <v>18.600000000000001</v>
      </c>
      <c r="S35">
        <v>4.92</v>
      </c>
      <c r="T35" s="16">
        <v>2</v>
      </c>
      <c r="U35" s="23">
        <f t="shared" si="2"/>
        <v>6422</v>
      </c>
      <c r="V35" s="5"/>
      <c r="W35" s="107"/>
      <c r="X35" s="105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2504519</v>
      </c>
      <c r="E36">
        <v>1765291</v>
      </c>
      <c r="F36">
        <v>6.9287739999999998</v>
      </c>
      <c r="G36">
        <v>0</v>
      </c>
      <c r="H36">
        <v>86.456999999999994</v>
      </c>
      <c r="I36">
        <v>19.2</v>
      </c>
      <c r="J36">
        <v>87.2</v>
      </c>
      <c r="K36">
        <v>212.8</v>
      </c>
      <c r="L36">
        <v>1.0112000000000001</v>
      </c>
      <c r="M36">
        <v>83.403999999999996</v>
      </c>
      <c r="N36">
        <v>87.903000000000006</v>
      </c>
      <c r="O36">
        <v>85.418999999999997</v>
      </c>
      <c r="P36">
        <v>12.7</v>
      </c>
      <c r="Q36">
        <v>24.1</v>
      </c>
      <c r="R36">
        <v>19.5</v>
      </c>
      <c r="S36">
        <v>4.92</v>
      </c>
      <c r="T36" s="16">
        <v>1</v>
      </c>
      <c r="U36" s="23">
        <f t="shared" si="2"/>
        <v>2083</v>
      </c>
      <c r="V36" s="5"/>
      <c r="W36" s="94"/>
      <c r="X36" s="94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2502436</v>
      </c>
      <c r="E37">
        <v>1764993</v>
      </c>
      <c r="F37">
        <v>7.2685110000000002</v>
      </c>
      <c r="G37">
        <v>0</v>
      </c>
      <c r="H37">
        <v>87.822000000000003</v>
      </c>
      <c r="I37">
        <v>17.100000000000001</v>
      </c>
      <c r="J37">
        <v>1</v>
      </c>
      <c r="K37">
        <v>85</v>
      </c>
      <c r="L37">
        <v>1.0126999999999999</v>
      </c>
      <c r="M37">
        <v>86.114000000000004</v>
      </c>
      <c r="N37">
        <v>88.85</v>
      </c>
      <c r="O37">
        <v>87.665999999999997</v>
      </c>
      <c r="P37">
        <v>6.9</v>
      </c>
      <c r="Q37">
        <v>29.7</v>
      </c>
      <c r="R37">
        <v>12.7</v>
      </c>
      <c r="S37">
        <v>4.92</v>
      </c>
      <c r="T37" s="1"/>
      <c r="U37" s="26"/>
      <c r="V37" s="5"/>
      <c r="W37" s="94"/>
      <c r="X37" s="94"/>
      <c r="Y37" s="206">
        <f t="shared" ref="Y37" si="3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171990</v>
      </c>
      <c r="T6" s="22">
        <v>31</v>
      </c>
      <c r="U6" s="23">
        <f>D6-D7</f>
        <v>56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171934</v>
      </c>
      <c r="T7" s="22">
        <v>30</v>
      </c>
      <c r="U7" s="23">
        <f>D7-D8</f>
        <v>342</v>
      </c>
      <c r="V7" s="24">
        <v>1</v>
      </c>
      <c r="W7" s="108"/>
      <c r="X7" s="108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171592</v>
      </c>
      <c r="E8" s="232">
        <v>589525</v>
      </c>
      <c r="F8" s="232">
        <v>6.9613519999999998</v>
      </c>
      <c r="G8" s="232">
        <v>0</v>
      </c>
      <c r="H8" s="232">
        <v>83.100999999999999</v>
      </c>
      <c r="I8" s="232">
        <v>13.2</v>
      </c>
      <c r="J8" s="232">
        <v>44.2</v>
      </c>
      <c r="K8" s="232">
        <v>96.2</v>
      </c>
      <c r="L8" s="232">
        <v>1.0139</v>
      </c>
      <c r="M8" s="232">
        <v>80.513000000000005</v>
      </c>
      <c r="N8" s="232">
        <v>85.131</v>
      </c>
      <c r="O8" s="232">
        <v>82.789000000000001</v>
      </c>
      <c r="P8" s="232">
        <v>5.7</v>
      </c>
      <c r="Q8" s="232">
        <v>20.399999999999999</v>
      </c>
      <c r="R8" s="232">
        <v>11</v>
      </c>
      <c r="S8" s="232">
        <v>5.29</v>
      </c>
      <c r="T8" s="16">
        <v>29</v>
      </c>
      <c r="U8" s="23">
        <f>D8-D9</f>
        <v>1059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170533</v>
      </c>
      <c r="E9" s="232">
        <v>589371</v>
      </c>
      <c r="F9" s="232">
        <v>6.8429859999999998</v>
      </c>
      <c r="G9" s="232">
        <v>0</v>
      </c>
      <c r="H9" s="232">
        <v>82.632999999999996</v>
      </c>
      <c r="I9" s="232">
        <v>13.3</v>
      </c>
      <c r="J9" s="232">
        <v>45.2</v>
      </c>
      <c r="K9" s="232">
        <v>97.2</v>
      </c>
      <c r="L9" s="232">
        <v>1.0135000000000001</v>
      </c>
      <c r="M9" s="232">
        <v>79.903999999999996</v>
      </c>
      <c r="N9" s="232">
        <v>84.558999999999997</v>
      </c>
      <c r="O9" s="232">
        <v>81.483999999999995</v>
      </c>
      <c r="P9" s="232">
        <v>6</v>
      </c>
      <c r="Q9" s="232">
        <v>21.4</v>
      </c>
      <c r="R9" s="232">
        <v>11.8</v>
      </c>
      <c r="S9" s="232">
        <v>5.3</v>
      </c>
      <c r="T9" s="22">
        <v>28</v>
      </c>
      <c r="U9" s="23">
        <f t="shared" ref="U9:U36" si="1">D9-D10</f>
        <v>1084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169449</v>
      </c>
      <c r="E10" s="232">
        <v>589213</v>
      </c>
      <c r="F10" s="232">
        <v>6.7857079999999996</v>
      </c>
      <c r="G10" s="232">
        <v>0</v>
      </c>
      <c r="H10" s="232">
        <v>81.296999999999997</v>
      </c>
      <c r="I10" s="232">
        <v>13.2</v>
      </c>
      <c r="J10" s="232">
        <v>46.5</v>
      </c>
      <c r="K10" s="232">
        <v>95.4</v>
      </c>
      <c r="L10" s="232">
        <v>1.0134000000000001</v>
      </c>
      <c r="M10" s="232">
        <v>79.494</v>
      </c>
      <c r="N10" s="232">
        <v>84.087999999999994</v>
      </c>
      <c r="O10" s="232">
        <v>80.626999999999995</v>
      </c>
      <c r="P10" s="232">
        <v>5.8</v>
      </c>
      <c r="Q10" s="232">
        <v>21</v>
      </c>
      <c r="R10" s="232">
        <v>11.6</v>
      </c>
      <c r="S10" s="232">
        <v>5.31</v>
      </c>
      <c r="T10" s="16">
        <v>27</v>
      </c>
      <c r="U10" s="23">
        <f t="shared" si="1"/>
        <v>1115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168334</v>
      </c>
      <c r="E11" s="232">
        <v>589048</v>
      </c>
      <c r="F11" s="232">
        <v>6.7647380000000004</v>
      </c>
      <c r="G11" s="232">
        <v>0</v>
      </c>
      <c r="H11" s="232">
        <v>83.096000000000004</v>
      </c>
      <c r="I11" s="232">
        <v>12.7</v>
      </c>
      <c r="J11" s="232">
        <v>44.7</v>
      </c>
      <c r="K11" s="232">
        <v>96</v>
      </c>
      <c r="L11" s="232">
        <v>1.0133000000000001</v>
      </c>
      <c r="M11" s="232">
        <v>80.367999999999995</v>
      </c>
      <c r="N11" s="232">
        <v>85.546000000000006</v>
      </c>
      <c r="O11" s="232">
        <v>80.367999999999995</v>
      </c>
      <c r="P11" s="232">
        <v>6.2</v>
      </c>
      <c r="Q11" s="232">
        <v>20.100000000000001</v>
      </c>
      <c r="R11" s="232">
        <v>11.6</v>
      </c>
      <c r="S11" s="232">
        <v>5.31</v>
      </c>
      <c r="T11" s="16">
        <v>26</v>
      </c>
      <c r="U11" s="23">
        <f t="shared" si="1"/>
        <v>1071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167263</v>
      </c>
      <c r="E12" s="232">
        <v>588893</v>
      </c>
      <c r="F12" s="232">
        <v>6.8798339999999998</v>
      </c>
      <c r="G12" s="232">
        <v>0</v>
      </c>
      <c r="H12" s="232">
        <v>86.415000000000006</v>
      </c>
      <c r="I12" s="232">
        <v>16.600000000000001</v>
      </c>
      <c r="J12" s="232">
        <v>9.3000000000000007</v>
      </c>
      <c r="K12" s="232">
        <v>94.9</v>
      </c>
      <c r="L12" s="232">
        <v>1.0135000000000001</v>
      </c>
      <c r="M12" s="232">
        <v>82.016999999999996</v>
      </c>
      <c r="N12" s="232">
        <v>88.402000000000001</v>
      </c>
      <c r="O12" s="232">
        <v>82.149000000000001</v>
      </c>
      <c r="P12" s="232">
        <v>8.8000000000000007</v>
      </c>
      <c r="Q12" s="232">
        <v>25.1</v>
      </c>
      <c r="R12" s="232">
        <v>12.3</v>
      </c>
      <c r="S12" s="232">
        <v>5.3</v>
      </c>
      <c r="T12" s="16">
        <v>25</v>
      </c>
      <c r="U12" s="23">
        <f t="shared" si="1"/>
        <v>222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167041</v>
      </c>
      <c r="E13" s="232">
        <v>588862</v>
      </c>
      <c r="F13" s="232">
        <v>7.2930809999999999</v>
      </c>
      <c r="G13" s="232">
        <v>0</v>
      </c>
      <c r="H13" s="232">
        <v>86.2</v>
      </c>
      <c r="I13" s="232">
        <v>14.3</v>
      </c>
      <c r="J13" s="232">
        <v>15.9</v>
      </c>
      <c r="K13" s="232">
        <v>61</v>
      </c>
      <c r="L13" s="232">
        <v>1.0149999999999999</v>
      </c>
      <c r="M13" s="232">
        <v>84.066000000000003</v>
      </c>
      <c r="N13" s="232">
        <v>87.837999999999994</v>
      </c>
      <c r="O13" s="232">
        <v>86.391000000000005</v>
      </c>
      <c r="P13" s="232">
        <v>6.9</v>
      </c>
      <c r="Q13" s="232">
        <v>28</v>
      </c>
      <c r="R13" s="232">
        <v>8.6999999999999993</v>
      </c>
      <c r="S13" s="232">
        <v>5.31</v>
      </c>
      <c r="T13" s="16">
        <v>24</v>
      </c>
      <c r="U13" s="23">
        <f t="shared" si="1"/>
        <v>377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166664</v>
      </c>
      <c r="E14" s="232">
        <v>588808</v>
      </c>
      <c r="F14" s="232">
        <v>7.1626630000000002</v>
      </c>
      <c r="G14" s="232">
        <v>0</v>
      </c>
      <c r="H14" s="232">
        <v>84.742000000000004</v>
      </c>
      <c r="I14" s="232">
        <v>13.8</v>
      </c>
      <c r="J14" s="232">
        <v>43.4</v>
      </c>
      <c r="K14" s="232">
        <v>99.1</v>
      </c>
      <c r="L14" s="232">
        <v>1.0145</v>
      </c>
      <c r="M14" s="232">
        <v>81.825000000000003</v>
      </c>
      <c r="N14" s="232">
        <v>87.760999999999996</v>
      </c>
      <c r="O14" s="232">
        <v>85.150999999999996</v>
      </c>
      <c r="P14" s="232">
        <v>7.3</v>
      </c>
      <c r="Q14" s="232">
        <v>20.6</v>
      </c>
      <c r="R14" s="232">
        <v>10.1</v>
      </c>
      <c r="S14" s="232">
        <v>5.29</v>
      </c>
      <c r="T14" s="16">
        <v>23</v>
      </c>
      <c r="U14" s="23">
        <f t="shared" si="1"/>
        <v>1039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165625</v>
      </c>
      <c r="E15" s="232">
        <v>588660</v>
      </c>
      <c r="F15" s="232">
        <v>7.1134329999999997</v>
      </c>
      <c r="G15" s="232">
        <v>0</v>
      </c>
      <c r="H15" s="232">
        <v>83.379000000000005</v>
      </c>
      <c r="I15" s="232">
        <v>14.4</v>
      </c>
      <c r="J15" s="232">
        <v>42.4</v>
      </c>
      <c r="K15" s="232">
        <v>94.7</v>
      </c>
      <c r="L15" s="232">
        <v>1.0141</v>
      </c>
      <c r="M15" s="232">
        <v>80.186000000000007</v>
      </c>
      <c r="N15" s="232">
        <v>85.394000000000005</v>
      </c>
      <c r="O15" s="232">
        <v>85.275000000000006</v>
      </c>
      <c r="P15" s="232">
        <v>10</v>
      </c>
      <c r="Q15" s="232">
        <v>19.7</v>
      </c>
      <c r="R15" s="232">
        <v>12.3</v>
      </c>
      <c r="S15" s="232">
        <v>5.32</v>
      </c>
      <c r="T15" s="16">
        <v>22</v>
      </c>
      <c r="U15" s="23">
        <f t="shared" si="1"/>
        <v>1015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164610</v>
      </c>
      <c r="E16" s="232">
        <v>588513</v>
      </c>
      <c r="F16" s="232">
        <v>6.7890129999999997</v>
      </c>
      <c r="G16" s="232">
        <v>0</v>
      </c>
      <c r="H16" s="232">
        <v>83.308999999999997</v>
      </c>
      <c r="I16" s="232">
        <v>14.3</v>
      </c>
      <c r="J16" s="232">
        <v>47.2</v>
      </c>
      <c r="K16" s="232">
        <v>97.8</v>
      </c>
      <c r="L16" s="232">
        <v>1.0133000000000001</v>
      </c>
      <c r="M16" s="232">
        <v>79.376999999999995</v>
      </c>
      <c r="N16" s="232">
        <v>85.52</v>
      </c>
      <c r="O16" s="232">
        <v>81.087999999999994</v>
      </c>
      <c r="P16" s="232">
        <v>10</v>
      </c>
      <c r="Q16" s="232">
        <v>20.6</v>
      </c>
      <c r="R16" s="232">
        <v>12.8</v>
      </c>
      <c r="S16" s="232">
        <v>5.31</v>
      </c>
      <c r="T16" s="22">
        <v>21</v>
      </c>
      <c r="U16" s="23">
        <f t="shared" si="1"/>
        <v>1131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163479</v>
      </c>
      <c r="E17" s="232">
        <v>588348</v>
      </c>
      <c r="F17" s="232">
        <v>6.792821</v>
      </c>
      <c r="G17" s="232">
        <v>0</v>
      </c>
      <c r="H17" s="232">
        <v>83.63</v>
      </c>
      <c r="I17" s="232">
        <v>14</v>
      </c>
      <c r="J17" s="232">
        <v>42.8</v>
      </c>
      <c r="K17" s="232">
        <v>96.8</v>
      </c>
      <c r="L17" s="232">
        <v>1.0133000000000001</v>
      </c>
      <c r="M17" s="232">
        <v>80.415999999999997</v>
      </c>
      <c r="N17" s="232">
        <v>85.778000000000006</v>
      </c>
      <c r="O17" s="232">
        <v>80.971000000000004</v>
      </c>
      <c r="P17" s="232">
        <v>8.1</v>
      </c>
      <c r="Q17" s="232">
        <v>21.1</v>
      </c>
      <c r="R17" s="232">
        <v>12.3</v>
      </c>
      <c r="S17" s="232">
        <v>5.31</v>
      </c>
      <c r="T17" s="16">
        <v>20</v>
      </c>
      <c r="U17" s="23">
        <f t="shared" si="1"/>
        <v>1027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162452</v>
      </c>
      <c r="E18" s="232">
        <v>588200</v>
      </c>
      <c r="F18" s="232">
        <v>7.0515379999999999</v>
      </c>
      <c r="G18" s="232">
        <v>0</v>
      </c>
      <c r="H18" s="232">
        <v>83.320999999999998</v>
      </c>
      <c r="I18" s="232">
        <v>14</v>
      </c>
      <c r="J18" s="232">
        <v>43.1</v>
      </c>
      <c r="K18" s="232">
        <v>98.3</v>
      </c>
      <c r="L18" s="232">
        <v>1.0139</v>
      </c>
      <c r="M18" s="232">
        <v>80.299000000000007</v>
      </c>
      <c r="N18" s="232">
        <v>87.097999999999999</v>
      </c>
      <c r="O18" s="232">
        <v>84.397999999999996</v>
      </c>
      <c r="P18" s="232">
        <v>7.7</v>
      </c>
      <c r="Q18" s="232">
        <v>21.7</v>
      </c>
      <c r="R18" s="232">
        <v>12.2</v>
      </c>
      <c r="S18" s="232">
        <v>5.31</v>
      </c>
      <c r="T18" s="16">
        <v>19</v>
      </c>
      <c r="U18" s="23">
        <f t="shared" si="1"/>
        <v>1032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161420</v>
      </c>
      <c r="E19" s="232">
        <v>588050</v>
      </c>
      <c r="F19" s="232">
        <v>6.9367089999999996</v>
      </c>
      <c r="G19" s="232">
        <v>0</v>
      </c>
      <c r="H19" s="232">
        <v>86.414000000000001</v>
      </c>
      <c r="I19" s="232">
        <v>15.6</v>
      </c>
      <c r="J19" s="232">
        <v>10.199999999999999</v>
      </c>
      <c r="K19" s="232">
        <v>99.3</v>
      </c>
      <c r="L19" s="232">
        <v>1.0138</v>
      </c>
      <c r="M19" s="232">
        <v>80.552000000000007</v>
      </c>
      <c r="N19" s="232">
        <v>87.914000000000001</v>
      </c>
      <c r="O19" s="232">
        <v>82.474999999999994</v>
      </c>
      <c r="P19" s="232">
        <v>5.3</v>
      </c>
      <c r="Q19" s="232">
        <v>27.5</v>
      </c>
      <c r="R19" s="232">
        <v>11</v>
      </c>
      <c r="S19" s="232">
        <v>5.31</v>
      </c>
      <c r="T19" s="16">
        <v>18</v>
      </c>
      <c r="U19" s="23">
        <f t="shared" si="1"/>
        <v>245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161175</v>
      </c>
      <c r="E20" s="232">
        <v>588015</v>
      </c>
      <c r="F20" s="232">
        <v>7.2890420000000002</v>
      </c>
      <c r="G20" s="232">
        <v>0</v>
      </c>
      <c r="H20" s="232">
        <v>87.037000000000006</v>
      </c>
      <c r="I20" s="232">
        <v>15.9</v>
      </c>
      <c r="J20" s="232">
        <v>15.7</v>
      </c>
      <c r="K20" s="232">
        <v>58.2</v>
      </c>
      <c r="L20" s="232">
        <v>1.0145999999999999</v>
      </c>
      <c r="M20" s="232">
        <v>84.796000000000006</v>
      </c>
      <c r="N20" s="232">
        <v>89.451999999999998</v>
      </c>
      <c r="O20" s="232">
        <v>87.14</v>
      </c>
      <c r="P20" s="232">
        <v>8.5</v>
      </c>
      <c r="Q20" s="232">
        <v>27</v>
      </c>
      <c r="R20" s="232">
        <v>10.9</v>
      </c>
      <c r="S20" s="232">
        <v>5.31</v>
      </c>
      <c r="T20" s="16">
        <v>17</v>
      </c>
      <c r="U20" s="23">
        <f t="shared" si="1"/>
        <v>374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160801</v>
      </c>
      <c r="E21" s="232">
        <v>587962</v>
      </c>
      <c r="F21" s="232">
        <v>7.115259</v>
      </c>
      <c r="G21" s="232">
        <v>0</v>
      </c>
      <c r="H21" s="232">
        <v>84.751999999999995</v>
      </c>
      <c r="I21" s="232">
        <v>13.6</v>
      </c>
      <c r="J21" s="232">
        <v>45.3</v>
      </c>
      <c r="K21" s="232">
        <v>97.4</v>
      </c>
      <c r="L21" s="232">
        <v>1.0141</v>
      </c>
      <c r="M21" s="232">
        <v>82.423000000000002</v>
      </c>
      <c r="N21" s="232">
        <v>86.74</v>
      </c>
      <c r="O21" s="232">
        <v>85.254000000000005</v>
      </c>
      <c r="P21" s="232">
        <v>8.1999999999999993</v>
      </c>
      <c r="Q21" s="232">
        <v>20.3</v>
      </c>
      <c r="R21" s="232">
        <v>12.2</v>
      </c>
      <c r="S21" s="232">
        <v>5.31</v>
      </c>
      <c r="T21" s="16">
        <v>16</v>
      </c>
      <c r="U21" s="23">
        <f t="shared" si="1"/>
        <v>1084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159717</v>
      </c>
      <c r="E22" s="232">
        <v>587807</v>
      </c>
      <c r="F22" s="232">
        <v>7.1442449999999997</v>
      </c>
      <c r="G22" s="232">
        <v>0</v>
      </c>
      <c r="H22" s="232">
        <v>83.927000000000007</v>
      </c>
      <c r="I22" s="232">
        <v>13.2</v>
      </c>
      <c r="J22" s="232">
        <v>43.5</v>
      </c>
      <c r="K22" s="232">
        <v>98.5</v>
      </c>
      <c r="L22" s="232">
        <v>1.0144</v>
      </c>
      <c r="M22" s="232">
        <v>81.046000000000006</v>
      </c>
      <c r="N22" s="232">
        <v>86.406000000000006</v>
      </c>
      <c r="O22" s="232">
        <v>85.036000000000001</v>
      </c>
      <c r="P22" s="232">
        <v>6.3</v>
      </c>
      <c r="Q22" s="232">
        <v>20.6</v>
      </c>
      <c r="R22" s="232">
        <v>10.4</v>
      </c>
      <c r="S22" s="232">
        <v>5.31</v>
      </c>
      <c r="T22" s="16">
        <v>15</v>
      </c>
      <c r="U22" s="23">
        <f t="shared" si="1"/>
        <v>1043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158674</v>
      </c>
      <c r="E23" s="232">
        <v>587657</v>
      </c>
      <c r="F23" s="232">
        <v>6.8533660000000003</v>
      </c>
      <c r="G23" s="232">
        <v>0</v>
      </c>
      <c r="H23" s="232">
        <v>82.992000000000004</v>
      </c>
      <c r="I23" s="232">
        <v>11.7</v>
      </c>
      <c r="J23" s="232">
        <v>48.3</v>
      </c>
      <c r="K23" s="232">
        <v>98</v>
      </c>
      <c r="L23" s="232">
        <v>1.0136000000000001</v>
      </c>
      <c r="M23" s="232">
        <v>80.367000000000004</v>
      </c>
      <c r="N23" s="232">
        <v>85.686999999999998</v>
      </c>
      <c r="O23" s="232">
        <v>81.468999999999994</v>
      </c>
      <c r="P23" s="232">
        <v>6.2</v>
      </c>
      <c r="Q23" s="232">
        <v>18.600000000000001</v>
      </c>
      <c r="R23" s="232">
        <v>11.4</v>
      </c>
      <c r="S23" s="232">
        <v>5.3</v>
      </c>
      <c r="T23" s="22">
        <v>14</v>
      </c>
      <c r="U23" s="23">
        <f t="shared" si="1"/>
        <v>1158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29" t="s">
        <v>210</v>
      </c>
      <c r="C24" s="229" t="s">
        <v>13</v>
      </c>
      <c r="D24" s="229">
        <v>157516</v>
      </c>
      <c r="E24" s="229">
        <v>587490</v>
      </c>
      <c r="F24" s="229">
        <v>6.8667600000000002</v>
      </c>
      <c r="G24" s="229">
        <v>0</v>
      </c>
      <c r="H24" s="229">
        <v>83.460999999999999</v>
      </c>
      <c r="I24" s="229">
        <v>12.4</v>
      </c>
      <c r="J24" s="229">
        <v>42.2</v>
      </c>
      <c r="K24" s="229">
        <v>95.8</v>
      </c>
      <c r="L24" s="229">
        <v>1.0138</v>
      </c>
      <c r="M24" s="229">
        <v>80.602999999999994</v>
      </c>
      <c r="N24" s="229">
        <v>85.623999999999995</v>
      </c>
      <c r="O24" s="229">
        <v>81.221000000000004</v>
      </c>
      <c r="P24" s="229">
        <v>7.8</v>
      </c>
      <c r="Q24" s="229">
        <v>18.2</v>
      </c>
      <c r="R24" s="229">
        <v>10.1</v>
      </c>
      <c r="S24" s="229">
        <v>5.3</v>
      </c>
      <c r="T24" s="16">
        <v>13</v>
      </c>
      <c r="U24" s="23">
        <f t="shared" si="1"/>
        <v>1010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29" t="s">
        <v>211</v>
      </c>
      <c r="C25" s="229" t="s">
        <v>13</v>
      </c>
      <c r="D25" s="229">
        <v>156506</v>
      </c>
      <c r="E25" s="229">
        <v>587344</v>
      </c>
      <c r="F25" s="229">
        <v>7.0821040000000002</v>
      </c>
      <c r="G25" s="229">
        <v>0</v>
      </c>
      <c r="H25" s="229">
        <v>84.644999999999996</v>
      </c>
      <c r="I25" s="229">
        <v>13.3</v>
      </c>
      <c r="J25" s="229">
        <v>42.2</v>
      </c>
      <c r="K25" s="229">
        <v>97.9</v>
      </c>
      <c r="L25" s="229">
        <v>1.0141</v>
      </c>
      <c r="M25" s="229">
        <v>81.057000000000002</v>
      </c>
      <c r="N25" s="229">
        <v>87.507000000000005</v>
      </c>
      <c r="O25" s="229">
        <v>84.427999999999997</v>
      </c>
      <c r="P25" s="229">
        <v>6.1</v>
      </c>
      <c r="Q25" s="229">
        <v>20.5</v>
      </c>
      <c r="R25" s="229">
        <v>11.1</v>
      </c>
      <c r="S25" s="229">
        <v>5.31</v>
      </c>
      <c r="T25" s="16">
        <v>12</v>
      </c>
      <c r="U25" s="23">
        <f t="shared" si="1"/>
        <v>1012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29" t="s">
        <v>212</v>
      </c>
      <c r="C26" s="229" t="s">
        <v>13</v>
      </c>
      <c r="D26" s="229">
        <v>155494</v>
      </c>
      <c r="E26" s="229">
        <v>587199</v>
      </c>
      <c r="F26" s="229">
        <v>6.8101969999999996</v>
      </c>
      <c r="G26" s="229">
        <v>0</v>
      </c>
      <c r="H26" s="229">
        <v>86.760999999999996</v>
      </c>
      <c r="I26" s="229">
        <v>16.2</v>
      </c>
      <c r="J26" s="229">
        <v>10.7</v>
      </c>
      <c r="K26" s="229">
        <v>95.9</v>
      </c>
      <c r="L26" s="229">
        <v>1.0134000000000001</v>
      </c>
      <c r="M26" s="229">
        <v>80.739999999999995</v>
      </c>
      <c r="N26" s="229">
        <v>88.222999999999999</v>
      </c>
      <c r="O26" s="229">
        <v>81.022000000000006</v>
      </c>
      <c r="P26" s="229">
        <v>4.9000000000000004</v>
      </c>
      <c r="Q26" s="229">
        <v>30</v>
      </c>
      <c r="R26" s="229">
        <v>11.8</v>
      </c>
      <c r="S26" s="229">
        <v>5.31</v>
      </c>
      <c r="T26" s="16">
        <v>11</v>
      </c>
      <c r="U26" s="23">
        <f>D26-D27</f>
        <v>258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29" t="s">
        <v>213</v>
      </c>
      <c r="C27" s="229" t="s">
        <v>13</v>
      </c>
      <c r="D27" s="229">
        <v>155236</v>
      </c>
      <c r="E27" s="229">
        <v>587163</v>
      </c>
      <c r="F27" s="229">
        <v>7.4219569999999999</v>
      </c>
      <c r="G27" s="229">
        <v>0</v>
      </c>
      <c r="H27" s="229">
        <v>86.838999999999999</v>
      </c>
      <c r="I27" s="229">
        <v>12.8</v>
      </c>
      <c r="J27" s="229">
        <v>14.1</v>
      </c>
      <c r="K27" s="229">
        <v>58.8</v>
      </c>
      <c r="L27" s="229">
        <v>1.0155000000000001</v>
      </c>
      <c r="M27" s="229">
        <v>83.89</v>
      </c>
      <c r="N27" s="229">
        <v>89.337999999999994</v>
      </c>
      <c r="O27" s="229">
        <v>87.617000000000004</v>
      </c>
      <c r="P27" s="229">
        <v>4.5999999999999996</v>
      </c>
      <c r="Q27" s="229">
        <v>22.7</v>
      </c>
      <c r="R27" s="229">
        <v>7.4</v>
      </c>
      <c r="S27" s="229">
        <v>5.31</v>
      </c>
      <c r="T27" s="16">
        <v>10</v>
      </c>
      <c r="U27" s="23">
        <f>D27-D28</f>
        <v>334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29" t="s">
        <v>214</v>
      </c>
      <c r="C28" s="229" t="s">
        <v>13</v>
      </c>
      <c r="D28" s="229">
        <v>154902</v>
      </c>
      <c r="E28" s="229">
        <v>587116</v>
      </c>
      <c r="F28" s="229">
        <v>7.2426029999999999</v>
      </c>
      <c r="G28" s="229">
        <v>0</v>
      </c>
      <c r="H28" s="229">
        <v>84.593999999999994</v>
      </c>
      <c r="I28" s="229">
        <v>12.1</v>
      </c>
      <c r="J28" s="229">
        <v>45.9</v>
      </c>
      <c r="K28" s="229">
        <v>94.5</v>
      </c>
      <c r="L28" s="229">
        <v>1.0145</v>
      </c>
      <c r="M28" s="229">
        <v>78.83</v>
      </c>
      <c r="N28" s="229">
        <v>87.024000000000001</v>
      </c>
      <c r="O28" s="229">
        <v>86.683000000000007</v>
      </c>
      <c r="P28" s="229">
        <v>6.7</v>
      </c>
      <c r="Q28" s="229">
        <v>19.100000000000001</v>
      </c>
      <c r="R28" s="229">
        <v>11.4</v>
      </c>
      <c r="S28" s="229">
        <v>5.31</v>
      </c>
      <c r="T28" s="16">
        <v>9</v>
      </c>
      <c r="U28" s="23">
        <f>D28-D29</f>
        <v>1100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29" t="s">
        <v>215</v>
      </c>
      <c r="C29" s="229" t="s">
        <v>13</v>
      </c>
      <c r="D29" s="229">
        <v>153802</v>
      </c>
      <c r="E29" s="229">
        <v>586959</v>
      </c>
      <c r="F29" s="229">
        <v>6.7194430000000001</v>
      </c>
      <c r="G29" s="229">
        <v>0</v>
      </c>
      <c r="H29" s="229">
        <v>81.45</v>
      </c>
      <c r="I29" s="229">
        <v>10.8</v>
      </c>
      <c r="J29" s="229">
        <v>42.6</v>
      </c>
      <c r="K29" s="229">
        <v>97.8</v>
      </c>
      <c r="L29" s="229">
        <v>1.0132000000000001</v>
      </c>
      <c r="M29" s="229">
        <v>79.350999999999999</v>
      </c>
      <c r="N29" s="229">
        <v>84.793999999999997</v>
      </c>
      <c r="O29" s="229">
        <v>79.774000000000001</v>
      </c>
      <c r="P29" s="229">
        <v>3.7</v>
      </c>
      <c r="Q29" s="229">
        <v>16.7</v>
      </c>
      <c r="R29" s="229">
        <v>11.7</v>
      </c>
      <c r="S29" s="229">
        <v>5.31</v>
      </c>
      <c r="T29" s="16">
        <v>8</v>
      </c>
      <c r="U29" s="23">
        <f t="shared" si="1"/>
        <v>1019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152783</v>
      </c>
      <c r="E30">
        <v>586809</v>
      </c>
      <c r="F30">
        <v>6.7565429999999997</v>
      </c>
      <c r="G30">
        <v>0</v>
      </c>
      <c r="H30">
        <v>81.222999999999999</v>
      </c>
      <c r="I30">
        <v>13.5</v>
      </c>
      <c r="J30">
        <v>42.5</v>
      </c>
      <c r="K30">
        <v>96.8</v>
      </c>
      <c r="L30">
        <v>1.0134000000000001</v>
      </c>
      <c r="M30">
        <v>78.626000000000005</v>
      </c>
      <c r="N30">
        <v>84.248999999999995</v>
      </c>
      <c r="O30">
        <v>80.171000000000006</v>
      </c>
      <c r="P30">
        <v>10.3</v>
      </c>
      <c r="Q30">
        <v>18</v>
      </c>
      <c r="R30">
        <v>11.4</v>
      </c>
      <c r="S30">
        <v>5.36</v>
      </c>
      <c r="T30" s="22">
        <v>7</v>
      </c>
      <c r="U30" s="23">
        <f t="shared" si="1"/>
        <v>1019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151764</v>
      </c>
      <c r="E31">
        <v>586658</v>
      </c>
      <c r="F31">
        <v>6.6853910000000001</v>
      </c>
      <c r="G31">
        <v>0</v>
      </c>
      <c r="H31">
        <v>81.141999999999996</v>
      </c>
      <c r="I31">
        <v>13.8</v>
      </c>
      <c r="J31">
        <v>43.1</v>
      </c>
      <c r="K31">
        <v>96.4</v>
      </c>
      <c r="L31">
        <v>1.0132000000000001</v>
      </c>
      <c r="M31">
        <v>78.537999999999997</v>
      </c>
      <c r="N31">
        <v>83.673000000000002</v>
      </c>
      <c r="O31">
        <v>79.331000000000003</v>
      </c>
      <c r="P31">
        <v>8.6</v>
      </c>
      <c r="Q31">
        <v>19.3</v>
      </c>
      <c r="R31">
        <v>11.7</v>
      </c>
      <c r="S31">
        <v>5.37</v>
      </c>
      <c r="T31" s="16">
        <v>6</v>
      </c>
      <c r="U31" s="23">
        <f t="shared" si="1"/>
        <v>1035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150729</v>
      </c>
      <c r="E32">
        <v>586504</v>
      </c>
      <c r="F32">
        <v>6.768465</v>
      </c>
      <c r="G32">
        <v>0</v>
      </c>
      <c r="H32">
        <v>81.444000000000003</v>
      </c>
      <c r="I32">
        <v>12.2</v>
      </c>
      <c r="J32">
        <v>44.6</v>
      </c>
      <c r="K32">
        <v>96.7</v>
      </c>
      <c r="L32">
        <v>1.0133000000000001</v>
      </c>
      <c r="M32">
        <v>79.241</v>
      </c>
      <c r="N32">
        <v>84.296000000000006</v>
      </c>
      <c r="O32">
        <v>80.432000000000002</v>
      </c>
      <c r="P32">
        <v>7.5</v>
      </c>
      <c r="Q32">
        <v>17</v>
      </c>
      <c r="R32">
        <v>11.7</v>
      </c>
      <c r="S32">
        <v>5.36</v>
      </c>
      <c r="T32" s="16">
        <v>5</v>
      </c>
      <c r="U32" s="23">
        <f t="shared" si="1"/>
        <v>1069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149660</v>
      </c>
      <c r="E33">
        <v>586347</v>
      </c>
      <c r="F33">
        <v>6.7910579999999996</v>
      </c>
      <c r="G33">
        <v>0</v>
      </c>
      <c r="H33">
        <v>84.983999999999995</v>
      </c>
      <c r="I33">
        <v>14.6</v>
      </c>
      <c r="J33">
        <v>8</v>
      </c>
      <c r="K33">
        <v>98.4</v>
      </c>
      <c r="L33">
        <v>1.0134000000000001</v>
      </c>
      <c r="M33">
        <v>79.816999999999993</v>
      </c>
      <c r="N33">
        <v>86.652000000000001</v>
      </c>
      <c r="O33">
        <v>80.772000000000006</v>
      </c>
      <c r="P33">
        <v>6.7</v>
      </c>
      <c r="Q33">
        <v>24.5</v>
      </c>
      <c r="R33">
        <v>11.8</v>
      </c>
      <c r="S33">
        <v>5.37</v>
      </c>
      <c r="T33" s="16">
        <v>4</v>
      </c>
      <c r="U33" s="23">
        <f t="shared" si="1"/>
        <v>193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149467</v>
      </c>
      <c r="E34">
        <v>586319</v>
      </c>
      <c r="F34">
        <v>7.1773509999999998</v>
      </c>
      <c r="G34">
        <v>0</v>
      </c>
      <c r="H34">
        <v>85.433999999999997</v>
      </c>
      <c r="I34">
        <v>15.8</v>
      </c>
      <c r="J34">
        <v>6.8</v>
      </c>
      <c r="K34">
        <v>25.1</v>
      </c>
      <c r="L34">
        <v>1.0144</v>
      </c>
      <c r="M34">
        <v>83.602000000000004</v>
      </c>
      <c r="N34">
        <v>87.611999999999995</v>
      </c>
      <c r="O34">
        <v>85.724999999999994</v>
      </c>
      <c r="P34">
        <v>9.1</v>
      </c>
      <c r="Q34">
        <v>22.4</v>
      </c>
      <c r="R34">
        <v>11.1</v>
      </c>
      <c r="S34">
        <v>5.37</v>
      </c>
      <c r="T34" s="16">
        <v>3</v>
      </c>
      <c r="U34" s="23">
        <f t="shared" si="1"/>
        <v>163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149304</v>
      </c>
      <c r="E35">
        <v>586296</v>
      </c>
      <c r="F35">
        <v>7.2123489999999997</v>
      </c>
      <c r="G35">
        <v>0</v>
      </c>
      <c r="H35">
        <v>86.194999999999993</v>
      </c>
      <c r="I35">
        <v>17.399999999999999</v>
      </c>
      <c r="J35">
        <v>3</v>
      </c>
      <c r="K35">
        <v>7.8</v>
      </c>
      <c r="L35">
        <v>1.0145</v>
      </c>
      <c r="M35">
        <v>84.59</v>
      </c>
      <c r="N35">
        <v>87.8</v>
      </c>
      <c r="O35">
        <v>86.084999999999994</v>
      </c>
      <c r="P35">
        <v>8.9</v>
      </c>
      <c r="Q35">
        <v>28.6</v>
      </c>
      <c r="R35">
        <v>10.8</v>
      </c>
      <c r="S35">
        <v>5.36</v>
      </c>
      <c r="T35" s="16">
        <v>2</v>
      </c>
      <c r="U35" s="23">
        <f t="shared" si="1"/>
        <v>72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149232</v>
      </c>
      <c r="E36">
        <v>586286</v>
      </c>
      <c r="F36">
        <v>7.1652290000000001</v>
      </c>
      <c r="G36">
        <v>0</v>
      </c>
      <c r="H36">
        <v>87.388000000000005</v>
      </c>
      <c r="I36">
        <v>17.2</v>
      </c>
      <c r="J36">
        <v>0.5</v>
      </c>
      <c r="K36">
        <v>8.5</v>
      </c>
      <c r="L36">
        <v>1.0142</v>
      </c>
      <c r="M36">
        <v>85.120999999999995</v>
      </c>
      <c r="N36">
        <v>88.224999999999994</v>
      </c>
      <c r="O36">
        <v>85.902000000000001</v>
      </c>
      <c r="P36">
        <v>8.3000000000000007</v>
      </c>
      <c r="Q36">
        <v>27</v>
      </c>
      <c r="R36">
        <v>12.1</v>
      </c>
      <c r="S36">
        <v>5.38</v>
      </c>
      <c r="T36" s="16">
        <v>1</v>
      </c>
      <c r="U36" s="23">
        <f t="shared" si="1"/>
        <v>12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149220</v>
      </c>
      <c r="E37">
        <v>586284</v>
      </c>
      <c r="F37">
        <v>7.3895850000000003</v>
      </c>
      <c r="G37">
        <v>0</v>
      </c>
      <c r="H37">
        <v>87.912000000000006</v>
      </c>
      <c r="I37">
        <v>16.2</v>
      </c>
      <c r="J37">
        <v>0.2</v>
      </c>
      <c r="K37">
        <v>2.4</v>
      </c>
      <c r="L37">
        <v>1.0150999999999999</v>
      </c>
      <c r="M37">
        <v>86.239000000000004</v>
      </c>
      <c r="N37">
        <v>88.914000000000001</v>
      </c>
      <c r="O37">
        <v>87.917000000000002</v>
      </c>
      <c r="P37">
        <v>6.1</v>
      </c>
      <c r="Q37">
        <v>29.2</v>
      </c>
      <c r="R37">
        <v>9.4</v>
      </c>
      <c r="S37">
        <v>5.37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s="232" t="s">
        <v>267</v>
      </c>
      <c r="D6">
        <v>341171</v>
      </c>
      <c r="T6" s="22">
        <v>31</v>
      </c>
      <c r="U6" s="23">
        <f>D6-D7</f>
        <v>2300</v>
      </c>
      <c r="V6" s="4"/>
      <c r="W6" s="208"/>
      <c r="X6" s="208"/>
      <c r="Y6" s="215"/>
    </row>
    <row r="7" spans="1:25">
      <c r="A7" s="21">
        <v>31</v>
      </c>
      <c r="B7" s="232" t="s">
        <v>266</v>
      </c>
      <c r="D7">
        <v>338871</v>
      </c>
      <c r="T7" s="22">
        <v>30</v>
      </c>
      <c r="U7" s="23">
        <f>D7-D8</f>
        <v>2597</v>
      </c>
      <c r="V7" s="24">
        <v>1</v>
      </c>
      <c r="W7" s="100"/>
      <c r="X7" s="100"/>
      <c r="Y7" s="206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336274</v>
      </c>
      <c r="E8" s="232">
        <v>93728</v>
      </c>
      <c r="F8" s="232">
        <v>6.8271980000000001</v>
      </c>
      <c r="G8" s="232">
        <v>0</v>
      </c>
      <c r="H8" s="232">
        <v>83.686000000000007</v>
      </c>
      <c r="I8" s="232">
        <v>19.7</v>
      </c>
      <c r="J8" s="232">
        <v>106.9</v>
      </c>
      <c r="K8" s="232">
        <v>162.4</v>
      </c>
      <c r="T8" s="16">
        <v>29</v>
      </c>
      <c r="U8" s="23">
        <f>D8-D9</f>
        <v>2564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333710</v>
      </c>
      <c r="E9" s="232">
        <v>93351</v>
      </c>
      <c r="F9" s="232">
        <v>6.688466</v>
      </c>
      <c r="G9" s="232">
        <v>0</v>
      </c>
      <c r="H9" s="232">
        <v>83.188999999999993</v>
      </c>
      <c r="I9" s="232">
        <v>19.8</v>
      </c>
      <c r="J9" s="232">
        <v>110.3</v>
      </c>
      <c r="K9" s="232">
        <v>166.6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2645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331065</v>
      </c>
      <c r="E10" s="232">
        <v>92961</v>
      </c>
      <c r="F10" s="232">
        <v>6.6535510000000002</v>
      </c>
      <c r="G10" s="232">
        <v>0</v>
      </c>
      <c r="H10" s="232">
        <v>81.813000000000002</v>
      </c>
      <c r="I10" s="232">
        <v>19.899999999999999</v>
      </c>
      <c r="J10" s="232">
        <v>111.9</v>
      </c>
      <c r="K10" s="232">
        <v>171.9</v>
      </c>
      <c r="T10" s="16">
        <v>27</v>
      </c>
      <c r="U10" s="23">
        <f t="shared" si="1"/>
        <v>2685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328380</v>
      </c>
      <c r="E11" s="232">
        <v>92558</v>
      </c>
      <c r="F11" s="232">
        <v>6.6380439999999998</v>
      </c>
      <c r="G11" s="232">
        <v>0</v>
      </c>
      <c r="H11" s="232">
        <v>83.647000000000006</v>
      </c>
      <c r="I11" s="232">
        <v>19.2</v>
      </c>
      <c r="J11" s="232">
        <v>109.3</v>
      </c>
      <c r="K11" s="232">
        <v>166.1</v>
      </c>
      <c r="T11" s="16">
        <v>26</v>
      </c>
      <c r="U11" s="23">
        <f t="shared" si="1"/>
        <v>2620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325760</v>
      </c>
      <c r="E12" s="232">
        <v>92174</v>
      </c>
      <c r="F12" s="232">
        <v>6.7476940000000001</v>
      </c>
      <c r="G12" s="232">
        <v>0</v>
      </c>
      <c r="H12" s="232">
        <v>87.147999999999996</v>
      </c>
      <c r="I12" s="232">
        <v>17.399999999999999</v>
      </c>
      <c r="J12" s="232">
        <v>14</v>
      </c>
      <c r="K12" s="232">
        <v>188.4</v>
      </c>
      <c r="T12" s="16">
        <v>25</v>
      </c>
      <c r="U12" s="23">
        <f t="shared" si="1"/>
        <v>336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325424</v>
      </c>
      <c r="E13" s="232">
        <v>92126</v>
      </c>
      <c r="F13" s="232">
        <v>7.1529660000000002</v>
      </c>
      <c r="G13" s="232">
        <v>0</v>
      </c>
      <c r="H13" s="232">
        <v>86.843000000000004</v>
      </c>
      <c r="I13" s="232">
        <v>19.399999999999999</v>
      </c>
      <c r="J13" s="232">
        <v>101.1</v>
      </c>
      <c r="K13" s="232">
        <v>150.80000000000001</v>
      </c>
      <c r="T13" s="16">
        <v>24</v>
      </c>
      <c r="U13" s="23">
        <f t="shared" si="1"/>
        <v>2421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323003</v>
      </c>
      <c r="E14" s="232">
        <v>91782</v>
      </c>
      <c r="F14" s="232">
        <v>6.979025</v>
      </c>
      <c r="G14" s="232">
        <v>0</v>
      </c>
      <c r="H14" s="232">
        <v>85.355999999999995</v>
      </c>
      <c r="I14" s="232">
        <v>19.899999999999999</v>
      </c>
      <c r="J14" s="232">
        <v>108.1</v>
      </c>
      <c r="K14" s="232">
        <v>162.4</v>
      </c>
      <c r="T14" s="16">
        <v>23</v>
      </c>
      <c r="U14" s="23">
        <f t="shared" si="1"/>
        <v>2595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320408</v>
      </c>
      <c r="E15" s="232">
        <v>91407</v>
      </c>
      <c r="F15" s="232">
        <v>6.9592799999999997</v>
      </c>
      <c r="G15" s="232">
        <v>0</v>
      </c>
      <c r="H15" s="232">
        <v>83.933999999999997</v>
      </c>
      <c r="I15" s="232">
        <v>20</v>
      </c>
      <c r="J15" s="232">
        <v>108.6</v>
      </c>
      <c r="K15" s="232">
        <v>173.8</v>
      </c>
      <c r="O15" s="102"/>
      <c r="T15" s="16">
        <v>22</v>
      </c>
      <c r="U15" s="23">
        <f t="shared" si="1"/>
        <v>2606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317802</v>
      </c>
      <c r="E16" s="232">
        <v>91025</v>
      </c>
      <c r="F16" s="232">
        <v>6.6737200000000003</v>
      </c>
      <c r="G16" s="232">
        <v>0</v>
      </c>
      <c r="H16" s="232">
        <v>83.861000000000004</v>
      </c>
      <c r="I16" s="232">
        <v>20.100000000000001</v>
      </c>
      <c r="J16" s="232">
        <v>107.8</v>
      </c>
      <c r="K16" s="232">
        <v>161.6</v>
      </c>
      <c r="L16"/>
      <c r="M16"/>
      <c r="N16"/>
      <c r="O16" s="102"/>
      <c r="P16"/>
      <c r="Q16"/>
      <c r="R16"/>
      <c r="S16"/>
      <c r="T16" s="22">
        <v>21</v>
      </c>
      <c r="U16" s="23">
        <f t="shared" si="1"/>
        <v>2587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315215</v>
      </c>
      <c r="E17" s="232">
        <v>90645</v>
      </c>
      <c r="F17" s="232">
        <v>6.6135609999999998</v>
      </c>
      <c r="G17" s="232">
        <v>0</v>
      </c>
      <c r="H17" s="232">
        <v>84.204999999999998</v>
      </c>
      <c r="I17" s="232">
        <v>20.3</v>
      </c>
      <c r="J17" s="232">
        <v>109.8</v>
      </c>
      <c r="K17" s="232">
        <v>166.6</v>
      </c>
      <c r="O17" s="102"/>
      <c r="T17" s="16">
        <v>20</v>
      </c>
      <c r="U17" s="23">
        <f t="shared" si="1"/>
        <v>2632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312583</v>
      </c>
      <c r="E18" s="232">
        <v>90259</v>
      </c>
      <c r="F18" s="232">
        <v>6.9376509999999998</v>
      </c>
      <c r="G18" s="232">
        <v>0</v>
      </c>
      <c r="H18" s="232">
        <v>83.861999999999995</v>
      </c>
      <c r="I18" s="232">
        <v>20.100000000000001</v>
      </c>
      <c r="J18" s="232">
        <v>112.3</v>
      </c>
      <c r="K18" s="232">
        <v>157.69999999999999</v>
      </c>
      <c r="O18" s="102"/>
      <c r="T18" s="16">
        <v>19</v>
      </c>
      <c r="U18" s="23">
        <f t="shared" si="1"/>
        <v>2693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309890</v>
      </c>
      <c r="E19" s="232">
        <v>89864</v>
      </c>
      <c r="F19" s="232">
        <v>6.7792789999999998</v>
      </c>
      <c r="G19" s="232">
        <v>0</v>
      </c>
      <c r="H19" s="232">
        <v>87.134</v>
      </c>
      <c r="I19" s="232">
        <v>15.5</v>
      </c>
      <c r="J19" s="232">
        <v>13.4</v>
      </c>
      <c r="K19" s="232">
        <v>156.6</v>
      </c>
      <c r="O19" s="102"/>
      <c r="T19" s="16">
        <v>18</v>
      </c>
      <c r="U19" s="23">
        <f t="shared" si="1"/>
        <v>322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309568</v>
      </c>
      <c r="E20" s="232">
        <v>89818</v>
      </c>
      <c r="F20" s="232">
        <v>7.3430600000000004</v>
      </c>
      <c r="G20" s="232">
        <v>0</v>
      </c>
      <c r="H20" s="232">
        <v>87.745000000000005</v>
      </c>
      <c r="I20" s="232">
        <v>17.5</v>
      </c>
      <c r="J20" s="232">
        <v>61.8</v>
      </c>
      <c r="K20" s="232">
        <v>163.9</v>
      </c>
      <c r="O20" s="102"/>
      <c r="T20" s="16">
        <v>17</v>
      </c>
      <c r="U20" s="23">
        <f t="shared" si="1"/>
        <v>1477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308091</v>
      </c>
      <c r="E21" s="232">
        <v>89608</v>
      </c>
      <c r="F21" s="232">
        <v>6.9847349999999997</v>
      </c>
      <c r="G21" s="232">
        <v>0</v>
      </c>
      <c r="H21" s="232">
        <v>85.363</v>
      </c>
      <c r="I21" s="232">
        <v>20.100000000000001</v>
      </c>
      <c r="J21" s="232">
        <v>110.7</v>
      </c>
      <c r="K21" s="232">
        <v>167.8</v>
      </c>
      <c r="O21" s="102"/>
      <c r="T21" s="16">
        <v>16</v>
      </c>
      <c r="U21" s="23">
        <f t="shared" si="1"/>
        <v>2654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305437</v>
      </c>
      <c r="E22" s="232">
        <v>89225</v>
      </c>
      <c r="F22" s="232">
        <v>6.9763149999999996</v>
      </c>
      <c r="G22" s="232">
        <v>0</v>
      </c>
      <c r="H22" s="232">
        <v>84.498000000000005</v>
      </c>
      <c r="I22" s="232">
        <v>19.899999999999999</v>
      </c>
      <c r="J22" s="232">
        <v>112.7</v>
      </c>
      <c r="K22" s="232">
        <v>169.1</v>
      </c>
      <c r="O22" s="102"/>
      <c r="T22" s="16">
        <v>15</v>
      </c>
      <c r="U22" s="23">
        <f t="shared" si="1"/>
        <v>2702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302735</v>
      </c>
      <c r="E23" s="232">
        <v>88831</v>
      </c>
      <c r="F23" s="232">
        <v>6.7050910000000004</v>
      </c>
      <c r="G23" s="232">
        <v>0</v>
      </c>
      <c r="H23" s="232">
        <v>83.52</v>
      </c>
      <c r="I23" s="232">
        <v>19.2</v>
      </c>
      <c r="J23" s="232">
        <v>116.5</v>
      </c>
      <c r="K23" s="232">
        <v>158.5</v>
      </c>
      <c r="L23"/>
      <c r="M23"/>
      <c r="N23"/>
      <c r="O23" s="102"/>
      <c r="P23"/>
      <c r="Q23"/>
      <c r="R23"/>
      <c r="S23"/>
      <c r="T23" s="22">
        <v>14</v>
      </c>
      <c r="U23" s="23">
        <f t="shared" si="1"/>
        <v>2794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0" t="s">
        <v>210</v>
      </c>
      <c r="C24" s="230" t="s">
        <v>13</v>
      </c>
      <c r="D24" s="230">
        <v>299941</v>
      </c>
      <c r="E24" s="230">
        <v>88420</v>
      </c>
      <c r="F24" s="230">
        <v>6.7039939999999998</v>
      </c>
      <c r="G24" s="230">
        <v>0</v>
      </c>
      <c r="H24" s="230">
        <v>84.015000000000001</v>
      </c>
      <c r="I24" s="230">
        <v>19.3</v>
      </c>
      <c r="J24" s="230">
        <v>115.5</v>
      </c>
      <c r="K24" s="230">
        <v>170.4</v>
      </c>
      <c r="O24" s="102"/>
      <c r="T24" s="16">
        <v>13</v>
      </c>
      <c r="U24" s="23">
        <f t="shared" si="1"/>
        <v>2772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0" t="s">
        <v>211</v>
      </c>
      <c r="C25" s="230" t="s">
        <v>13</v>
      </c>
      <c r="D25" s="230">
        <v>297169</v>
      </c>
      <c r="E25" s="230">
        <v>88015</v>
      </c>
      <c r="F25" s="230">
        <v>6.908601</v>
      </c>
      <c r="G25" s="230">
        <v>0</v>
      </c>
      <c r="H25" s="230">
        <v>85.25</v>
      </c>
      <c r="I25" s="230">
        <v>19.8</v>
      </c>
      <c r="J25" s="230">
        <v>113.2</v>
      </c>
      <c r="K25" s="230">
        <v>175.9</v>
      </c>
      <c r="O25" s="102"/>
      <c r="T25" s="16">
        <v>12</v>
      </c>
      <c r="U25" s="23">
        <f t="shared" si="1"/>
        <v>2714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0" t="s">
        <v>212</v>
      </c>
      <c r="C26" s="230" t="s">
        <v>13</v>
      </c>
      <c r="D26" s="230">
        <v>294455</v>
      </c>
      <c r="E26" s="230">
        <v>87623</v>
      </c>
      <c r="F26" s="230">
        <v>6.6436580000000003</v>
      </c>
      <c r="G26" s="230">
        <v>0</v>
      </c>
      <c r="H26" s="230">
        <v>87.491</v>
      </c>
      <c r="I26" s="230">
        <v>17.600000000000001</v>
      </c>
      <c r="J26" s="230">
        <v>14.9</v>
      </c>
      <c r="K26" s="230">
        <v>186</v>
      </c>
      <c r="O26" s="102"/>
      <c r="T26" s="16">
        <v>11</v>
      </c>
      <c r="U26" s="23">
        <f t="shared" si="1"/>
        <v>360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0" t="s">
        <v>213</v>
      </c>
      <c r="C27" s="230" t="s">
        <v>13</v>
      </c>
      <c r="D27" s="230">
        <v>294095</v>
      </c>
      <c r="E27" s="230">
        <v>87572</v>
      </c>
      <c r="F27" s="230">
        <v>7.4619900000000001</v>
      </c>
      <c r="G27" s="230">
        <v>0</v>
      </c>
      <c r="H27" s="230">
        <v>87.513999999999996</v>
      </c>
      <c r="I27" s="230">
        <v>14.9</v>
      </c>
      <c r="J27" s="230">
        <v>69.099999999999994</v>
      </c>
      <c r="K27" s="230">
        <v>156</v>
      </c>
      <c r="O27" s="102"/>
      <c r="T27" s="16">
        <v>10</v>
      </c>
      <c r="U27" s="23">
        <f t="shared" si="1"/>
        <v>1655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0" t="s">
        <v>214</v>
      </c>
      <c r="C28" s="230" t="s">
        <v>13</v>
      </c>
      <c r="D28" s="230">
        <v>292440</v>
      </c>
      <c r="E28" s="230">
        <v>87336</v>
      </c>
      <c r="F28" s="230">
        <v>7.2317119999999999</v>
      </c>
      <c r="G28" s="230">
        <v>0</v>
      </c>
      <c r="H28" s="230">
        <v>85.188000000000002</v>
      </c>
      <c r="I28" s="230">
        <v>18.5</v>
      </c>
      <c r="J28" s="230">
        <v>111.8</v>
      </c>
      <c r="K28" s="230">
        <v>191.3</v>
      </c>
      <c r="O28" s="102"/>
      <c r="T28" s="16">
        <v>9</v>
      </c>
      <c r="U28" s="23">
        <f t="shared" si="1"/>
        <v>2650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0" t="s">
        <v>215</v>
      </c>
      <c r="C29" s="230" t="s">
        <v>13</v>
      </c>
      <c r="D29" s="230">
        <v>289790</v>
      </c>
      <c r="E29" s="230">
        <v>86953</v>
      </c>
      <c r="F29" s="230">
        <v>6.5627979999999999</v>
      </c>
      <c r="G29" s="230">
        <v>0</v>
      </c>
      <c r="H29" s="230">
        <v>81.95</v>
      </c>
      <c r="I29" s="230">
        <v>18.7</v>
      </c>
      <c r="J29" s="230">
        <v>129.69999999999999</v>
      </c>
      <c r="K29" s="230">
        <v>183.9</v>
      </c>
      <c r="O29" s="102"/>
      <c r="T29" s="16">
        <v>8</v>
      </c>
      <c r="U29" s="23">
        <f t="shared" si="1"/>
        <v>3116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286674</v>
      </c>
      <c r="E30">
        <v>86488</v>
      </c>
      <c r="F30">
        <v>6.5928760000000004</v>
      </c>
      <c r="G30">
        <v>0</v>
      </c>
      <c r="H30">
        <v>81.727999999999994</v>
      </c>
      <c r="I30">
        <v>19.5</v>
      </c>
      <c r="J30">
        <v>128.30000000000001</v>
      </c>
      <c r="K30">
        <v>179.2</v>
      </c>
      <c r="L30"/>
      <c r="M30"/>
      <c r="N30"/>
      <c r="O30" s="102"/>
      <c r="P30"/>
      <c r="Q30"/>
      <c r="R30"/>
      <c r="S30"/>
      <c r="T30" s="22">
        <v>7</v>
      </c>
      <c r="U30" s="23">
        <f t="shared" si="1"/>
        <v>3079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283595</v>
      </c>
      <c r="E31">
        <v>86027</v>
      </c>
      <c r="F31">
        <v>6.5764760000000004</v>
      </c>
      <c r="G31">
        <v>0</v>
      </c>
      <c r="H31">
        <v>81.641999999999996</v>
      </c>
      <c r="I31">
        <v>19.600000000000001</v>
      </c>
      <c r="J31">
        <v>128.19999999999999</v>
      </c>
      <c r="K31">
        <v>191</v>
      </c>
      <c r="O31" s="102"/>
      <c r="T31" s="16">
        <v>6</v>
      </c>
      <c r="U31" s="23">
        <f t="shared" si="1"/>
        <v>3072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280523</v>
      </c>
      <c r="E32">
        <v>85565</v>
      </c>
      <c r="F32">
        <v>6.6108820000000001</v>
      </c>
      <c r="G32">
        <v>0</v>
      </c>
      <c r="H32">
        <v>81.959000000000003</v>
      </c>
      <c r="I32">
        <v>18.899999999999999</v>
      </c>
      <c r="J32">
        <v>132.80000000000001</v>
      </c>
      <c r="K32">
        <v>190.5</v>
      </c>
      <c r="O32" s="102"/>
      <c r="T32" s="16">
        <v>5</v>
      </c>
      <c r="U32" s="23">
        <f t="shared" si="1"/>
        <v>3185</v>
      </c>
      <c r="V32" s="5"/>
      <c r="W32" s="94"/>
      <c r="X32" s="94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277338</v>
      </c>
      <c r="E33">
        <v>85090</v>
      </c>
      <c r="F33">
        <v>6.6508690000000001</v>
      </c>
      <c r="G33">
        <v>0</v>
      </c>
      <c r="H33">
        <v>85.739000000000004</v>
      </c>
      <c r="I33">
        <v>14</v>
      </c>
      <c r="J33">
        <v>14.1</v>
      </c>
      <c r="K33">
        <v>186.2</v>
      </c>
      <c r="O33" s="102"/>
      <c r="T33" s="16">
        <v>4</v>
      </c>
      <c r="U33" s="23">
        <f t="shared" si="1"/>
        <v>341</v>
      </c>
      <c r="V33" s="5"/>
      <c r="W33" s="94"/>
      <c r="X33" s="94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276997</v>
      </c>
      <c r="E34">
        <v>85040</v>
      </c>
      <c r="F34">
        <v>7.2570819999999996</v>
      </c>
      <c r="G34">
        <v>0</v>
      </c>
      <c r="H34">
        <v>86.191999999999993</v>
      </c>
      <c r="I34">
        <v>14.8</v>
      </c>
      <c r="J34">
        <v>10.4</v>
      </c>
      <c r="K34">
        <v>139.6</v>
      </c>
      <c r="O34" s="102"/>
      <c r="T34" s="16">
        <v>3</v>
      </c>
      <c r="U34" s="23">
        <f t="shared" si="1"/>
        <v>244</v>
      </c>
      <c r="V34" s="5"/>
      <c r="W34" s="205"/>
      <c r="X34" s="109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276753</v>
      </c>
      <c r="E35">
        <v>85005</v>
      </c>
      <c r="F35">
        <v>7.1623539999999997</v>
      </c>
      <c r="G35">
        <v>0</v>
      </c>
      <c r="H35">
        <v>86.988</v>
      </c>
      <c r="I35">
        <v>16.8</v>
      </c>
      <c r="J35">
        <v>7.7</v>
      </c>
      <c r="K35">
        <v>71.099999999999994</v>
      </c>
      <c r="O35" s="102"/>
      <c r="T35" s="16">
        <v>2</v>
      </c>
      <c r="U35" s="23">
        <f t="shared" si="1"/>
        <v>182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207</v>
      </c>
      <c r="C36" t="s">
        <v>13</v>
      </c>
      <c r="D36">
        <v>276571</v>
      </c>
      <c r="E36">
        <v>84979</v>
      </c>
      <c r="F36">
        <v>7.2119140000000002</v>
      </c>
      <c r="G36">
        <v>0</v>
      </c>
      <c r="H36">
        <v>88.248000000000005</v>
      </c>
      <c r="I36">
        <v>16.600000000000001</v>
      </c>
      <c r="J36">
        <v>0.3</v>
      </c>
      <c r="K36">
        <v>4.7</v>
      </c>
      <c r="O36" s="102"/>
      <c r="T36" s="16">
        <v>1</v>
      </c>
      <c r="U36" s="23">
        <f t="shared" si="1"/>
        <v>7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276564</v>
      </c>
      <c r="E37">
        <v>84978</v>
      </c>
      <c r="F37">
        <v>7.4421200000000001</v>
      </c>
      <c r="G37">
        <v>0</v>
      </c>
      <c r="H37">
        <v>88.774000000000001</v>
      </c>
      <c r="I37">
        <v>14.9</v>
      </c>
      <c r="J37">
        <v>0</v>
      </c>
      <c r="K37">
        <v>0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1.42578125" bestFit="1" customWidth="1"/>
    <col min="15" max="15" width="4.28515625" bestFit="1" customWidth="1"/>
    <col min="16" max="16" width="6.42578125" style="235" customWidth="1"/>
    <col min="17" max="17" width="3.140625" customWidth="1"/>
  </cols>
  <sheetData>
    <row r="1" spans="1:17" ht="15.75" customHeight="1">
      <c r="A1" s="33" t="s">
        <v>49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17</v>
      </c>
      <c r="N2" s="36">
        <f>SUM(N9:N38)</f>
        <v>3233888.4239999996</v>
      </c>
      <c r="O2" s="8" t="s">
        <v>7</v>
      </c>
      <c r="P2" s="4"/>
      <c r="Q2" s="4"/>
    </row>
    <row r="3" spans="1:17" ht="15" customHeight="1">
      <c r="A3" s="4"/>
      <c r="B3" s="4"/>
      <c r="C3" s="4"/>
      <c r="D3" s="4"/>
      <c r="E3" s="4"/>
      <c r="F3" s="4"/>
      <c r="G3" s="37"/>
      <c r="H3" s="37"/>
      <c r="I3" s="38" t="s">
        <v>19</v>
      </c>
      <c r="J3" s="37"/>
      <c r="K3" s="4"/>
      <c r="L3" s="4"/>
      <c r="M3" s="4"/>
      <c r="N3" s="4"/>
      <c r="O3" s="1"/>
      <c r="P3" s="4"/>
      <c r="Q3" s="4"/>
    </row>
    <row r="4" spans="1:17" ht="16.5" customHeight="1">
      <c r="A4" s="4"/>
      <c r="B4" s="4" t="s">
        <v>50</v>
      </c>
      <c r="C4" s="4"/>
      <c r="D4" s="4"/>
      <c r="E4" s="4"/>
      <c r="F4" s="4"/>
      <c r="G4" s="37"/>
      <c r="H4" s="37"/>
      <c r="I4" s="39" t="s">
        <v>51</v>
      </c>
      <c r="J4" s="37"/>
      <c r="K4" s="4"/>
      <c r="L4" s="9"/>
      <c r="M4" s="7" t="s">
        <v>15</v>
      </c>
      <c r="N4" s="40">
        <f>MAX(N9:N38)</f>
        <v>135838.318</v>
      </c>
      <c r="O4" s="8" t="s">
        <v>7</v>
      </c>
      <c r="P4" s="4"/>
      <c r="Q4" s="4"/>
    </row>
    <row r="5" spans="1:17">
      <c r="A5" s="4"/>
      <c r="B5" s="4" t="s">
        <v>52</v>
      </c>
      <c r="C5" s="4"/>
      <c r="D5" s="4"/>
      <c r="E5" s="41" t="s">
        <v>53</v>
      </c>
      <c r="F5" s="41" t="s">
        <v>47</v>
      </c>
      <c r="G5" s="4"/>
      <c r="H5" s="4"/>
      <c r="I5" s="39" t="s">
        <v>54</v>
      </c>
      <c r="J5" s="41" t="s">
        <v>55</v>
      </c>
      <c r="K5" s="4"/>
      <c r="L5" s="4"/>
      <c r="M5" s="4"/>
      <c r="N5" s="4"/>
      <c r="O5" s="4"/>
      <c r="P5" s="4"/>
      <c r="Q5" s="4"/>
    </row>
    <row r="6" spans="1:17">
      <c r="A6" s="4"/>
      <c r="B6" s="11" t="s">
        <v>56</v>
      </c>
      <c r="C6" s="11" t="s">
        <v>57</v>
      </c>
      <c r="D6" s="11" t="s">
        <v>57</v>
      </c>
      <c r="E6" s="11" t="s">
        <v>57</v>
      </c>
      <c r="F6" s="11" t="s">
        <v>57</v>
      </c>
      <c r="G6" s="11" t="s">
        <v>57</v>
      </c>
      <c r="H6" s="11" t="s">
        <v>57</v>
      </c>
      <c r="I6" s="39" t="s">
        <v>57</v>
      </c>
      <c r="J6" s="11" t="s">
        <v>57</v>
      </c>
      <c r="K6" s="11" t="s">
        <v>58</v>
      </c>
      <c r="L6" s="11" t="s">
        <v>59</v>
      </c>
      <c r="M6" s="4"/>
      <c r="N6" s="4"/>
      <c r="O6" s="4"/>
      <c r="P6" s="4"/>
      <c r="Q6" s="4"/>
    </row>
    <row r="7" spans="1:17">
      <c r="A7" s="19" t="s">
        <v>45</v>
      </c>
      <c r="B7" s="4" t="s">
        <v>60</v>
      </c>
      <c r="C7" s="4" t="s">
        <v>61</v>
      </c>
      <c r="D7" s="4" t="s">
        <v>62</v>
      </c>
      <c r="E7" s="4" t="s">
        <v>63</v>
      </c>
      <c r="F7" s="4" t="s">
        <v>64</v>
      </c>
      <c r="G7" s="4" t="s">
        <v>65</v>
      </c>
      <c r="H7" s="4" t="s">
        <v>66</v>
      </c>
      <c r="I7" s="42" t="s">
        <v>67</v>
      </c>
      <c r="J7" s="4" t="s">
        <v>68</v>
      </c>
      <c r="K7" s="4" t="s">
        <v>69</v>
      </c>
      <c r="L7" s="4" t="s">
        <v>60</v>
      </c>
      <c r="M7" s="41" t="s">
        <v>45</v>
      </c>
      <c r="N7" s="20" t="s">
        <v>70</v>
      </c>
      <c r="O7" s="41"/>
      <c r="P7" s="41" t="s">
        <v>232</v>
      </c>
      <c r="Q7" s="4"/>
    </row>
    <row r="8" spans="1:17">
      <c r="A8" s="19">
        <v>31</v>
      </c>
      <c r="B8" s="232" t="s">
        <v>269</v>
      </c>
      <c r="C8" s="232">
        <v>1440.0001219999999</v>
      </c>
      <c r="D8" s="232">
        <v>1.3907099999999999</v>
      </c>
      <c r="E8" s="232">
        <v>5485.2871089999999</v>
      </c>
      <c r="F8" s="232">
        <v>20.896782000000002</v>
      </c>
      <c r="G8" s="232">
        <v>63.299477000000003</v>
      </c>
      <c r="H8" s="232">
        <v>1.419367</v>
      </c>
      <c r="I8" s="232">
        <v>89.374167999999997</v>
      </c>
      <c r="J8" s="232">
        <v>3223.6367190000001</v>
      </c>
      <c r="K8" s="232">
        <v>12.557733000000001</v>
      </c>
      <c r="L8" s="232" t="s">
        <v>269</v>
      </c>
      <c r="M8" s="41">
        <v>31</v>
      </c>
      <c r="N8" s="43">
        <f>I8*1000</f>
        <v>89374.167999999991</v>
      </c>
      <c r="O8" s="41"/>
      <c r="P8" s="235">
        <f>E8/6.894757</f>
        <v>795.57366691821039</v>
      </c>
      <c r="Q8" s="4"/>
    </row>
    <row r="9" spans="1:17">
      <c r="A9" s="21">
        <v>30</v>
      </c>
      <c r="B9" s="232" t="s">
        <v>270</v>
      </c>
      <c r="C9" s="232">
        <v>1440</v>
      </c>
      <c r="D9" s="232">
        <v>1.625562</v>
      </c>
      <c r="E9" s="232">
        <v>5555.96875</v>
      </c>
      <c r="F9" s="232">
        <v>20.845396000000001</v>
      </c>
      <c r="G9" s="232">
        <v>64.118201999999997</v>
      </c>
      <c r="H9" s="232">
        <v>1.6454530000000001</v>
      </c>
      <c r="I9" s="232">
        <v>105.414337</v>
      </c>
      <c r="J9" s="232">
        <v>3802.1896969999998</v>
      </c>
      <c r="K9" s="232">
        <v>12.611261000000001</v>
      </c>
      <c r="L9" s="232" t="s">
        <v>270</v>
      </c>
      <c r="M9" s="11">
        <v>30</v>
      </c>
      <c r="N9" s="43">
        <f>I9*1000</f>
        <v>105414.337</v>
      </c>
      <c r="O9" s="11"/>
      <c r="P9" s="235">
        <f t="shared" ref="P9:P38" si="0">E9/6.894757</f>
        <v>805.82517266380819</v>
      </c>
      <c r="Q9" s="4"/>
    </row>
    <row r="10" spans="1:17">
      <c r="A10" s="11">
        <v>29</v>
      </c>
      <c r="B10" s="232" t="s">
        <v>236</v>
      </c>
      <c r="C10" s="232">
        <v>1440</v>
      </c>
      <c r="D10" s="232">
        <v>1.839907</v>
      </c>
      <c r="E10" s="232">
        <v>5706.6943359999996</v>
      </c>
      <c r="F10" s="232">
        <v>21.032719</v>
      </c>
      <c r="G10" s="232">
        <v>65.961533000000003</v>
      </c>
      <c r="H10" s="232">
        <v>1.858997</v>
      </c>
      <c r="I10" s="232">
        <v>118.3509</v>
      </c>
      <c r="J10" s="232">
        <v>4422.1669920000004</v>
      </c>
      <c r="K10" s="232">
        <v>12.509988</v>
      </c>
      <c r="L10" s="232" t="s">
        <v>236</v>
      </c>
      <c r="M10" s="11">
        <v>29</v>
      </c>
      <c r="N10" s="43">
        <f>I10*1000</f>
        <v>118350.9</v>
      </c>
      <c r="O10" s="11"/>
      <c r="P10" s="235">
        <f t="shared" si="0"/>
        <v>827.68607160484396</v>
      </c>
      <c r="Q10" s="4"/>
    </row>
    <row r="11" spans="1:17">
      <c r="A11" s="21">
        <v>28</v>
      </c>
      <c r="B11" s="232" t="s">
        <v>237</v>
      </c>
      <c r="C11" s="232">
        <v>1440</v>
      </c>
      <c r="D11" s="232">
        <v>1.839907</v>
      </c>
      <c r="E11" s="232">
        <v>5706.6943359999996</v>
      </c>
      <c r="F11" s="232">
        <v>21.032719</v>
      </c>
      <c r="G11" s="232">
        <v>65.961533000000003</v>
      </c>
      <c r="H11" s="232">
        <v>1.858997</v>
      </c>
      <c r="I11" s="232">
        <v>122.602974</v>
      </c>
      <c r="J11" s="232">
        <v>4422.1669920000004</v>
      </c>
      <c r="K11" s="232">
        <v>12.509988</v>
      </c>
      <c r="L11" s="232" t="s">
        <v>237</v>
      </c>
      <c r="M11" s="11">
        <v>28</v>
      </c>
      <c r="N11" s="43">
        <f>I11*1000</f>
        <v>122602.974</v>
      </c>
      <c r="O11" s="11"/>
      <c r="P11" s="235">
        <f t="shared" si="0"/>
        <v>827.68607160484396</v>
      </c>
      <c r="Q11" s="4"/>
    </row>
    <row r="12" spans="1:17">
      <c r="A12" s="11">
        <v>27</v>
      </c>
      <c r="B12" s="232" t="s">
        <v>238</v>
      </c>
      <c r="C12" s="232">
        <v>1440</v>
      </c>
      <c r="D12" s="232">
        <v>1.99376</v>
      </c>
      <c r="E12" s="232">
        <v>5709.419922</v>
      </c>
      <c r="F12" s="232">
        <v>21.0336</v>
      </c>
      <c r="G12" s="232">
        <v>65.995506000000006</v>
      </c>
      <c r="H12" s="232">
        <v>2.0112299999999999</v>
      </c>
      <c r="I12" s="232">
        <v>132.639084</v>
      </c>
      <c r="J12" s="232">
        <v>4784.1591799999997</v>
      </c>
      <c r="K12" s="232">
        <v>12.490057999999999</v>
      </c>
      <c r="L12" s="232" t="s">
        <v>238</v>
      </c>
      <c r="M12" s="11">
        <v>27</v>
      </c>
      <c r="N12" s="43">
        <f>I12*1000</f>
        <v>132639.084</v>
      </c>
      <c r="O12" s="11"/>
      <c r="P12" s="235">
        <f t="shared" si="0"/>
        <v>828.08138444908207</v>
      </c>
      <c r="Q12" s="4"/>
    </row>
    <row r="13" spans="1:17">
      <c r="A13" s="11">
        <v>26</v>
      </c>
      <c r="B13" s="232" t="s">
        <v>239</v>
      </c>
      <c r="C13" s="232">
        <v>1440.0001219999999</v>
      </c>
      <c r="D13" s="232">
        <v>1.8665769999999999</v>
      </c>
      <c r="E13" s="232">
        <v>5696.8266599999997</v>
      </c>
      <c r="F13" s="232">
        <v>20.981642000000001</v>
      </c>
      <c r="G13" s="232">
        <v>65.854400999999996</v>
      </c>
      <c r="H13" s="232">
        <v>1.8850469999999999</v>
      </c>
      <c r="I13" s="232">
        <v>124.14733099999999</v>
      </c>
      <c r="J13" s="232">
        <v>4477.8701170000004</v>
      </c>
      <c r="K13" s="232">
        <v>12.450405</v>
      </c>
      <c r="L13" s="232" t="s">
        <v>239</v>
      </c>
      <c r="M13" s="11">
        <v>26</v>
      </c>
      <c r="N13" s="43">
        <f t="shared" ref="N13:N22" si="1">I13*1000</f>
        <v>124147.33099999999</v>
      </c>
      <c r="O13" s="11"/>
      <c r="P13" s="235">
        <f t="shared" si="0"/>
        <v>826.25488614029462</v>
      </c>
      <c r="Q13" s="4"/>
    </row>
    <row r="14" spans="1:17">
      <c r="A14" s="11">
        <v>25</v>
      </c>
      <c r="B14" s="232" t="s">
        <v>240</v>
      </c>
      <c r="C14" s="232">
        <v>1439.9998780000001</v>
      </c>
      <c r="D14" s="232">
        <v>1.30968</v>
      </c>
      <c r="E14" s="232">
        <v>5545.6953130000002</v>
      </c>
      <c r="F14" s="232">
        <v>20.983618</v>
      </c>
      <c r="G14" s="232">
        <v>63.944786000000001</v>
      </c>
      <c r="H14" s="232">
        <v>1.339788</v>
      </c>
      <c r="I14" s="232">
        <v>85.753074999999995</v>
      </c>
      <c r="J14" s="232">
        <v>3093.0275879999999</v>
      </c>
      <c r="K14" s="232">
        <v>12.422371999999999</v>
      </c>
      <c r="L14" s="232" t="s">
        <v>240</v>
      </c>
      <c r="M14" s="11">
        <v>25</v>
      </c>
      <c r="N14" s="43">
        <f t="shared" si="1"/>
        <v>85753.074999999997</v>
      </c>
      <c r="O14" s="11"/>
      <c r="P14" s="235">
        <f t="shared" si="0"/>
        <v>804.33513653925729</v>
      </c>
      <c r="Q14" s="4"/>
    </row>
    <row r="15" spans="1:17">
      <c r="A15" s="11">
        <v>24</v>
      </c>
      <c r="B15" s="232" t="s">
        <v>241</v>
      </c>
      <c r="C15" s="232">
        <v>1440.0001219999999</v>
      </c>
      <c r="D15" s="232">
        <v>1.3917839999999999</v>
      </c>
      <c r="E15" s="232">
        <v>5625.6870120000003</v>
      </c>
      <c r="F15" s="232">
        <v>20.846094000000001</v>
      </c>
      <c r="G15" s="232">
        <v>65.006766999999996</v>
      </c>
      <c r="H15" s="232">
        <v>1.412296</v>
      </c>
      <c r="I15" s="232">
        <v>91.837722999999997</v>
      </c>
      <c r="J15" s="232">
        <v>3312.4948730000001</v>
      </c>
      <c r="K15" s="232">
        <v>12.516489999999999</v>
      </c>
      <c r="L15" s="232" t="s">
        <v>241</v>
      </c>
      <c r="M15" s="11">
        <v>24</v>
      </c>
      <c r="N15" s="43">
        <f t="shared" si="1"/>
        <v>91837.722999999998</v>
      </c>
      <c r="O15" s="11"/>
      <c r="P15" s="235">
        <f t="shared" si="0"/>
        <v>815.93695209272789</v>
      </c>
      <c r="Q15" s="4"/>
    </row>
    <row r="16" spans="1:17">
      <c r="A16" s="11">
        <v>23</v>
      </c>
      <c r="B16" s="232" t="s">
        <v>242</v>
      </c>
      <c r="C16" s="232">
        <v>1440</v>
      </c>
      <c r="D16" s="232">
        <v>1.6731910000000001</v>
      </c>
      <c r="E16" s="232">
        <v>5732.6108400000003</v>
      </c>
      <c r="F16" s="232">
        <v>21.018774000000001</v>
      </c>
      <c r="G16" s="232">
        <v>66.294669999999996</v>
      </c>
      <c r="H16" s="232">
        <v>1.6953830000000001</v>
      </c>
      <c r="I16" s="232">
        <v>112.37299299999999</v>
      </c>
      <c r="J16" s="232">
        <v>4053.1813959999999</v>
      </c>
      <c r="K16" s="232">
        <v>12.539635000000001</v>
      </c>
      <c r="L16" s="232" t="s">
        <v>242</v>
      </c>
      <c r="M16" s="11">
        <v>23</v>
      </c>
      <c r="N16" s="43">
        <f t="shared" si="1"/>
        <v>112372.99299999999</v>
      </c>
      <c r="O16" s="11"/>
      <c r="P16" s="235">
        <f t="shared" si="0"/>
        <v>831.444942874709</v>
      </c>
      <c r="Q16" s="4"/>
    </row>
    <row r="17" spans="1:19">
      <c r="A17" s="11">
        <v>22</v>
      </c>
      <c r="B17" s="232" t="s">
        <v>243</v>
      </c>
      <c r="C17" s="232">
        <v>1440</v>
      </c>
      <c r="D17" s="232">
        <v>1.9204079999999999</v>
      </c>
      <c r="E17" s="232">
        <v>5692.1127930000002</v>
      </c>
      <c r="F17" s="232">
        <v>21.030933000000001</v>
      </c>
      <c r="G17" s="232">
        <v>65.775963000000004</v>
      </c>
      <c r="H17" s="232">
        <v>1.939014</v>
      </c>
      <c r="I17" s="232">
        <v>127.53434</v>
      </c>
      <c r="J17" s="232">
        <v>4600.0361329999996</v>
      </c>
      <c r="K17" s="232">
        <v>12.561522</v>
      </c>
      <c r="L17" s="232" t="s">
        <v>243</v>
      </c>
      <c r="M17" s="11">
        <v>22</v>
      </c>
      <c r="N17" s="43">
        <f t="shared" si="1"/>
        <v>127534.34</v>
      </c>
      <c r="O17" s="11"/>
      <c r="P17" s="235">
        <f t="shared" si="0"/>
        <v>825.57119750558286</v>
      </c>
      <c r="Q17" s="4"/>
    </row>
    <row r="18" spans="1:19">
      <c r="A18" s="21">
        <v>21</v>
      </c>
      <c r="B18" s="232" t="s">
        <v>244</v>
      </c>
      <c r="C18" s="232">
        <v>1440</v>
      </c>
      <c r="D18" s="232">
        <v>1.928382</v>
      </c>
      <c r="E18" s="232">
        <v>5722.4897460000002</v>
      </c>
      <c r="F18" s="232">
        <v>21.035309000000002</v>
      </c>
      <c r="G18" s="232">
        <v>66.160972999999998</v>
      </c>
      <c r="H18" s="232">
        <v>1.946699</v>
      </c>
      <c r="I18" s="232">
        <v>128.79849200000001</v>
      </c>
      <c r="J18" s="232">
        <v>4645.6328130000002</v>
      </c>
      <c r="K18" s="232">
        <v>12.520562999999999</v>
      </c>
      <c r="L18" s="232" t="s">
        <v>244</v>
      </c>
      <c r="M18" s="11">
        <v>21</v>
      </c>
      <c r="N18" s="43">
        <f>I18*1000</f>
        <v>128798.49200000001</v>
      </c>
      <c r="O18" s="11"/>
      <c r="P18" s="235">
        <f t="shared" si="0"/>
        <v>829.97700223517666</v>
      </c>
      <c r="Q18" s="4"/>
    </row>
    <row r="19" spans="1:19">
      <c r="A19" s="11">
        <v>20</v>
      </c>
      <c r="B19" s="232" t="s">
        <v>245</v>
      </c>
      <c r="C19" s="232">
        <v>1440</v>
      </c>
      <c r="D19" s="232">
        <v>1.8936649999999999</v>
      </c>
      <c r="E19" s="232">
        <v>5709.7739259999998</v>
      </c>
      <c r="F19" s="232">
        <v>20.998978000000001</v>
      </c>
      <c r="G19" s="232">
        <v>66.010986000000003</v>
      </c>
      <c r="H19" s="232">
        <v>1.9140889999999999</v>
      </c>
      <c r="I19" s="232">
        <v>126.35620900000001</v>
      </c>
      <c r="J19" s="232">
        <v>4557.5419920000004</v>
      </c>
      <c r="K19" s="232">
        <v>12.502062</v>
      </c>
      <c r="L19" s="232" t="s">
        <v>245</v>
      </c>
      <c r="M19" s="11">
        <v>20</v>
      </c>
      <c r="N19" s="43">
        <f t="shared" si="1"/>
        <v>126356.209</v>
      </c>
      <c r="O19" s="11"/>
      <c r="P19" s="235">
        <f t="shared" si="0"/>
        <v>828.13272839057265</v>
      </c>
      <c r="Q19" s="4"/>
    </row>
    <row r="20" spans="1:19">
      <c r="A20" s="11">
        <v>19</v>
      </c>
      <c r="B20" s="232" t="s">
        <v>246</v>
      </c>
      <c r="C20" s="232">
        <v>1440</v>
      </c>
      <c r="D20" s="232">
        <v>1.9534590000000001</v>
      </c>
      <c r="E20" s="232">
        <v>5722.0429690000001</v>
      </c>
      <c r="F20" s="232">
        <v>21.000164000000002</v>
      </c>
      <c r="G20" s="232">
        <v>66.166527000000002</v>
      </c>
      <c r="H20" s="232">
        <v>1.972898</v>
      </c>
      <c r="I20" s="232">
        <v>130.44650300000001</v>
      </c>
      <c r="J20" s="232">
        <v>4705.0751950000003</v>
      </c>
      <c r="K20" s="232">
        <v>12.491032000000001</v>
      </c>
      <c r="L20" s="232" t="s">
        <v>246</v>
      </c>
      <c r="M20" s="11">
        <v>19</v>
      </c>
      <c r="N20" s="43">
        <f t="shared" si="1"/>
        <v>130446.50300000001</v>
      </c>
      <c r="O20" s="11"/>
      <c r="P20" s="235">
        <f t="shared" si="0"/>
        <v>829.9122027070714</v>
      </c>
      <c r="Q20" s="4"/>
    </row>
    <row r="21" spans="1:19">
      <c r="A21" s="11">
        <v>18</v>
      </c>
      <c r="B21" s="232" t="s">
        <v>247</v>
      </c>
      <c r="C21" s="232">
        <v>1440</v>
      </c>
      <c r="D21" s="232">
        <v>1.383683</v>
      </c>
      <c r="E21" s="232">
        <v>5602.8364259999998</v>
      </c>
      <c r="F21" s="232">
        <v>20.785136999999999</v>
      </c>
      <c r="G21" s="232">
        <v>64.729607000000001</v>
      </c>
      <c r="H21" s="232">
        <v>1.4125719999999999</v>
      </c>
      <c r="I21" s="232">
        <v>91.334548999999996</v>
      </c>
      <c r="J21" s="232">
        <v>3294.345703</v>
      </c>
      <c r="K21" s="232">
        <v>12.560764000000001</v>
      </c>
      <c r="L21" s="232" t="s">
        <v>247</v>
      </c>
      <c r="M21" s="11">
        <v>18</v>
      </c>
      <c r="N21" s="43">
        <f t="shared" si="1"/>
        <v>91334.548999999999</v>
      </c>
      <c r="O21" s="11"/>
      <c r="P21" s="235">
        <f t="shared" si="0"/>
        <v>812.62275465255698</v>
      </c>
      <c r="Q21" s="4"/>
    </row>
    <row r="22" spans="1:19">
      <c r="A22" s="11">
        <v>17</v>
      </c>
      <c r="B22" s="232" t="s">
        <v>248</v>
      </c>
      <c r="C22" s="232">
        <v>1439.5031739999999</v>
      </c>
      <c r="D22" s="232">
        <v>1.226388</v>
      </c>
      <c r="E22" s="232">
        <v>5666.892578</v>
      </c>
      <c r="F22" s="232">
        <v>20.910900000000002</v>
      </c>
      <c r="G22" s="232">
        <v>65.500961000000004</v>
      </c>
      <c r="H22" s="232">
        <v>1.256761</v>
      </c>
      <c r="I22" s="232">
        <v>82.420653999999999</v>
      </c>
      <c r="J22" s="232">
        <v>2972.8305660000001</v>
      </c>
      <c r="K22" s="232">
        <v>12.483542999999999</v>
      </c>
      <c r="L22" s="232" t="s">
        <v>248</v>
      </c>
      <c r="M22" s="11">
        <v>17</v>
      </c>
      <c r="N22" s="43">
        <f t="shared" si="1"/>
        <v>82420.653999999995</v>
      </c>
      <c r="O22" s="11"/>
      <c r="P22" s="235">
        <f t="shared" si="0"/>
        <v>821.91331442137846</v>
      </c>
      <c r="Q22" s="4"/>
    </row>
    <row r="23" spans="1:19">
      <c r="A23" s="11">
        <v>16</v>
      </c>
      <c r="B23" s="232" t="s">
        <v>249</v>
      </c>
      <c r="C23" s="232">
        <v>1440</v>
      </c>
      <c r="D23" s="232">
        <v>1.736313</v>
      </c>
      <c r="E23" s="232">
        <v>5745.1689450000003</v>
      </c>
      <c r="F23" s="232">
        <v>21.006308000000001</v>
      </c>
      <c r="G23" s="232">
        <v>66.458015000000003</v>
      </c>
      <c r="H23" s="232">
        <v>1.7547999999999999</v>
      </c>
      <c r="I23" s="232">
        <v>116.60037199999999</v>
      </c>
      <c r="J23" s="232">
        <v>4205.6586909999996</v>
      </c>
      <c r="K23" s="232">
        <v>12.480148</v>
      </c>
      <c r="L23" s="232" t="s">
        <v>249</v>
      </c>
      <c r="M23" s="11">
        <v>16</v>
      </c>
      <c r="N23" s="43">
        <f>I23*1000</f>
        <v>116600.37199999999</v>
      </c>
      <c r="O23" s="11"/>
      <c r="P23" s="235">
        <f t="shared" si="0"/>
        <v>833.26634209153417</v>
      </c>
      <c r="Q23" s="4"/>
      <c r="R23" s="96"/>
      <c r="S23" s="96"/>
    </row>
    <row r="24" spans="1:19">
      <c r="A24" s="11">
        <v>15</v>
      </c>
      <c r="B24" s="232" t="s">
        <v>250</v>
      </c>
      <c r="C24" s="232">
        <v>1439.9998780000001</v>
      </c>
      <c r="D24" s="232">
        <v>1.872817</v>
      </c>
      <c r="E24" s="232">
        <v>5733.8940430000002</v>
      </c>
      <c r="F24" s="232">
        <v>20.952387000000002</v>
      </c>
      <c r="G24" s="232">
        <v>66.332915999999997</v>
      </c>
      <c r="H24" s="232">
        <v>1.893159</v>
      </c>
      <c r="I24" s="232">
        <v>125.530342</v>
      </c>
      <c r="J24" s="232">
        <v>4527.7539059999999</v>
      </c>
      <c r="K24" s="232">
        <v>12.490330999999999</v>
      </c>
      <c r="L24" s="232" t="s">
        <v>250</v>
      </c>
      <c r="M24" s="11">
        <v>15</v>
      </c>
      <c r="N24" s="43">
        <f t="shared" ref="N24:N37" si="2">I24*1000</f>
        <v>125530.342</v>
      </c>
      <c r="O24" s="11"/>
      <c r="P24" s="235">
        <f t="shared" si="0"/>
        <v>831.6310557427912</v>
      </c>
      <c r="Q24" s="4"/>
      <c r="R24" s="97"/>
      <c r="S24" s="96"/>
    </row>
    <row r="25" spans="1:19">
      <c r="A25" s="21">
        <v>14</v>
      </c>
      <c r="B25" s="232" t="s">
        <v>225</v>
      </c>
      <c r="C25" s="232">
        <v>1440.0001219999999</v>
      </c>
      <c r="D25" s="232">
        <v>2.0397980000000002</v>
      </c>
      <c r="E25" s="232">
        <v>5710.2680659999996</v>
      </c>
      <c r="F25" s="232">
        <v>20.865722999999999</v>
      </c>
      <c r="G25" s="232">
        <v>66.062088000000003</v>
      </c>
      <c r="H25" s="232">
        <v>2.0567150000000001</v>
      </c>
      <c r="I25" s="232">
        <v>135.83831799999999</v>
      </c>
      <c r="J25" s="232">
        <v>4899.5522460000002</v>
      </c>
      <c r="K25" s="232">
        <v>12.410584</v>
      </c>
      <c r="L25" s="232" t="s">
        <v>225</v>
      </c>
      <c r="M25" s="11">
        <v>14</v>
      </c>
      <c r="N25" s="43">
        <f t="shared" si="2"/>
        <v>135838.318</v>
      </c>
      <c r="O25" s="11"/>
      <c r="P25" s="235">
        <f t="shared" si="0"/>
        <v>828.20439734134209</v>
      </c>
      <c r="Q25" s="4"/>
      <c r="R25" s="97"/>
      <c r="S25" s="96"/>
    </row>
    <row r="26" spans="1:19">
      <c r="A26" s="11">
        <v>13</v>
      </c>
      <c r="B26" s="232" t="s">
        <v>226</v>
      </c>
      <c r="C26" s="232">
        <v>1440</v>
      </c>
      <c r="D26" s="232">
        <v>1.9645870000000001</v>
      </c>
      <c r="E26" s="232">
        <v>5708.1850590000004</v>
      </c>
      <c r="F26" s="232">
        <v>20.899419999999999</v>
      </c>
      <c r="G26" s="232">
        <v>66.023681999999994</v>
      </c>
      <c r="H26" s="232">
        <v>1.9829920000000001</v>
      </c>
      <c r="I26" s="232">
        <v>130.90005500000001</v>
      </c>
      <c r="J26" s="232">
        <v>4721.4340819999998</v>
      </c>
      <c r="K26" s="232">
        <v>12.527234999999999</v>
      </c>
      <c r="L26" s="232" t="s">
        <v>226</v>
      </c>
      <c r="M26" s="11">
        <v>13</v>
      </c>
      <c r="N26" s="43">
        <f t="shared" si="2"/>
        <v>130900.05500000001</v>
      </c>
      <c r="O26" s="11"/>
      <c r="P26" s="235">
        <f t="shared" si="0"/>
        <v>827.90228270553985</v>
      </c>
      <c r="Q26" s="4"/>
      <c r="R26" s="97"/>
      <c r="S26" s="96"/>
    </row>
    <row r="27" spans="1:19">
      <c r="A27" s="11">
        <v>12</v>
      </c>
      <c r="B27" s="232" t="s">
        <v>227</v>
      </c>
      <c r="C27" s="232">
        <v>1439.9998780000001</v>
      </c>
      <c r="D27" s="232">
        <v>1.776214</v>
      </c>
      <c r="E27" s="232">
        <v>5716.609375</v>
      </c>
      <c r="F27" s="232">
        <v>21.001158</v>
      </c>
      <c r="G27" s="232">
        <v>66.096541999999999</v>
      </c>
      <c r="H27" s="232">
        <v>1.7976669999999999</v>
      </c>
      <c r="I27" s="232">
        <v>118.794434</v>
      </c>
      <c r="J27" s="232">
        <v>4284.7963870000003</v>
      </c>
      <c r="K27" s="232">
        <v>12.532166</v>
      </c>
      <c r="L27" s="232" t="s">
        <v>227</v>
      </c>
      <c r="M27" s="11">
        <v>12</v>
      </c>
      <c r="N27" s="43">
        <f t="shared" si="2"/>
        <v>118794.43399999999</v>
      </c>
      <c r="O27" s="11"/>
      <c r="P27" s="235">
        <f t="shared" si="0"/>
        <v>829.1241264920576</v>
      </c>
      <c r="Q27" s="4"/>
      <c r="R27" s="97"/>
      <c r="S27" s="96"/>
    </row>
    <row r="28" spans="1:19">
      <c r="A28" s="11">
        <v>11</v>
      </c>
      <c r="B28" s="232" t="s">
        <v>228</v>
      </c>
      <c r="C28" s="232">
        <v>1440.0001219999999</v>
      </c>
      <c r="D28" s="232">
        <v>1.3238239999999999</v>
      </c>
      <c r="E28" s="232">
        <v>5598.9228519999997</v>
      </c>
      <c r="F28" s="232">
        <v>20.949622999999999</v>
      </c>
      <c r="G28" s="232">
        <v>64.630416999999994</v>
      </c>
      <c r="H28" s="232">
        <v>1.35677</v>
      </c>
      <c r="I28" s="232">
        <v>87.599304000000004</v>
      </c>
      <c r="J28" s="232">
        <v>3159.619385</v>
      </c>
      <c r="K28" s="232">
        <v>12.507884000000001</v>
      </c>
      <c r="L28" s="232" t="s">
        <v>228</v>
      </c>
      <c r="M28" s="11">
        <v>11</v>
      </c>
      <c r="N28" s="43">
        <f t="shared" si="2"/>
        <v>87599.304000000004</v>
      </c>
      <c r="O28" s="11"/>
      <c r="P28" s="235">
        <f t="shared" si="0"/>
        <v>812.05513870902189</v>
      </c>
      <c r="Q28" s="4"/>
      <c r="R28" s="97"/>
      <c r="S28" s="96"/>
    </row>
    <row r="29" spans="1:19">
      <c r="A29" s="11">
        <v>10</v>
      </c>
      <c r="B29" s="232" t="s">
        <v>229</v>
      </c>
      <c r="C29" s="232">
        <v>1440</v>
      </c>
      <c r="D29" s="232">
        <v>1.324527</v>
      </c>
      <c r="E29" s="232">
        <v>5665.1831050000001</v>
      </c>
      <c r="F29" s="232">
        <v>20.809515000000001</v>
      </c>
      <c r="G29" s="232">
        <v>65.522598000000002</v>
      </c>
      <c r="H29" s="232">
        <v>1.353162</v>
      </c>
      <c r="I29" s="232">
        <v>88.813918999999999</v>
      </c>
      <c r="J29" s="232">
        <v>3203.4291990000002</v>
      </c>
      <c r="K29" s="232">
        <v>12.480147000000001</v>
      </c>
      <c r="L29" s="232" t="s">
        <v>229</v>
      </c>
      <c r="M29" s="11">
        <v>10</v>
      </c>
      <c r="N29" s="43">
        <f t="shared" si="2"/>
        <v>88813.918999999994</v>
      </c>
      <c r="O29" s="11"/>
      <c r="P29" s="235">
        <f t="shared" si="0"/>
        <v>821.6653763142051</v>
      </c>
      <c r="Q29" s="4"/>
      <c r="R29" s="97"/>
      <c r="S29" s="96"/>
    </row>
    <row r="30" spans="1:19">
      <c r="A30" s="11">
        <v>9</v>
      </c>
      <c r="B30" s="232" t="s">
        <v>230</v>
      </c>
      <c r="C30" s="232">
        <v>1439.9995120000001</v>
      </c>
      <c r="D30" s="232">
        <v>1.68763</v>
      </c>
      <c r="E30" s="232">
        <v>5724.7749020000001</v>
      </c>
      <c r="F30" s="232">
        <v>20.947226000000001</v>
      </c>
      <c r="G30" s="232">
        <v>66.218826000000007</v>
      </c>
      <c r="H30" s="232">
        <v>1.7081139999999999</v>
      </c>
      <c r="I30" s="232">
        <v>113.148178</v>
      </c>
      <c r="J30" s="232">
        <v>4081.1416020000001</v>
      </c>
      <c r="K30" s="232">
        <v>12.44228</v>
      </c>
      <c r="L30" s="232" t="s">
        <v>230</v>
      </c>
      <c r="M30" s="11">
        <v>9</v>
      </c>
      <c r="N30" s="43">
        <f t="shared" si="2"/>
        <v>113148.178</v>
      </c>
      <c r="O30" s="11"/>
      <c r="P30" s="235">
        <f t="shared" si="0"/>
        <v>830.30843610586999</v>
      </c>
      <c r="Q30" s="4"/>
      <c r="R30" s="97"/>
      <c r="S30" s="96"/>
    </row>
    <row r="31" spans="1:19">
      <c r="A31" s="11">
        <v>8</v>
      </c>
      <c r="B31" s="232" t="s">
        <v>231</v>
      </c>
      <c r="C31" s="232">
        <v>1438.93335</v>
      </c>
      <c r="D31" s="232">
        <v>1.9170039999999999</v>
      </c>
      <c r="E31" s="232">
        <v>5724.3911129999997</v>
      </c>
      <c r="F31" s="232">
        <v>20.830317000000001</v>
      </c>
      <c r="G31" s="232">
        <v>66.253708000000003</v>
      </c>
      <c r="H31" s="232">
        <v>1.9360109999999999</v>
      </c>
      <c r="I31" s="232">
        <v>128.098816</v>
      </c>
      <c r="J31" s="232">
        <v>4620.3959960000002</v>
      </c>
      <c r="K31" s="232">
        <v>12.612946000000001</v>
      </c>
      <c r="L31" s="232" t="s">
        <v>231</v>
      </c>
      <c r="M31" s="11">
        <v>8</v>
      </c>
      <c r="N31" s="43">
        <f t="shared" si="2"/>
        <v>128098.81600000001</v>
      </c>
      <c r="O31" s="11"/>
      <c r="P31" s="235">
        <f t="shared" si="0"/>
        <v>830.25277221517729</v>
      </c>
      <c r="Q31" s="4"/>
      <c r="R31" s="97"/>
      <c r="S31" s="96"/>
    </row>
    <row r="32" spans="1:19">
      <c r="A32" s="21">
        <v>7</v>
      </c>
      <c r="B32" s="232" t="s">
        <v>194</v>
      </c>
      <c r="C32" s="232">
        <v>1440</v>
      </c>
      <c r="D32" s="232">
        <v>1.9058379999999999</v>
      </c>
      <c r="E32" s="232">
        <v>5718.3535160000001</v>
      </c>
      <c r="F32" s="232">
        <v>21.006568999999999</v>
      </c>
      <c r="G32" s="232">
        <v>66.119133000000005</v>
      </c>
      <c r="H32" s="232">
        <v>1.9261090000000001</v>
      </c>
      <c r="I32" s="232">
        <v>127.30246699999999</v>
      </c>
      <c r="J32" s="232">
        <v>4591.6728519999997</v>
      </c>
      <c r="K32" s="232">
        <v>12.550177</v>
      </c>
      <c r="L32" s="232" t="s">
        <v>194</v>
      </c>
      <c r="M32" s="11">
        <v>7</v>
      </c>
      <c r="N32" s="43">
        <f t="shared" si="2"/>
        <v>127302.46699999999</v>
      </c>
      <c r="O32" s="11"/>
      <c r="P32" s="235">
        <f t="shared" si="0"/>
        <v>829.37709276773637</v>
      </c>
      <c r="Q32" s="4"/>
      <c r="R32" s="97"/>
      <c r="S32" s="96"/>
    </row>
    <row r="33" spans="1:19">
      <c r="A33" s="11">
        <v>6</v>
      </c>
      <c r="B33" t="s">
        <v>195</v>
      </c>
      <c r="C33">
        <v>1440</v>
      </c>
      <c r="D33">
        <v>1.922774</v>
      </c>
      <c r="E33">
        <v>5713.4033200000003</v>
      </c>
      <c r="F33">
        <v>21.058907000000001</v>
      </c>
      <c r="G33">
        <v>66.037368999999998</v>
      </c>
      <c r="H33">
        <v>1.9413940000000001</v>
      </c>
      <c r="I33">
        <v>128.182007</v>
      </c>
      <c r="J33">
        <v>4623.3969729999999</v>
      </c>
      <c r="K33">
        <v>12.60111</v>
      </c>
      <c r="L33" t="s">
        <v>195</v>
      </c>
      <c r="M33" s="11">
        <v>6</v>
      </c>
      <c r="N33" s="43">
        <f t="shared" si="2"/>
        <v>128182.007</v>
      </c>
      <c r="O33" s="11"/>
      <c r="P33" s="235">
        <f t="shared" si="0"/>
        <v>828.65912750804705</v>
      </c>
      <c r="Q33" s="4"/>
      <c r="R33" s="97"/>
      <c r="S33" s="96"/>
    </row>
    <row r="34" spans="1:19">
      <c r="A34" s="11">
        <v>5</v>
      </c>
      <c r="B34" t="s">
        <v>196</v>
      </c>
      <c r="C34">
        <v>1440</v>
      </c>
      <c r="D34">
        <v>1.909618</v>
      </c>
      <c r="E34">
        <v>5700.0083009999998</v>
      </c>
      <c r="F34">
        <v>20.920973</v>
      </c>
      <c r="G34">
        <v>65.913567</v>
      </c>
      <c r="H34">
        <v>1.927538</v>
      </c>
      <c r="I34">
        <v>127.028015</v>
      </c>
      <c r="J34">
        <v>4581.7734380000002</v>
      </c>
      <c r="K34">
        <v>12.412991</v>
      </c>
      <c r="L34" t="s">
        <v>196</v>
      </c>
      <c r="M34" s="11">
        <v>5</v>
      </c>
      <c r="N34" s="43">
        <f t="shared" si="2"/>
        <v>127028.015</v>
      </c>
      <c r="O34" s="11"/>
      <c r="P34" s="235">
        <f t="shared" si="0"/>
        <v>826.71634417282576</v>
      </c>
      <c r="Q34" s="4"/>
      <c r="R34" s="97"/>
      <c r="S34" s="96"/>
    </row>
    <row r="35" spans="1:19">
      <c r="A35" s="11">
        <v>4</v>
      </c>
      <c r="B35" t="s">
        <v>197</v>
      </c>
      <c r="C35">
        <v>1438.103638</v>
      </c>
      <c r="D35">
        <v>1.1486000000000001</v>
      </c>
      <c r="E35">
        <v>5658.5043949999999</v>
      </c>
      <c r="F35">
        <v>21.018173000000001</v>
      </c>
      <c r="G35">
        <v>65.364990000000006</v>
      </c>
      <c r="H35">
        <v>1.187039</v>
      </c>
      <c r="I35">
        <v>77.756905000000003</v>
      </c>
      <c r="J35">
        <v>2804.6140140000002</v>
      </c>
      <c r="K35">
        <v>12.541039</v>
      </c>
      <c r="L35" t="s">
        <v>197</v>
      </c>
      <c r="M35" s="11">
        <v>4</v>
      </c>
      <c r="N35" s="43">
        <f t="shared" si="2"/>
        <v>77756.904999999999</v>
      </c>
      <c r="O35" s="11"/>
      <c r="P35" s="235">
        <f t="shared" si="0"/>
        <v>820.69671128366087</v>
      </c>
      <c r="Q35" s="4"/>
      <c r="R35" s="97"/>
      <c r="S35" s="96"/>
    </row>
    <row r="36" spans="1:19">
      <c r="A36" s="11">
        <v>3</v>
      </c>
      <c r="B36" t="s">
        <v>198</v>
      </c>
      <c r="C36">
        <v>1429.078857</v>
      </c>
      <c r="D36">
        <v>1.035795</v>
      </c>
      <c r="E36">
        <v>5709.5112300000001</v>
      </c>
      <c r="F36">
        <v>21.114756</v>
      </c>
      <c r="G36">
        <v>65.969841000000002</v>
      </c>
      <c r="H36">
        <v>1.066713</v>
      </c>
      <c r="I36">
        <v>69.885154999999997</v>
      </c>
      <c r="J36">
        <v>2520.6877439999998</v>
      </c>
      <c r="K36">
        <v>12.670567</v>
      </c>
      <c r="L36" t="s">
        <v>198</v>
      </c>
      <c r="M36" s="11">
        <v>3</v>
      </c>
      <c r="N36" s="43">
        <f t="shared" si="2"/>
        <v>69885.154999999999</v>
      </c>
      <c r="O36" s="11"/>
      <c r="P36" s="235">
        <f t="shared" si="0"/>
        <v>828.09462755540187</v>
      </c>
      <c r="Q36" s="4"/>
      <c r="R36" s="97"/>
      <c r="S36" s="96"/>
    </row>
    <row r="37" spans="1:19">
      <c r="A37" s="11">
        <v>2</v>
      </c>
      <c r="B37" t="s">
        <v>199</v>
      </c>
      <c r="C37">
        <v>1398.236206</v>
      </c>
      <c r="D37">
        <v>0.85484800000000005</v>
      </c>
      <c r="E37">
        <v>5628.7456050000001</v>
      </c>
      <c r="F37">
        <v>21.234386000000001</v>
      </c>
      <c r="G37">
        <v>64.921302999999995</v>
      </c>
      <c r="H37">
        <v>0.87579399999999996</v>
      </c>
      <c r="I37">
        <v>55.135959999999997</v>
      </c>
      <c r="J37">
        <v>1988.698975</v>
      </c>
      <c r="K37">
        <v>12.799773</v>
      </c>
      <c r="L37" t="s">
        <v>199</v>
      </c>
      <c r="M37" s="11">
        <v>2</v>
      </c>
      <c r="N37" s="43">
        <f t="shared" si="2"/>
        <v>55135.96</v>
      </c>
      <c r="O37" s="11"/>
      <c r="P37" s="235">
        <f t="shared" si="0"/>
        <v>816.38056352094782</v>
      </c>
      <c r="Q37" s="4"/>
      <c r="R37" s="97"/>
      <c r="S37" s="96"/>
    </row>
    <row r="38" spans="1:19">
      <c r="A38" s="11">
        <v>1</v>
      </c>
      <c r="B38" t="s">
        <v>200</v>
      </c>
      <c r="C38">
        <v>706.95330799999999</v>
      </c>
      <c r="D38">
        <v>0.74997499999999995</v>
      </c>
      <c r="E38">
        <v>5468.9458009999998</v>
      </c>
      <c r="F38">
        <v>20.681937999999999</v>
      </c>
      <c r="G38">
        <v>63.067875000000001</v>
      </c>
      <c r="H38">
        <v>0.75581399999999999</v>
      </c>
      <c r="I38">
        <v>23.265013</v>
      </c>
      <c r="J38">
        <v>839.14575200000002</v>
      </c>
      <c r="K38">
        <v>12.855356</v>
      </c>
      <c r="L38" t="s">
        <v>200</v>
      </c>
      <c r="M38" s="11">
        <v>1</v>
      </c>
      <c r="N38" s="43">
        <f>I38*1000</f>
        <v>23265.012999999999</v>
      </c>
      <c r="O38" s="11"/>
      <c r="P38" s="235">
        <f t="shared" si="0"/>
        <v>793.20356047355983</v>
      </c>
      <c r="Q38" s="4"/>
      <c r="R38" s="97"/>
      <c r="S38" s="96"/>
    </row>
    <row r="39" spans="1:19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  <c r="P39" s="4"/>
      <c r="Q39" s="4"/>
      <c r="R39" s="97"/>
      <c r="S39" s="96"/>
    </row>
    <row r="40" spans="1:19" ht="15" customHeight="1">
      <c r="A40" s="44"/>
      <c r="B40" s="286" t="s">
        <v>71</v>
      </c>
      <c r="C40" s="286"/>
      <c r="D40" s="287"/>
      <c r="E40" s="46">
        <v>5</v>
      </c>
      <c r="F40" s="47"/>
      <c r="G40" s="47"/>
      <c r="H40" s="47"/>
      <c r="I40" s="45" t="s">
        <v>72</v>
      </c>
      <c r="J40" s="44"/>
      <c r="K40" s="44"/>
      <c r="L40" s="44"/>
      <c r="M40" s="44"/>
      <c r="N40" s="44"/>
      <c r="O40" s="44"/>
      <c r="P40" s="4"/>
      <c r="Q40" s="4"/>
      <c r="R40" s="97"/>
      <c r="S40" s="96"/>
    </row>
    <row r="41" spans="1:19" ht="15" customHeight="1">
      <c r="A41" s="44"/>
      <c r="B41" s="286" t="s">
        <v>73</v>
      </c>
      <c r="C41" s="286"/>
      <c r="D41" s="287"/>
      <c r="E41" s="46">
        <v>0</v>
      </c>
      <c r="F41" s="47"/>
      <c r="G41" s="47"/>
      <c r="H41" s="45"/>
      <c r="I41" s="45" t="s">
        <v>20</v>
      </c>
      <c r="J41" s="48"/>
      <c r="K41" s="49"/>
      <c r="L41" s="49"/>
      <c r="M41" s="44"/>
      <c r="N41" s="44"/>
      <c r="O41" s="44"/>
      <c r="P41" s="4"/>
      <c r="Q41" s="4"/>
      <c r="R41" s="97"/>
      <c r="S41" s="96"/>
    </row>
    <row r="42" spans="1:19" ht="15" customHeight="1">
      <c r="A42" s="44"/>
      <c r="B42" s="286" t="s">
        <v>74</v>
      </c>
      <c r="C42" s="286"/>
      <c r="D42" s="287"/>
      <c r="E42" s="46">
        <f>SUM(E40:E41)</f>
        <v>5</v>
      </c>
      <c r="F42" s="47"/>
      <c r="G42" s="47"/>
      <c r="H42" s="50"/>
      <c r="I42" s="45" t="s">
        <v>75</v>
      </c>
      <c r="J42" s="48"/>
      <c r="K42" s="49"/>
      <c r="L42" s="49"/>
      <c r="M42" s="44"/>
      <c r="N42" s="44"/>
      <c r="O42" s="44"/>
      <c r="P42" s="4"/>
      <c r="Q42" s="4"/>
      <c r="R42" s="97"/>
      <c r="S42" s="96"/>
    </row>
    <row r="43" spans="1:19" ht="15" customHeight="1">
      <c r="A43" s="44"/>
      <c r="B43" s="284" t="s">
        <v>76</v>
      </c>
      <c r="C43" s="284"/>
      <c r="D43" s="285"/>
      <c r="E43" s="46">
        <v>5</v>
      </c>
      <c r="F43" s="47"/>
      <c r="G43" s="47"/>
      <c r="H43" s="50"/>
      <c r="I43" s="45" t="s">
        <v>14</v>
      </c>
      <c r="J43" s="48"/>
      <c r="K43" s="44"/>
      <c r="L43" s="49"/>
      <c r="M43" s="44"/>
      <c r="N43" s="51"/>
      <c r="O43" s="44"/>
      <c r="P43" s="4"/>
      <c r="Q43" s="4"/>
      <c r="R43" s="97"/>
      <c r="S43" s="96"/>
    </row>
    <row r="44" spans="1:19" ht="15" customHeight="1">
      <c r="A44" s="44"/>
      <c r="B44" s="284" t="s">
        <v>77</v>
      </c>
      <c r="C44" s="284"/>
      <c r="D44" s="285"/>
      <c r="E44" s="46">
        <f>E42-E43</f>
        <v>0</v>
      </c>
      <c r="F44" s="47"/>
      <c r="G44" s="47"/>
      <c r="H44" s="47"/>
      <c r="I44" s="45" t="s">
        <v>16</v>
      </c>
      <c r="J44" s="48"/>
      <c r="K44" s="44"/>
      <c r="L44" s="44"/>
      <c r="M44" s="44"/>
      <c r="N44" s="44"/>
      <c r="O44" s="44"/>
      <c r="P44" s="4"/>
      <c r="Q44" s="4"/>
      <c r="R44" s="96"/>
      <c r="S44" s="96"/>
    </row>
    <row r="45" spans="1:19" ht="15" customHeight="1">
      <c r="A45" s="44"/>
      <c r="B45" s="284" t="s">
        <v>79</v>
      </c>
      <c r="C45" s="284"/>
      <c r="D45" s="285"/>
      <c r="E45" s="52" t="e">
        <f>SUM(#REF!)/1000</f>
        <v>#REF!</v>
      </c>
      <c r="F45" s="53" t="s">
        <v>80</v>
      </c>
      <c r="G45" s="47"/>
      <c r="H45" s="47"/>
      <c r="I45" s="45" t="s">
        <v>78</v>
      </c>
      <c r="J45" s="48"/>
      <c r="K45" s="48"/>
      <c r="L45" s="48"/>
      <c r="M45" s="48"/>
      <c r="N45" s="48"/>
      <c r="O45" s="48"/>
      <c r="P45" s="4"/>
      <c r="Q45" s="4"/>
    </row>
    <row r="46" spans="1:19" ht="15" customHeight="1">
      <c r="A46" s="44"/>
      <c r="B46" s="284" t="s">
        <v>82</v>
      </c>
      <c r="C46" s="284"/>
      <c r="D46" s="285"/>
      <c r="E46" s="52" t="e">
        <f>E44/E45</f>
        <v>#REF!</v>
      </c>
      <c r="F46" s="53" t="s">
        <v>83</v>
      </c>
      <c r="G46" s="54"/>
      <c r="H46" s="54"/>
      <c r="I46" s="45" t="s">
        <v>81</v>
      </c>
      <c r="J46" s="48"/>
      <c r="K46" s="48"/>
      <c r="L46" s="48"/>
      <c r="M46" s="48"/>
      <c r="N46" s="48"/>
      <c r="O46" s="48"/>
      <c r="P46" s="4"/>
      <c r="Q46" s="4"/>
    </row>
    <row r="47" spans="1:19" ht="15.75" customHeight="1">
      <c r="A47" s="44"/>
      <c r="B47" s="284" t="s">
        <v>85</v>
      </c>
      <c r="C47" s="284"/>
      <c r="D47" s="285"/>
      <c r="E47" s="52">
        <v>0.05</v>
      </c>
      <c r="F47" s="53" t="s">
        <v>83</v>
      </c>
      <c r="G47" s="54"/>
      <c r="H47" s="54"/>
      <c r="I47" s="45" t="s">
        <v>84</v>
      </c>
      <c r="J47" s="3"/>
      <c r="K47" s="54"/>
      <c r="L47" s="54"/>
      <c r="M47" s="54"/>
      <c r="N47" s="54"/>
      <c r="O47" s="54"/>
      <c r="P47" s="4"/>
      <c r="Q47" s="4"/>
    </row>
    <row r="48" spans="1:19">
      <c r="A48" s="44"/>
      <c r="B48" s="44"/>
      <c r="C48" s="44"/>
      <c r="D48" s="44"/>
      <c r="E48" s="44"/>
      <c r="F48" s="44"/>
      <c r="G48" s="44"/>
      <c r="H48" s="54"/>
      <c r="I48" s="45" t="s">
        <v>18</v>
      </c>
      <c r="J48" s="44"/>
      <c r="K48" s="44"/>
      <c r="L48" s="44"/>
      <c r="M48" s="44"/>
      <c r="N48" s="44"/>
      <c r="O48" s="44"/>
      <c r="P48" s="4"/>
      <c r="Q48" s="4"/>
    </row>
  </sheetData>
  <mergeCells count="8"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21">
        <v>32</v>
      </c>
      <c r="B6" t="s">
        <v>267</v>
      </c>
      <c r="D6">
        <v>2430</v>
      </c>
      <c r="T6" s="22">
        <v>31</v>
      </c>
      <c r="U6" s="23">
        <f>D6-D7</f>
        <v>0</v>
      </c>
      <c r="V6" s="4"/>
      <c r="W6" s="208"/>
      <c r="X6" s="208"/>
      <c r="Y6" s="215"/>
    </row>
    <row r="7" spans="1:25">
      <c r="A7" s="21">
        <v>31</v>
      </c>
      <c r="B7" t="s">
        <v>266</v>
      </c>
      <c r="D7">
        <v>2430</v>
      </c>
      <c r="T7" s="22">
        <v>30</v>
      </c>
      <c r="U7" s="23">
        <f>D7-D8</f>
        <v>4</v>
      </c>
      <c r="V7" s="24">
        <v>1</v>
      </c>
      <c r="W7" s="100"/>
      <c r="X7" s="100"/>
      <c r="Y7" s="91">
        <f t="shared" ref="Y7:Y36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2426</v>
      </c>
      <c r="E8" s="232">
        <v>353</v>
      </c>
      <c r="F8" s="232">
        <v>7.0047860000000002</v>
      </c>
      <c r="G8" s="232">
        <v>0</v>
      </c>
      <c r="H8" s="232">
        <v>82.721000000000004</v>
      </c>
      <c r="I8" s="232">
        <v>15.4</v>
      </c>
      <c r="J8" s="232">
        <v>2</v>
      </c>
      <c r="K8" s="232">
        <v>26</v>
      </c>
      <c r="L8" s="232">
        <v>1.0143</v>
      </c>
      <c r="M8" s="232">
        <v>79.787000000000006</v>
      </c>
      <c r="N8" s="232">
        <v>85.007000000000005</v>
      </c>
      <c r="O8" s="232">
        <v>82.462999999999994</v>
      </c>
      <c r="P8" s="232">
        <v>4.5999999999999996</v>
      </c>
      <c r="Q8" s="232">
        <v>28</v>
      </c>
      <c r="R8" s="232">
        <v>8.4</v>
      </c>
      <c r="S8" s="232">
        <v>5.97</v>
      </c>
      <c r="T8" s="16">
        <v>29</v>
      </c>
      <c r="U8" s="23">
        <f>D8-D9</f>
        <v>43</v>
      </c>
      <c r="V8" s="4"/>
      <c r="W8" s="86"/>
      <c r="X8" s="86"/>
      <c r="Y8" s="206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2383</v>
      </c>
      <c r="E9" s="232">
        <v>346</v>
      </c>
      <c r="F9" s="232">
        <v>6.760732</v>
      </c>
      <c r="G9" s="232">
        <v>0</v>
      </c>
      <c r="H9" s="232">
        <v>82.132000000000005</v>
      </c>
      <c r="I9" s="232">
        <v>15.7</v>
      </c>
      <c r="J9" s="232">
        <v>0.7</v>
      </c>
      <c r="K9" s="232">
        <v>28.9</v>
      </c>
      <c r="L9" s="232">
        <v>1.0132000000000001</v>
      </c>
      <c r="M9" s="232">
        <v>79.141999999999996</v>
      </c>
      <c r="N9" s="232">
        <v>84.344999999999999</v>
      </c>
      <c r="O9" s="232">
        <v>80.683999999999997</v>
      </c>
      <c r="P9" s="232">
        <v>5.2</v>
      </c>
      <c r="Q9" s="232">
        <v>29.7</v>
      </c>
      <c r="R9" s="232">
        <v>12.7</v>
      </c>
      <c r="S9" s="232">
        <v>5.96</v>
      </c>
      <c r="T9" s="22">
        <v>28</v>
      </c>
      <c r="U9" s="23">
        <f t="shared" ref="U9:U36" si="1">D9-D10</f>
        <v>19</v>
      </c>
      <c r="V9" s="24">
        <v>29</v>
      </c>
      <c r="W9" s="86"/>
      <c r="X9" s="86"/>
      <c r="Y9" s="206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2364</v>
      </c>
      <c r="E10" s="232">
        <v>344</v>
      </c>
      <c r="F10" s="232">
        <v>6.7602549999999999</v>
      </c>
      <c r="G10" s="232">
        <v>0</v>
      </c>
      <c r="H10" s="232">
        <v>80.664000000000001</v>
      </c>
      <c r="I10" s="232">
        <v>15.6</v>
      </c>
      <c r="J10" s="232">
        <v>0.8</v>
      </c>
      <c r="K10" s="232">
        <v>27.2</v>
      </c>
      <c r="L10" s="232">
        <v>1.0134000000000001</v>
      </c>
      <c r="M10" s="232">
        <v>78.691000000000003</v>
      </c>
      <c r="N10" s="232">
        <v>83.917000000000002</v>
      </c>
      <c r="O10" s="232">
        <v>80.22</v>
      </c>
      <c r="P10" s="232">
        <v>5.5</v>
      </c>
      <c r="Q10" s="232">
        <v>29.9</v>
      </c>
      <c r="R10" s="232">
        <v>11.4</v>
      </c>
      <c r="S10" s="232">
        <v>5.96</v>
      </c>
      <c r="T10" s="16">
        <v>27</v>
      </c>
      <c r="U10" s="23">
        <f t="shared" si="1"/>
        <v>20</v>
      </c>
      <c r="V10" s="16"/>
      <c r="W10" s="86"/>
      <c r="X10" s="86"/>
      <c r="Y10" s="206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2344</v>
      </c>
      <c r="E11" s="232">
        <v>341</v>
      </c>
      <c r="F11" s="232">
        <v>6.7419529999999996</v>
      </c>
      <c r="G11" s="232">
        <v>0</v>
      </c>
      <c r="H11" s="232">
        <v>82.51</v>
      </c>
      <c r="I11" s="232">
        <v>14.5</v>
      </c>
      <c r="J11" s="232">
        <v>0.3</v>
      </c>
      <c r="K11" s="232">
        <v>2.9</v>
      </c>
      <c r="L11" s="232">
        <v>1.0135000000000001</v>
      </c>
      <c r="M11" s="232">
        <v>79.617999999999995</v>
      </c>
      <c r="N11" s="232">
        <v>84.98</v>
      </c>
      <c r="O11" s="232">
        <v>79.62</v>
      </c>
      <c r="P11" s="232">
        <v>5.2</v>
      </c>
      <c r="Q11" s="232">
        <v>27.3</v>
      </c>
      <c r="R11" s="232">
        <v>10.3</v>
      </c>
      <c r="S11" s="232">
        <v>5.95</v>
      </c>
      <c r="T11" s="16">
        <v>26</v>
      </c>
      <c r="U11" s="23">
        <f t="shared" si="1"/>
        <v>9</v>
      </c>
      <c r="V11" s="16"/>
      <c r="W11" s="86"/>
      <c r="X11" s="86"/>
      <c r="Y11" s="206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2335</v>
      </c>
      <c r="E12" s="232">
        <v>339</v>
      </c>
      <c r="F12" s="232">
        <v>6.868239</v>
      </c>
      <c r="G12" s="232">
        <v>0</v>
      </c>
      <c r="H12" s="232">
        <v>86.155000000000001</v>
      </c>
      <c r="I12" s="232">
        <v>15.8</v>
      </c>
      <c r="J12" s="232">
        <v>0.1</v>
      </c>
      <c r="K12" s="232">
        <v>2.9</v>
      </c>
      <c r="L12" s="232">
        <v>1.0137</v>
      </c>
      <c r="M12" s="232">
        <v>81.293999999999997</v>
      </c>
      <c r="N12" s="232">
        <v>88.472999999999999</v>
      </c>
      <c r="O12" s="232">
        <v>81.453999999999994</v>
      </c>
      <c r="P12" s="232">
        <v>7.6</v>
      </c>
      <c r="Q12" s="232">
        <v>24.2</v>
      </c>
      <c r="R12" s="232">
        <v>10.7</v>
      </c>
      <c r="S12" s="232">
        <v>5.97</v>
      </c>
      <c r="T12" s="16">
        <v>25</v>
      </c>
      <c r="U12" s="23">
        <f t="shared" si="1"/>
        <v>4</v>
      </c>
      <c r="V12" s="16"/>
      <c r="W12" s="109"/>
      <c r="X12" s="109"/>
      <c r="Y12" s="206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2331</v>
      </c>
      <c r="E13" s="232">
        <v>339</v>
      </c>
      <c r="F13" s="232">
        <v>7.2531330000000001</v>
      </c>
      <c r="G13" s="232">
        <v>0</v>
      </c>
      <c r="H13" s="232">
        <v>85.873000000000005</v>
      </c>
      <c r="I13" s="232">
        <v>14.8</v>
      </c>
      <c r="J13" s="232">
        <v>0</v>
      </c>
      <c r="K13" s="232">
        <v>0</v>
      </c>
      <c r="L13" s="232">
        <v>1.0147999999999999</v>
      </c>
      <c r="M13" s="232">
        <v>83.540999999999997</v>
      </c>
      <c r="N13" s="232">
        <v>87.762</v>
      </c>
      <c r="O13" s="232">
        <v>86.152000000000001</v>
      </c>
      <c r="P13" s="232">
        <v>6.9</v>
      </c>
      <c r="Q13" s="232">
        <v>27.3</v>
      </c>
      <c r="R13" s="232">
        <v>9.5</v>
      </c>
      <c r="S13" s="232">
        <v>5.97</v>
      </c>
      <c r="T13" s="16">
        <v>24</v>
      </c>
      <c r="U13" s="23">
        <f t="shared" si="1"/>
        <v>0</v>
      </c>
      <c r="V13" s="16"/>
      <c r="W13" s="86"/>
      <c r="X13" s="86"/>
      <c r="Y13" s="206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2331</v>
      </c>
      <c r="E14" s="232">
        <v>339</v>
      </c>
      <c r="F14" s="232">
        <v>7.1522730000000001</v>
      </c>
      <c r="G14" s="232">
        <v>0</v>
      </c>
      <c r="H14" s="232">
        <v>84.358999999999995</v>
      </c>
      <c r="I14" s="232">
        <v>16.5</v>
      </c>
      <c r="J14" s="232">
        <v>0.2</v>
      </c>
      <c r="K14" s="232">
        <v>2.4</v>
      </c>
      <c r="L14" s="232">
        <v>1.0145999999999999</v>
      </c>
      <c r="M14" s="232">
        <v>81.257000000000005</v>
      </c>
      <c r="N14" s="232">
        <v>87.620999999999995</v>
      </c>
      <c r="O14" s="232">
        <v>84.54</v>
      </c>
      <c r="P14" s="232">
        <v>6.7</v>
      </c>
      <c r="Q14" s="232">
        <v>29.7</v>
      </c>
      <c r="R14" s="232">
        <v>8.6999999999999993</v>
      </c>
      <c r="S14" s="232">
        <v>5.98</v>
      </c>
      <c r="T14" s="16">
        <v>23</v>
      </c>
      <c r="U14" s="23">
        <f t="shared" si="1"/>
        <v>6</v>
      </c>
      <c r="V14" s="16"/>
      <c r="W14" s="86"/>
      <c r="X14" s="86"/>
      <c r="Y14" s="206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2325</v>
      </c>
      <c r="E15" s="232">
        <v>338</v>
      </c>
      <c r="F15" s="232">
        <v>7.0734529999999998</v>
      </c>
      <c r="G15" s="232">
        <v>0</v>
      </c>
      <c r="H15" s="232">
        <v>82.798000000000002</v>
      </c>
      <c r="I15" s="232">
        <v>17.600000000000001</v>
      </c>
      <c r="J15" s="232">
        <v>0.3</v>
      </c>
      <c r="K15" s="232">
        <v>3.7</v>
      </c>
      <c r="L15" s="232">
        <v>1.0139</v>
      </c>
      <c r="M15" s="232">
        <v>79.36</v>
      </c>
      <c r="N15" s="232">
        <v>85.242999999999995</v>
      </c>
      <c r="O15" s="232">
        <v>84.965999999999994</v>
      </c>
      <c r="P15" s="232">
        <v>9.6</v>
      </c>
      <c r="Q15" s="232">
        <v>27.9</v>
      </c>
      <c r="R15" s="232">
        <v>12.9</v>
      </c>
      <c r="S15" s="232">
        <v>5.96</v>
      </c>
      <c r="T15" s="16">
        <v>22</v>
      </c>
      <c r="U15" s="23">
        <f t="shared" si="1"/>
        <v>6</v>
      </c>
      <c r="V15" s="16"/>
      <c r="W15" s="100"/>
      <c r="X15" s="100"/>
      <c r="Y15" s="206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2319</v>
      </c>
      <c r="E16" s="232">
        <v>337</v>
      </c>
      <c r="F16" s="232">
        <v>6.7188970000000001</v>
      </c>
      <c r="G16" s="232">
        <v>0</v>
      </c>
      <c r="H16" s="232">
        <v>82.694999999999993</v>
      </c>
      <c r="I16" s="232">
        <v>17.5</v>
      </c>
      <c r="J16" s="232">
        <v>0.3</v>
      </c>
      <c r="K16" s="232">
        <v>2.1</v>
      </c>
      <c r="L16" s="232">
        <v>1.0129999999999999</v>
      </c>
      <c r="M16" s="232">
        <v>78.408000000000001</v>
      </c>
      <c r="N16" s="232">
        <v>85.131</v>
      </c>
      <c r="O16" s="232">
        <v>80.459999999999994</v>
      </c>
      <c r="P16" s="232">
        <v>9.5</v>
      </c>
      <c r="Q16" s="232">
        <v>29.9</v>
      </c>
      <c r="R16" s="232">
        <v>13.8</v>
      </c>
      <c r="S16" s="232">
        <v>5.98</v>
      </c>
      <c r="T16" s="22">
        <v>21</v>
      </c>
      <c r="U16" s="23">
        <f t="shared" si="1"/>
        <v>9</v>
      </c>
      <c r="V16" s="24">
        <v>22</v>
      </c>
      <c r="W16" s="94"/>
      <c r="X16" s="94"/>
      <c r="Y16" s="206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2310</v>
      </c>
      <c r="E17" s="232">
        <v>336</v>
      </c>
      <c r="F17" s="232">
        <v>6.715509</v>
      </c>
      <c r="G17" s="232">
        <v>0</v>
      </c>
      <c r="H17" s="232">
        <v>83.069000000000003</v>
      </c>
      <c r="I17" s="232">
        <v>17</v>
      </c>
      <c r="J17" s="232">
        <v>1</v>
      </c>
      <c r="K17" s="232">
        <v>26.8</v>
      </c>
      <c r="L17" s="232">
        <v>1.0132000000000001</v>
      </c>
      <c r="M17" s="232">
        <v>79.59</v>
      </c>
      <c r="N17" s="232">
        <v>85.617000000000004</v>
      </c>
      <c r="O17" s="232">
        <v>79.734999999999999</v>
      </c>
      <c r="P17" s="232">
        <v>8.1999999999999993</v>
      </c>
      <c r="Q17" s="232">
        <v>31.4</v>
      </c>
      <c r="R17" s="232">
        <v>11.7</v>
      </c>
      <c r="S17" s="232">
        <v>5.98</v>
      </c>
      <c r="T17" s="16">
        <v>20</v>
      </c>
      <c r="U17" s="23">
        <f t="shared" si="1"/>
        <v>23</v>
      </c>
      <c r="V17" s="16"/>
      <c r="W17" s="94"/>
      <c r="X17" s="94"/>
      <c r="Y17" s="206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2287</v>
      </c>
      <c r="E18" s="232">
        <v>332</v>
      </c>
      <c r="F18" s="232">
        <v>7.0713379999999999</v>
      </c>
      <c r="G18" s="232">
        <v>0</v>
      </c>
      <c r="H18" s="232">
        <v>82.765000000000001</v>
      </c>
      <c r="I18" s="232">
        <v>16</v>
      </c>
      <c r="J18" s="232">
        <v>0.3</v>
      </c>
      <c r="K18" s="232">
        <v>3.2</v>
      </c>
      <c r="L18" s="232">
        <v>1.0141</v>
      </c>
      <c r="M18" s="232">
        <v>79.436999999999998</v>
      </c>
      <c r="N18" s="232">
        <v>87.067999999999998</v>
      </c>
      <c r="O18" s="232">
        <v>84.299000000000007</v>
      </c>
      <c r="P18" s="232">
        <v>6.5</v>
      </c>
      <c r="Q18" s="232">
        <v>30.9</v>
      </c>
      <c r="R18" s="232">
        <v>11.1</v>
      </c>
      <c r="S18" s="232">
        <v>5.96</v>
      </c>
      <c r="T18" s="16">
        <v>19</v>
      </c>
      <c r="U18" s="23">
        <f t="shared" si="1"/>
        <v>7</v>
      </c>
      <c r="V18" s="16"/>
      <c r="W18" s="94"/>
      <c r="X18" s="94"/>
      <c r="Y18" s="206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2280</v>
      </c>
      <c r="E19" s="232">
        <v>331</v>
      </c>
      <c r="F19" s="232">
        <v>6.9569200000000002</v>
      </c>
      <c r="G19" s="232">
        <v>0</v>
      </c>
      <c r="H19" s="232">
        <v>86.085999999999999</v>
      </c>
      <c r="I19" s="232">
        <v>13.2</v>
      </c>
      <c r="J19" s="232">
        <v>0.2</v>
      </c>
      <c r="K19" s="232">
        <v>2.4</v>
      </c>
      <c r="L19" s="232">
        <v>1.0144</v>
      </c>
      <c r="M19" s="232">
        <v>79.447000000000003</v>
      </c>
      <c r="N19" s="232">
        <v>87.677999999999997</v>
      </c>
      <c r="O19" s="232">
        <v>81.506</v>
      </c>
      <c r="P19" s="232">
        <v>4.7</v>
      </c>
      <c r="Q19" s="232">
        <v>23.6</v>
      </c>
      <c r="R19" s="232">
        <v>7.5</v>
      </c>
      <c r="S19" s="232">
        <v>5.96</v>
      </c>
      <c r="T19" s="16">
        <v>18</v>
      </c>
      <c r="U19" s="23">
        <f t="shared" si="1"/>
        <v>5</v>
      </c>
      <c r="V19" s="16"/>
      <c r="W19" s="94"/>
      <c r="X19" s="94"/>
      <c r="Y19" s="206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2275</v>
      </c>
      <c r="E20" s="232">
        <v>331</v>
      </c>
      <c r="F20" s="232">
        <v>7.2293370000000001</v>
      </c>
      <c r="G20" s="232">
        <v>0</v>
      </c>
      <c r="H20" s="232">
        <v>86.83</v>
      </c>
      <c r="I20" s="232">
        <v>17.3</v>
      </c>
      <c r="J20" s="232">
        <v>0</v>
      </c>
      <c r="K20" s="232">
        <v>0</v>
      </c>
      <c r="L20" s="232">
        <v>1.0143</v>
      </c>
      <c r="M20" s="232">
        <v>84.168000000000006</v>
      </c>
      <c r="N20" s="232">
        <v>89.534000000000006</v>
      </c>
      <c r="O20" s="232">
        <v>86.965000000000003</v>
      </c>
      <c r="P20" s="232">
        <v>9.6999999999999993</v>
      </c>
      <c r="Q20" s="232">
        <v>30.8</v>
      </c>
      <c r="R20" s="232">
        <v>12.7</v>
      </c>
      <c r="S20" s="232">
        <v>5.98</v>
      </c>
      <c r="T20" s="16">
        <v>17</v>
      </c>
      <c r="U20" s="23">
        <f t="shared" si="1"/>
        <v>0</v>
      </c>
      <c r="V20" s="16"/>
      <c r="W20" s="94"/>
      <c r="X20" s="94"/>
      <c r="Y20" s="206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2275</v>
      </c>
      <c r="E21" s="232">
        <v>331</v>
      </c>
      <c r="F21" s="232">
        <v>7.0943909999999999</v>
      </c>
      <c r="G21" s="232">
        <v>0</v>
      </c>
      <c r="H21" s="232">
        <v>84.293000000000006</v>
      </c>
      <c r="I21" s="232">
        <v>15.5</v>
      </c>
      <c r="J21" s="232">
        <v>0.1</v>
      </c>
      <c r="K21" s="232">
        <v>2.2999999999999998</v>
      </c>
      <c r="L21" s="232">
        <v>1.0141</v>
      </c>
      <c r="M21" s="232">
        <v>81.709999999999994</v>
      </c>
      <c r="N21" s="232">
        <v>86.552999999999997</v>
      </c>
      <c r="O21" s="232">
        <v>84.775000000000006</v>
      </c>
      <c r="P21" s="232">
        <v>7.8</v>
      </c>
      <c r="Q21" s="232">
        <v>28</v>
      </c>
      <c r="R21" s="232">
        <v>11.6</v>
      </c>
      <c r="S21" s="232">
        <v>5.98</v>
      </c>
      <c r="T21" s="16">
        <v>16</v>
      </c>
      <c r="U21" s="23">
        <f t="shared" si="1"/>
        <v>4</v>
      </c>
      <c r="V21" s="16"/>
      <c r="W21" s="94"/>
      <c r="X21" s="94"/>
      <c r="Y21" s="206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2271</v>
      </c>
      <c r="E22" s="232">
        <v>330</v>
      </c>
      <c r="F22" s="232">
        <v>7.1799609999999996</v>
      </c>
      <c r="G22" s="232">
        <v>0</v>
      </c>
      <c r="H22" s="232">
        <v>83.441000000000003</v>
      </c>
      <c r="I22" s="232">
        <v>15.2</v>
      </c>
      <c r="J22" s="232">
        <v>1.1000000000000001</v>
      </c>
      <c r="K22" s="232">
        <v>13.8</v>
      </c>
      <c r="L22" s="232">
        <v>1.0147999999999999</v>
      </c>
      <c r="M22" s="232">
        <v>80.192999999999998</v>
      </c>
      <c r="N22" s="232">
        <v>86.197999999999993</v>
      </c>
      <c r="O22" s="232">
        <v>84.628</v>
      </c>
      <c r="P22" s="232">
        <v>5.4</v>
      </c>
      <c r="Q22" s="232">
        <v>28.6</v>
      </c>
      <c r="R22" s="232">
        <v>8</v>
      </c>
      <c r="S22" s="232">
        <v>5.97</v>
      </c>
      <c r="T22" s="16">
        <v>15</v>
      </c>
      <c r="U22" s="23">
        <f t="shared" si="1"/>
        <v>27</v>
      </c>
      <c r="V22" s="16"/>
      <c r="W22" s="94"/>
      <c r="X22" s="94"/>
      <c r="Y22" s="206">
        <f t="shared" si="0"/>
        <v>-100</v>
      </c>
    </row>
    <row r="23" spans="1:25" s="25" customFormat="1">
      <c r="A23" s="21">
        <v>15</v>
      </c>
      <c r="B23" s="232" t="s">
        <v>216</v>
      </c>
      <c r="C23" s="232" t="s">
        <v>217</v>
      </c>
      <c r="D23" s="232">
        <v>2244</v>
      </c>
      <c r="E23" s="232">
        <v>326</v>
      </c>
      <c r="F23" s="232">
        <v>6.7933529999999998</v>
      </c>
      <c r="G23" s="232">
        <v>0</v>
      </c>
      <c r="H23" s="232">
        <v>82.328000000000003</v>
      </c>
      <c r="I23" s="232">
        <v>13.4</v>
      </c>
      <c r="J23" s="232">
        <v>4.5</v>
      </c>
      <c r="K23" s="232">
        <v>28.9</v>
      </c>
      <c r="L23" s="232">
        <v>1.0134000000000001</v>
      </c>
      <c r="M23" s="232">
        <v>79.540999999999997</v>
      </c>
      <c r="N23" s="232">
        <v>85.284000000000006</v>
      </c>
      <c r="O23" s="232">
        <v>80.876000000000005</v>
      </c>
      <c r="P23" s="232">
        <v>5.7</v>
      </c>
      <c r="Q23" s="232">
        <v>25.1</v>
      </c>
      <c r="R23" s="232">
        <v>12</v>
      </c>
      <c r="S23" s="232">
        <v>5.97</v>
      </c>
      <c r="T23" s="22">
        <v>14</v>
      </c>
      <c r="U23" s="23">
        <f t="shared" si="1"/>
        <v>105</v>
      </c>
      <c r="V23" s="24">
        <v>15</v>
      </c>
      <c r="W23" s="94"/>
      <c r="X23" s="94"/>
      <c r="Y23" s="206">
        <f t="shared" si="0"/>
        <v>-100</v>
      </c>
    </row>
    <row r="24" spans="1:25">
      <c r="A24" s="16">
        <v>14</v>
      </c>
      <c r="B24" s="232" t="s">
        <v>218</v>
      </c>
      <c r="C24" s="232" t="s">
        <v>217</v>
      </c>
      <c r="D24" s="232">
        <v>2139</v>
      </c>
      <c r="E24" s="232">
        <v>310</v>
      </c>
      <c r="F24" s="232">
        <v>6.7994919999999999</v>
      </c>
      <c r="G24" s="232">
        <v>0</v>
      </c>
      <c r="H24" s="232">
        <v>82.900999999999996</v>
      </c>
      <c r="I24" s="232">
        <v>13.9</v>
      </c>
      <c r="J24" s="232">
        <v>4.7</v>
      </c>
      <c r="K24" s="232">
        <v>29.9</v>
      </c>
      <c r="L24" s="232">
        <v>1.0136000000000001</v>
      </c>
      <c r="M24" s="232">
        <v>79.616</v>
      </c>
      <c r="N24" s="232">
        <v>85.25</v>
      </c>
      <c r="O24" s="232">
        <v>80.358999999999995</v>
      </c>
      <c r="P24" s="232">
        <v>6.9</v>
      </c>
      <c r="Q24" s="232">
        <v>23.7</v>
      </c>
      <c r="R24" s="232">
        <v>10.199999999999999</v>
      </c>
      <c r="S24" s="232">
        <v>5.97</v>
      </c>
      <c r="T24" s="16">
        <v>13</v>
      </c>
      <c r="U24" s="23">
        <f t="shared" si="1"/>
        <v>111</v>
      </c>
      <c r="V24" s="16"/>
      <c r="W24" s="94"/>
      <c r="X24" s="94"/>
      <c r="Y24" s="206">
        <f t="shared" si="0"/>
        <v>-100</v>
      </c>
    </row>
    <row r="25" spans="1:25">
      <c r="A25" s="16">
        <v>13</v>
      </c>
      <c r="B25" s="232" t="s">
        <v>219</v>
      </c>
      <c r="C25" s="232" t="s">
        <v>217</v>
      </c>
      <c r="D25" s="232">
        <v>2028</v>
      </c>
      <c r="E25" s="232">
        <v>294</v>
      </c>
      <c r="F25" s="232">
        <v>7.0330320000000004</v>
      </c>
      <c r="G25" s="232">
        <v>0</v>
      </c>
      <c r="H25" s="232">
        <v>84.289000000000001</v>
      </c>
      <c r="I25" s="232">
        <v>14.8</v>
      </c>
      <c r="J25" s="232">
        <v>4.4000000000000004</v>
      </c>
      <c r="K25" s="232">
        <v>26.5</v>
      </c>
      <c r="L25" s="232">
        <v>1.014</v>
      </c>
      <c r="M25" s="232">
        <v>80.162999999999997</v>
      </c>
      <c r="N25" s="232">
        <v>87.412000000000006</v>
      </c>
      <c r="O25" s="232">
        <v>83.861999999999995</v>
      </c>
      <c r="P25" s="232">
        <v>5.3</v>
      </c>
      <c r="Q25" s="232">
        <v>26.5</v>
      </c>
      <c r="R25" s="232">
        <v>11.3</v>
      </c>
      <c r="S25" s="232">
        <v>5.98</v>
      </c>
      <c r="T25" s="16">
        <v>12</v>
      </c>
      <c r="U25" s="23">
        <f t="shared" si="1"/>
        <v>105</v>
      </c>
      <c r="V25" s="16"/>
      <c r="W25" s="94"/>
      <c r="X25" s="94"/>
      <c r="Y25" s="206">
        <f t="shared" si="0"/>
        <v>-100</v>
      </c>
    </row>
    <row r="26" spans="1:25">
      <c r="A26" s="16">
        <v>12</v>
      </c>
      <c r="B26" s="232" t="s">
        <v>220</v>
      </c>
      <c r="C26" s="232" t="s">
        <v>217</v>
      </c>
      <c r="D26" s="232">
        <v>1923</v>
      </c>
      <c r="E26" s="232">
        <v>278</v>
      </c>
      <c r="F26" s="232">
        <v>6.7426630000000003</v>
      </c>
      <c r="G26" s="232">
        <v>0</v>
      </c>
      <c r="H26" s="232">
        <v>86.471000000000004</v>
      </c>
      <c r="I26" s="232">
        <v>14.3</v>
      </c>
      <c r="J26" s="232">
        <v>1.3</v>
      </c>
      <c r="K26" s="232">
        <v>29.1</v>
      </c>
      <c r="L26" s="232">
        <v>1.0133000000000001</v>
      </c>
      <c r="M26" s="232">
        <v>79.896000000000001</v>
      </c>
      <c r="N26" s="232">
        <v>88.231999999999999</v>
      </c>
      <c r="O26" s="232">
        <v>80.129000000000005</v>
      </c>
      <c r="P26" s="232">
        <v>4.3</v>
      </c>
      <c r="Q26" s="232">
        <v>28.5</v>
      </c>
      <c r="R26" s="232">
        <v>11.8</v>
      </c>
      <c r="S26" s="232">
        <v>5.98</v>
      </c>
      <c r="T26" s="16">
        <v>11</v>
      </c>
      <c r="U26" s="23">
        <f t="shared" si="1"/>
        <v>32</v>
      </c>
      <c r="V26" s="16"/>
      <c r="W26" s="94"/>
      <c r="X26" s="94"/>
      <c r="Y26" s="206">
        <f t="shared" si="0"/>
        <v>-100</v>
      </c>
    </row>
    <row r="27" spans="1:25">
      <c r="A27" s="16">
        <v>11</v>
      </c>
      <c r="B27" s="232" t="s">
        <v>221</v>
      </c>
      <c r="C27" s="232" t="s">
        <v>217</v>
      </c>
      <c r="D27" s="232">
        <v>1891</v>
      </c>
      <c r="E27" s="232">
        <v>274</v>
      </c>
      <c r="F27" s="232">
        <v>7.3544939999999999</v>
      </c>
      <c r="G27" s="232">
        <v>0</v>
      </c>
      <c r="H27" s="232">
        <v>86.462999999999994</v>
      </c>
      <c r="I27" s="232">
        <v>13.3</v>
      </c>
      <c r="J27" s="232">
        <v>0</v>
      </c>
      <c r="K27" s="232">
        <v>0</v>
      </c>
      <c r="L27" s="232">
        <v>1.0149999999999999</v>
      </c>
      <c r="M27" s="232">
        <v>83.228999999999999</v>
      </c>
      <c r="N27" s="232">
        <v>89.352000000000004</v>
      </c>
      <c r="O27" s="232">
        <v>87.427000000000007</v>
      </c>
      <c r="P27" s="232">
        <v>4.4000000000000004</v>
      </c>
      <c r="Q27" s="232">
        <v>25.8</v>
      </c>
      <c r="R27" s="232">
        <v>9.3000000000000007</v>
      </c>
      <c r="S27" s="232">
        <v>5.98</v>
      </c>
      <c r="T27" s="16">
        <v>10</v>
      </c>
      <c r="U27" s="23">
        <f t="shared" si="1"/>
        <v>0</v>
      </c>
      <c r="V27" s="16"/>
      <c r="W27" s="94"/>
      <c r="X27" s="94"/>
      <c r="Y27" s="206">
        <f t="shared" si="0"/>
        <v>-100</v>
      </c>
    </row>
    <row r="28" spans="1:25">
      <c r="A28" s="16">
        <v>10</v>
      </c>
      <c r="B28" s="232" t="s">
        <v>222</v>
      </c>
      <c r="C28" s="232" t="s">
        <v>217</v>
      </c>
      <c r="D28" s="232">
        <v>1891</v>
      </c>
      <c r="E28" s="232">
        <v>274</v>
      </c>
      <c r="F28" s="232">
        <v>7.3159989999999997</v>
      </c>
      <c r="G28" s="232">
        <v>0</v>
      </c>
      <c r="H28" s="232">
        <v>84.15</v>
      </c>
      <c r="I28" s="232">
        <v>13.4</v>
      </c>
      <c r="J28" s="232">
        <v>2.1</v>
      </c>
      <c r="K28" s="232">
        <v>27.4</v>
      </c>
      <c r="L28" s="232">
        <v>1.0152000000000001</v>
      </c>
      <c r="M28" s="232">
        <v>77.962999999999994</v>
      </c>
      <c r="N28" s="232">
        <v>87</v>
      </c>
      <c r="O28" s="232">
        <v>86.378</v>
      </c>
      <c r="P28" s="232">
        <v>5.5</v>
      </c>
      <c r="Q28" s="232">
        <v>26.4</v>
      </c>
      <c r="R28" s="232">
        <v>7.8</v>
      </c>
      <c r="S28" s="232">
        <v>5.97</v>
      </c>
      <c r="T28" s="16">
        <v>9</v>
      </c>
      <c r="U28" s="23">
        <f t="shared" si="1"/>
        <v>45</v>
      </c>
      <c r="V28" s="16"/>
      <c r="W28" s="94"/>
      <c r="X28" s="94"/>
      <c r="Y28" s="206">
        <f t="shared" si="0"/>
        <v>-100</v>
      </c>
    </row>
    <row r="29" spans="1:25">
      <c r="A29" s="16">
        <v>9</v>
      </c>
      <c r="B29" s="232" t="s">
        <v>223</v>
      </c>
      <c r="C29" s="232" t="s">
        <v>217</v>
      </c>
      <c r="D29" s="232">
        <v>1846</v>
      </c>
      <c r="E29" s="232">
        <v>267</v>
      </c>
      <c r="F29" s="232">
        <v>6.7432179999999997</v>
      </c>
      <c r="G29" s="232">
        <v>0</v>
      </c>
      <c r="H29" s="232">
        <v>80.863</v>
      </c>
      <c r="I29" s="232">
        <v>10.3</v>
      </c>
      <c r="J29" s="232">
        <v>2.4</v>
      </c>
      <c r="K29" s="232">
        <v>13.2</v>
      </c>
      <c r="L29" s="232">
        <v>1.0137</v>
      </c>
      <c r="M29" s="232">
        <v>78.230999999999995</v>
      </c>
      <c r="N29" s="232">
        <v>84.503</v>
      </c>
      <c r="O29" s="232">
        <v>79.105000000000004</v>
      </c>
      <c r="P29" s="232">
        <v>3.7</v>
      </c>
      <c r="Q29" s="232">
        <v>18.2</v>
      </c>
      <c r="R29" s="232">
        <v>8.6999999999999993</v>
      </c>
      <c r="S29" s="232">
        <v>5.98</v>
      </c>
      <c r="T29" s="16">
        <v>8</v>
      </c>
      <c r="U29" s="23">
        <f t="shared" si="1"/>
        <v>61</v>
      </c>
      <c r="V29" s="16"/>
      <c r="W29" s="94"/>
      <c r="X29" s="94"/>
      <c r="Y29" s="206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1785</v>
      </c>
      <c r="E30">
        <v>258</v>
      </c>
      <c r="F30">
        <v>6.710299</v>
      </c>
      <c r="G30">
        <v>0</v>
      </c>
      <c r="H30">
        <v>80.650999999999996</v>
      </c>
      <c r="I30">
        <v>13.7</v>
      </c>
      <c r="J30">
        <v>4.3</v>
      </c>
      <c r="K30">
        <v>28.2</v>
      </c>
      <c r="L30">
        <v>1.0133000000000001</v>
      </c>
      <c r="M30">
        <v>77.662000000000006</v>
      </c>
      <c r="N30">
        <v>84.177000000000007</v>
      </c>
      <c r="O30">
        <v>79.450999999999993</v>
      </c>
      <c r="P30">
        <v>8.9</v>
      </c>
      <c r="Q30">
        <v>19.7</v>
      </c>
      <c r="R30">
        <v>11.3</v>
      </c>
      <c r="S30">
        <v>5.88</v>
      </c>
      <c r="T30" s="22">
        <v>7</v>
      </c>
      <c r="U30" s="23">
        <f t="shared" si="1"/>
        <v>101</v>
      </c>
      <c r="V30" s="24">
        <v>8</v>
      </c>
      <c r="W30" s="94"/>
      <c r="X30" s="94"/>
      <c r="Y30" s="206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1684</v>
      </c>
      <c r="E31">
        <v>243</v>
      </c>
      <c r="F31">
        <v>6.6109869999999997</v>
      </c>
      <c r="G31">
        <v>0</v>
      </c>
      <c r="H31">
        <v>80.557000000000002</v>
      </c>
      <c r="I31">
        <v>14.9</v>
      </c>
      <c r="J31">
        <v>4.5999999999999996</v>
      </c>
      <c r="K31">
        <v>27.5</v>
      </c>
      <c r="L31">
        <v>1.0128999999999999</v>
      </c>
      <c r="M31">
        <v>77.572999999999993</v>
      </c>
      <c r="N31">
        <v>83.453000000000003</v>
      </c>
      <c r="O31">
        <v>78.588999999999999</v>
      </c>
      <c r="P31">
        <v>8.6</v>
      </c>
      <c r="Q31">
        <v>22.2</v>
      </c>
      <c r="R31">
        <v>12.4</v>
      </c>
      <c r="S31">
        <v>5.89</v>
      </c>
      <c r="T31" s="16">
        <v>6</v>
      </c>
      <c r="U31" s="23">
        <f t="shared" si="1"/>
        <v>109</v>
      </c>
      <c r="V31" s="5"/>
      <c r="W31" s="94"/>
      <c r="X31" s="94"/>
      <c r="Y31" s="206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1575</v>
      </c>
      <c r="E32">
        <v>226</v>
      </c>
      <c r="F32">
        <v>6.7125459999999997</v>
      </c>
      <c r="G32">
        <v>0</v>
      </c>
      <c r="H32">
        <v>80.841999999999999</v>
      </c>
      <c r="I32">
        <v>11.8</v>
      </c>
      <c r="J32">
        <v>4.8</v>
      </c>
      <c r="K32">
        <v>27.8</v>
      </c>
      <c r="L32">
        <v>1.0132000000000001</v>
      </c>
      <c r="M32">
        <v>78.480999999999995</v>
      </c>
      <c r="N32">
        <v>84.186999999999998</v>
      </c>
      <c r="O32">
        <v>79.606999999999999</v>
      </c>
      <c r="P32">
        <v>7.8</v>
      </c>
      <c r="Q32">
        <v>18.399999999999999</v>
      </c>
      <c r="R32">
        <v>11.7</v>
      </c>
      <c r="S32">
        <v>5.88</v>
      </c>
      <c r="T32" s="16">
        <v>5</v>
      </c>
      <c r="U32" s="23">
        <f t="shared" si="1"/>
        <v>113</v>
      </c>
      <c r="V32" s="5"/>
      <c r="W32" s="205"/>
      <c r="X32" s="109"/>
      <c r="Y32" s="206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1462</v>
      </c>
      <c r="E33">
        <v>209</v>
      </c>
      <c r="F33">
        <v>6.7736799999999997</v>
      </c>
      <c r="G33">
        <v>0</v>
      </c>
      <c r="H33">
        <v>84.786000000000001</v>
      </c>
      <c r="I33">
        <v>12.9</v>
      </c>
      <c r="J33">
        <v>1.3</v>
      </c>
      <c r="K33">
        <v>27.6</v>
      </c>
      <c r="L33">
        <v>1.0136000000000001</v>
      </c>
      <c r="M33">
        <v>78.682000000000002</v>
      </c>
      <c r="N33">
        <v>86.728999999999999</v>
      </c>
      <c r="O33">
        <v>79.668000000000006</v>
      </c>
      <c r="P33">
        <v>6.2</v>
      </c>
      <c r="Q33">
        <v>23.3</v>
      </c>
      <c r="R33">
        <v>9.4</v>
      </c>
      <c r="S33">
        <v>5.88</v>
      </c>
      <c r="T33" s="16">
        <v>4</v>
      </c>
      <c r="U33" s="23">
        <f t="shared" si="1"/>
        <v>32</v>
      </c>
      <c r="V33" s="5"/>
      <c r="W33" s="87"/>
      <c r="X33" s="86"/>
      <c r="Y33" s="206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1430</v>
      </c>
      <c r="E34">
        <v>205</v>
      </c>
      <c r="F34">
        <v>7.1528119999999999</v>
      </c>
      <c r="G34">
        <v>0</v>
      </c>
      <c r="H34">
        <v>85.289000000000001</v>
      </c>
      <c r="I34">
        <v>16.2</v>
      </c>
      <c r="J34">
        <v>0</v>
      </c>
      <c r="K34">
        <v>0</v>
      </c>
      <c r="L34">
        <v>1.0141</v>
      </c>
      <c r="M34">
        <v>83.275000000000006</v>
      </c>
      <c r="N34">
        <v>87.700999999999993</v>
      </c>
      <c r="O34">
        <v>85.751000000000005</v>
      </c>
      <c r="P34">
        <v>9.3000000000000007</v>
      </c>
      <c r="Q34">
        <v>24.1</v>
      </c>
      <c r="R34">
        <v>12.4</v>
      </c>
      <c r="S34">
        <v>5.9</v>
      </c>
      <c r="T34" s="16">
        <v>3</v>
      </c>
      <c r="U34" s="23">
        <f t="shared" si="1"/>
        <v>0</v>
      </c>
      <c r="V34" s="5"/>
      <c r="W34" s="87"/>
      <c r="X34" s="86"/>
      <c r="Y34" s="206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1430</v>
      </c>
      <c r="E35">
        <v>205</v>
      </c>
      <c r="F35">
        <v>7.1678889999999997</v>
      </c>
      <c r="G35">
        <v>0</v>
      </c>
      <c r="H35">
        <v>86.17</v>
      </c>
      <c r="I35">
        <v>16.7</v>
      </c>
      <c r="J35">
        <v>0</v>
      </c>
      <c r="K35">
        <v>0</v>
      </c>
      <c r="L35">
        <v>1.0142</v>
      </c>
      <c r="M35">
        <v>84.281999999999996</v>
      </c>
      <c r="N35">
        <v>87.891000000000005</v>
      </c>
      <c r="O35">
        <v>85.962000000000003</v>
      </c>
      <c r="P35">
        <v>9.4</v>
      </c>
      <c r="Q35">
        <v>27.7</v>
      </c>
      <c r="R35">
        <v>12.3</v>
      </c>
      <c r="S35">
        <v>5.9</v>
      </c>
      <c r="T35" s="16">
        <v>2</v>
      </c>
      <c r="U35" s="23">
        <f t="shared" si="1"/>
        <v>0</v>
      </c>
      <c r="V35" s="5"/>
      <c r="W35" s="87"/>
      <c r="X35" s="86"/>
      <c r="Y35" s="206">
        <f t="shared" si="0"/>
        <v>-100</v>
      </c>
    </row>
    <row r="36" spans="1:25">
      <c r="A36" s="16">
        <v>2</v>
      </c>
      <c r="B36" t="s">
        <v>208</v>
      </c>
      <c r="C36" t="s">
        <v>13</v>
      </c>
      <c r="D36">
        <v>1430</v>
      </c>
      <c r="E36">
        <v>205</v>
      </c>
      <c r="F36">
        <v>7.0979869999999998</v>
      </c>
      <c r="G36">
        <v>0</v>
      </c>
      <c r="H36">
        <v>87.454999999999998</v>
      </c>
      <c r="I36">
        <v>17</v>
      </c>
      <c r="J36">
        <v>0</v>
      </c>
      <c r="K36">
        <v>0</v>
      </c>
      <c r="L36">
        <v>1.0137</v>
      </c>
      <c r="M36">
        <v>84.869</v>
      </c>
      <c r="N36">
        <v>88.337999999999994</v>
      </c>
      <c r="O36">
        <v>85.813000000000002</v>
      </c>
      <c r="P36">
        <v>9.1999999999999993</v>
      </c>
      <c r="Q36">
        <v>26.9</v>
      </c>
      <c r="R36">
        <v>14.3</v>
      </c>
      <c r="S36">
        <v>5.9</v>
      </c>
      <c r="T36" s="16">
        <v>1</v>
      </c>
      <c r="U36" s="23">
        <f t="shared" si="1"/>
        <v>0</v>
      </c>
      <c r="V36" s="5"/>
      <c r="W36" s="87"/>
      <c r="X36" s="86"/>
      <c r="Y36" s="206">
        <f t="shared" si="0"/>
        <v>-100</v>
      </c>
    </row>
    <row r="37" spans="1:25">
      <c r="A37" s="16">
        <v>1</v>
      </c>
      <c r="B37" t="s">
        <v>193</v>
      </c>
      <c r="C37" t="s">
        <v>13</v>
      </c>
      <c r="D37">
        <v>1430</v>
      </c>
      <c r="E37">
        <v>205</v>
      </c>
      <c r="F37">
        <v>7.3663910000000001</v>
      </c>
      <c r="G37">
        <v>0</v>
      </c>
      <c r="H37">
        <v>87.998999999999995</v>
      </c>
      <c r="I37">
        <v>14.7</v>
      </c>
      <c r="J37">
        <v>0</v>
      </c>
      <c r="K37">
        <v>0</v>
      </c>
      <c r="L37">
        <v>1.0148999999999999</v>
      </c>
      <c r="M37">
        <v>86.266000000000005</v>
      </c>
      <c r="N37">
        <v>89.024000000000001</v>
      </c>
      <c r="O37">
        <v>88.001999999999995</v>
      </c>
      <c r="P37">
        <v>6</v>
      </c>
      <c r="Q37">
        <v>27.1</v>
      </c>
      <c r="R37">
        <v>10.4</v>
      </c>
      <c r="S37">
        <v>5.9</v>
      </c>
      <c r="T37" s="1"/>
      <c r="U37" s="26"/>
      <c r="V37" s="5"/>
      <c r="W37" s="87"/>
      <c r="X37" s="86"/>
      <c r="Y37" s="206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1"/>
  <sheetViews>
    <sheetView view="pageBreakPreview" zoomScale="80" zoomScaleNormal="100" zoomScaleSheetLayoutView="8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C46" sqref="C46"/>
    </sheetView>
  </sheetViews>
  <sheetFormatPr baseColWidth="10" defaultColWidth="11.42578125" defaultRowHeight="12.75"/>
  <cols>
    <col min="1" max="2" width="12.7109375" style="125" customWidth="1"/>
    <col min="3" max="3" width="21.28515625" style="125" customWidth="1"/>
    <col min="4" max="4" width="21.85546875" style="125" customWidth="1"/>
    <col min="5" max="7" width="12.7109375" style="125" customWidth="1"/>
    <col min="8" max="8" width="14.7109375" style="125" customWidth="1"/>
    <col min="9" max="9" width="13.42578125" style="125" customWidth="1"/>
    <col min="10" max="10" width="10" style="125" bestFit="1" customWidth="1"/>
    <col min="11" max="11" width="17.5703125" style="179" bestFit="1" customWidth="1"/>
    <col min="12" max="12" width="15.5703125" style="179" bestFit="1" customWidth="1"/>
    <col min="13" max="13" width="9" style="179" customWidth="1"/>
    <col min="14" max="14" width="7.28515625" style="179" bestFit="1" customWidth="1"/>
    <col min="15" max="15" width="11.42578125" style="179"/>
    <col min="16" max="16" width="10" style="125" customWidth="1"/>
    <col min="17" max="17" width="12.28515625" style="125" customWidth="1"/>
    <col min="18" max="256" width="11.42578125" style="125"/>
    <col min="257" max="258" width="12.7109375" style="125" customWidth="1"/>
    <col min="259" max="259" width="21.28515625" style="125" customWidth="1"/>
    <col min="260" max="260" width="21.85546875" style="125" customWidth="1"/>
    <col min="261" max="263" width="12.7109375" style="125" customWidth="1"/>
    <col min="264" max="264" width="14.7109375" style="125" customWidth="1"/>
    <col min="265" max="265" width="13.42578125" style="125" customWidth="1"/>
    <col min="266" max="266" width="10" style="125" bestFit="1" customWidth="1"/>
    <col min="267" max="267" width="17.5703125" style="125" bestFit="1" customWidth="1"/>
    <col min="268" max="268" width="15.5703125" style="125" bestFit="1" customWidth="1"/>
    <col min="269" max="269" width="9" style="125" customWidth="1"/>
    <col min="270" max="270" width="7.28515625" style="125" bestFit="1" customWidth="1"/>
    <col min="271" max="271" width="11.42578125" style="125"/>
    <col min="272" max="272" width="10" style="125" customWidth="1"/>
    <col min="273" max="273" width="12.28515625" style="125" customWidth="1"/>
    <col min="274" max="512" width="11.42578125" style="125"/>
    <col min="513" max="514" width="12.7109375" style="125" customWidth="1"/>
    <col min="515" max="515" width="21.28515625" style="125" customWidth="1"/>
    <col min="516" max="516" width="21.85546875" style="125" customWidth="1"/>
    <col min="517" max="519" width="12.7109375" style="125" customWidth="1"/>
    <col min="520" max="520" width="14.7109375" style="125" customWidth="1"/>
    <col min="521" max="521" width="13.42578125" style="125" customWidth="1"/>
    <col min="522" max="522" width="10" style="125" bestFit="1" customWidth="1"/>
    <col min="523" max="523" width="17.5703125" style="125" bestFit="1" customWidth="1"/>
    <col min="524" max="524" width="15.5703125" style="125" bestFit="1" customWidth="1"/>
    <col min="525" max="525" width="9" style="125" customWidth="1"/>
    <col min="526" max="526" width="7.28515625" style="125" bestFit="1" customWidth="1"/>
    <col min="527" max="527" width="11.42578125" style="125"/>
    <col min="528" max="528" width="10" style="125" customWidth="1"/>
    <col min="529" max="529" width="12.28515625" style="125" customWidth="1"/>
    <col min="530" max="768" width="11.42578125" style="125"/>
    <col min="769" max="770" width="12.7109375" style="125" customWidth="1"/>
    <col min="771" max="771" width="21.28515625" style="125" customWidth="1"/>
    <col min="772" max="772" width="21.85546875" style="125" customWidth="1"/>
    <col min="773" max="775" width="12.7109375" style="125" customWidth="1"/>
    <col min="776" max="776" width="14.7109375" style="125" customWidth="1"/>
    <col min="777" max="777" width="13.42578125" style="125" customWidth="1"/>
    <col min="778" max="778" width="10" style="125" bestFit="1" customWidth="1"/>
    <col min="779" max="779" width="17.5703125" style="125" bestFit="1" customWidth="1"/>
    <col min="780" max="780" width="15.5703125" style="125" bestFit="1" customWidth="1"/>
    <col min="781" max="781" width="9" style="125" customWidth="1"/>
    <col min="782" max="782" width="7.28515625" style="125" bestFit="1" customWidth="1"/>
    <col min="783" max="783" width="11.42578125" style="125"/>
    <col min="784" max="784" width="10" style="125" customWidth="1"/>
    <col min="785" max="785" width="12.28515625" style="125" customWidth="1"/>
    <col min="786" max="1024" width="11.42578125" style="125"/>
    <col min="1025" max="1026" width="12.7109375" style="125" customWidth="1"/>
    <col min="1027" max="1027" width="21.28515625" style="125" customWidth="1"/>
    <col min="1028" max="1028" width="21.85546875" style="125" customWidth="1"/>
    <col min="1029" max="1031" width="12.7109375" style="125" customWidth="1"/>
    <col min="1032" max="1032" width="14.7109375" style="125" customWidth="1"/>
    <col min="1033" max="1033" width="13.42578125" style="125" customWidth="1"/>
    <col min="1034" max="1034" width="10" style="125" bestFit="1" customWidth="1"/>
    <col min="1035" max="1035" width="17.5703125" style="125" bestFit="1" customWidth="1"/>
    <col min="1036" max="1036" width="15.5703125" style="125" bestFit="1" customWidth="1"/>
    <col min="1037" max="1037" width="9" style="125" customWidth="1"/>
    <col min="1038" max="1038" width="7.28515625" style="125" bestFit="1" customWidth="1"/>
    <col min="1039" max="1039" width="11.42578125" style="125"/>
    <col min="1040" max="1040" width="10" style="125" customWidth="1"/>
    <col min="1041" max="1041" width="12.28515625" style="125" customWidth="1"/>
    <col min="1042" max="1280" width="11.42578125" style="125"/>
    <col min="1281" max="1282" width="12.7109375" style="125" customWidth="1"/>
    <col min="1283" max="1283" width="21.28515625" style="125" customWidth="1"/>
    <col min="1284" max="1284" width="21.85546875" style="125" customWidth="1"/>
    <col min="1285" max="1287" width="12.7109375" style="125" customWidth="1"/>
    <col min="1288" max="1288" width="14.7109375" style="125" customWidth="1"/>
    <col min="1289" max="1289" width="13.42578125" style="125" customWidth="1"/>
    <col min="1290" max="1290" width="10" style="125" bestFit="1" customWidth="1"/>
    <col min="1291" max="1291" width="17.5703125" style="125" bestFit="1" customWidth="1"/>
    <col min="1292" max="1292" width="15.5703125" style="125" bestFit="1" customWidth="1"/>
    <col min="1293" max="1293" width="9" style="125" customWidth="1"/>
    <col min="1294" max="1294" width="7.28515625" style="125" bestFit="1" customWidth="1"/>
    <col min="1295" max="1295" width="11.42578125" style="125"/>
    <col min="1296" max="1296" width="10" style="125" customWidth="1"/>
    <col min="1297" max="1297" width="12.28515625" style="125" customWidth="1"/>
    <col min="1298" max="1536" width="11.42578125" style="125"/>
    <col min="1537" max="1538" width="12.7109375" style="125" customWidth="1"/>
    <col min="1539" max="1539" width="21.28515625" style="125" customWidth="1"/>
    <col min="1540" max="1540" width="21.85546875" style="125" customWidth="1"/>
    <col min="1541" max="1543" width="12.7109375" style="125" customWidth="1"/>
    <col min="1544" max="1544" width="14.7109375" style="125" customWidth="1"/>
    <col min="1545" max="1545" width="13.42578125" style="125" customWidth="1"/>
    <col min="1546" max="1546" width="10" style="125" bestFit="1" customWidth="1"/>
    <col min="1547" max="1547" width="17.5703125" style="125" bestFit="1" customWidth="1"/>
    <col min="1548" max="1548" width="15.5703125" style="125" bestFit="1" customWidth="1"/>
    <col min="1549" max="1549" width="9" style="125" customWidth="1"/>
    <col min="1550" max="1550" width="7.28515625" style="125" bestFit="1" customWidth="1"/>
    <col min="1551" max="1551" width="11.42578125" style="125"/>
    <col min="1552" max="1552" width="10" style="125" customWidth="1"/>
    <col min="1553" max="1553" width="12.28515625" style="125" customWidth="1"/>
    <col min="1554" max="1792" width="11.42578125" style="125"/>
    <col min="1793" max="1794" width="12.7109375" style="125" customWidth="1"/>
    <col min="1795" max="1795" width="21.28515625" style="125" customWidth="1"/>
    <col min="1796" max="1796" width="21.85546875" style="125" customWidth="1"/>
    <col min="1797" max="1799" width="12.7109375" style="125" customWidth="1"/>
    <col min="1800" max="1800" width="14.7109375" style="125" customWidth="1"/>
    <col min="1801" max="1801" width="13.42578125" style="125" customWidth="1"/>
    <col min="1802" max="1802" width="10" style="125" bestFit="1" customWidth="1"/>
    <col min="1803" max="1803" width="17.5703125" style="125" bestFit="1" customWidth="1"/>
    <col min="1804" max="1804" width="15.5703125" style="125" bestFit="1" customWidth="1"/>
    <col min="1805" max="1805" width="9" style="125" customWidth="1"/>
    <col min="1806" max="1806" width="7.28515625" style="125" bestFit="1" customWidth="1"/>
    <col min="1807" max="1807" width="11.42578125" style="125"/>
    <col min="1808" max="1808" width="10" style="125" customWidth="1"/>
    <col min="1809" max="1809" width="12.28515625" style="125" customWidth="1"/>
    <col min="1810" max="2048" width="11.42578125" style="125"/>
    <col min="2049" max="2050" width="12.7109375" style="125" customWidth="1"/>
    <col min="2051" max="2051" width="21.28515625" style="125" customWidth="1"/>
    <col min="2052" max="2052" width="21.85546875" style="125" customWidth="1"/>
    <col min="2053" max="2055" width="12.7109375" style="125" customWidth="1"/>
    <col min="2056" max="2056" width="14.7109375" style="125" customWidth="1"/>
    <col min="2057" max="2057" width="13.42578125" style="125" customWidth="1"/>
    <col min="2058" max="2058" width="10" style="125" bestFit="1" customWidth="1"/>
    <col min="2059" max="2059" width="17.5703125" style="125" bestFit="1" customWidth="1"/>
    <col min="2060" max="2060" width="15.5703125" style="125" bestFit="1" customWidth="1"/>
    <col min="2061" max="2061" width="9" style="125" customWidth="1"/>
    <col min="2062" max="2062" width="7.28515625" style="125" bestFit="1" customWidth="1"/>
    <col min="2063" max="2063" width="11.42578125" style="125"/>
    <col min="2064" max="2064" width="10" style="125" customWidth="1"/>
    <col min="2065" max="2065" width="12.28515625" style="125" customWidth="1"/>
    <col min="2066" max="2304" width="11.42578125" style="125"/>
    <col min="2305" max="2306" width="12.7109375" style="125" customWidth="1"/>
    <col min="2307" max="2307" width="21.28515625" style="125" customWidth="1"/>
    <col min="2308" max="2308" width="21.85546875" style="125" customWidth="1"/>
    <col min="2309" max="2311" width="12.7109375" style="125" customWidth="1"/>
    <col min="2312" max="2312" width="14.7109375" style="125" customWidth="1"/>
    <col min="2313" max="2313" width="13.42578125" style="125" customWidth="1"/>
    <col min="2314" max="2314" width="10" style="125" bestFit="1" customWidth="1"/>
    <col min="2315" max="2315" width="17.5703125" style="125" bestFit="1" customWidth="1"/>
    <col min="2316" max="2316" width="15.5703125" style="125" bestFit="1" customWidth="1"/>
    <col min="2317" max="2317" width="9" style="125" customWidth="1"/>
    <col min="2318" max="2318" width="7.28515625" style="125" bestFit="1" customWidth="1"/>
    <col min="2319" max="2319" width="11.42578125" style="125"/>
    <col min="2320" max="2320" width="10" style="125" customWidth="1"/>
    <col min="2321" max="2321" width="12.28515625" style="125" customWidth="1"/>
    <col min="2322" max="2560" width="11.42578125" style="125"/>
    <col min="2561" max="2562" width="12.7109375" style="125" customWidth="1"/>
    <col min="2563" max="2563" width="21.28515625" style="125" customWidth="1"/>
    <col min="2564" max="2564" width="21.85546875" style="125" customWidth="1"/>
    <col min="2565" max="2567" width="12.7109375" style="125" customWidth="1"/>
    <col min="2568" max="2568" width="14.7109375" style="125" customWidth="1"/>
    <col min="2569" max="2569" width="13.42578125" style="125" customWidth="1"/>
    <col min="2570" max="2570" width="10" style="125" bestFit="1" customWidth="1"/>
    <col min="2571" max="2571" width="17.5703125" style="125" bestFit="1" customWidth="1"/>
    <col min="2572" max="2572" width="15.5703125" style="125" bestFit="1" customWidth="1"/>
    <col min="2573" max="2573" width="9" style="125" customWidth="1"/>
    <col min="2574" max="2574" width="7.28515625" style="125" bestFit="1" customWidth="1"/>
    <col min="2575" max="2575" width="11.42578125" style="125"/>
    <col min="2576" max="2576" width="10" style="125" customWidth="1"/>
    <col min="2577" max="2577" width="12.28515625" style="125" customWidth="1"/>
    <col min="2578" max="2816" width="11.42578125" style="125"/>
    <col min="2817" max="2818" width="12.7109375" style="125" customWidth="1"/>
    <col min="2819" max="2819" width="21.28515625" style="125" customWidth="1"/>
    <col min="2820" max="2820" width="21.85546875" style="125" customWidth="1"/>
    <col min="2821" max="2823" width="12.7109375" style="125" customWidth="1"/>
    <col min="2824" max="2824" width="14.7109375" style="125" customWidth="1"/>
    <col min="2825" max="2825" width="13.42578125" style="125" customWidth="1"/>
    <col min="2826" max="2826" width="10" style="125" bestFit="1" customWidth="1"/>
    <col min="2827" max="2827" width="17.5703125" style="125" bestFit="1" customWidth="1"/>
    <col min="2828" max="2828" width="15.5703125" style="125" bestFit="1" customWidth="1"/>
    <col min="2829" max="2829" width="9" style="125" customWidth="1"/>
    <col min="2830" max="2830" width="7.28515625" style="125" bestFit="1" customWidth="1"/>
    <col min="2831" max="2831" width="11.42578125" style="125"/>
    <col min="2832" max="2832" width="10" style="125" customWidth="1"/>
    <col min="2833" max="2833" width="12.28515625" style="125" customWidth="1"/>
    <col min="2834" max="3072" width="11.42578125" style="125"/>
    <col min="3073" max="3074" width="12.7109375" style="125" customWidth="1"/>
    <col min="3075" max="3075" width="21.28515625" style="125" customWidth="1"/>
    <col min="3076" max="3076" width="21.85546875" style="125" customWidth="1"/>
    <col min="3077" max="3079" width="12.7109375" style="125" customWidth="1"/>
    <col min="3080" max="3080" width="14.7109375" style="125" customWidth="1"/>
    <col min="3081" max="3081" width="13.42578125" style="125" customWidth="1"/>
    <col min="3082" max="3082" width="10" style="125" bestFit="1" customWidth="1"/>
    <col min="3083" max="3083" width="17.5703125" style="125" bestFit="1" customWidth="1"/>
    <col min="3084" max="3084" width="15.5703125" style="125" bestFit="1" customWidth="1"/>
    <col min="3085" max="3085" width="9" style="125" customWidth="1"/>
    <col min="3086" max="3086" width="7.28515625" style="125" bestFit="1" customWidth="1"/>
    <col min="3087" max="3087" width="11.42578125" style="125"/>
    <col min="3088" max="3088" width="10" style="125" customWidth="1"/>
    <col min="3089" max="3089" width="12.28515625" style="125" customWidth="1"/>
    <col min="3090" max="3328" width="11.42578125" style="125"/>
    <col min="3329" max="3330" width="12.7109375" style="125" customWidth="1"/>
    <col min="3331" max="3331" width="21.28515625" style="125" customWidth="1"/>
    <col min="3332" max="3332" width="21.85546875" style="125" customWidth="1"/>
    <col min="3333" max="3335" width="12.7109375" style="125" customWidth="1"/>
    <col min="3336" max="3336" width="14.7109375" style="125" customWidth="1"/>
    <col min="3337" max="3337" width="13.42578125" style="125" customWidth="1"/>
    <col min="3338" max="3338" width="10" style="125" bestFit="1" customWidth="1"/>
    <col min="3339" max="3339" width="17.5703125" style="125" bestFit="1" customWidth="1"/>
    <col min="3340" max="3340" width="15.5703125" style="125" bestFit="1" customWidth="1"/>
    <col min="3341" max="3341" width="9" style="125" customWidth="1"/>
    <col min="3342" max="3342" width="7.28515625" style="125" bestFit="1" customWidth="1"/>
    <col min="3343" max="3343" width="11.42578125" style="125"/>
    <col min="3344" max="3344" width="10" style="125" customWidth="1"/>
    <col min="3345" max="3345" width="12.28515625" style="125" customWidth="1"/>
    <col min="3346" max="3584" width="11.42578125" style="125"/>
    <col min="3585" max="3586" width="12.7109375" style="125" customWidth="1"/>
    <col min="3587" max="3587" width="21.28515625" style="125" customWidth="1"/>
    <col min="3588" max="3588" width="21.85546875" style="125" customWidth="1"/>
    <col min="3589" max="3591" width="12.7109375" style="125" customWidth="1"/>
    <col min="3592" max="3592" width="14.7109375" style="125" customWidth="1"/>
    <col min="3593" max="3593" width="13.42578125" style="125" customWidth="1"/>
    <col min="3594" max="3594" width="10" style="125" bestFit="1" customWidth="1"/>
    <col min="3595" max="3595" width="17.5703125" style="125" bestFit="1" customWidth="1"/>
    <col min="3596" max="3596" width="15.5703125" style="125" bestFit="1" customWidth="1"/>
    <col min="3597" max="3597" width="9" style="125" customWidth="1"/>
    <col min="3598" max="3598" width="7.28515625" style="125" bestFit="1" customWidth="1"/>
    <col min="3599" max="3599" width="11.42578125" style="125"/>
    <col min="3600" max="3600" width="10" style="125" customWidth="1"/>
    <col min="3601" max="3601" width="12.28515625" style="125" customWidth="1"/>
    <col min="3602" max="3840" width="11.42578125" style="125"/>
    <col min="3841" max="3842" width="12.7109375" style="125" customWidth="1"/>
    <col min="3843" max="3843" width="21.28515625" style="125" customWidth="1"/>
    <col min="3844" max="3844" width="21.85546875" style="125" customWidth="1"/>
    <col min="3845" max="3847" width="12.7109375" style="125" customWidth="1"/>
    <col min="3848" max="3848" width="14.7109375" style="125" customWidth="1"/>
    <col min="3849" max="3849" width="13.42578125" style="125" customWidth="1"/>
    <col min="3850" max="3850" width="10" style="125" bestFit="1" customWidth="1"/>
    <col min="3851" max="3851" width="17.5703125" style="125" bestFit="1" customWidth="1"/>
    <col min="3852" max="3852" width="15.5703125" style="125" bestFit="1" customWidth="1"/>
    <col min="3853" max="3853" width="9" style="125" customWidth="1"/>
    <col min="3854" max="3854" width="7.28515625" style="125" bestFit="1" customWidth="1"/>
    <col min="3855" max="3855" width="11.42578125" style="125"/>
    <col min="3856" max="3856" width="10" style="125" customWidth="1"/>
    <col min="3857" max="3857" width="12.28515625" style="125" customWidth="1"/>
    <col min="3858" max="4096" width="11.42578125" style="125"/>
    <col min="4097" max="4098" width="12.7109375" style="125" customWidth="1"/>
    <col min="4099" max="4099" width="21.28515625" style="125" customWidth="1"/>
    <col min="4100" max="4100" width="21.85546875" style="125" customWidth="1"/>
    <col min="4101" max="4103" width="12.7109375" style="125" customWidth="1"/>
    <col min="4104" max="4104" width="14.7109375" style="125" customWidth="1"/>
    <col min="4105" max="4105" width="13.42578125" style="125" customWidth="1"/>
    <col min="4106" max="4106" width="10" style="125" bestFit="1" customWidth="1"/>
    <col min="4107" max="4107" width="17.5703125" style="125" bestFit="1" customWidth="1"/>
    <col min="4108" max="4108" width="15.5703125" style="125" bestFit="1" customWidth="1"/>
    <col min="4109" max="4109" width="9" style="125" customWidth="1"/>
    <col min="4110" max="4110" width="7.28515625" style="125" bestFit="1" customWidth="1"/>
    <col min="4111" max="4111" width="11.42578125" style="125"/>
    <col min="4112" max="4112" width="10" style="125" customWidth="1"/>
    <col min="4113" max="4113" width="12.28515625" style="125" customWidth="1"/>
    <col min="4114" max="4352" width="11.42578125" style="125"/>
    <col min="4353" max="4354" width="12.7109375" style="125" customWidth="1"/>
    <col min="4355" max="4355" width="21.28515625" style="125" customWidth="1"/>
    <col min="4356" max="4356" width="21.85546875" style="125" customWidth="1"/>
    <col min="4357" max="4359" width="12.7109375" style="125" customWidth="1"/>
    <col min="4360" max="4360" width="14.7109375" style="125" customWidth="1"/>
    <col min="4361" max="4361" width="13.42578125" style="125" customWidth="1"/>
    <col min="4362" max="4362" width="10" style="125" bestFit="1" customWidth="1"/>
    <col min="4363" max="4363" width="17.5703125" style="125" bestFit="1" customWidth="1"/>
    <col min="4364" max="4364" width="15.5703125" style="125" bestFit="1" customWidth="1"/>
    <col min="4365" max="4365" width="9" style="125" customWidth="1"/>
    <col min="4366" max="4366" width="7.28515625" style="125" bestFit="1" customWidth="1"/>
    <col min="4367" max="4367" width="11.42578125" style="125"/>
    <col min="4368" max="4368" width="10" style="125" customWidth="1"/>
    <col min="4369" max="4369" width="12.28515625" style="125" customWidth="1"/>
    <col min="4370" max="4608" width="11.42578125" style="125"/>
    <col min="4609" max="4610" width="12.7109375" style="125" customWidth="1"/>
    <col min="4611" max="4611" width="21.28515625" style="125" customWidth="1"/>
    <col min="4612" max="4612" width="21.85546875" style="125" customWidth="1"/>
    <col min="4613" max="4615" width="12.7109375" style="125" customWidth="1"/>
    <col min="4616" max="4616" width="14.7109375" style="125" customWidth="1"/>
    <col min="4617" max="4617" width="13.42578125" style="125" customWidth="1"/>
    <col min="4618" max="4618" width="10" style="125" bestFit="1" customWidth="1"/>
    <col min="4619" max="4619" width="17.5703125" style="125" bestFit="1" customWidth="1"/>
    <col min="4620" max="4620" width="15.5703125" style="125" bestFit="1" customWidth="1"/>
    <col min="4621" max="4621" width="9" style="125" customWidth="1"/>
    <col min="4622" max="4622" width="7.28515625" style="125" bestFit="1" customWidth="1"/>
    <col min="4623" max="4623" width="11.42578125" style="125"/>
    <col min="4624" max="4624" width="10" style="125" customWidth="1"/>
    <col min="4625" max="4625" width="12.28515625" style="125" customWidth="1"/>
    <col min="4626" max="4864" width="11.42578125" style="125"/>
    <col min="4865" max="4866" width="12.7109375" style="125" customWidth="1"/>
    <col min="4867" max="4867" width="21.28515625" style="125" customWidth="1"/>
    <col min="4868" max="4868" width="21.85546875" style="125" customWidth="1"/>
    <col min="4869" max="4871" width="12.7109375" style="125" customWidth="1"/>
    <col min="4872" max="4872" width="14.7109375" style="125" customWidth="1"/>
    <col min="4873" max="4873" width="13.42578125" style="125" customWidth="1"/>
    <col min="4874" max="4874" width="10" style="125" bestFit="1" customWidth="1"/>
    <col min="4875" max="4875" width="17.5703125" style="125" bestFit="1" customWidth="1"/>
    <col min="4876" max="4876" width="15.5703125" style="125" bestFit="1" customWidth="1"/>
    <col min="4877" max="4877" width="9" style="125" customWidth="1"/>
    <col min="4878" max="4878" width="7.28515625" style="125" bestFit="1" customWidth="1"/>
    <col min="4879" max="4879" width="11.42578125" style="125"/>
    <col min="4880" max="4880" width="10" style="125" customWidth="1"/>
    <col min="4881" max="4881" width="12.28515625" style="125" customWidth="1"/>
    <col min="4882" max="5120" width="11.42578125" style="125"/>
    <col min="5121" max="5122" width="12.7109375" style="125" customWidth="1"/>
    <col min="5123" max="5123" width="21.28515625" style="125" customWidth="1"/>
    <col min="5124" max="5124" width="21.85546875" style="125" customWidth="1"/>
    <col min="5125" max="5127" width="12.7109375" style="125" customWidth="1"/>
    <col min="5128" max="5128" width="14.7109375" style="125" customWidth="1"/>
    <col min="5129" max="5129" width="13.42578125" style="125" customWidth="1"/>
    <col min="5130" max="5130" width="10" style="125" bestFit="1" customWidth="1"/>
    <col min="5131" max="5131" width="17.5703125" style="125" bestFit="1" customWidth="1"/>
    <col min="5132" max="5132" width="15.5703125" style="125" bestFit="1" customWidth="1"/>
    <col min="5133" max="5133" width="9" style="125" customWidth="1"/>
    <col min="5134" max="5134" width="7.28515625" style="125" bestFit="1" customWidth="1"/>
    <col min="5135" max="5135" width="11.42578125" style="125"/>
    <col min="5136" max="5136" width="10" style="125" customWidth="1"/>
    <col min="5137" max="5137" width="12.28515625" style="125" customWidth="1"/>
    <col min="5138" max="5376" width="11.42578125" style="125"/>
    <col min="5377" max="5378" width="12.7109375" style="125" customWidth="1"/>
    <col min="5379" max="5379" width="21.28515625" style="125" customWidth="1"/>
    <col min="5380" max="5380" width="21.85546875" style="125" customWidth="1"/>
    <col min="5381" max="5383" width="12.7109375" style="125" customWidth="1"/>
    <col min="5384" max="5384" width="14.7109375" style="125" customWidth="1"/>
    <col min="5385" max="5385" width="13.42578125" style="125" customWidth="1"/>
    <col min="5386" max="5386" width="10" style="125" bestFit="1" customWidth="1"/>
    <col min="5387" max="5387" width="17.5703125" style="125" bestFit="1" customWidth="1"/>
    <col min="5388" max="5388" width="15.5703125" style="125" bestFit="1" customWidth="1"/>
    <col min="5389" max="5389" width="9" style="125" customWidth="1"/>
    <col min="5390" max="5390" width="7.28515625" style="125" bestFit="1" customWidth="1"/>
    <col min="5391" max="5391" width="11.42578125" style="125"/>
    <col min="5392" max="5392" width="10" style="125" customWidth="1"/>
    <col min="5393" max="5393" width="12.28515625" style="125" customWidth="1"/>
    <col min="5394" max="5632" width="11.42578125" style="125"/>
    <col min="5633" max="5634" width="12.7109375" style="125" customWidth="1"/>
    <col min="5635" max="5635" width="21.28515625" style="125" customWidth="1"/>
    <col min="5636" max="5636" width="21.85546875" style="125" customWidth="1"/>
    <col min="5637" max="5639" width="12.7109375" style="125" customWidth="1"/>
    <col min="5640" max="5640" width="14.7109375" style="125" customWidth="1"/>
    <col min="5641" max="5641" width="13.42578125" style="125" customWidth="1"/>
    <col min="5642" max="5642" width="10" style="125" bestFit="1" customWidth="1"/>
    <col min="5643" max="5643" width="17.5703125" style="125" bestFit="1" customWidth="1"/>
    <col min="5644" max="5644" width="15.5703125" style="125" bestFit="1" customWidth="1"/>
    <col min="5645" max="5645" width="9" style="125" customWidth="1"/>
    <col min="5646" max="5646" width="7.28515625" style="125" bestFit="1" customWidth="1"/>
    <col min="5647" max="5647" width="11.42578125" style="125"/>
    <col min="5648" max="5648" width="10" style="125" customWidth="1"/>
    <col min="5649" max="5649" width="12.28515625" style="125" customWidth="1"/>
    <col min="5650" max="5888" width="11.42578125" style="125"/>
    <col min="5889" max="5890" width="12.7109375" style="125" customWidth="1"/>
    <col min="5891" max="5891" width="21.28515625" style="125" customWidth="1"/>
    <col min="5892" max="5892" width="21.85546875" style="125" customWidth="1"/>
    <col min="5893" max="5895" width="12.7109375" style="125" customWidth="1"/>
    <col min="5896" max="5896" width="14.7109375" style="125" customWidth="1"/>
    <col min="5897" max="5897" width="13.42578125" style="125" customWidth="1"/>
    <col min="5898" max="5898" width="10" style="125" bestFit="1" customWidth="1"/>
    <col min="5899" max="5899" width="17.5703125" style="125" bestFit="1" customWidth="1"/>
    <col min="5900" max="5900" width="15.5703125" style="125" bestFit="1" customWidth="1"/>
    <col min="5901" max="5901" width="9" style="125" customWidth="1"/>
    <col min="5902" max="5902" width="7.28515625" style="125" bestFit="1" customWidth="1"/>
    <col min="5903" max="5903" width="11.42578125" style="125"/>
    <col min="5904" max="5904" width="10" style="125" customWidth="1"/>
    <col min="5905" max="5905" width="12.28515625" style="125" customWidth="1"/>
    <col min="5906" max="6144" width="11.42578125" style="125"/>
    <col min="6145" max="6146" width="12.7109375" style="125" customWidth="1"/>
    <col min="6147" max="6147" width="21.28515625" style="125" customWidth="1"/>
    <col min="6148" max="6148" width="21.85546875" style="125" customWidth="1"/>
    <col min="6149" max="6151" width="12.7109375" style="125" customWidth="1"/>
    <col min="6152" max="6152" width="14.7109375" style="125" customWidth="1"/>
    <col min="6153" max="6153" width="13.42578125" style="125" customWidth="1"/>
    <col min="6154" max="6154" width="10" style="125" bestFit="1" customWidth="1"/>
    <col min="6155" max="6155" width="17.5703125" style="125" bestFit="1" customWidth="1"/>
    <col min="6156" max="6156" width="15.5703125" style="125" bestFit="1" customWidth="1"/>
    <col min="6157" max="6157" width="9" style="125" customWidth="1"/>
    <col min="6158" max="6158" width="7.28515625" style="125" bestFit="1" customWidth="1"/>
    <col min="6159" max="6159" width="11.42578125" style="125"/>
    <col min="6160" max="6160" width="10" style="125" customWidth="1"/>
    <col min="6161" max="6161" width="12.28515625" style="125" customWidth="1"/>
    <col min="6162" max="6400" width="11.42578125" style="125"/>
    <col min="6401" max="6402" width="12.7109375" style="125" customWidth="1"/>
    <col min="6403" max="6403" width="21.28515625" style="125" customWidth="1"/>
    <col min="6404" max="6404" width="21.85546875" style="125" customWidth="1"/>
    <col min="6405" max="6407" width="12.7109375" style="125" customWidth="1"/>
    <col min="6408" max="6408" width="14.7109375" style="125" customWidth="1"/>
    <col min="6409" max="6409" width="13.42578125" style="125" customWidth="1"/>
    <col min="6410" max="6410" width="10" style="125" bestFit="1" customWidth="1"/>
    <col min="6411" max="6411" width="17.5703125" style="125" bestFit="1" customWidth="1"/>
    <col min="6412" max="6412" width="15.5703125" style="125" bestFit="1" customWidth="1"/>
    <col min="6413" max="6413" width="9" style="125" customWidth="1"/>
    <col min="6414" max="6414" width="7.28515625" style="125" bestFit="1" customWidth="1"/>
    <col min="6415" max="6415" width="11.42578125" style="125"/>
    <col min="6416" max="6416" width="10" style="125" customWidth="1"/>
    <col min="6417" max="6417" width="12.28515625" style="125" customWidth="1"/>
    <col min="6418" max="6656" width="11.42578125" style="125"/>
    <col min="6657" max="6658" width="12.7109375" style="125" customWidth="1"/>
    <col min="6659" max="6659" width="21.28515625" style="125" customWidth="1"/>
    <col min="6660" max="6660" width="21.85546875" style="125" customWidth="1"/>
    <col min="6661" max="6663" width="12.7109375" style="125" customWidth="1"/>
    <col min="6664" max="6664" width="14.7109375" style="125" customWidth="1"/>
    <col min="6665" max="6665" width="13.42578125" style="125" customWidth="1"/>
    <col min="6666" max="6666" width="10" style="125" bestFit="1" customWidth="1"/>
    <col min="6667" max="6667" width="17.5703125" style="125" bestFit="1" customWidth="1"/>
    <col min="6668" max="6668" width="15.5703125" style="125" bestFit="1" customWidth="1"/>
    <col min="6669" max="6669" width="9" style="125" customWidth="1"/>
    <col min="6670" max="6670" width="7.28515625" style="125" bestFit="1" customWidth="1"/>
    <col min="6671" max="6671" width="11.42578125" style="125"/>
    <col min="6672" max="6672" width="10" style="125" customWidth="1"/>
    <col min="6673" max="6673" width="12.28515625" style="125" customWidth="1"/>
    <col min="6674" max="6912" width="11.42578125" style="125"/>
    <col min="6913" max="6914" width="12.7109375" style="125" customWidth="1"/>
    <col min="6915" max="6915" width="21.28515625" style="125" customWidth="1"/>
    <col min="6916" max="6916" width="21.85546875" style="125" customWidth="1"/>
    <col min="6917" max="6919" width="12.7109375" style="125" customWidth="1"/>
    <col min="6920" max="6920" width="14.7109375" style="125" customWidth="1"/>
    <col min="6921" max="6921" width="13.42578125" style="125" customWidth="1"/>
    <col min="6922" max="6922" width="10" style="125" bestFit="1" customWidth="1"/>
    <col min="6923" max="6923" width="17.5703125" style="125" bestFit="1" customWidth="1"/>
    <col min="6924" max="6924" width="15.5703125" style="125" bestFit="1" customWidth="1"/>
    <col min="6925" max="6925" width="9" style="125" customWidth="1"/>
    <col min="6926" max="6926" width="7.28515625" style="125" bestFit="1" customWidth="1"/>
    <col min="6927" max="6927" width="11.42578125" style="125"/>
    <col min="6928" max="6928" width="10" style="125" customWidth="1"/>
    <col min="6929" max="6929" width="12.28515625" style="125" customWidth="1"/>
    <col min="6930" max="7168" width="11.42578125" style="125"/>
    <col min="7169" max="7170" width="12.7109375" style="125" customWidth="1"/>
    <col min="7171" max="7171" width="21.28515625" style="125" customWidth="1"/>
    <col min="7172" max="7172" width="21.85546875" style="125" customWidth="1"/>
    <col min="7173" max="7175" width="12.7109375" style="125" customWidth="1"/>
    <col min="7176" max="7176" width="14.7109375" style="125" customWidth="1"/>
    <col min="7177" max="7177" width="13.42578125" style="125" customWidth="1"/>
    <col min="7178" max="7178" width="10" style="125" bestFit="1" customWidth="1"/>
    <col min="7179" max="7179" width="17.5703125" style="125" bestFit="1" customWidth="1"/>
    <col min="7180" max="7180" width="15.5703125" style="125" bestFit="1" customWidth="1"/>
    <col min="7181" max="7181" width="9" style="125" customWidth="1"/>
    <col min="7182" max="7182" width="7.28515625" style="125" bestFit="1" customWidth="1"/>
    <col min="7183" max="7183" width="11.42578125" style="125"/>
    <col min="7184" max="7184" width="10" style="125" customWidth="1"/>
    <col min="7185" max="7185" width="12.28515625" style="125" customWidth="1"/>
    <col min="7186" max="7424" width="11.42578125" style="125"/>
    <col min="7425" max="7426" width="12.7109375" style="125" customWidth="1"/>
    <col min="7427" max="7427" width="21.28515625" style="125" customWidth="1"/>
    <col min="7428" max="7428" width="21.85546875" style="125" customWidth="1"/>
    <col min="7429" max="7431" width="12.7109375" style="125" customWidth="1"/>
    <col min="7432" max="7432" width="14.7109375" style="125" customWidth="1"/>
    <col min="7433" max="7433" width="13.42578125" style="125" customWidth="1"/>
    <col min="7434" max="7434" width="10" style="125" bestFit="1" customWidth="1"/>
    <col min="7435" max="7435" width="17.5703125" style="125" bestFit="1" customWidth="1"/>
    <col min="7436" max="7436" width="15.5703125" style="125" bestFit="1" customWidth="1"/>
    <col min="7437" max="7437" width="9" style="125" customWidth="1"/>
    <col min="7438" max="7438" width="7.28515625" style="125" bestFit="1" customWidth="1"/>
    <col min="7439" max="7439" width="11.42578125" style="125"/>
    <col min="7440" max="7440" width="10" style="125" customWidth="1"/>
    <col min="7441" max="7441" width="12.28515625" style="125" customWidth="1"/>
    <col min="7442" max="7680" width="11.42578125" style="125"/>
    <col min="7681" max="7682" width="12.7109375" style="125" customWidth="1"/>
    <col min="7683" max="7683" width="21.28515625" style="125" customWidth="1"/>
    <col min="7684" max="7684" width="21.85546875" style="125" customWidth="1"/>
    <col min="7685" max="7687" width="12.7109375" style="125" customWidth="1"/>
    <col min="7688" max="7688" width="14.7109375" style="125" customWidth="1"/>
    <col min="7689" max="7689" width="13.42578125" style="125" customWidth="1"/>
    <col min="7690" max="7690" width="10" style="125" bestFit="1" customWidth="1"/>
    <col min="7691" max="7691" width="17.5703125" style="125" bestFit="1" customWidth="1"/>
    <col min="7692" max="7692" width="15.5703125" style="125" bestFit="1" customWidth="1"/>
    <col min="7693" max="7693" width="9" style="125" customWidth="1"/>
    <col min="7694" max="7694" width="7.28515625" style="125" bestFit="1" customWidth="1"/>
    <col min="7695" max="7695" width="11.42578125" style="125"/>
    <col min="7696" max="7696" width="10" style="125" customWidth="1"/>
    <col min="7697" max="7697" width="12.28515625" style="125" customWidth="1"/>
    <col min="7698" max="7936" width="11.42578125" style="125"/>
    <col min="7937" max="7938" width="12.7109375" style="125" customWidth="1"/>
    <col min="7939" max="7939" width="21.28515625" style="125" customWidth="1"/>
    <col min="7940" max="7940" width="21.85546875" style="125" customWidth="1"/>
    <col min="7941" max="7943" width="12.7109375" style="125" customWidth="1"/>
    <col min="7944" max="7944" width="14.7109375" style="125" customWidth="1"/>
    <col min="7945" max="7945" width="13.42578125" style="125" customWidth="1"/>
    <col min="7946" max="7946" width="10" style="125" bestFit="1" customWidth="1"/>
    <col min="7947" max="7947" width="17.5703125" style="125" bestFit="1" customWidth="1"/>
    <col min="7948" max="7948" width="15.5703125" style="125" bestFit="1" customWidth="1"/>
    <col min="7949" max="7949" width="9" style="125" customWidth="1"/>
    <col min="7950" max="7950" width="7.28515625" style="125" bestFit="1" customWidth="1"/>
    <col min="7951" max="7951" width="11.42578125" style="125"/>
    <col min="7952" max="7952" width="10" style="125" customWidth="1"/>
    <col min="7953" max="7953" width="12.28515625" style="125" customWidth="1"/>
    <col min="7954" max="8192" width="11.42578125" style="125"/>
    <col min="8193" max="8194" width="12.7109375" style="125" customWidth="1"/>
    <col min="8195" max="8195" width="21.28515625" style="125" customWidth="1"/>
    <col min="8196" max="8196" width="21.85546875" style="125" customWidth="1"/>
    <col min="8197" max="8199" width="12.7109375" style="125" customWidth="1"/>
    <col min="8200" max="8200" width="14.7109375" style="125" customWidth="1"/>
    <col min="8201" max="8201" width="13.42578125" style="125" customWidth="1"/>
    <col min="8202" max="8202" width="10" style="125" bestFit="1" customWidth="1"/>
    <col min="8203" max="8203" width="17.5703125" style="125" bestFit="1" customWidth="1"/>
    <col min="8204" max="8204" width="15.5703125" style="125" bestFit="1" customWidth="1"/>
    <col min="8205" max="8205" width="9" style="125" customWidth="1"/>
    <col min="8206" max="8206" width="7.28515625" style="125" bestFit="1" customWidth="1"/>
    <col min="8207" max="8207" width="11.42578125" style="125"/>
    <col min="8208" max="8208" width="10" style="125" customWidth="1"/>
    <col min="8209" max="8209" width="12.28515625" style="125" customWidth="1"/>
    <col min="8210" max="8448" width="11.42578125" style="125"/>
    <col min="8449" max="8450" width="12.7109375" style="125" customWidth="1"/>
    <col min="8451" max="8451" width="21.28515625" style="125" customWidth="1"/>
    <col min="8452" max="8452" width="21.85546875" style="125" customWidth="1"/>
    <col min="8453" max="8455" width="12.7109375" style="125" customWidth="1"/>
    <col min="8456" max="8456" width="14.7109375" style="125" customWidth="1"/>
    <col min="8457" max="8457" width="13.42578125" style="125" customWidth="1"/>
    <col min="8458" max="8458" width="10" style="125" bestFit="1" customWidth="1"/>
    <col min="8459" max="8459" width="17.5703125" style="125" bestFit="1" customWidth="1"/>
    <col min="8460" max="8460" width="15.5703125" style="125" bestFit="1" customWidth="1"/>
    <col min="8461" max="8461" width="9" style="125" customWidth="1"/>
    <col min="8462" max="8462" width="7.28515625" style="125" bestFit="1" customWidth="1"/>
    <col min="8463" max="8463" width="11.42578125" style="125"/>
    <col min="8464" max="8464" width="10" style="125" customWidth="1"/>
    <col min="8465" max="8465" width="12.28515625" style="125" customWidth="1"/>
    <col min="8466" max="8704" width="11.42578125" style="125"/>
    <col min="8705" max="8706" width="12.7109375" style="125" customWidth="1"/>
    <col min="8707" max="8707" width="21.28515625" style="125" customWidth="1"/>
    <col min="8708" max="8708" width="21.85546875" style="125" customWidth="1"/>
    <col min="8709" max="8711" width="12.7109375" style="125" customWidth="1"/>
    <col min="8712" max="8712" width="14.7109375" style="125" customWidth="1"/>
    <col min="8713" max="8713" width="13.42578125" style="125" customWidth="1"/>
    <col min="8714" max="8714" width="10" style="125" bestFit="1" customWidth="1"/>
    <col min="8715" max="8715" width="17.5703125" style="125" bestFit="1" customWidth="1"/>
    <col min="8716" max="8716" width="15.5703125" style="125" bestFit="1" customWidth="1"/>
    <col min="8717" max="8717" width="9" style="125" customWidth="1"/>
    <col min="8718" max="8718" width="7.28515625" style="125" bestFit="1" customWidth="1"/>
    <col min="8719" max="8719" width="11.42578125" style="125"/>
    <col min="8720" max="8720" width="10" style="125" customWidth="1"/>
    <col min="8721" max="8721" width="12.28515625" style="125" customWidth="1"/>
    <col min="8722" max="8960" width="11.42578125" style="125"/>
    <col min="8961" max="8962" width="12.7109375" style="125" customWidth="1"/>
    <col min="8963" max="8963" width="21.28515625" style="125" customWidth="1"/>
    <col min="8964" max="8964" width="21.85546875" style="125" customWidth="1"/>
    <col min="8965" max="8967" width="12.7109375" style="125" customWidth="1"/>
    <col min="8968" max="8968" width="14.7109375" style="125" customWidth="1"/>
    <col min="8969" max="8969" width="13.42578125" style="125" customWidth="1"/>
    <col min="8970" max="8970" width="10" style="125" bestFit="1" customWidth="1"/>
    <col min="8971" max="8971" width="17.5703125" style="125" bestFit="1" customWidth="1"/>
    <col min="8972" max="8972" width="15.5703125" style="125" bestFit="1" customWidth="1"/>
    <col min="8973" max="8973" width="9" style="125" customWidth="1"/>
    <col min="8974" max="8974" width="7.28515625" style="125" bestFit="1" customWidth="1"/>
    <col min="8975" max="8975" width="11.42578125" style="125"/>
    <col min="8976" max="8976" width="10" style="125" customWidth="1"/>
    <col min="8977" max="8977" width="12.28515625" style="125" customWidth="1"/>
    <col min="8978" max="9216" width="11.42578125" style="125"/>
    <col min="9217" max="9218" width="12.7109375" style="125" customWidth="1"/>
    <col min="9219" max="9219" width="21.28515625" style="125" customWidth="1"/>
    <col min="9220" max="9220" width="21.85546875" style="125" customWidth="1"/>
    <col min="9221" max="9223" width="12.7109375" style="125" customWidth="1"/>
    <col min="9224" max="9224" width="14.7109375" style="125" customWidth="1"/>
    <col min="9225" max="9225" width="13.42578125" style="125" customWidth="1"/>
    <col min="9226" max="9226" width="10" style="125" bestFit="1" customWidth="1"/>
    <col min="9227" max="9227" width="17.5703125" style="125" bestFit="1" customWidth="1"/>
    <col min="9228" max="9228" width="15.5703125" style="125" bestFit="1" customWidth="1"/>
    <col min="9229" max="9229" width="9" style="125" customWidth="1"/>
    <col min="9230" max="9230" width="7.28515625" style="125" bestFit="1" customWidth="1"/>
    <col min="9231" max="9231" width="11.42578125" style="125"/>
    <col min="9232" max="9232" width="10" style="125" customWidth="1"/>
    <col min="9233" max="9233" width="12.28515625" style="125" customWidth="1"/>
    <col min="9234" max="9472" width="11.42578125" style="125"/>
    <col min="9473" max="9474" width="12.7109375" style="125" customWidth="1"/>
    <col min="9475" max="9475" width="21.28515625" style="125" customWidth="1"/>
    <col min="9476" max="9476" width="21.85546875" style="125" customWidth="1"/>
    <col min="9477" max="9479" width="12.7109375" style="125" customWidth="1"/>
    <col min="9480" max="9480" width="14.7109375" style="125" customWidth="1"/>
    <col min="9481" max="9481" width="13.42578125" style="125" customWidth="1"/>
    <col min="9482" max="9482" width="10" style="125" bestFit="1" customWidth="1"/>
    <col min="9483" max="9483" width="17.5703125" style="125" bestFit="1" customWidth="1"/>
    <col min="9484" max="9484" width="15.5703125" style="125" bestFit="1" customWidth="1"/>
    <col min="9485" max="9485" width="9" style="125" customWidth="1"/>
    <col min="9486" max="9486" width="7.28515625" style="125" bestFit="1" customWidth="1"/>
    <col min="9487" max="9487" width="11.42578125" style="125"/>
    <col min="9488" max="9488" width="10" style="125" customWidth="1"/>
    <col min="9489" max="9489" width="12.28515625" style="125" customWidth="1"/>
    <col min="9490" max="9728" width="11.42578125" style="125"/>
    <col min="9729" max="9730" width="12.7109375" style="125" customWidth="1"/>
    <col min="9731" max="9731" width="21.28515625" style="125" customWidth="1"/>
    <col min="9732" max="9732" width="21.85546875" style="125" customWidth="1"/>
    <col min="9733" max="9735" width="12.7109375" style="125" customWidth="1"/>
    <col min="9736" max="9736" width="14.7109375" style="125" customWidth="1"/>
    <col min="9737" max="9737" width="13.42578125" style="125" customWidth="1"/>
    <col min="9738" max="9738" width="10" style="125" bestFit="1" customWidth="1"/>
    <col min="9739" max="9739" width="17.5703125" style="125" bestFit="1" customWidth="1"/>
    <col min="9740" max="9740" width="15.5703125" style="125" bestFit="1" customWidth="1"/>
    <col min="9741" max="9741" width="9" style="125" customWidth="1"/>
    <col min="9742" max="9742" width="7.28515625" style="125" bestFit="1" customWidth="1"/>
    <col min="9743" max="9743" width="11.42578125" style="125"/>
    <col min="9744" max="9744" width="10" style="125" customWidth="1"/>
    <col min="9745" max="9745" width="12.28515625" style="125" customWidth="1"/>
    <col min="9746" max="9984" width="11.42578125" style="125"/>
    <col min="9985" max="9986" width="12.7109375" style="125" customWidth="1"/>
    <col min="9987" max="9987" width="21.28515625" style="125" customWidth="1"/>
    <col min="9988" max="9988" width="21.85546875" style="125" customWidth="1"/>
    <col min="9989" max="9991" width="12.7109375" style="125" customWidth="1"/>
    <col min="9992" max="9992" width="14.7109375" style="125" customWidth="1"/>
    <col min="9993" max="9993" width="13.42578125" style="125" customWidth="1"/>
    <col min="9994" max="9994" width="10" style="125" bestFit="1" customWidth="1"/>
    <col min="9995" max="9995" width="17.5703125" style="125" bestFit="1" customWidth="1"/>
    <col min="9996" max="9996" width="15.5703125" style="125" bestFit="1" customWidth="1"/>
    <col min="9997" max="9997" width="9" style="125" customWidth="1"/>
    <col min="9998" max="9998" width="7.28515625" style="125" bestFit="1" customWidth="1"/>
    <col min="9999" max="9999" width="11.42578125" style="125"/>
    <col min="10000" max="10000" width="10" style="125" customWidth="1"/>
    <col min="10001" max="10001" width="12.28515625" style="125" customWidth="1"/>
    <col min="10002" max="10240" width="11.42578125" style="125"/>
    <col min="10241" max="10242" width="12.7109375" style="125" customWidth="1"/>
    <col min="10243" max="10243" width="21.28515625" style="125" customWidth="1"/>
    <col min="10244" max="10244" width="21.85546875" style="125" customWidth="1"/>
    <col min="10245" max="10247" width="12.7109375" style="125" customWidth="1"/>
    <col min="10248" max="10248" width="14.7109375" style="125" customWidth="1"/>
    <col min="10249" max="10249" width="13.42578125" style="125" customWidth="1"/>
    <col min="10250" max="10250" width="10" style="125" bestFit="1" customWidth="1"/>
    <col min="10251" max="10251" width="17.5703125" style="125" bestFit="1" customWidth="1"/>
    <col min="10252" max="10252" width="15.5703125" style="125" bestFit="1" customWidth="1"/>
    <col min="10253" max="10253" width="9" style="125" customWidth="1"/>
    <col min="10254" max="10254" width="7.28515625" style="125" bestFit="1" customWidth="1"/>
    <col min="10255" max="10255" width="11.42578125" style="125"/>
    <col min="10256" max="10256" width="10" style="125" customWidth="1"/>
    <col min="10257" max="10257" width="12.28515625" style="125" customWidth="1"/>
    <col min="10258" max="10496" width="11.42578125" style="125"/>
    <col min="10497" max="10498" width="12.7109375" style="125" customWidth="1"/>
    <col min="10499" max="10499" width="21.28515625" style="125" customWidth="1"/>
    <col min="10500" max="10500" width="21.85546875" style="125" customWidth="1"/>
    <col min="10501" max="10503" width="12.7109375" style="125" customWidth="1"/>
    <col min="10504" max="10504" width="14.7109375" style="125" customWidth="1"/>
    <col min="10505" max="10505" width="13.42578125" style="125" customWidth="1"/>
    <col min="10506" max="10506" width="10" style="125" bestFit="1" customWidth="1"/>
    <col min="10507" max="10507" width="17.5703125" style="125" bestFit="1" customWidth="1"/>
    <col min="10508" max="10508" width="15.5703125" style="125" bestFit="1" customWidth="1"/>
    <col min="10509" max="10509" width="9" style="125" customWidth="1"/>
    <col min="10510" max="10510" width="7.28515625" style="125" bestFit="1" customWidth="1"/>
    <col min="10511" max="10511" width="11.42578125" style="125"/>
    <col min="10512" max="10512" width="10" style="125" customWidth="1"/>
    <col min="10513" max="10513" width="12.28515625" style="125" customWidth="1"/>
    <col min="10514" max="10752" width="11.42578125" style="125"/>
    <col min="10753" max="10754" width="12.7109375" style="125" customWidth="1"/>
    <col min="10755" max="10755" width="21.28515625" style="125" customWidth="1"/>
    <col min="10756" max="10756" width="21.85546875" style="125" customWidth="1"/>
    <col min="10757" max="10759" width="12.7109375" style="125" customWidth="1"/>
    <col min="10760" max="10760" width="14.7109375" style="125" customWidth="1"/>
    <col min="10761" max="10761" width="13.42578125" style="125" customWidth="1"/>
    <col min="10762" max="10762" width="10" style="125" bestFit="1" customWidth="1"/>
    <col min="10763" max="10763" width="17.5703125" style="125" bestFit="1" customWidth="1"/>
    <col min="10764" max="10764" width="15.5703125" style="125" bestFit="1" customWidth="1"/>
    <col min="10765" max="10765" width="9" style="125" customWidth="1"/>
    <col min="10766" max="10766" width="7.28515625" style="125" bestFit="1" customWidth="1"/>
    <col min="10767" max="10767" width="11.42578125" style="125"/>
    <col min="10768" max="10768" width="10" style="125" customWidth="1"/>
    <col min="10769" max="10769" width="12.28515625" style="125" customWidth="1"/>
    <col min="10770" max="11008" width="11.42578125" style="125"/>
    <col min="11009" max="11010" width="12.7109375" style="125" customWidth="1"/>
    <col min="11011" max="11011" width="21.28515625" style="125" customWidth="1"/>
    <col min="11012" max="11012" width="21.85546875" style="125" customWidth="1"/>
    <col min="11013" max="11015" width="12.7109375" style="125" customWidth="1"/>
    <col min="11016" max="11016" width="14.7109375" style="125" customWidth="1"/>
    <col min="11017" max="11017" width="13.42578125" style="125" customWidth="1"/>
    <col min="11018" max="11018" width="10" style="125" bestFit="1" customWidth="1"/>
    <col min="11019" max="11019" width="17.5703125" style="125" bestFit="1" customWidth="1"/>
    <col min="11020" max="11020" width="15.5703125" style="125" bestFit="1" customWidth="1"/>
    <col min="11021" max="11021" width="9" style="125" customWidth="1"/>
    <col min="11022" max="11022" width="7.28515625" style="125" bestFit="1" customWidth="1"/>
    <col min="11023" max="11023" width="11.42578125" style="125"/>
    <col min="11024" max="11024" width="10" style="125" customWidth="1"/>
    <col min="11025" max="11025" width="12.28515625" style="125" customWidth="1"/>
    <col min="11026" max="11264" width="11.42578125" style="125"/>
    <col min="11265" max="11266" width="12.7109375" style="125" customWidth="1"/>
    <col min="11267" max="11267" width="21.28515625" style="125" customWidth="1"/>
    <col min="11268" max="11268" width="21.85546875" style="125" customWidth="1"/>
    <col min="11269" max="11271" width="12.7109375" style="125" customWidth="1"/>
    <col min="11272" max="11272" width="14.7109375" style="125" customWidth="1"/>
    <col min="11273" max="11273" width="13.42578125" style="125" customWidth="1"/>
    <col min="11274" max="11274" width="10" style="125" bestFit="1" customWidth="1"/>
    <col min="11275" max="11275" width="17.5703125" style="125" bestFit="1" customWidth="1"/>
    <col min="11276" max="11276" width="15.5703125" style="125" bestFit="1" customWidth="1"/>
    <col min="11277" max="11277" width="9" style="125" customWidth="1"/>
    <col min="11278" max="11278" width="7.28515625" style="125" bestFit="1" customWidth="1"/>
    <col min="11279" max="11279" width="11.42578125" style="125"/>
    <col min="11280" max="11280" width="10" style="125" customWidth="1"/>
    <col min="11281" max="11281" width="12.28515625" style="125" customWidth="1"/>
    <col min="11282" max="11520" width="11.42578125" style="125"/>
    <col min="11521" max="11522" width="12.7109375" style="125" customWidth="1"/>
    <col min="11523" max="11523" width="21.28515625" style="125" customWidth="1"/>
    <col min="11524" max="11524" width="21.85546875" style="125" customWidth="1"/>
    <col min="11525" max="11527" width="12.7109375" style="125" customWidth="1"/>
    <col min="11528" max="11528" width="14.7109375" style="125" customWidth="1"/>
    <col min="11529" max="11529" width="13.42578125" style="125" customWidth="1"/>
    <col min="11530" max="11530" width="10" style="125" bestFit="1" customWidth="1"/>
    <col min="11531" max="11531" width="17.5703125" style="125" bestFit="1" customWidth="1"/>
    <col min="11532" max="11532" width="15.5703125" style="125" bestFit="1" customWidth="1"/>
    <col min="11533" max="11533" width="9" style="125" customWidth="1"/>
    <col min="11534" max="11534" width="7.28515625" style="125" bestFit="1" customWidth="1"/>
    <col min="11535" max="11535" width="11.42578125" style="125"/>
    <col min="11536" max="11536" width="10" style="125" customWidth="1"/>
    <col min="11537" max="11537" width="12.28515625" style="125" customWidth="1"/>
    <col min="11538" max="11776" width="11.42578125" style="125"/>
    <col min="11777" max="11778" width="12.7109375" style="125" customWidth="1"/>
    <col min="11779" max="11779" width="21.28515625" style="125" customWidth="1"/>
    <col min="11780" max="11780" width="21.85546875" style="125" customWidth="1"/>
    <col min="11781" max="11783" width="12.7109375" style="125" customWidth="1"/>
    <col min="11784" max="11784" width="14.7109375" style="125" customWidth="1"/>
    <col min="11785" max="11785" width="13.42578125" style="125" customWidth="1"/>
    <col min="11786" max="11786" width="10" style="125" bestFit="1" customWidth="1"/>
    <col min="11787" max="11787" width="17.5703125" style="125" bestFit="1" customWidth="1"/>
    <col min="11788" max="11788" width="15.5703125" style="125" bestFit="1" customWidth="1"/>
    <col min="11789" max="11789" width="9" style="125" customWidth="1"/>
    <col min="11790" max="11790" width="7.28515625" style="125" bestFit="1" customWidth="1"/>
    <col min="11791" max="11791" width="11.42578125" style="125"/>
    <col min="11792" max="11792" width="10" style="125" customWidth="1"/>
    <col min="11793" max="11793" width="12.28515625" style="125" customWidth="1"/>
    <col min="11794" max="12032" width="11.42578125" style="125"/>
    <col min="12033" max="12034" width="12.7109375" style="125" customWidth="1"/>
    <col min="12035" max="12035" width="21.28515625" style="125" customWidth="1"/>
    <col min="12036" max="12036" width="21.85546875" style="125" customWidth="1"/>
    <col min="12037" max="12039" width="12.7109375" style="125" customWidth="1"/>
    <col min="12040" max="12040" width="14.7109375" style="125" customWidth="1"/>
    <col min="12041" max="12041" width="13.42578125" style="125" customWidth="1"/>
    <col min="12042" max="12042" width="10" style="125" bestFit="1" customWidth="1"/>
    <col min="12043" max="12043" width="17.5703125" style="125" bestFit="1" customWidth="1"/>
    <col min="12044" max="12044" width="15.5703125" style="125" bestFit="1" customWidth="1"/>
    <col min="12045" max="12045" width="9" style="125" customWidth="1"/>
    <col min="12046" max="12046" width="7.28515625" style="125" bestFit="1" customWidth="1"/>
    <col min="12047" max="12047" width="11.42578125" style="125"/>
    <col min="12048" max="12048" width="10" style="125" customWidth="1"/>
    <col min="12049" max="12049" width="12.28515625" style="125" customWidth="1"/>
    <col min="12050" max="12288" width="11.42578125" style="125"/>
    <col min="12289" max="12290" width="12.7109375" style="125" customWidth="1"/>
    <col min="12291" max="12291" width="21.28515625" style="125" customWidth="1"/>
    <col min="12292" max="12292" width="21.85546875" style="125" customWidth="1"/>
    <col min="12293" max="12295" width="12.7109375" style="125" customWidth="1"/>
    <col min="12296" max="12296" width="14.7109375" style="125" customWidth="1"/>
    <col min="12297" max="12297" width="13.42578125" style="125" customWidth="1"/>
    <col min="12298" max="12298" width="10" style="125" bestFit="1" customWidth="1"/>
    <col min="12299" max="12299" width="17.5703125" style="125" bestFit="1" customWidth="1"/>
    <col min="12300" max="12300" width="15.5703125" style="125" bestFit="1" customWidth="1"/>
    <col min="12301" max="12301" width="9" style="125" customWidth="1"/>
    <col min="12302" max="12302" width="7.28515625" style="125" bestFit="1" customWidth="1"/>
    <col min="12303" max="12303" width="11.42578125" style="125"/>
    <col min="12304" max="12304" width="10" style="125" customWidth="1"/>
    <col min="12305" max="12305" width="12.28515625" style="125" customWidth="1"/>
    <col min="12306" max="12544" width="11.42578125" style="125"/>
    <col min="12545" max="12546" width="12.7109375" style="125" customWidth="1"/>
    <col min="12547" max="12547" width="21.28515625" style="125" customWidth="1"/>
    <col min="12548" max="12548" width="21.85546875" style="125" customWidth="1"/>
    <col min="12549" max="12551" width="12.7109375" style="125" customWidth="1"/>
    <col min="12552" max="12552" width="14.7109375" style="125" customWidth="1"/>
    <col min="12553" max="12553" width="13.42578125" style="125" customWidth="1"/>
    <col min="12554" max="12554" width="10" style="125" bestFit="1" customWidth="1"/>
    <col min="12555" max="12555" width="17.5703125" style="125" bestFit="1" customWidth="1"/>
    <col min="12556" max="12556" width="15.5703125" style="125" bestFit="1" customWidth="1"/>
    <col min="12557" max="12557" width="9" style="125" customWidth="1"/>
    <col min="12558" max="12558" width="7.28515625" style="125" bestFit="1" customWidth="1"/>
    <col min="12559" max="12559" width="11.42578125" style="125"/>
    <col min="12560" max="12560" width="10" style="125" customWidth="1"/>
    <col min="12561" max="12561" width="12.28515625" style="125" customWidth="1"/>
    <col min="12562" max="12800" width="11.42578125" style="125"/>
    <col min="12801" max="12802" width="12.7109375" style="125" customWidth="1"/>
    <col min="12803" max="12803" width="21.28515625" style="125" customWidth="1"/>
    <col min="12804" max="12804" width="21.85546875" style="125" customWidth="1"/>
    <col min="12805" max="12807" width="12.7109375" style="125" customWidth="1"/>
    <col min="12808" max="12808" width="14.7109375" style="125" customWidth="1"/>
    <col min="12809" max="12809" width="13.42578125" style="125" customWidth="1"/>
    <col min="12810" max="12810" width="10" style="125" bestFit="1" customWidth="1"/>
    <col min="12811" max="12811" width="17.5703125" style="125" bestFit="1" customWidth="1"/>
    <col min="12812" max="12812" width="15.5703125" style="125" bestFit="1" customWidth="1"/>
    <col min="12813" max="12813" width="9" style="125" customWidth="1"/>
    <col min="12814" max="12814" width="7.28515625" style="125" bestFit="1" customWidth="1"/>
    <col min="12815" max="12815" width="11.42578125" style="125"/>
    <col min="12816" max="12816" width="10" style="125" customWidth="1"/>
    <col min="12817" max="12817" width="12.28515625" style="125" customWidth="1"/>
    <col min="12818" max="13056" width="11.42578125" style="125"/>
    <col min="13057" max="13058" width="12.7109375" style="125" customWidth="1"/>
    <col min="13059" max="13059" width="21.28515625" style="125" customWidth="1"/>
    <col min="13060" max="13060" width="21.85546875" style="125" customWidth="1"/>
    <col min="13061" max="13063" width="12.7109375" style="125" customWidth="1"/>
    <col min="13064" max="13064" width="14.7109375" style="125" customWidth="1"/>
    <col min="13065" max="13065" width="13.42578125" style="125" customWidth="1"/>
    <col min="13066" max="13066" width="10" style="125" bestFit="1" customWidth="1"/>
    <col min="13067" max="13067" width="17.5703125" style="125" bestFit="1" customWidth="1"/>
    <col min="13068" max="13068" width="15.5703125" style="125" bestFit="1" customWidth="1"/>
    <col min="13069" max="13069" width="9" style="125" customWidth="1"/>
    <col min="13070" max="13070" width="7.28515625" style="125" bestFit="1" customWidth="1"/>
    <col min="13071" max="13071" width="11.42578125" style="125"/>
    <col min="13072" max="13072" width="10" style="125" customWidth="1"/>
    <col min="13073" max="13073" width="12.28515625" style="125" customWidth="1"/>
    <col min="13074" max="13312" width="11.42578125" style="125"/>
    <col min="13313" max="13314" width="12.7109375" style="125" customWidth="1"/>
    <col min="13315" max="13315" width="21.28515625" style="125" customWidth="1"/>
    <col min="13316" max="13316" width="21.85546875" style="125" customWidth="1"/>
    <col min="13317" max="13319" width="12.7109375" style="125" customWidth="1"/>
    <col min="13320" max="13320" width="14.7109375" style="125" customWidth="1"/>
    <col min="13321" max="13321" width="13.42578125" style="125" customWidth="1"/>
    <col min="13322" max="13322" width="10" style="125" bestFit="1" customWidth="1"/>
    <col min="13323" max="13323" width="17.5703125" style="125" bestFit="1" customWidth="1"/>
    <col min="13324" max="13324" width="15.5703125" style="125" bestFit="1" customWidth="1"/>
    <col min="13325" max="13325" width="9" style="125" customWidth="1"/>
    <col min="13326" max="13326" width="7.28515625" style="125" bestFit="1" customWidth="1"/>
    <col min="13327" max="13327" width="11.42578125" style="125"/>
    <col min="13328" max="13328" width="10" style="125" customWidth="1"/>
    <col min="13329" max="13329" width="12.28515625" style="125" customWidth="1"/>
    <col min="13330" max="13568" width="11.42578125" style="125"/>
    <col min="13569" max="13570" width="12.7109375" style="125" customWidth="1"/>
    <col min="13571" max="13571" width="21.28515625" style="125" customWidth="1"/>
    <col min="13572" max="13572" width="21.85546875" style="125" customWidth="1"/>
    <col min="13573" max="13575" width="12.7109375" style="125" customWidth="1"/>
    <col min="13576" max="13576" width="14.7109375" style="125" customWidth="1"/>
    <col min="13577" max="13577" width="13.42578125" style="125" customWidth="1"/>
    <col min="13578" max="13578" width="10" style="125" bestFit="1" customWidth="1"/>
    <col min="13579" max="13579" width="17.5703125" style="125" bestFit="1" customWidth="1"/>
    <col min="13580" max="13580" width="15.5703125" style="125" bestFit="1" customWidth="1"/>
    <col min="13581" max="13581" width="9" style="125" customWidth="1"/>
    <col min="13582" max="13582" width="7.28515625" style="125" bestFit="1" customWidth="1"/>
    <col min="13583" max="13583" width="11.42578125" style="125"/>
    <col min="13584" max="13584" width="10" style="125" customWidth="1"/>
    <col min="13585" max="13585" width="12.28515625" style="125" customWidth="1"/>
    <col min="13586" max="13824" width="11.42578125" style="125"/>
    <col min="13825" max="13826" width="12.7109375" style="125" customWidth="1"/>
    <col min="13827" max="13827" width="21.28515625" style="125" customWidth="1"/>
    <col min="13828" max="13828" width="21.85546875" style="125" customWidth="1"/>
    <col min="13829" max="13831" width="12.7109375" style="125" customWidth="1"/>
    <col min="13832" max="13832" width="14.7109375" style="125" customWidth="1"/>
    <col min="13833" max="13833" width="13.42578125" style="125" customWidth="1"/>
    <col min="13834" max="13834" width="10" style="125" bestFit="1" customWidth="1"/>
    <col min="13835" max="13835" width="17.5703125" style="125" bestFit="1" customWidth="1"/>
    <col min="13836" max="13836" width="15.5703125" style="125" bestFit="1" customWidth="1"/>
    <col min="13837" max="13837" width="9" style="125" customWidth="1"/>
    <col min="13838" max="13838" width="7.28515625" style="125" bestFit="1" customWidth="1"/>
    <col min="13839" max="13839" width="11.42578125" style="125"/>
    <col min="13840" max="13840" width="10" style="125" customWidth="1"/>
    <col min="13841" max="13841" width="12.28515625" style="125" customWidth="1"/>
    <col min="13842" max="14080" width="11.42578125" style="125"/>
    <col min="14081" max="14082" width="12.7109375" style="125" customWidth="1"/>
    <col min="14083" max="14083" width="21.28515625" style="125" customWidth="1"/>
    <col min="14084" max="14084" width="21.85546875" style="125" customWidth="1"/>
    <col min="14085" max="14087" width="12.7109375" style="125" customWidth="1"/>
    <col min="14088" max="14088" width="14.7109375" style="125" customWidth="1"/>
    <col min="14089" max="14089" width="13.42578125" style="125" customWidth="1"/>
    <col min="14090" max="14090" width="10" style="125" bestFit="1" customWidth="1"/>
    <col min="14091" max="14091" width="17.5703125" style="125" bestFit="1" customWidth="1"/>
    <col min="14092" max="14092" width="15.5703125" style="125" bestFit="1" customWidth="1"/>
    <col min="14093" max="14093" width="9" style="125" customWidth="1"/>
    <col min="14094" max="14094" width="7.28515625" style="125" bestFit="1" customWidth="1"/>
    <col min="14095" max="14095" width="11.42578125" style="125"/>
    <col min="14096" max="14096" width="10" style="125" customWidth="1"/>
    <col min="14097" max="14097" width="12.28515625" style="125" customWidth="1"/>
    <col min="14098" max="14336" width="11.42578125" style="125"/>
    <col min="14337" max="14338" width="12.7109375" style="125" customWidth="1"/>
    <col min="14339" max="14339" width="21.28515625" style="125" customWidth="1"/>
    <col min="14340" max="14340" width="21.85546875" style="125" customWidth="1"/>
    <col min="14341" max="14343" width="12.7109375" style="125" customWidth="1"/>
    <col min="14344" max="14344" width="14.7109375" style="125" customWidth="1"/>
    <col min="14345" max="14345" width="13.42578125" style="125" customWidth="1"/>
    <col min="14346" max="14346" width="10" style="125" bestFit="1" customWidth="1"/>
    <col min="14347" max="14347" width="17.5703125" style="125" bestFit="1" customWidth="1"/>
    <col min="14348" max="14348" width="15.5703125" style="125" bestFit="1" customWidth="1"/>
    <col min="14349" max="14349" width="9" style="125" customWidth="1"/>
    <col min="14350" max="14350" width="7.28515625" style="125" bestFit="1" customWidth="1"/>
    <col min="14351" max="14351" width="11.42578125" style="125"/>
    <col min="14352" max="14352" width="10" style="125" customWidth="1"/>
    <col min="14353" max="14353" width="12.28515625" style="125" customWidth="1"/>
    <col min="14354" max="14592" width="11.42578125" style="125"/>
    <col min="14593" max="14594" width="12.7109375" style="125" customWidth="1"/>
    <col min="14595" max="14595" width="21.28515625" style="125" customWidth="1"/>
    <col min="14596" max="14596" width="21.85546875" style="125" customWidth="1"/>
    <col min="14597" max="14599" width="12.7109375" style="125" customWidth="1"/>
    <col min="14600" max="14600" width="14.7109375" style="125" customWidth="1"/>
    <col min="14601" max="14601" width="13.42578125" style="125" customWidth="1"/>
    <col min="14602" max="14602" width="10" style="125" bestFit="1" customWidth="1"/>
    <col min="14603" max="14603" width="17.5703125" style="125" bestFit="1" customWidth="1"/>
    <col min="14604" max="14604" width="15.5703125" style="125" bestFit="1" customWidth="1"/>
    <col min="14605" max="14605" width="9" style="125" customWidth="1"/>
    <col min="14606" max="14606" width="7.28515625" style="125" bestFit="1" customWidth="1"/>
    <col min="14607" max="14607" width="11.42578125" style="125"/>
    <col min="14608" max="14608" width="10" style="125" customWidth="1"/>
    <col min="14609" max="14609" width="12.28515625" style="125" customWidth="1"/>
    <col min="14610" max="14848" width="11.42578125" style="125"/>
    <col min="14849" max="14850" width="12.7109375" style="125" customWidth="1"/>
    <col min="14851" max="14851" width="21.28515625" style="125" customWidth="1"/>
    <col min="14852" max="14852" width="21.85546875" style="125" customWidth="1"/>
    <col min="14853" max="14855" width="12.7109375" style="125" customWidth="1"/>
    <col min="14856" max="14856" width="14.7109375" style="125" customWidth="1"/>
    <col min="14857" max="14857" width="13.42578125" style="125" customWidth="1"/>
    <col min="14858" max="14858" width="10" style="125" bestFit="1" customWidth="1"/>
    <col min="14859" max="14859" width="17.5703125" style="125" bestFit="1" customWidth="1"/>
    <col min="14860" max="14860" width="15.5703125" style="125" bestFit="1" customWidth="1"/>
    <col min="14861" max="14861" width="9" style="125" customWidth="1"/>
    <col min="14862" max="14862" width="7.28515625" style="125" bestFit="1" customWidth="1"/>
    <col min="14863" max="14863" width="11.42578125" style="125"/>
    <col min="14864" max="14864" width="10" style="125" customWidth="1"/>
    <col min="14865" max="14865" width="12.28515625" style="125" customWidth="1"/>
    <col min="14866" max="15104" width="11.42578125" style="125"/>
    <col min="15105" max="15106" width="12.7109375" style="125" customWidth="1"/>
    <col min="15107" max="15107" width="21.28515625" style="125" customWidth="1"/>
    <col min="15108" max="15108" width="21.85546875" style="125" customWidth="1"/>
    <col min="15109" max="15111" width="12.7109375" style="125" customWidth="1"/>
    <col min="15112" max="15112" width="14.7109375" style="125" customWidth="1"/>
    <col min="15113" max="15113" width="13.42578125" style="125" customWidth="1"/>
    <col min="15114" max="15114" width="10" style="125" bestFit="1" customWidth="1"/>
    <col min="15115" max="15115" width="17.5703125" style="125" bestFit="1" customWidth="1"/>
    <col min="15116" max="15116" width="15.5703125" style="125" bestFit="1" customWidth="1"/>
    <col min="15117" max="15117" width="9" style="125" customWidth="1"/>
    <col min="15118" max="15118" width="7.28515625" style="125" bestFit="1" customWidth="1"/>
    <col min="15119" max="15119" width="11.42578125" style="125"/>
    <col min="15120" max="15120" width="10" style="125" customWidth="1"/>
    <col min="15121" max="15121" width="12.28515625" style="125" customWidth="1"/>
    <col min="15122" max="15360" width="11.42578125" style="125"/>
    <col min="15361" max="15362" width="12.7109375" style="125" customWidth="1"/>
    <col min="15363" max="15363" width="21.28515625" style="125" customWidth="1"/>
    <col min="15364" max="15364" width="21.85546875" style="125" customWidth="1"/>
    <col min="15365" max="15367" width="12.7109375" style="125" customWidth="1"/>
    <col min="15368" max="15368" width="14.7109375" style="125" customWidth="1"/>
    <col min="15369" max="15369" width="13.42578125" style="125" customWidth="1"/>
    <col min="15370" max="15370" width="10" style="125" bestFit="1" customWidth="1"/>
    <col min="15371" max="15371" width="17.5703125" style="125" bestFit="1" customWidth="1"/>
    <col min="15372" max="15372" width="15.5703125" style="125" bestFit="1" customWidth="1"/>
    <col min="15373" max="15373" width="9" style="125" customWidth="1"/>
    <col min="15374" max="15374" width="7.28515625" style="125" bestFit="1" customWidth="1"/>
    <col min="15375" max="15375" width="11.42578125" style="125"/>
    <col min="15376" max="15376" width="10" style="125" customWidth="1"/>
    <col min="15377" max="15377" width="12.28515625" style="125" customWidth="1"/>
    <col min="15378" max="15616" width="11.42578125" style="125"/>
    <col min="15617" max="15618" width="12.7109375" style="125" customWidth="1"/>
    <col min="15619" max="15619" width="21.28515625" style="125" customWidth="1"/>
    <col min="15620" max="15620" width="21.85546875" style="125" customWidth="1"/>
    <col min="15621" max="15623" width="12.7109375" style="125" customWidth="1"/>
    <col min="15624" max="15624" width="14.7109375" style="125" customWidth="1"/>
    <col min="15625" max="15625" width="13.42578125" style="125" customWidth="1"/>
    <col min="15626" max="15626" width="10" style="125" bestFit="1" customWidth="1"/>
    <col min="15627" max="15627" width="17.5703125" style="125" bestFit="1" customWidth="1"/>
    <col min="15628" max="15628" width="15.5703125" style="125" bestFit="1" customWidth="1"/>
    <col min="15629" max="15629" width="9" style="125" customWidth="1"/>
    <col min="15630" max="15630" width="7.28515625" style="125" bestFit="1" customWidth="1"/>
    <col min="15631" max="15631" width="11.42578125" style="125"/>
    <col min="15632" max="15632" width="10" style="125" customWidth="1"/>
    <col min="15633" max="15633" width="12.28515625" style="125" customWidth="1"/>
    <col min="15634" max="15872" width="11.42578125" style="125"/>
    <col min="15873" max="15874" width="12.7109375" style="125" customWidth="1"/>
    <col min="15875" max="15875" width="21.28515625" style="125" customWidth="1"/>
    <col min="15876" max="15876" width="21.85546875" style="125" customWidth="1"/>
    <col min="15877" max="15879" width="12.7109375" style="125" customWidth="1"/>
    <col min="15880" max="15880" width="14.7109375" style="125" customWidth="1"/>
    <col min="15881" max="15881" width="13.42578125" style="125" customWidth="1"/>
    <col min="15882" max="15882" width="10" style="125" bestFit="1" customWidth="1"/>
    <col min="15883" max="15883" width="17.5703125" style="125" bestFit="1" customWidth="1"/>
    <col min="15884" max="15884" width="15.5703125" style="125" bestFit="1" customWidth="1"/>
    <col min="15885" max="15885" width="9" style="125" customWidth="1"/>
    <col min="15886" max="15886" width="7.28515625" style="125" bestFit="1" customWidth="1"/>
    <col min="15887" max="15887" width="11.42578125" style="125"/>
    <col min="15888" max="15888" width="10" style="125" customWidth="1"/>
    <col min="15889" max="15889" width="12.28515625" style="125" customWidth="1"/>
    <col min="15890" max="16128" width="11.42578125" style="125"/>
    <col min="16129" max="16130" width="12.7109375" style="125" customWidth="1"/>
    <col min="16131" max="16131" width="21.28515625" style="125" customWidth="1"/>
    <col min="16132" max="16132" width="21.85546875" style="125" customWidth="1"/>
    <col min="16133" max="16135" width="12.7109375" style="125" customWidth="1"/>
    <col min="16136" max="16136" width="14.7109375" style="125" customWidth="1"/>
    <col min="16137" max="16137" width="13.42578125" style="125" customWidth="1"/>
    <col min="16138" max="16138" width="10" style="125" bestFit="1" customWidth="1"/>
    <col min="16139" max="16139" width="17.5703125" style="125" bestFit="1" customWidth="1"/>
    <col min="16140" max="16140" width="15.5703125" style="125" bestFit="1" customWidth="1"/>
    <col min="16141" max="16141" width="9" style="125" customWidth="1"/>
    <col min="16142" max="16142" width="7.28515625" style="125" bestFit="1" customWidth="1"/>
    <col min="16143" max="16143" width="11.42578125" style="125"/>
    <col min="16144" max="16144" width="10" style="125" customWidth="1"/>
    <col min="16145" max="16145" width="12.28515625" style="125" customWidth="1"/>
    <col min="16146" max="16384" width="11.42578125" style="125"/>
  </cols>
  <sheetData>
    <row r="1" spans="1:16" s="102" customFormat="1" ht="15">
      <c r="A1" s="115"/>
      <c r="B1" s="116"/>
      <c r="C1" s="115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6" s="119" customFormat="1" ht="15.75">
      <c r="A2" s="290" t="s">
        <v>127</v>
      </c>
      <c r="B2" s="290"/>
      <c r="C2" s="290"/>
      <c r="D2" s="290"/>
      <c r="E2" s="290"/>
      <c r="F2" s="290"/>
      <c r="G2" s="290"/>
      <c r="H2" s="290"/>
      <c r="I2" s="290"/>
      <c r="J2" s="117"/>
      <c r="K2" s="118"/>
      <c r="L2" s="118"/>
      <c r="M2" s="118"/>
      <c r="N2" s="118"/>
      <c r="O2" s="118"/>
    </row>
    <row r="3" spans="1:16" s="122" customFormat="1">
      <c r="A3" s="291" t="s">
        <v>128</v>
      </c>
      <c r="B3" s="291"/>
      <c r="C3" s="291"/>
      <c r="D3" s="291"/>
      <c r="E3" s="291"/>
      <c r="F3" s="291"/>
      <c r="G3" s="291"/>
      <c r="H3" s="291"/>
      <c r="I3" s="291"/>
      <c r="J3" s="120"/>
      <c r="K3" s="121"/>
      <c r="L3" s="121"/>
      <c r="M3" s="121"/>
      <c r="N3" s="121"/>
      <c r="O3" s="121"/>
    </row>
    <row r="4" spans="1:16" s="122" customFormat="1">
      <c r="A4" s="291" t="s">
        <v>129</v>
      </c>
      <c r="B4" s="291"/>
      <c r="C4" s="291"/>
      <c r="D4" s="291"/>
      <c r="E4" s="291"/>
      <c r="F4" s="291"/>
      <c r="G4" s="291"/>
      <c r="H4" s="291"/>
      <c r="I4" s="291"/>
      <c r="J4" s="120"/>
      <c r="K4" s="121"/>
      <c r="L4" s="121"/>
      <c r="M4" s="121"/>
      <c r="N4" s="121"/>
      <c r="O4" s="121"/>
    </row>
    <row r="5" spans="1:16" s="122" customFormat="1">
      <c r="A5" s="121"/>
      <c r="B5" s="121"/>
      <c r="C5" s="121"/>
      <c r="D5" s="121"/>
      <c r="E5" s="121"/>
      <c r="F5" s="121"/>
      <c r="G5" s="121"/>
      <c r="H5" s="121"/>
      <c r="I5" s="121"/>
      <c r="K5" s="123"/>
      <c r="L5" s="123"/>
      <c r="M5" s="123"/>
      <c r="N5" s="123"/>
      <c r="O5" s="123"/>
    </row>
    <row r="6" spans="1:16" ht="15.75">
      <c r="A6" s="292" t="s">
        <v>130</v>
      </c>
      <c r="B6" s="292"/>
      <c r="C6" s="292"/>
      <c r="D6" s="292"/>
      <c r="E6" s="292"/>
      <c r="F6" s="292"/>
      <c r="G6" s="292"/>
      <c r="H6" s="292"/>
      <c r="I6" s="292"/>
      <c r="J6" s="124"/>
      <c r="K6" s="124"/>
      <c r="L6" s="124"/>
      <c r="M6" s="124"/>
      <c r="N6" s="124"/>
      <c r="O6" s="124"/>
    </row>
    <row r="7" spans="1:16" s="126" customFormat="1" ht="17.100000000000001" customHeight="1" thickBot="1">
      <c r="A7" s="125"/>
      <c r="B7" s="125"/>
      <c r="C7" s="125"/>
      <c r="E7" s="127"/>
      <c r="F7" s="127"/>
      <c r="G7" s="127"/>
      <c r="K7" s="127"/>
      <c r="L7" s="127"/>
      <c r="M7" s="127"/>
      <c r="N7" s="127"/>
      <c r="O7" s="127"/>
    </row>
    <row r="8" spans="1:16" s="134" customFormat="1" ht="18.95" customHeight="1">
      <c r="A8" s="128" t="s">
        <v>131</v>
      </c>
      <c r="B8" s="129" t="s">
        <v>132</v>
      </c>
      <c r="C8" s="129"/>
      <c r="D8" s="129"/>
      <c r="E8" s="130" t="s">
        <v>133</v>
      </c>
      <c r="F8" s="293" t="s">
        <v>174</v>
      </c>
      <c r="G8" s="293"/>
      <c r="H8" s="294"/>
      <c r="I8" s="131">
        <v>9000</v>
      </c>
      <c r="J8" s="132" t="s">
        <v>135</v>
      </c>
      <c r="K8" s="133"/>
      <c r="L8" s="133"/>
      <c r="M8" s="133"/>
      <c r="N8" s="133"/>
      <c r="O8" s="133"/>
    </row>
    <row r="9" spans="1:16" s="134" customFormat="1" ht="18.95" customHeight="1" thickBot="1">
      <c r="A9" s="135" t="s">
        <v>136</v>
      </c>
      <c r="B9" s="136" t="s">
        <v>137</v>
      </c>
      <c r="C9" s="136"/>
      <c r="D9" s="136"/>
      <c r="E9" s="137" t="s">
        <v>138</v>
      </c>
      <c r="F9" s="288">
        <f>A15</f>
        <v>42005</v>
      </c>
      <c r="G9" s="288"/>
      <c r="H9" s="289"/>
      <c r="I9" s="138"/>
      <c r="J9" s="139" t="s">
        <v>139</v>
      </c>
      <c r="K9" s="133"/>
      <c r="L9" s="133"/>
      <c r="M9" s="133"/>
      <c r="N9" s="133"/>
      <c r="O9" s="133"/>
    </row>
    <row r="10" spans="1:16" s="134" customFormat="1" ht="12.75" customHeight="1" thickBot="1">
      <c r="A10" s="140"/>
      <c r="B10" s="141"/>
      <c r="C10" s="142"/>
      <c r="K10" s="143"/>
      <c r="L10" s="143"/>
      <c r="M10" s="133"/>
      <c r="N10" s="143"/>
      <c r="O10" s="143"/>
      <c r="P10" s="144"/>
    </row>
    <row r="11" spans="1:16" s="134" customFormat="1" ht="12.75" customHeight="1" thickBot="1">
      <c r="A11" s="297" t="s">
        <v>140</v>
      </c>
      <c r="B11" s="299" t="s">
        <v>141</v>
      </c>
      <c r="C11" s="300"/>
      <c r="D11" s="300"/>
      <c r="E11" s="300"/>
      <c r="F11" s="300"/>
      <c r="G11" s="300"/>
      <c r="H11" s="300"/>
      <c r="I11" s="300"/>
      <c r="J11" s="301"/>
      <c r="K11" s="133"/>
      <c r="L11" s="133"/>
      <c r="M11" s="133"/>
      <c r="N11" s="133"/>
      <c r="O11" s="133"/>
    </row>
    <row r="12" spans="1:16" s="134" customFormat="1" ht="12.75" customHeight="1" thickBot="1">
      <c r="A12" s="298"/>
      <c r="B12" s="295" t="s">
        <v>142</v>
      </c>
      <c r="C12" s="302" t="s">
        <v>143</v>
      </c>
      <c r="D12" s="303"/>
      <c r="E12" s="303"/>
      <c r="F12" s="304"/>
      <c r="G12" s="302" t="s">
        <v>144</v>
      </c>
      <c r="H12" s="304"/>
      <c r="I12" s="145" t="s">
        <v>145</v>
      </c>
      <c r="J12" s="305" t="s">
        <v>146</v>
      </c>
      <c r="K12" s="133"/>
      <c r="L12" s="133"/>
      <c r="M12" s="133"/>
      <c r="N12" s="133"/>
      <c r="O12" s="133"/>
    </row>
    <row r="13" spans="1:16" s="134" customFormat="1" ht="12.75" customHeight="1">
      <c r="A13" s="298"/>
      <c r="B13" s="298"/>
      <c r="C13" s="308" t="s">
        <v>147</v>
      </c>
      <c r="D13" s="308" t="s">
        <v>148</v>
      </c>
      <c r="E13" s="310" t="s">
        <v>149</v>
      </c>
      <c r="F13" s="312" t="s">
        <v>150</v>
      </c>
      <c r="G13" s="146" t="s">
        <v>151</v>
      </c>
      <c r="H13" s="147" t="s">
        <v>152</v>
      </c>
      <c r="I13" s="295" t="s">
        <v>153</v>
      </c>
      <c r="J13" s="306"/>
      <c r="K13" s="133"/>
      <c r="L13" s="133"/>
      <c r="M13" s="133"/>
      <c r="N13" s="133"/>
      <c r="O13" s="133"/>
    </row>
    <row r="14" spans="1:16" s="134" customFormat="1" ht="27.75" customHeight="1" thickBot="1">
      <c r="A14" s="296"/>
      <c r="B14" s="296"/>
      <c r="C14" s="309"/>
      <c r="D14" s="309"/>
      <c r="E14" s="311"/>
      <c r="F14" s="313"/>
      <c r="G14" s="148" t="s">
        <v>154</v>
      </c>
      <c r="H14" s="149" t="s">
        <v>155</v>
      </c>
      <c r="I14" s="296"/>
      <c r="J14" s="307"/>
      <c r="K14" s="133" t="s">
        <v>175</v>
      </c>
      <c r="L14" s="133" t="s">
        <v>157</v>
      </c>
      <c r="M14" s="133" t="s">
        <v>158</v>
      </c>
      <c r="N14" s="133"/>
      <c r="O14" s="133"/>
    </row>
    <row r="15" spans="1:16" s="134" customFormat="1" ht="15.95" customHeight="1" thickTop="1">
      <c r="A15" s="189">
        <v>42005</v>
      </c>
      <c r="B15" s="180">
        <v>0.375</v>
      </c>
      <c r="C15" s="198">
        <v>7293</v>
      </c>
      <c r="D15" s="159"/>
      <c r="E15" s="154">
        <f>($C$21-$C$15)*$M$15/7</f>
        <v>1.7446099887710189</v>
      </c>
      <c r="F15" s="155"/>
      <c r="G15" s="156"/>
      <c r="H15" s="157">
        <v>5.5</v>
      </c>
      <c r="I15" s="155"/>
      <c r="J15" s="158"/>
      <c r="K15" s="133">
        <f>(H15+11.87)/14.2234</f>
        <v>1.2212269921397132</v>
      </c>
      <c r="L15" s="133">
        <v>1</v>
      </c>
      <c r="M15" s="133">
        <f>L15*K15</f>
        <v>1.2212269921397132</v>
      </c>
      <c r="N15" s="133"/>
      <c r="O15" s="133"/>
    </row>
    <row r="16" spans="1:16" s="134" customFormat="1" ht="15.95" customHeight="1">
      <c r="A16" s="150">
        <f>A15+1</f>
        <v>42006</v>
      </c>
      <c r="B16" s="180">
        <v>0.375</v>
      </c>
      <c r="C16" s="152"/>
      <c r="D16" s="159"/>
      <c r="E16" s="154">
        <f t="shared" ref="E16:E21" si="0">($C$21-$C$15)*$M$15/7</f>
        <v>1.7446099887710189</v>
      </c>
      <c r="F16" s="155"/>
      <c r="G16" s="156"/>
      <c r="H16" s="157">
        <v>5.5</v>
      </c>
      <c r="I16" s="155"/>
      <c r="J16" s="158"/>
      <c r="K16" s="133"/>
      <c r="L16" s="133"/>
      <c r="M16" s="133"/>
      <c r="N16" s="133"/>
      <c r="O16" s="133"/>
    </row>
    <row r="17" spans="1:15" s="134" customFormat="1" ht="15.95" customHeight="1">
      <c r="A17" s="150">
        <f t="shared" ref="A17:A43" si="1">A16+1</f>
        <v>42007</v>
      </c>
      <c r="B17" s="180">
        <v>0.375</v>
      </c>
      <c r="C17" s="152"/>
      <c r="D17" s="159"/>
      <c r="E17" s="154">
        <f t="shared" si="0"/>
        <v>1.7446099887710189</v>
      </c>
      <c r="F17" s="155"/>
      <c r="G17" s="156"/>
      <c r="H17" s="157">
        <v>5.5</v>
      </c>
      <c r="I17" s="155"/>
      <c r="J17" s="158"/>
      <c r="K17" s="133"/>
      <c r="L17" s="133"/>
      <c r="M17" s="133"/>
      <c r="N17" s="133"/>
      <c r="O17" s="133"/>
    </row>
    <row r="18" spans="1:15" s="134" customFormat="1" ht="15.95" customHeight="1">
      <c r="A18" s="150">
        <f t="shared" si="1"/>
        <v>42008</v>
      </c>
      <c r="B18" s="180">
        <v>0.375</v>
      </c>
      <c r="C18" s="152"/>
      <c r="D18" s="159"/>
      <c r="E18" s="154">
        <f t="shared" si="0"/>
        <v>1.7446099887710189</v>
      </c>
      <c r="F18" s="155"/>
      <c r="G18" s="156"/>
      <c r="H18" s="157">
        <v>5.5</v>
      </c>
      <c r="I18" s="155"/>
      <c r="J18" s="158"/>
      <c r="K18" s="133"/>
      <c r="L18" s="133"/>
      <c r="M18" s="133"/>
      <c r="N18" s="133"/>
      <c r="O18" s="133"/>
    </row>
    <row r="19" spans="1:15" s="134" customFormat="1" ht="15.95" customHeight="1">
      <c r="A19" s="150">
        <f t="shared" si="1"/>
        <v>42009</v>
      </c>
      <c r="B19" s="180">
        <v>0.375</v>
      </c>
      <c r="C19" s="152"/>
      <c r="D19" s="159"/>
      <c r="E19" s="154">
        <f t="shared" si="0"/>
        <v>1.7446099887710189</v>
      </c>
      <c r="F19" s="155"/>
      <c r="G19" s="156"/>
      <c r="H19" s="157">
        <v>5.5</v>
      </c>
      <c r="I19" s="155"/>
      <c r="J19" s="158"/>
      <c r="K19" s="133"/>
      <c r="L19" s="133"/>
      <c r="M19" s="133"/>
      <c r="N19" s="133"/>
      <c r="O19" s="133"/>
    </row>
    <row r="20" spans="1:15" s="134" customFormat="1" ht="15.95" customHeight="1">
      <c r="A20" s="150">
        <f t="shared" si="1"/>
        <v>42010</v>
      </c>
      <c r="B20" s="180">
        <v>0.375</v>
      </c>
      <c r="C20" s="152"/>
      <c r="D20" s="159"/>
      <c r="E20" s="154">
        <f t="shared" si="0"/>
        <v>1.7446099887710189</v>
      </c>
      <c r="F20" s="155"/>
      <c r="G20" s="156"/>
      <c r="H20" s="157">
        <v>5.5</v>
      </c>
      <c r="I20" s="155"/>
      <c r="J20" s="158"/>
      <c r="K20" s="133"/>
      <c r="L20" s="133"/>
      <c r="M20" s="133"/>
      <c r="N20" s="133"/>
      <c r="O20" s="133"/>
    </row>
    <row r="21" spans="1:15" s="134" customFormat="1" ht="15.95" customHeight="1">
      <c r="A21" s="150">
        <f t="shared" si="1"/>
        <v>42011</v>
      </c>
      <c r="B21" s="180">
        <v>0.375</v>
      </c>
      <c r="C21" s="198">
        <v>7303</v>
      </c>
      <c r="D21" s="153"/>
      <c r="E21" s="154">
        <f t="shared" si="0"/>
        <v>1.7446099887710189</v>
      </c>
      <c r="F21" s="155"/>
      <c r="G21" s="156"/>
      <c r="H21" s="157">
        <v>5.5</v>
      </c>
      <c r="I21" s="155"/>
      <c r="J21" s="158"/>
      <c r="K21" s="133"/>
      <c r="L21" s="133"/>
      <c r="M21" s="133"/>
      <c r="N21" s="133"/>
      <c r="O21" s="133"/>
    </row>
    <row r="22" spans="1:15" s="134" customFormat="1" ht="15.95" customHeight="1">
      <c r="A22" s="150">
        <f t="shared" si="1"/>
        <v>42012</v>
      </c>
      <c r="B22" s="180">
        <v>0.375</v>
      </c>
      <c r="C22" s="152"/>
      <c r="D22" s="153"/>
      <c r="E22" s="154">
        <f t="shared" ref="E22:E28" si="2">($C$28-$C$21)*$M$15/7</f>
        <v>1.9190709876481209</v>
      </c>
      <c r="F22" s="155"/>
      <c r="G22" s="156"/>
      <c r="H22" s="157">
        <v>5.5</v>
      </c>
      <c r="I22" s="155"/>
      <c r="J22" s="158"/>
      <c r="K22" s="160"/>
      <c r="L22" s="133"/>
      <c r="M22" s="133"/>
      <c r="N22" s="133"/>
      <c r="O22" s="133"/>
    </row>
    <row r="23" spans="1:15" s="134" customFormat="1" ht="15.95" customHeight="1">
      <c r="A23" s="150">
        <f t="shared" si="1"/>
        <v>42013</v>
      </c>
      <c r="B23" s="180">
        <v>0.375</v>
      </c>
      <c r="C23" s="152"/>
      <c r="D23" s="153"/>
      <c r="E23" s="154">
        <f t="shared" si="2"/>
        <v>1.9190709876481209</v>
      </c>
      <c r="F23" s="155"/>
      <c r="G23" s="156"/>
      <c r="H23" s="157">
        <v>5.5</v>
      </c>
      <c r="I23" s="155"/>
      <c r="J23" s="158"/>
      <c r="K23" s="160"/>
      <c r="L23" s="133"/>
      <c r="M23" s="133"/>
      <c r="N23" s="133"/>
      <c r="O23" s="133"/>
    </row>
    <row r="24" spans="1:15" s="134" customFormat="1" ht="15.95" customHeight="1">
      <c r="A24" s="150">
        <f t="shared" si="1"/>
        <v>42014</v>
      </c>
      <c r="B24" s="180">
        <v>0.375</v>
      </c>
      <c r="C24" s="152"/>
      <c r="D24" s="153"/>
      <c r="E24" s="154">
        <f t="shared" si="2"/>
        <v>1.9190709876481209</v>
      </c>
      <c r="F24" s="155"/>
      <c r="G24" s="156"/>
      <c r="H24" s="157">
        <v>5.5</v>
      </c>
      <c r="I24" s="155"/>
      <c r="J24" s="158"/>
      <c r="K24" s="160"/>
      <c r="L24" s="133"/>
      <c r="M24" s="133"/>
      <c r="N24" s="133"/>
      <c r="O24" s="133"/>
    </row>
    <row r="25" spans="1:15" s="134" customFormat="1" ht="15.95" customHeight="1">
      <c r="A25" s="150">
        <f t="shared" si="1"/>
        <v>42015</v>
      </c>
      <c r="B25" s="180">
        <v>0.375</v>
      </c>
      <c r="C25" s="152"/>
      <c r="D25" s="159"/>
      <c r="E25" s="154">
        <f t="shared" si="2"/>
        <v>1.9190709876481209</v>
      </c>
      <c r="F25" s="155"/>
      <c r="G25" s="156"/>
      <c r="H25" s="157">
        <v>5.5</v>
      </c>
      <c r="I25" s="155"/>
      <c r="J25" s="158"/>
      <c r="K25" s="160"/>
      <c r="L25" s="133"/>
      <c r="M25" s="133"/>
      <c r="N25" s="133"/>
      <c r="O25" s="133"/>
    </row>
    <row r="26" spans="1:15" s="134" customFormat="1" ht="15.95" customHeight="1">
      <c r="A26" s="150">
        <f t="shared" si="1"/>
        <v>42016</v>
      </c>
      <c r="B26" s="180">
        <v>0.375</v>
      </c>
      <c r="C26" s="152"/>
      <c r="D26" s="153"/>
      <c r="E26" s="154">
        <f t="shared" si="2"/>
        <v>1.9190709876481209</v>
      </c>
      <c r="F26" s="155"/>
      <c r="G26" s="156"/>
      <c r="H26" s="157">
        <v>5.5</v>
      </c>
      <c r="I26" s="155"/>
      <c r="J26" s="158"/>
      <c r="K26" s="160"/>
      <c r="L26" s="133"/>
      <c r="M26" s="133"/>
      <c r="N26" s="133"/>
      <c r="O26" s="133"/>
    </row>
    <row r="27" spans="1:15" s="134" customFormat="1" ht="15.95" customHeight="1">
      <c r="A27" s="150">
        <f t="shared" si="1"/>
        <v>42017</v>
      </c>
      <c r="B27" s="180">
        <v>0.375</v>
      </c>
      <c r="C27" s="152"/>
      <c r="D27" s="159"/>
      <c r="E27" s="154">
        <f t="shared" si="2"/>
        <v>1.9190709876481209</v>
      </c>
      <c r="F27" s="181"/>
      <c r="G27" s="156"/>
      <c r="H27" s="157">
        <v>5.5</v>
      </c>
      <c r="I27" s="155"/>
      <c r="J27" s="158"/>
      <c r="K27" s="160"/>
      <c r="L27" s="133"/>
      <c r="M27" s="133"/>
      <c r="N27" s="133"/>
      <c r="O27" s="133"/>
    </row>
    <row r="28" spans="1:15" s="134" customFormat="1" ht="15.95" customHeight="1">
      <c r="A28" s="150">
        <f t="shared" si="1"/>
        <v>42018</v>
      </c>
      <c r="B28" s="180">
        <v>0.375</v>
      </c>
      <c r="C28" s="198">
        <v>7314</v>
      </c>
      <c r="D28" s="153"/>
      <c r="E28" s="154">
        <f t="shared" si="2"/>
        <v>1.9190709876481209</v>
      </c>
      <c r="F28" s="155"/>
      <c r="G28" s="156"/>
      <c r="H28" s="157">
        <v>5.5</v>
      </c>
      <c r="I28" s="155"/>
      <c r="J28" s="158"/>
      <c r="K28" s="160"/>
      <c r="L28" s="133"/>
      <c r="M28" s="133"/>
      <c r="N28" s="133"/>
      <c r="O28" s="133"/>
    </row>
    <row r="29" spans="1:15" s="134" customFormat="1" ht="15.95" customHeight="1">
      <c r="A29" s="150">
        <f t="shared" si="1"/>
        <v>42019</v>
      </c>
      <c r="B29" s="180">
        <v>0.375</v>
      </c>
      <c r="C29" s="152"/>
      <c r="D29" s="153"/>
      <c r="E29" s="154">
        <f>($C$39-$C$28)*$M$15/11</f>
        <v>2.1093920773322319</v>
      </c>
      <c r="F29" s="155"/>
      <c r="G29" s="156"/>
      <c r="H29" s="157">
        <v>5.5</v>
      </c>
      <c r="I29" s="155"/>
      <c r="J29" s="158"/>
      <c r="K29" s="160"/>
      <c r="L29" s="133"/>
      <c r="M29" s="133"/>
      <c r="N29" s="133"/>
      <c r="O29" s="133"/>
    </row>
    <row r="30" spans="1:15" s="134" customFormat="1" ht="15.95" customHeight="1">
      <c r="A30" s="150">
        <f t="shared" si="1"/>
        <v>42020</v>
      </c>
      <c r="B30" s="180">
        <v>0.375</v>
      </c>
      <c r="C30" s="152"/>
      <c r="D30" s="153"/>
      <c r="E30" s="154">
        <f t="shared" ref="E30:E39" si="3">($C$39-$C$28)*$M$15/11</f>
        <v>2.1093920773322319</v>
      </c>
      <c r="F30" s="155"/>
      <c r="G30" s="156"/>
      <c r="H30" s="157">
        <v>5.5</v>
      </c>
      <c r="I30" s="155"/>
      <c r="J30" s="158"/>
      <c r="K30" s="160"/>
      <c r="L30" s="133"/>
      <c r="M30" s="133"/>
      <c r="N30" s="133"/>
      <c r="O30" s="133"/>
    </row>
    <row r="31" spans="1:15" s="134" customFormat="1" ht="15.95" customHeight="1">
      <c r="A31" s="150">
        <f t="shared" si="1"/>
        <v>42021</v>
      </c>
      <c r="B31" s="180">
        <v>0.375</v>
      </c>
      <c r="C31" s="152"/>
      <c r="D31" s="153"/>
      <c r="E31" s="154">
        <f t="shared" si="3"/>
        <v>2.1093920773322319</v>
      </c>
      <c r="F31" s="155"/>
      <c r="G31" s="156"/>
      <c r="H31" s="157">
        <v>5.5</v>
      </c>
      <c r="I31" s="155"/>
      <c r="J31" s="158"/>
      <c r="K31" s="160"/>
      <c r="L31" s="133"/>
      <c r="M31" s="133"/>
      <c r="N31" s="133"/>
      <c r="O31" s="133"/>
    </row>
    <row r="32" spans="1:15" s="134" customFormat="1" ht="15.95" customHeight="1">
      <c r="A32" s="150">
        <f t="shared" si="1"/>
        <v>42022</v>
      </c>
      <c r="B32" s="180">
        <v>0.375</v>
      </c>
      <c r="C32" s="152"/>
      <c r="D32" s="153"/>
      <c r="E32" s="154">
        <f t="shared" si="3"/>
        <v>2.1093920773322319</v>
      </c>
      <c r="F32" s="155"/>
      <c r="G32" s="156"/>
      <c r="H32" s="157">
        <v>5.5</v>
      </c>
      <c r="I32" s="155"/>
      <c r="J32" s="158"/>
      <c r="K32" s="160"/>
      <c r="L32" s="133"/>
      <c r="M32" s="133"/>
      <c r="N32" s="133"/>
      <c r="O32" s="133"/>
    </row>
    <row r="33" spans="1:15" s="134" customFormat="1" ht="15.95" customHeight="1">
      <c r="A33" s="150">
        <f t="shared" si="1"/>
        <v>42023</v>
      </c>
      <c r="B33" s="180">
        <v>0.375</v>
      </c>
      <c r="C33" s="152"/>
      <c r="D33" s="153"/>
      <c r="E33" s="154">
        <f t="shared" si="3"/>
        <v>2.1093920773322319</v>
      </c>
      <c r="F33" s="155"/>
      <c r="G33" s="156"/>
      <c r="H33" s="157">
        <v>5.5</v>
      </c>
      <c r="I33" s="155"/>
      <c r="J33" s="158"/>
      <c r="K33" s="160"/>
      <c r="L33" s="133"/>
      <c r="M33" s="133"/>
      <c r="N33" s="133"/>
      <c r="O33" s="133"/>
    </row>
    <row r="34" spans="1:15" s="134" customFormat="1" ht="15.95" customHeight="1">
      <c r="A34" s="150">
        <f t="shared" si="1"/>
        <v>42024</v>
      </c>
      <c r="B34" s="180">
        <v>0.375</v>
      </c>
      <c r="C34" s="152"/>
      <c r="D34" s="153"/>
      <c r="E34" s="154">
        <f t="shared" si="3"/>
        <v>2.1093920773322319</v>
      </c>
      <c r="F34" s="155"/>
      <c r="G34" s="156"/>
      <c r="H34" s="157">
        <v>5.5</v>
      </c>
      <c r="I34" s="155"/>
      <c r="J34" s="158"/>
      <c r="K34" s="160"/>
      <c r="L34" s="133"/>
      <c r="M34" s="133"/>
      <c r="N34" s="133"/>
      <c r="O34" s="133"/>
    </row>
    <row r="35" spans="1:15" s="134" customFormat="1" ht="15.95" customHeight="1">
      <c r="A35" s="150">
        <f t="shared" si="1"/>
        <v>42025</v>
      </c>
      <c r="B35" s="180">
        <v>0.375</v>
      </c>
      <c r="C35" s="152"/>
      <c r="D35" s="153"/>
      <c r="E35" s="154">
        <f t="shared" si="3"/>
        <v>2.1093920773322319</v>
      </c>
      <c r="F35" s="155"/>
      <c r="G35" s="156"/>
      <c r="H35" s="157">
        <v>5.5</v>
      </c>
      <c r="I35" s="155"/>
      <c r="J35" s="158"/>
      <c r="K35" s="160"/>
      <c r="L35" s="133"/>
      <c r="M35" s="133"/>
      <c r="N35" s="133"/>
      <c r="O35" s="133"/>
    </row>
    <row r="36" spans="1:15" s="134" customFormat="1" ht="15.95" customHeight="1">
      <c r="A36" s="150">
        <f t="shared" si="1"/>
        <v>42026</v>
      </c>
      <c r="B36" s="180">
        <v>0.375</v>
      </c>
      <c r="C36" s="152"/>
      <c r="D36" s="153"/>
      <c r="E36" s="154">
        <f t="shared" si="3"/>
        <v>2.1093920773322319</v>
      </c>
      <c r="F36" s="155"/>
      <c r="G36" s="156"/>
      <c r="H36" s="157">
        <v>5.5</v>
      </c>
      <c r="I36" s="155"/>
      <c r="J36" s="158"/>
      <c r="K36" s="160"/>
      <c r="L36" s="133"/>
      <c r="M36" s="133"/>
      <c r="N36" s="133"/>
      <c r="O36" s="133"/>
    </row>
    <row r="37" spans="1:15" s="134" customFormat="1" ht="15.95" customHeight="1">
      <c r="A37" s="150">
        <f t="shared" si="1"/>
        <v>42027</v>
      </c>
      <c r="B37" s="180">
        <v>0.375</v>
      </c>
      <c r="C37" s="152"/>
      <c r="D37" s="153"/>
      <c r="E37" s="154">
        <f t="shared" si="3"/>
        <v>2.1093920773322319</v>
      </c>
      <c r="F37" s="155"/>
      <c r="G37" s="156"/>
      <c r="H37" s="157">
        <v>5.5</v>
      </c>
      <c r="I37" s="155"/>
      <c r="J37" s="158"/>
      <c r="K37" s="160"/>
      <c r="L37" s="133"/>
      <c r="M37" s="133"/>
      <c r="N37" s="133"/>
      <c r="O37" s="133"/>
    </row>
    <row r="38" spans="1:15" s="134" customFormat="1" ht="15.95" customHeight="1">
      <c r="A38" s="150">
        <f t="shared" si="1"/>
        <v>42028</v>
      </c>
      <c r="B38" s="180">
        <v>0.375</v>
      </c>
      <c r="C38" s="152"/>
      <c r="D38" s="153"/>
      <c r="E38" s="154">
        <f t="shared" si="3"/>
        <v>2.1093920773322319</v>
      </c>
      <c r="F38" s="155"/>
      <c r="G38" s="156"/>
      <c r="H38" s="157">
        <v>5.5</v>
      </c>
      <c r="I38" s="155"/>
      <c r="J38" s="158"/>
      <c r="K38" s="160"/>
      <c r="L38" s="133"/>
      <c r="M38" s="133"/>
      <c r="N38" s="133"/>
      <c r="O38" s="133"/>
    </row>
    <row r="39" spans="1:15" s="134" customFormat="1" ht="15.95" customHeight="1">
      <c r="A39" s="150">
        <f t="shared" si="1"/>
        <v>42029</v>
      </c>
      <c r="B39" s="180">
        <v>0.375</v>
      </c>
      <c r="C39" s="198">
        <v>7333</v>
      </c>
      <c r="D39" s="153"/>
      <c r="E39" s="154">
        <f t="shared" si="3"/>
        <v>2.1093920773322319</v>
      </c>
      <c r="F39" s="155"/>
      <c r="G39" s="156"/>
      <c r="H39" s="157">
        <v>5.5</v>
      </c>
      <c r="I39" s="155"/>
      <c r="J39" s="158"/>
      <c r="K39" s="160"/>
      <c r="L39" s="133"/>
      <c r="O39" s="133"/>
    </row>
    <row r="40" spans="1:15" s="134" customFormat="1" ht="15.95" customHeight="1">
      <c r="A40" s="150">
        <f t="shared" si="1"/>
        <v>42030</v>
      </c>
      <c r="B40" s="180">
        <v>0.375</v>
      </c>
      <c r="C40" s="152"/>
      <c r="D40" s="153"/>
      <c r="E40" s="154">
        <f>($C$43-$C$39)*$M$15/4</f>
        <v>3.053067480349283</v>
      </c>
      <c r="F40" s="155"/>
      <c r="G40" s="156"/>
      <c r="H40" s="157">
        <v>5.5</v>
      </c>
      <c r="I40" s="155"/>
      <c r="J40" s="158"/>
      <c r="K40" s="160"/>
      <c r="L40" s="133"/>
      <c r="O40" s="133"/>
    </row>
    <row r="41" spans="1:15" s="134" customFormat="1" ht="15.95" customHeight="1">
      <c r="A41" s="150">
        <f t="shared" si="1"/>
        <v>42031</v>
      </c>
      <c r="B41" s="180">
        <v>0.375</v>
      </c>
      <c r="C41" s="152"/>
      <c r="D41" s="153"/>
      <c r="E41" s="154">
        <f>($C$43-$C$39)*$M$15/4</f>
        <v>3.053067480349283</v>
      </c>
      <c r="F41" s="155"/>
      <c r="G41" s="156"/>
      <c r="H41" s="157">
        <v>5.5</v>
      </c>
      <c r="I41" s="155"/>
      <c r="J41" s="158"/>
      <c r="K41" s="160"/>
      <c r="L41" s="133"/>
      <c r="M41" s="133"/>
      <c r="N41" s="133"/>
      <c r="O41" s="133"/>
    </row>
    <row r="42" spans="1:15" s="134" customFormat="1" ht="15.95" customHeight="1">
      <c r="A42" s="150">
        <f t="shared" si="1"/>
        <v>42032</v>
      </c>
      <c r="B42" s="180">
        <v>0.375</v>
      </c>
      <c r="C42" s="152"/>
      <c r="D42" s="153"/>
      <c r="E42" s="154">
        <f>($C$43-$C$39)*$M$15/4</f>
        <v>3.053067480349283</v>
      </c>
      <c r="F42" s="155"/>
      <c r="G42" s="156"/>
      <c r="H42" s="157">
        <v>5.5</v>
      </c>
      <c r="I42" s="155"/>
      <c r="J42" s="158"/>
      <c r="K42" s="160"/>
      <c r="L42" s="133"/>
      <c r="M42" s="133"/>
      <c r="N42" s="133"/>
      <c r="O42" s="133"/>
    </row>
    <row r="43" spans="1:15" s="134" customFormat="1" ht="15.95" customHeight="1">
      <c r="A43" s="150">
        <f t="shared" si="1"/>
        <v>42033</v>
      </c>
      <c r="B43" s="180">
        <v>0.375</v>
      </c>
      <c r="C43" s="198">
        <v>7343</v>
      </c>
      <c r="D43" s="153"/>
      <c r="E43" s="154">
        <f>($C$43-$C$39)*$M$15/4</f>
        <v>3.053067480349283</v>
      </c>
      <c r="F43" s="155"/>
      <c r="G43" s="156"/>
      <c r="H43" s="157">
        <v>5.5</v>
      </c>
      <c r="I43" s="155"/>
      <c r="J43" s="158"/>
      <c r="K43" s="160"/>
      <c r="L43" s="133"/>
      <c r="M43" s="133"/>
      <c r="N43" s="133"/>
      <c r="O43" s="133"/>
    </row>
    <row r="44" spans="1:15" s="134" customFormat="1" ht="15.95" customHeight="1">
      <c r="A44" s="150">
        <f>A43+1</f>
        <v>42034</v>
      </c>
      <c r="B44" s="180">
        <v>0.375</v>
      </c>
      <c r="C44" s="152"/>
      <c r="D44" s="153"/>
      <c r="E44" s="154">
        <f>($C$45-$C$43)*$M$15/2</f>
        <v>0.6106134960698566</v>
      </c>
      <c r="F44" s="155"/>
      <c r="G44" s="156"/>
      <c r="H44" s="157">
        <v>5.5</v>
      </c>
      <c r="I44" s="155"/>
      <c r="J44" s="158"/>
      <c r="K44" s="160"/>
      <c r="L44" s="133"/>
      <c r="M44" s="133"/>
      <c r="N44" s="133"/>
      <c r="O44" s="133"/>
    </row>
    <row r="45" spans="1:15" s="134" customFormat="1" ht="15.95" customHeight="1">
      <c r="A45" s="150">
        <f>A44+1</f>
        <v>42035</v>
      </c>
      <c r="B45" s="180">
        <v>0.375</v>
      </c>
      <c r="C45" s="198">
        <v>7344</v>
      </c>
      <c r="D45" s="153"/>
      <c r="E45" s="154">
        <f>($C$45-$C$43)*$M$15/2</f>
        <v>0.6106134960698566</v>
      </c>
      <c r="F45" s="155"/>
      <c r="G45" s="156"/>
      <c r="H45" s="157">
        <v>5.5</v>
      </c>
      <c r="I45" s="155"/>
      <c r="J45" s="158"/>
      <c r="K45" s="160"/>
      <c r="L45" s="133"/>
      <c r="M45" s="133"/>
      <c r="N45" s="133"/>
      <c r="O45" s="133"/>
    </row>
    <row r="46" spans="1:15" s="134" customFormat="1" ht="15.95" customHeight="1">
      <c r="A46" s="150"/>
      <c r="B46" s="180"/>
      <c r="C46" s="182"/>
      <c r="D46" s="153"/>
      <c r="E46" s="154"/>
      <c r="F46" s="155"/>
      <c r="G46" s="156"/>
      <c r="H46" s="157"/>
      <c r="I46" s="155"/>
      <c r="J46" s="158"/>
      <c r="K46" s="160"/>
      <c r="L46" s="133"/>
      <c r="M46" s="133"/>
      <c r="N46" s="133"/>
      <c r="O46" s="133"/>
    </row>
    <row r="47" spans="1:15" s="164" customFormat="1" ht="15.95" customHeight="1">
      <c r="A47" s="163"/>
      <c r="B47" s="163"/>
      <c r="C47" s="163"/>
      <c r="D47" s="163"/>
      <c r="E47" s="163"/>
      <c r="F47" s="163"/>
      <c r="G47" s="163"/>
      <c r="H47" s="163"/>
      <c r="I47" s="163"/>
      <c r="K47" s="165"/>
      <c r="L47" s="165"/>
      <c r="M47" s="165"/>
      <c r="N47" s="165"/>
      <c r="O47" s="165"/>
    </row>
    <row r="48" spans="1:15" s="164" customFormat="1" ht="15">
      <c r="A48" s="169" t="s">
        <v>160</v>
      </c>
      <c r="B48"/>
      <c r="C48"/>
      <c r="D48"/>
      <c r="E48"/>
      <c r="F48" s="170" t="s">
        <v>161</v>
      </c>
      <c r="G48"/>
      <c r="K48" s="165"/>
      <c r="L48" s="165"/>
      <c r="M48" s="165"/>
      <c r="N48" s="165"/>
      <c r="O48" s="165"/>
    </row>
    <row r="49" spans="1:15" s="164" customFormat="1" ht="15">
      <c r="A49" s="169" t="s">
        <v>162</v>
      </c>
      <c r="B49"/>
      <c r="C49"/>
      <c r="D49"/>
      <c r="E49"/>
      <c r="F49" s="170" t="s">
        <v>163</v>
      </c>
      <c r="G49"/>
      <c r="K49" s="165"/>
      <c r="L49" s="165"/>
      <c r="M49" s="165"/>
      <c r="N49" s="165"/>
      <c r="O49" s="165"/>
    </row>
    <row r="50" spans="1:15" s="164" customFormat="1" ht="15">
      <c r="A50" s="169" t="s">
        <v>164</v>
      </c>
      <c r="B50"/>
      <c r="C50"/>
      <c r="D50"/>
      <c r="E50"/>
      <c r="F50" s="170" t="s">
        <v>165</v>
      </c>
      <c r="G50"/>
      <c r="K50" s="165"/>
      <c r="L50" s="165"/>
      <c r="M50" s="165"/>
      <c r="N50" s="165"/>
      <c r="O50" s="165"/>
    </row>
    <row r="51" spans="1:15" s="164" customFormat="1" ht="15">
      <c r="A51" s="169" t="s">
        <v>166</v>
      </c>
      <c r="B51"/>
      <c r="C51"/>
      <c r="D51"/>
      <c r="E51"/>
      <c r="F51" s="170" t="s">
        <v>167</v>
      </c>
      <c r="G51"/>
      <c r="K51" s="165"/>
      <c r="L51" s="165"/>
      <c r="M51" s="165"/>
      <c r="N51" s="165"/>
      <c r="O51" s="165"/>
    </row>
    <row r="52" spans="1:15" s="164" customFormat="1" ht="15">
      <c r="A52" s="169" t="s">
        <v>168</v>
      </c>
      <c r="B52"/>
      <c r="C52"/>
      <c r="D52"/>
      <c r="E52"/>
      <c r="F52" s="170" t="s">
        <v>169</v>
      </c>
      <c r="G52"/>
      <c r="K52" s="165"/>
      <c r="L52" s="165"/>
      <c r="M52" s="165"/>
      <c r="N52" s="165"/>
      <c r="O52" s="165"/>
    </row>
    <row r="53" spans="1:15" s="164" customFormat="1" ht="15.75" thickBot="1">
      <c r="B53"/>
      <c r="C53"/>
      <c r="D53"/>
      <c r="E53"/>
      <c r="F53"/>
      <c r="G53"/>
      <c r="H53"/>
      <c r="K53" s="165"/>
      <c r="L53" s="165"/>
      <c r="M53" s="165"/>
      <c r="N53" s="165"/>
      <c r="O53" s="165"/>
    </row>
    <row r="54" spans="1:15" s="164" customFormat="1" ht="15">
      <c r="A54" s="171" t="s">
        <v>170</v>
      </c>
      <c r="B54" s="172"/>
      <c r="C54" s="173" t="s">
        <v>171</v>
      </c>
      <c r="D54" s="172"/>
      <c r="E54" s="172"/>
      <c r="F54" s="172"/>
      <c r="G54" s="172"/>
      <c r="H54" s="174"/>
      <c r="K54" s="165"/>
      <c r="L54" s="165"/>
      <c r="M54" s="165"/>
      <c r="N54" s="165"/>
      <c r="O54" s="165"/>
    </row>
    <row r="55" spans="1:15" s="164" customFormat="1" ht="15">
      <c r="A55" s="175"/>
      <c r="B55" s="176" t="s">
        <v>172</v>
      </c>
      <c r="C55" s="177" t="s">
        <v>173</v>
      </c>
      <c r="D55" s="176"/>
      <c r="E55" s="176"/>
      <c r="F55" s="176"/>
      <c r="G55" s="176"/>
      <c r="H55" s="178"/>
      <c r="K55" s="165"/>
      <c r="L55" s="165"/>
      <c r="M55" s="165"/>
      <c r="N55" s="165"/>
      <c r="O55" s="165"/>
    </row>
    <row r="56" spans="1:15" s="164" customFormat="1">
      <c r="K56" s="165"/>
      <c r="L56" s="165"/>
      <c r="M56" s="165"/>
      <c r="N56" s="165"/>
      <c r="O56" s="165"/>
    </row>
    <row r="57" spans="1:15" s="164" customFormat="1">
      <c r="K57" s="165"/>
      <c r="L57" s="165"/>
      <c r="M57" s="165"/>
      <c r="N57" s="165"/>
      <c r="O57" s="165"/>
    </row>
    <row r="58" spans="1:15" s="164" customFormat="1">
      <c r="K58" s="165"/>
      <c r="L58" s="165"/>
      <c r="M58" s="165"/>
      <c r="N58" s="165"/>
      <c r="O58" s="165"/>
    </row>
    <row r="59" spans="1:15" s="164" customFormat="1">
      <c r="K59" s="165"/>
      <c r="L59" s="165"/>
      <c r="M59" s="165"/>
      <c r="N59" s="165"/>
      <c r="O59" s="165"/>
    </row>
    <row r="60" spans="1:15" s="164" customFormat="1">
      <c r="K60" s="165"/>
      <c r="L60" s="165"/>
      <c r="M60" s="165"/>
      <c r="N60" s="165"/>
      <c r="O60" s="165"/>
    </row>
    <row r="61" spans="1:15" s="164" customFormat="1">
      <c r="K61" s="165"/>
      <c r="L61" s="165"/>
      <c r="M61" s="165"/>
      <c r="N61" s="165"/>
      <c r="O61" s="165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1"/>
  <sheetViews>
    <sheetView view="pageBreakPreview" zoomScale="80" zoomScaleNormal="100" zoomScaleSheetLayoutView="80" workbookViewId="0">
      <pane xSplit="1" ySplit="14" topLeftCell="B39" activePane="bottomRight" state="frozen"/>
      <selection pane="topRight" activeCell="B1" sqref="B1"/>
      <selection pane="bottomLeft" activeCell="A15" sqref="A15"/>
      <selection pane="bottomRight" activeCell="C46" sqref="C46"/>
    </sheetView>
  </sheetViews>
  <sheetFormatPr baseColWidth="10" defaultColWidth="11.42578125" defaultRowHeight="12.75"/>
  <cols>
    <col min="1" max="2" width="12.7109375" style="125" customWidth="1"/>
    <col min="3" max="3" width="21.28515625" style="125" customWidth="1"/>
    <col min="4" max="4" width="21.85546875" style="125" customWidth="1"/>
    <col min="5" max="7" width="12.7109375" style="125" customWidth="1"/>
    <col min="8" max="8" width="14.7109375" style="125" customWidth="1"/>
    <col min="9" max="9" width="13.42578125" style="125" customWidth="1"/>
    <col min="10" max="10" width="10" style="125" bestFit="1" customWidth="1"/>
    <col min="11" max="11" width="17.5703125" style="179" bestFit="1" customWidth="1"/>
    <col min="12" max="12" width="15.5703125" style="179" bestFit="1" customWidth="1"/>
    <col min="13" max="13" width="9" style="179" customWidth="1"/>
    <col min="14" max="14" width="7.28515625" style="179" bestFit="1" customWidth="1"/>
    <col min="15" max="15" width="11.42578125" style="179"/>
    <col min="16" max="16" width="10" style="125" customWidth="1"/>
    <col min="17" max="17" width="12.28515625" style="125" customWidth="1"/>
    <col min="18" max="256" width="11.42578125" style="125"/>
    <col min="257" max="258" width="12.7109375" style="125" customWidth="1"/>
    <col min="259" max="259" width="21.28515625" style="125" customWidth="1"/>
    <col min="260" max="260" width="21.85546875" style="125" customWidth="1"/>
    <col min="261" max="263" width="12.7109375" style="125" customWidth="1"/>
    <col min="264" max="264" width="14.7109375" style="125" customWidth="1"/>
    <col min="265" max="265" width="13.42578125" style="125" customWidth="1"/>
    <col min="266" max="266" width="10" style="125" bestFit="1" customWidth="1"/>
    <col min="267" max="267" width="17.5703125" style="125" bestFit="1" customWidth="1"/>
    <col min="268" max="268" width="15.5703125" style="125" bestFit="1" customWidth="1"/>
    <col min="269" max="269" width="9" style="125" customWidth="1"/>
    <col min="270" max="270" width="7.28515625" style="125" bestFit="1" customWidth="1"/>
    <col min="271" max="271" width="11.42578125" style="125"/>
    <col min="272" max="272" width="10" style="125" customWidth="1"/>
    <col min="273" max="273" width="12.28515625" style="125" customWidth="1"/>
    <col min="274" max="512" width="11.42578125" style="125"/>
    <col min="513" max="514" width="12.7109375" style="125" customWidth="1"/>
    <col min="515" max="515" width="21.28515625" style="125" customWidth="1"/>
    <col min="516" max="516" width="21.85546875" style="125" customWidth="1"/>
    <col min="517" max="519" width="12.7109375" style="125" customWidth="1"/>
    <col min="520" max="520" width="14.7109375" style="125" customWidth="1"/>
    <col min="521" max="521" width="13.42578125" style="125" customWidth="1"/>
    <col min="522" max="522" width="10" style="125" bestFit="1" customWidth="1"/>
    <col min="523" max="523" width="17.5703125" style="125" bestFit="1" customWidth="1"/>
    <col min="524" max="524" width="15.5703125" style="125" bestFit="1" customWidth="1"/>
    <col min="525" max="525" width="9" style="125" customWidth="1"/>
    <col min="526" max="526" width="7.28515625" style="125" bestFit="1" customWidth="1"/>
    <col min="527" max="527" width="11.42578125" style="125"/>
    <col min="528" max="528" width="10" style="125" customWidth="1"/>
    <col min="529" max="529" width="12.28515625" style="125" customWidth="1"/>
    <col min="530" max="768" width="11.42578125" style="125"/>
    <col min="769" max="770" width="12.7109375" style="125" customWidth="1"/>
    <col min="771" max="771" width="21.28515625" style="125" customWidth="1"/>
    <col min="772" max="772" width="21.85546875" style="125" customWidth="1"/>
    <col min="773" max="775" width="12.7109375" style="125" customWidth="1"/>
    <col min="776" max="776" width="14.7109375" style="125" customWidth="1"/>
    <col min="777" max="777" width="13.42578125" style="125" customWidth="1"/>
    <col min="778" max="778" width="10" style="125" bestFit="1" customWidth="1"/>
    <col min="779" max="779" width="17.5703125" style="125" bestFit="1" customWidth="1"/>
    <col min="780" max="780" width="15.5703125" style="125" bestFit="1" customWidth="1"/>
    <col min="781" max="781" width="9" style="125" customWidth="1"/>
    <col min="782" max="782" width="7.28515625" style="125" bestFit="1" customWidth="1"/>
    <col min="783" max="783" width="11.42578125" style="125"/>
    <col min="784" max="784" width="10" style="125" customWidth="1"/>
    <col min="785" max="785" width="12.28515625" style="125" customWidth="1"/>
    <col min="786" max="1024" width="11.42578125" style="125"/>
    <col min="1025" max="1026" width="12.7109375" style="125" customWidth="1"/>
    <col min="1027" max="1027" width="21.28515625" style="125" customWidth="1"/>
    <col min="1028" max="1028" width="21.85546875" style="125" customWidth="1"/>
    <col min="1029" max="1031" width="12.7109375" style="125" customWidth="1"/>
    <col min="1032" max="1032" width="14.7109375" style="125" customWidth="1"/>
    <col min="1033" max="1033" width="13.42578125" style="125" customWidth="1"/>
    <col min="1034" max="1034" width="10" style="125" bestFit="1" customWidth="1"/>
    <col min="1035" max="1035" width="17.5703125" style="125" bestFit="1" customWidth="1"/>
    <col min="1036" max="1036" width="15.5703125" style="125" bestFit="1" customWidth="1"/>
    <col min="1037" max="1037" width="9" style="125" customWidth="1"/>
    <col min="1038" max="1038" width="7.28515625" style="125" bestFit="1" customWidth="1"/>
    <col min="1039" max="1039" width="11.42578125" style="125"/>
    <col min="1040" max="1040" width="10" style="125" customWidth="1"/>
    <col min="1041" max="1041" width="12.28515625" style="125" customWidth="1"/>
    <col min="1042" max="1280" width="11.42578125" style="125"/>
    <col min="1281" max="1282" width="12.7109375" style="125" customWidth="1"/>
    <col min="1283" max="1283" width="21.28515625" style="125" customWidth="1"/>
    <col min="1284" max="1284" width="21.85546875" style="125" customWidth="1"/>
    <col min="1285" max="1287" width="12.7109375" style="125" customWidth="1"/>
    <col min="1288" max="1288" width="14.7109375" style="125" customWidth="1"/>
    <col min="1289" max="1289" width="13.42578125" style="125" customWidth="1"/>
    <col min="1290" max="1290" width="10" style="125" bestFit="1" customWidth="1"/>
    <col min="1291" max="1291" width="17.5703125" style="125" bestFit="1" customWidth="1"/>
    <col min="1292" max="1292" width="15.5703125" style="125" bestFit="1" customWidth="1"/>
    <col min="1293" max="1293" width="9" style="125" customWidth="1"/>
    <col min="1294" max="1294" width="7.28515625" style="125" bestFit="1" customWidth="1"/>
    <col min="1295" max="1295" width="11.42578125" style="125"/>
    <col min="1296" max="1296" width="10" style="125" customWidth="1"/>
    <col min="1297" max="1297" width="12.28515625" style="125" customWidth="1"/>
    <col min="1298" max="1536" width="11.42578125" style="125"/>
    <col min="1537" max="1538" width="12.7109375" style="125" customWidth="1"/>
    <col min="1539" max="1539" width="21.28515625" style="125" customWidth="1"/>
    <col min="1540" max="1540" width="21.85546875" style="125" customWidth="1"/>
    <col min="1541" max="1543" width="12.7109375" style="125" customWidth="1"/>
    <col min="1544" max="1544" width="14.7109375" style="125" customWidth="1"/>
    <col min="1545" max="1545" width="13.42578125" style="125" customWidth="1"/>
    <col min="1546" max="1546" width="10" style="125" bestFit="1" customWidth="1"/>
    <col min="1547" max="1547" width="17.5703125" style="125" bestFit="1" customWidth="1"/>
    <col min="1548" max="1548" width="15.5703125" style="125" bestFit="1" customWidth="1"/>
    <col min="1549" max="1549" width="9" style="125" customWidth="1"/>
    <col min="1550" max="1550" width="7.28515625" style="125" bestFit="1" customWidth="1"/>
    <col min="1551" max="1551" width="11.42578125" style="125"/>
    <col min="1552" max="1552" width="10" style="125" customWidth="1"/>
    <col min="1553" max="1553" width="12.28515625" style="125" customWidth="1"/>
    <col min="1554" max="1792" width="11.42578125" style="125"/>
    <col min="1793" max="1794" width="12.7109375" style="125" customWidth="1"/>
    <col min="1795" max="1795" width="21.28515625" style="125" customWidth="1"/>
    <col min="1796" max="1796" width="21.85546875" style="125" customWidth="1"/>
    <col min="1797" max="1799" width="12.7109375" style="125" customWidth="1"/>
    <col min="1800" max="1800" width="14.7109375" style="125" customWidth="1"/>
    <col min="1801" max="1801" width="13.42578125" style="125" customWidth="1"/>
    <col min="1802" max="1802" width="10" style="125" bestFit="1" customWidth="1"/>
    <col min="1803" max="1803" width="17.5703125" style="125" bestFit="1" customWidth="1"/>
    <col min="1804" max="1804" width="15.5703125" style="125" bestFit="1" customWidth="1"/>
    <col min="1805" max="1805" width="9" style="125" customWidth="1"/>
    <col min="1806" max="1806" width="7.28515625" style="125" bestFit="1" customWidth="1"/>
    <col min="1807" max="1807" width="11.42578125" style="125"/>
    <col min="1808" max="1808" width="10" style="125" customWidth="1"/>
    <col min="1809" max="1809" width="12.28515625" style="125" customWidth="1"/>
    <col min="1810" max="2048" width="11.42578125" style="125"/>
    <col min="2049" max="2050" width="12.7109375" style="125" customWidth="1"/>
    <col min="2051" max="2051" width="21.28515625" style="125" customWidth="1"/>
    <col min="2052" max="2052" width="21.85546875" style="125" customWidth="1"/>
    <col min="2053" max="2055" width="12.7109375" style="125" customWidth="1"/>
    <col min="2056" max="2056" width="14.7109375" style="125" customWidth="1"/>
    <col min="2057" max="2057" width="13.42578125" style="125" customWidth="1"/>
    <col min="2058" max="2058" width="10" style="125" bestFit="1" customWidth="1"/>
    <col min="2059" max="2059" width="17.5703125" style="125" bestFit="1" customWidth="1"/>
    <col min="2060" max="2060" width="15.5703125" style="125" bestFit="1" customWidth="1"/>
    <col min="2061" max="2061" width="9" style="125" customWidth="1"/>
    <col min="2062" max="2062" width="7.28515625" style="125" bestFit="1" customWidth="1"/>
    <col min="2063" max="2063" width="11.42578125" style="125"/>
    <col min="2064" max="2064" width="10" style="125" customWidth="1"/>
    <col min="2065" max="2065" width="12.28515625" style="125" customWidth="1"/>
    <col min="2066" max="2304" width="11.42578125" style="125"/>
    <col min="2305" max="2306" width="12.7109375" style="125" customWidth="1"/>
    <col min="2307" max="2307" width="21.28515625" style="125" customWidth="1"/>
    <col min="2308" max="2308" width="21.85546875" style="125" customWidth="1"/>
    <col min="2309" max="2311" width="12.7109375" style="125" customWidth="1"/>
    <col min="2312" max="2312" width="14.7109375" style="125" customWidth="1"/>
    <col min="2313" max="2313" width="13.42578125" style="125" customWidth="1"/>
    <col min="2314" max="2314" width="10" style="125" bestFit="1" customWidth="1"/>
    <col min="2315" max="2315" width="17.5703125" style="125" bestFit="1" customWidth="1"/>
    <col min="2316" max="2316" width="15.5703125" style="125" bestFit="1" customWidth="1"/>
    <col min="2317" max="2317" width="9" style="125" customWidth="1"/>
    <col min="2318" max="2318" width="7.28515625" style="125" bestFit="1" customWidth="1"/>
    <col min="2319" max="2319" width="11.42578125" style="125"/>
    <col min="2320" max="2320" width="10" style="125" customWidth="1"/>
    <col min="2321" max="2321" width="12.28515625" style="125" customWidth="1"/>
    <col min="2322" max="2560" width="11.42578125" style="125"/>
    <col min="2561" max="2562" width="12.7109375" style="125" customWidth="1"/>
    <col min="2563" max="2563" width="21.28515625" style="125" customWidth="1"/>
    <col min="2564" max="2564" width="21.85546875" style="125" customWidth="1"/>
    <col min="2565" max="2567" width="12.7109375" style="125" customWidth="1"/>
    <col min="2568" max="2568" width="14.7109375" style="125" customWidth="1"/>
    <col min="2569" max="2569" width="13.42578125" style="125" customWidth="1"/>
    <col min="2570" max="2570" width="10" style="125" bestFit="1" customWidth="1"/>
    <col min="2571" max="2571" width="17.5703125" style="125" bestFit="1" customWidth="1"/>
    <col min="2572" max="2572" width="15.5703125" style="125" bestFit="1" customWidth="1"/>
    <col min="2573" max="2573" width="9" style="125" customWidth="1"/>
    <col min="2574" max="2574" width="7.28515625" style="125" bestFit="1" customWidth="1"/>
    <col min="2575" max="2575" width="11.42578125" style="125"/>
    <col min="2576" max="2576" width="10" style="125" customWidth="1"/>
    <col min="2577" max="2577" width="12.28515625" style="125" customWidth="1"/>
    <col min="2578" max="2816" width="11.42578125" style="125"/>
    <col min="2817" max="2818" width="12.7109375" style="125" customWidth="1"/>
    <col min="2819" max="2819" width="21.28515625" style="125" customWidth="1"/>
    <col min="2820" max="2820" width="21.85546875" style="125" customWidth="1"/>
    <col min="2821" max="2823" width="12.7109375" style="125" customWidth="1"/>
    <col min="2824" max="2824" width="14.7109375" style="125" customWidth="1"/>
    <col min="2825" max="2825" width="13.42578125" style="125" customWidth="1"/>
    <col min="2826" max="2826" width="10" style="125" bestFit="1" customWidth="1"/>
    <col min="2827" max="2827" width="17.5703125" style="125" bestFit="1" customWidth="1"/>
    <col min="2828" max="2828" width="15.5703125" style="125" bestFit="1" customWidth="1"/>
    <col min="2829" max="2829" width="9" style="125" customWidth="1"/>
    <col min="2830" max="2830" width="7.28515625" style="125" bestFit="1" customWidth="1"/>
    <col min="2831" max="2831" width="11.42578125" style="125"/>
    <col min="2832" max="2832" width="10" style="125" customWidth="1"/>
    <col min="2833" max="2833" width="12.28515625" style="125" customWidth="1"/>
    <col min="2834" max="3072" width="11.42578125" style="125"/>
    <col min="3073" max="3074" width="12.7109375" style="125" customWidth="1"/>
    <col min="3075" max="3075" width="21.28515625" style="125" customWidth="1"/>
    <col min="3076" max="3076" width="21.85546875" style="125" customWidth="1"/>
    <col min="3077" max="3079" width="12.7109375" style="125" customWidth="1"/>
    <col min="3080" max="3080" width="14.7109375" style="125" customWidth="1"/>
    <col min="3081" max="3081" width="13.42578125" style="125" customWidth="1"/>
    <col min="3082" max="3082" width="10" style="125" bestFit="1" customWidth="1"/>
    <col min="3083" max="3083" width="17.5703125" style="125" bestFit="1" customWidth="1"/>
    <col min="3084" max="3084" width="15.5703125" style="125" bestFit="1" customWidth="1"/>
    <col min="3085" max="3085" width="9" style="125" customWidth="1"/>
    <col min="3086" max="3086" width="7.28515625" style="125" bestFit="1" customWidth="1"/>
    <col min="3087" max="3087" width="11.42578125" style="125"/>
    <col min="3088" max="3088" width="10" style="125" customWidth="1"/>
    <col min="3089" max="3089" width="12.28515625" style="125" customWidth="1"/>
    <col min="3090" max="3328" width="11.42578125" style="125"/>
    <col min="3329" max="3330" width="12.7109375" style="125" customWidth="1"/>
    <col min="3331" max="3331" width="21.28515625" style="125" customWidth="1"/>
    <col min="3332" max="3332" width="21.85546875" style="125" customWidth="1"/>
    <col min="3333" max="3335" width="12.7109375" style="125" customWidth="1"/>
    <col min="3336" max="3336" width="14.7109375" style="125" customWidth="1"/>
    <col min="3337" max="3337" width="13.42578125" style="125" customWidth="1"/>
    <col min="3338" max="3338" width="10" style="125" bestFit="1" customWidth="1"/>
    <col min="3339" max="3339" width="17.5703125" style="125" bestFit="1" customWidth="1"/>
    <col min="3340" max="3340" width="15.5703125" style="125" bestFit="1" customWidth="1"/>
    <col min="3341" max="3341" width="9" style="125" customWidth="1"/>
    <col min="3342" max="3342" width="7.28515625" style="125" bestFit="1" customWidth="1"/>
    <col min="3343" max="3343" width="11.42578125" style="125"/>
    <col min="3344" max="3344" width="10" style="125" customWidth="1"/>
    <col min="3345" max="3345" width="12.28515625" style="125" customWidth="1"/>
    <col min="3346" max="3584" width="11.42578125" style="125"/>
    <col min="3585" max="3586" width="12.7109375" style="125" customWidth="1"/>
    <col min="3587" max="3587" width="21.28515625" style="125" customWidth="1"/>
    <col min="3588" max="3588" width="21.85546875" style="125" customWidth="1"/>
    <col min="3589" max="3591" width="12.7109375" style="125" customWidth="1"/>
    <col min="3592" max="3592" width="14.7109375" style="125" customWidth="1"/>
    <col min="3593" max="3593" width="13.42578125" style="125" customWidth="1"/>
    <col min="3594" max="3594" width="10" style="125" bestFit="1" customWidth="1"/>
    <col min="3595" max="3595" width="17.5703125" style="125" bestFit="1" customWidth="1"/>
    <col min="3596" max="3596" width="15.5703125" style="125" bestFit="1" customWidth="1"/>
    <col min="3597" max="3597" width="9" style="125" customWidth="1"/>
    <col min="3598" max="3598" width="7.28515625" style="125" bestFit="1" customWidth="1"/>
    <col min="3599" max="3599" width="11.42578125" style="125"/>
    <col min="3600" max="3600" width="10" style="125" customWidth="1"/>
    <col min="3601" max="3601" width="12.28515625" style="125" customWidth="1"/>
    <col min="3602" max="3840" width="11.42578125" style="125"/>
    <col min="3841" max="3842" width="12.7109375" style="125" customWidth="1"/>
    <col min="3843" max="3843" width="21.28515625" style="125" customWidth="1"/>
    <col min="3844" max="3844" width="21.85546875" style="125" customWidth="1"/>
    <col min="3845" max="3847" width="12.7109375" style="125" customWidth="1"/>
    <col min="3848" max="3848" width="14.7109375" style="125" customWidth="1"/>
    <col min="3849" max="3849" width="13.42578125" style="125" customWidth="1"/>
    <col min="3850" max="3850" width="10" style="125" bestFit="1" customWidth="1"/>
    <col min="3851" max="3851" width="17.5703125" style="125" bestFit="1" customWidth="1"/>
    <col min="3852" max="3852" width="15.5703125" style="125" bestFit="1" customWidth="1"/>
    <col min="3853" max="3853" width="9" style="125" customWidth="1"/>
    <col min="3854" max="3854" width="7.28515625" style="125" bestFit="1" customWidth="1"/>
    <col min="3855" max="3855" width="11.42578125" style="125"/>
    <col min="3856" max="3856" width="10" style="125" customWidth="1"/>
    <col min="3857" max="3857" width="12.28515625" style="125" customWidth="1"/>
    <col min="3858" max="4096" width="11.42578125" style="125"/>
    <col min="4097" max="4098" width="12.7109375" style="125" customWidth="1"/>
    <col min="4099" max="4099" width="21.28515625" style="125" customWidth="1"/>
    <col min="4100" max="4100" width="21.85546875" style="125" customWidth="1"/>
    <col min="4101" max="4103" width="12.7109375" style="125" customWidth="1"/>
    <col min="4104" max="4104" width="14.7109375" style="125" customWidth="1"/>
    <col min="4105" max="4105" width="13.42578125" style="125" customWidth="1"/>
    <col min="4106" max="4106" width="10" style="125" bestFit="1" customWidth="1"/>
    <col min="4107" max="4107" width="17.5703125" style="125" bestFit="1" customWidth="1"/>
    <col min="4108" max="4108" width="15.5703125" style="125" bestFit="1" customWidth="1"/>
    <col min="4109" max="4109" width="9" style="125" customWidth="1"/>
    <col min="4110" max="4110" width="7.28515625" style="125" bestFit="1" customWidth="1"/>
    <col min="4111" max="4111" width="11.42578125" style="125"/>
    <col min="4112" max="4112" width="10" style="125" customWidth="1"/>
    <col min="4113" max="4113" width="12.28515625" style="125" customWidth="1"/>
    <col min="4114" max="4352" width="11.42578125" style="125"/>
    <col min="4353" max="4354" width="12.7109375" style="125" customWidth="1"/>
    <col min="4355" max="4355" width="21.28515625" style="125" customWidth="1"/>
    <col min="4356" max="4356" width="21.85546875" style="125" customWidth="1"/>
    <col min="4357" max="4359" width="12.7109375" style="125" customWidth="1"/>
    <col min="4360" max="4360" width="14.7109375" style="125" customWidth="1"/>
    <col min="4361" max="4361" width="13.42578125" style="125" customWidth="1"/>
    <col min="4362" max="4362" width="10" style="125" bestFit="1" customWidth="1"/>
    <col min="4363" max="4363" width="17.5703125" style="125" bestFit="1" customWidth="1"/>
    <col min="4364" max="4364" width="15.5703125" style="125" bestFit="1" customWidth="1"/>
    <col min="4365" max="4365" width="9" style="125" customWidth="1"/>
    <col min="4366" max="4366" width="7.28515625" style="125" bestFit="1" customWidth="1"/>
    <col min="4367" max="4367" width="11.42578125" style="125"/>
    <col min="4368" max="4368" width="10" style="125" customWidth="1"/>
    <col min="4369" max="4369" width="12.28515625" style="125" customWidth="1"/>
    <col min="4370" max="4608" width="11.42578125" style="125"/>
    <col min="4609" max="4610" width="12.7109375" style="125" customWidth="1"/>
    <col min="4611" max="4611" width="21.28515625" style="125" customWidth="1"/>
    <col min="4612" max="4612" width="21.85546875" style="125" customWidth="1"/>
    <col min="4613" max="4615" width="12.7109375" style="125" customWidth="1"/>
    <col min="4616" max="4616" width="14.7109375" style="125" customWidth="1"/>
    <col min="4617" max="4617" width="13.42578125" style="125" customWidth="1"/>
    <col min="4618" max="4618" width="10" style="125" bestFit="1" customWidth="1"/>
    <col min="4619" max="4619" width="17.5703125" style="125" bestFit="1" customWidth="1"/>
    <col min="4620" max="4620" width="15.5703125" style="125" bestFit="1" customWidth="1"/>
    <col min="4621" max="4621" width="9" style="125" customWidth="1"/>
    <col min="4622" max="4622" width="7.28515625" style="125" bestFit="1" customWidth="1"/>
    <col min="4623" max="4623" width="11.42578125" style="125"/>
    <col min="4624" max="4624" width="10" style="125" customWidth="1"/>
    <col min="4625" max="4625" width="12.28515625" style="125" customWidth="1"/>
    <col min="4626" max="4864" width="11.42578125" style="125"/>
    <col min="4865" max="4866" width="12.7109375" style="125" customWidth="1"/>
    <col min="4867" max="4867" width="21.28515625" style="125" customWidth="1"/>
    <col min="4868" max="4868" width="21.85546875" style="125" customWidth="1"/>
    <col min="4869" max="4871" width="12.7109375" style="125" customWidth="1"/>
    <col min="4872" max="4872" width="14.7109375" style="125" customWidth="1"/>
    <col min="4873" max="4873" width="13.42578125" style="125" customWidth="1"/>
    <col min="4874" max="4874" width="10" style="125" bestFit="1" customWidth="1"/>
    <col min="4875" max="4875" width="17.5703125" style="125" bestFit="1" customWidth="1"/>
    <col min="4876" max="4876" width="15.5703125" style="125" bestFit="1" customWidth="1"/>
    <col min="4877" max="4877" width="9" style="125" customWidth="1"/>
    <col min="4878" max="4878" width="7.28515625" style="125" bestFit="1" customWidth="1"/>
    <col min="4879" max="4879" width="11.42578125" style="125"/>
    <col min="4880" max="4880" width="10" style="125" customWidth="1"/>
    <col min="4881" max="4881" width="12.28515625" style="125" customWidth="1"/>
    <col min="4882" max="5120" width="11.42578125" style="125"/>
    <col min="5121" max="5122" width="12.7109375" style="125" customWidth="1"/>
    <col min="5123" max="5123" width="21.28515625" style="125" customWidth="1"/>
    <col min="5124" max="5124" width="21.85546875" style="125" customWidth="1"/>
    <col min="5125" max="5127" width="12.7109375" style="125" customWidth="1"/>
    <col min="5128" max="5128" width="14.7109375" style="125" customWidth="1"/>
    <col min="5129" max="5129" width="13.42578125" style="125" customWidth="1"/>
    <col min="5130" max="5130" width="10" style="125" bestFit="1" customWidth="1"/>
    <col min="5131" max="5131" width="17.5703125" style="125" bestFit="1" customWidth="1"/>
    <col min="5132" max="5132" width="15.5703125" style="125" bestFit="1" customWidth="1"/>
    <col min="5133" max="5133" width="9" style="125" customWidth="1"/>
    <col min="5134" max="5134" width="7.28515625" style="125" bestFit="1" customWidth="1"/>
    <col min="5135" max="5135" width="11.42578125" style="125"/>
    <col min="5136" max="5136" width="10" style="125" customWidth="1"/>
    <col min="5137" max="5137" width="12.28515625" style="125" customWidth="1"/>
    <col min="5138" max="5376" width="11.42578125" style="125"/>
    <col min="5377" max="5378" width="12.7109375" style="125" customWidth="1"/>
    <col min="5379" max="5379" width="21.28515625" style="125" customWidth="1"/>
    <col min="5380" max="5380" width="21.85546875" style="125" customWidth="1"/>
    <col min="5381" max="5383" width="12.7109375" style="125" customWidth="1"/>
    <col min="5384" max="5384" width="14.7109375" style="125" customWidth="1"/>
    <col min="5385" max="5385" width="13.42578125" style="125" customWidth="1"/>
    <col min="5386" max="5386" width="10" style="125" bestFit="1" customWidth="1"/>
    <col min="5387" max="5387" width="17.5703125" style="125" bestFit="1" customWidth="1"/>
    <col min="5388" max="5388" width="15.5703125" style="125" bestFit="1" customWidth="1"/>
    <col min="5389" max="5389" width="9" style="125" customWidth="1"/>
    <col min="5390" max="5390" width="7.28515625" style="125" bestFit="1" customWidth="1"/>
    <col min="5391" max="5391" width="11.42578125" style="125"/>
    <col min="5392" max="5392" width="10" style="125" customWidth="1"/>
    <col min="5393" max="5393" width="12.28515625" style="125" customWidth="1"/>
    <col min="5394" max="5632" width="11.42578125" style="125"/>
    <col min="5633" max="5634" width="12.7109375" style="125" customWidth="1"/>
    <col min="5635" max="5635" width="21.28515625" style="125" customWidth="1"/>
    <col min="5636" max="5636" width="21.85546875" style="125" customWidth="1"/>
    <col min="5637" max="5639" width="12.7109375" style="125" customWidth="1"/>
    <col min="5640" max="5640" width="14.7109375" style="125" customWidth="1"/>
    <col min="5641" max="5641" width="13.42578125" style="125" customWidth="1"/>
    <col min="5642" max="5642" width="10" style="125" bestFit="1" customWidth="1"/>
    <col min="5643" max="5643" width="17.5703125" style="125" bestFit="1" customWidth="1"/>
    <col min="5644" max="5644" width="15.5703125" style="125" bestFit="1" customWidth="1"/>
    <col min="5645" max="5645" width="9" style="125" customWidth="1"/>
    <col min="5646" max="5646" width="7.28515625" style="125" bestFit="1" customWidth="1"/>
    <col min="5647" max="5647" width="11.42578125" style="125"/>
    <col min="5648" max="5648" width="10" style="125" customWidth="1"/>
    <col min="5649" max="5649" width="12.28515625" style="125" customWidth="1"/>
    <col min="5650" max="5888" width="11.42578125" style="125"/>
    <col min="5889" max="5890" width="12.7109375" style="125" customWidth="1"/>
    <col min="5891" max="5891" width="21.28515625" style="125" customWidth="1"/>
    <col min="5892" max="5892" width="21.85546875" style="125" customWidth="1"/>
    <col min="5893" max="5895" width="12.7109375" style="125" customWidth="1"/>
    <col min="5896" max="5896" width="14.7109375" style="125" customWidth="1"/>
    <col min="5897" max="5897" width="13.42578125" style="125" customWidth="1"/>
    <col min="5898" max="5898" width="10" style="125" bestFit="1" customWidth="1"/>
    <col min="5899" max="5899" width="17.5703125" style="125" bestFit="1" customWidth="1"/>
    <col min="5900" max="5900" width="15.5703125" style="125" bestFit="1" customWidth="1"/>
    <col min="5901" max="5901" width="9" style="125" customWidth="1"/>
    <col min="5902" max="5902" width="7.28515625" style="125" bestFit="1" customWidth="1"/>
    <col min="5903" max="5903" width="11.42578125" style="125"/>
    <col min="5904" max="5904" width="10" style="125" customWidth="1"/>
    <col min="5905" max="5905" width="12.28515625" style="125" customWidth="1"/>
    <col min="5906" max="6144" width="11.42578125" style="125"/>
    <col min="6145" max="6146" width="12.7109375" style="125" customWidth="1"/>
    <col min="6147" max="6147" width="21.28515625" style="125" customWidth="1"/>
    <col min="6148" max="6148" width="21.85546875" style="125" customWidth="1"/>
    <col min="6149" max="6151" width="12.7109375" style="125" customWidth="1"/>
    <col min="6152" max="6152" width="14.7109375" style="125" customWidth="1"/>
    <col min="6153" max="6153" width="13.42578125" style="125" customWidth="1"/>
    <col min="6154" max="6154" width="10" style="125" bestFit="1" customWidth="1"/>
    <col min="6155" max="6155" width="17.5703125" style="125" bestFit="1" customWidth="1"/>
    <col min="6156" max="6156" width="15.5703125" style="125" bestFit="1" customWidth="1"/>
    <col min="6157" max="6157" width="9" style="125" customWidth="1"/>
    <col min="6158" max="6158" width="7.28515625" style="125" bestFit="1" customWidth="1"/>
    <col min="6159" max="6159" width="11.42578125" style="125"/>
    <col min="6160" max="6160" width="10" style="125" customWidth="1"/>
    <col min="6161" max="6161" width="12.28515625" style="125" customWidth="1"/>
    <col min="6162" max="6400" width="11.42578125" style="125"/>
    <col min="6401" max="6402" width="12.7109375" style="125" customWidth="1"/>
    <col min="6403" max="6403" width="21.28515625" style="125" customWidth="1"/>
    <col min="6404" max="6404" width="21.85546875" style="125" customWidth="1"/>
    <col min="6405" max="6407" width="12.7109375" style="125" customWidth="1"/>
    <col min="6408" max="6408" width="14.7109375" style="125" customWidth="1"/>
    <col min="6409" max="6409" width="13.42578125" style="125" customWidth="1"/>
    <col min="6410" max="6410" width="10" style="125" bestFit="1" customWidth="1"/>
    <col min="6411" max="6411" width="17.5703125" style="125" bestFit="1" customWidth="1"/>
    <col min="6412" max="6412" width="15.5703125" style="125" bestFit="1" customWidth="1"/>
    <col min="6413" max="6413" width="9" style="125" customWidth="1"/>
    <col min="6414" max="6414" width="7.28515625" style="125" bestFit="1" customWidth="1"/>
    <col min="6415" max="6415" width="11.42578125" style="125"/>
    <col min="6416" max="6416" width="10" style="125" customWidth="1"/>
    <col min="6417" max="6417" width="12.28515625" style="125" customWidth="1"/>
    <col min="6418" max="6656" width="11.42578125" style="125"/>
    <col min="6657" max="6658" width="12.7109375" style="125" customWidth="1"/>
    <col min="6659" max="6659" width="21.28515625" style="125" customWidth="1"/>
    <col min="6660" max="6660" width="21.85546875" style="125" customWidth="1"/>
    <col min="6661" max="6663" width="12.7109375" style="125" customWidth="1"/>
    <col min="6664" max="6664" width="14.7109375" style="125" customWidth="1"/>
    <col min="6665" max="6665" width="13.42578125" style="125" customWidth="1"/>
    <col min="6666" max="6666" width="10" style="125" bestFit="1" customWidth="1"/>
    <col min="6667" max="6667" width="17.5703125" style="125" bestFit="1" customWidth="1"/>
    <col min="6668" max="6668" width="15.5703125" style="125" bestFit="1" customWidth="1"/>
    <col min="6669" max="6669" width="9" style="125" customWidth="1"/>
    <col min="6670" max="6670" width="7.28515625" style="125" bestFit="1" customWidth="1"/>
    <col min="6671" max="6671" width="11.42578125" style="125"/>
    <col min="6672" max="6672" width="10" style="125" customWidth="1"/>
    <col min="6673" max="6673" width="12.28515625" style="125" customWidth="1"/>
    <col min="6674" max="6912" width="11.42578125" style="125"/>
    <col min="6913" max="6914" width="12.7109375" style="125" customWidth="1"/>
    <col min="6915" max="6915" width="21.28515625" style="125" customWidth="1"/>
    <col min="6916" max="6916" width="21.85546875" style="125" customWidth="1"/>
    <col min="6917" max="6919" width="12.7109375" style="125" customWidth="1"/>
    <col min="6920" max="6920" width="14.7109375" style="125" customWidth="1"/>
    <col min="6921" max="6921" width="13.42578125" style="125" customWidth="1"/>
    <col min="6922" max="6922" width="10" style="125" bestFit="1" customWidth="1"/>
    <col min="6923" max="6923" width="17.5703125" style="125" bestFit="1" customWidth="1"/>
    <col min="6924" max="6924" width="15.5703125" style="125" bestFit="1" customWidth="1"/>
    <col min="6925" max="6925" width="9" style="125" customWidth="1"/>
    <col min="6926" max="6926" width="7.28515625" style="125" bestFit="1" customWidth="1"/>
    <col min="6927" max="6927" width="11.42578125" style="125"/>
    <col min="6928" max="6928" width="10" style="125" customWidth="1"/>
    <col min="6929" max="6929" width="12.28515625" style="125" customWidth="1"/>
    <col min="6930" max="7168" width="11.42578125" style="125"/>
    <col min="7169" max="7170" width="12.7109375" style="125" customWidth="1"/>
    <col min="7171" max="7171" width="21.28515625" style="125" customWidth="1"/>
    <col min="7172" max="7172" width="21.85546875" style="125" customWidth="1"/>
    <col min="7173" max="7175" width="12.7109375" style="125" customWidth="1"/>
    <col min="7176" max="7176" width="14.7109375" style="125" customWidth="1"/>
    <col min="7177" max="7177" width="13.42578125" style="125" customWidth="1"/>
    <col min="7178" max="7178" width="10" style="125" bestFit="1" customWidth="1"/>
    <col min="7179" max="7179" width="17.5703125" style="125" bestFit="1" customWidth="1"/>
    <col min="7180" max="7180" width="15.5703125" style="125" bestFit="1" customWidth="1"/>
    <col min="7181" max="7181" width="9" style="125" customWidth="1"/>
    <col min="7182" max="7182" width="7.28515625" style="125" bestFit="1" customWidth="1"/>
    <col min="7183" max="7183" width="11.42578125" style="125"/>
    <col min="7184" max="7184" width="10" style="125" customWidth="1"/>
    <col min="7185" max="7185" width="12.28515625" style="125" customWidth="1"/>
    <col min="7186" max="7424" width="11.42578125" style="125"/>
    <col min="7425" max="7426" width="12.7109375" style="125" customWidth="1"/>
    <col min="7427" max="7427" width="21.28515625" style="125" customWidth="1"/>
    <col min="7428" max="7428" width="21.85546875" style="125" customWidth="1"/>
    <col min="7429" max="7431" width="12.7109375" style="125" customWidth="1"/>
    <col min="7432" max="7432" width="14.7109375" style="125" customWidth="1"/>
    <col min="7433" max="7433" width="13.42578125" style="125" customWidth="1"/>
    <col min="7434" max="7434" width="10" style="125" bestFit="1" customWidth="1"/>
    <col min="7435" max="7435" width="17.5703125" style="125" bestFit="1" customWidth="1"/>
    <col min="7436" max="7436" width="15.5703125" style="125" bestFit="1" customWidth="1"/>
    <col min="7437" max="7437" width="9" style="125" customWidth="1"/>
    <col min="7438" max="7438" width="7.28515625" style="125" bestFit="1" customWidth="1"/>
    <col min="7439" max="7439" width="11.42578125" style="125"/>
    <col min="7440" max="7440" width="10" style="125" customWidth="1"/>
    <col min="7441" max="7441" width="12.28515625" style="125" customWidth="1"/>
    <col min="7442" max="7680" width="11.42578125" style="125"/>
    <col min="7681" max="7682" width="12.7109375" style="125" customWidth="1"/>
    <col min="7683" max="7683" width="21.28515625" style="125" customWidth="1"/>
    <col min="7684" max="7684" width="21.85546875" style="125" customWidth="1"/>
    <col min="7685" max="7687" width="12.7109375" style="125" customWidth="1"/>
    <col min="7688" max="7688" width="14.7109375" style="125" customWidth="1"/>
    <col min="7689" max="7689" width="13.42578125" style="125" customWidth="1"/>
    <col min="7690" max="7690" width="10" style="125" bestFit="1" customWidth="1"/>
    <col min="7691" max="7691" width="17.5703125" style="125" bestFit="1" customWidth="1"/>
    <col min="7692" max="7692" width="15.5703125" style="125" bestFit="1" customWidth="1"/>
    <col min="7693" max="7693" width="9" style="125" customWidth="1"/>
    <col min="7694" max="7694" width="7.28515625" style="125" bestFit="1" customWidth="1"/>
    <col min="7695" max="7695" width="11.42578125" style="125"/>
    <col min="7696" max="7696" width="10" style="125" customWidth="1"/>
    <col min="7697" max="7697" width="12.28515625" style="125" customWidth="1"/>
    <col min="7698" max="7936" width="11.42578125" style="125"/>
    <col min="7937" max="7938" width="12.7109375" style="125" customWidth="1"/>
    <col min="7939" max="7939" width="21.28515625" style="125" customWidth="1"/>
    <col min="7940" max="7940" width="21.85546875" style="125" customWidth="1"/>
    <col min="7941" max="7943" width="12.7109375" style="125" customWidth="1"/>
    <col min="7944" max="7944" width="14.7109375" style="125" customWidth="1"/>
    <col min="7945" max="7945" width="13.42578125" style="125" customWidth="1"/>
    <col min="7946" max="7946" width="10" style="125" bestFit="1" customWidth="1"/>
    <col min="7947" max="7947" width="17.5703125" style="125" bestFit="1" customWidth="1"/>
    <col min="7948" max="7948" width="15.5703125" style="125" bestFit="1" customWidth="1"/>
    <col min="7949" max="7949" width="9" style="125" customWidth="1"/>
    <col min="7950" max="7950" width="7.28515625" style="125" bestFit="1" customWidth="1"/>
    <col min="7951" max="7951" width="11.42578125" style="125"/>
    <col min="7952" max="7952" width="10" style="125" customWidth="1"/>
    <col min="7953" max="7953" width="12.28515625" style="125" customWidth="1"/>
    <col min="7954" max="8192" width="11.42578125" style="125"/>
    <col min="8193" max="8194" width="12.7109375" style="125" customWidth="1"/>
    <col min="8195" max="8195" width="21.28515625" style="125" customWidth="1"/>
    <col min="8196" max="8196" width="21.85546875" style="125" customWidth="1"/>
    <col min="8197" max="8199" width="12.7109375" style="125" customWidth="1"/>
    <col min="8200" max="8200" width="14.7109375" style="125" customWidth="1"/>
    <col min="8201" max="8201" width="13.42578125" style="125" customWidth="1"/>
    <col min="8202" max="8202" width="10" style="125" bestFit="1" customWidth="1"/>
    <col min="8203" max="8203" width="17.5703125" style="125" bestFit="1" customWidth="1"/>
    <col min="8204" max="8204" width="15.5703125" style="125" bestFit="1" customWidth="1"/>
    <col min="8205" max="8205" width="9" style="125" customWidth="1"/>
    <col min="8206" max="8206" width="7.28515625" style="125" bestFit="1" customWidth="1"/>
    <col min="8207" max="8207" width="11.42578125" style="125"/>
    <col min="8208" max="8208" width="10" style="125" customWidth="1"/>
    <col min="8209" max="8209" width="12.28515625" style="125" customWidth="1"/>
    <col min="8210" max="8448" width="11.42578125" style="125"/>
    <col min="8449" max="8450" width="12.7109375" style="125" customWidth="1"/>
    <col min="8451" max="8451" width="21.28515625" style="125" customWidth="1"/>
    <col min="8452" max="8452" width="21.85546875" style="125" customWidth="1"/>
    <col min="8453" max="8455" width="12.7109375" style="125" customWidth="1"/>
    <col min="8456" max="8456" width="14.7109375" style="125" customWidth="1"/>
    <col min="8457" max="8457" width="13.42578125" style="125" customWidth="1"/>
    <col min="8458" max="8458" width="10" style="125" bestFit="1" customWidth="1"/>
    <col min="8459" max="8459" width="17.5703125" style="125" bestFit="1" customWidth="1"/>
    <col min="8460" max="8460" width="15.5703125" style="125" bestFit="1" customWidth="1"/>
    <col min="8461" max="8461" width="9" style="125" customWidth="1"/>
    <col min="8462" max="8462" width="7.28515625" style="125" bestFit="1" customWidth="1"/>
    <col min="8463" max="8463" width="11.42578125" style="125"/>
    <col min="8464" max="8464" width="10" style="125" customWidth="1"/>
    <col min="8465" max="8465" width="12.28515625" style="125" customWidth="1"/>
    <col min="8466" max="8704" width="11.42578125" style="125"/>
    <col min="8705" max="8706" width="12.7109375" style="125" customWidth="1"/>
    <col min="8707" max="8707" width="21.28515625" style="125" customWidth="1"/>
    <col min="8708" max="8708" width="21.85546875" style="125" customWidth="1"/>
    <col min="8709" max="8711" width="12.7109375" style="125" customWidth="1"/>
    <col min="8712" max="8712" width="14.7109375" style="125" customWidth="1"/>
    <col min="8713" max="8713" width="13.42578125" style="125" customWidth="1"/>
    <col min="8714" max="8714" width="10" style="125" bestFit="1" customWidth="1"/>
    <col min="8715" max="8715" width="17.5703125" style="125" bestFit="1" customWidth="1"/>
    <col min="8716" max="8716" width="15.5703125" style="125" bestFit="1" customWidth="1"/>
    <col min="8717" max="8717" width="9" style="125" customWidth="1"/>
    <col min="8718" max="8718" width="7.28515625" style="125" bestFit="1" customWidth="1"/>
    <col min="8719" max="8719" width="11.42578125" style="125"/>
    <col min="8720" max="8720" width="10" style="125" customWidth="1"/>
    <col min="8721" max="8721" width="12.28515625" style="125" customWidth="1"/>
    <col min="8722" max="8960" width="11.42578125" style="125"/>
    <col min="8961" max="8962" width="12.7109375" style="125" customWidth="1"/>
    <col min="8963" max="8963" width="21.28515625" style="125" customWidth="1"/>
    <col min="8964" max="8964" width="21.85546875" style="125" customWidth="1"/>
    <col min="8965" max="8967" width="12.7109375" style="125" customWidth="1"/>
    <col min="8968" max="8968" width="14.7109375" style="125" customWidth="1"/>
    <col min="8969" max="8969" width="13.42578125" style="125" customWidth="1"/>
    <col min="8970" max="8970" width="10" style="125" bestFit="1" customWidth="1"/>
    <col min="8971" max="8971" width="17.5703125" style="125" bestFit="1" customWidth="1"/>
    <col min="8972" max="8972" width="15.5703125" style="125" bestFit="1" customWidth="1"/>
    <col min="8973" max="8973" width="9" style="125" customWidth="1"/>
    <col min="8974" max="8974" width="7.28515625" style="125" bestFit="1" customWidth="1"/>
    <col min="8975" max="8975" width="11.42578125" style="125"/>
    <col min="8976" max="8976" width="10" style="125" customWidth="1"/>
    <col min="8977" max="8977" width="12.28515625" style="125" customWidth="1"/>
    <col min="8978" max="9216" width="11.42578125" style="125"/>
    <col min="9217" max="9218" width="12.7109375" style="125" customWidth="1"/>
    <col min="9219" max="9219" width="21.28515625" style="125" customWidth="1"/>
    <col min="9220" max="9220" width="21.85546875" style="125" customWidth="1"/>
    <col min="9221" max="9223" width="12.7109375" style="125" customWidth="1"/>
    <col min="9224" max="9224" width="14.7109375" style="125" customWidth="1"/>
    <col min="9225" max="9225" width="13.42578125" style="125" customWidth="1"/>
    <col min="9226" max="9226" width="10" style="125" bestFit="1" customWidth="1"/>
    <col min="9227" max="9227" width="17.5703125" style="125" bestFit="1" customWidth="1"/>
    <col min="9228" max="9228" width="15.5703125" style="125" bestFit="1" customWidth="1"/>
    <col min="9229" max="9229" width="9" style="125" customWidth="1"/>
    <col min="9230" max="9230" width="7.28515625" style="125" bestFit="1" customWidth="1"/>
    <col min="9231" max="9231" width="11.42578125" style="125"/>
    <col min="9232" max="9232" width="10" style="125" customWidth="1"/>
    <col min="9233" max="9233" width="12.28515625" style="125" customWidth="1"/>
    <col min="9234" max="9472" width="11.42578125" style="125"/>
    <col min="9473" max="9474" width="12.7109375" style="125" customWidth="1"/>
    <col min="9475" max="9475" width="21.28515625" style="125" customWidth="1"/>
    <col min="9476" max="9476" width="21.85546875" style="125" customWidth="1"/>
    <col min="9477" max="9479" width="12.7109375" style="125" customWidth="1"/>
    <col min="9480" max="9480" width="14.7109375" style="125" customWidth="1"/>
    <col min="9481" max="9481" width="13.42578125" style="125" customWidth="1"/>
    <col min="9482" max="9482" width="10" style="125" bestFit="1" customWidth="1"/>
    <col min="9483" max="9483" width="17.5703125" style="125" bestFit="1" customWidth="1"/>
    <col min="9484" max="9484" width="15.5703125" style="125" bestFit="1" customWidth="1"/>
    <col min="9485" max="9485" width="9" style="125" customWidth="1"/>
    <col min="9486" max="9486" width="7.28515625" style="125" bestFit="1" customWidth="1"/>
    <col min="9487" max="9487" width="11.42578125" style="125"/>
    <col min="9488" max="9488" width="10" style="125" customWidth="1"/>
    <col min="9489" max="9489" width="12.28515625" style="125" customWidth="1"/>
    <col min="9490" max="9728" width="11.42578125" style="125"/>
    <col min="9729" max="9730" width="12.7109375" style="125" customWidth="1"/>
    <col min="9731" max="9731" width="21.28515625" style="125" customWidth="1"/>
    <col min="9732" max="9732" width="21.85546875" style="125" customWidth="1"/>
    <col min="9733" max="9735" width="12.7109375" style="125" customWidth="1"/>
    <col min="9736" max="9736" width="14.7109375" style="125" customWidth="1"/>
    <col min="9737" max="9737" width="13.42578125" style="125" customWidth="1"/>
    <col min="9738" max="9738" width="10" style="125" bestFit="1" customWidth="1"/>
    <col min="9739" max="9739" width="17.5703125" style="125" bestFit="1" customWidth="1"/>
    <col min="9740" max="9740" width="15.5703125" style="125" bestFit="1" customWidth="1"/>
    <col min="9741" max="9741" width="9" style="125" customWidth="1"/>
    <col min="9742" max="9742" width="7.28515625" style="125" bestFit="1" customWidth="1"/>
    <col min="9743" max="9743" width="11.42578125" style="125"/>
    <col min="9744" max="9744" width="10" style="125" customWidth="1"/>
    <col min="9745" max="9745" width="12.28515625" style="125" customWidth="1"/>
    <col min="9746" max="9984" width="11.42578125" style="125"/>
    <col min="9985" max="9986" width="12.7109375" style="125" customWidth="1"/>
    <col min="9987" max="9987" width="21.28515625" style="125" customWidth="1"/>
    <col min="9988" max="9988" width="21.85546875" style="125" customWidth="1"/>
    <col min="9989" max="9991" width="12.7109375" style="125" customWidth="1"/>
    <col min="9992" max="9992" width="14.7109375" style="125" customWidth="1"/>
    <col min="9993" max="9993" width="13.42578125" style="125" customWidth="1"/>
    <col min="9994" max="9994" width="10" style="125" bestFit="1" customWidth="1"/>
    <col min="9995" max="9995" width="17.5703125" style="125" bestFit="1" customWidth="1"/>
    <col min="9996" max="9996" width="15.5703125" style="125" bestFit="1" customWidth="1"/>
    <col min="9997" max="9997" width="9" style="125" customWidth="1"/>
    <col min="9998" max="9998" width="7.28515625" style="125" bestFit="1" customWidth="1"/>
    <col min="9999" max="9999" width="11.42578125" style="125"/>
    <col min="10000" max="10000" width="10" style="125" customWidth="1"/>
    <col min="10001" max="10001" width="12.28515625" style="125" customWidth="1"/>
    <col min="10002" max="10240" width="11.42578125" style="125"/>
    <col min="10241" max="10242" width="12.7109375" style="125" customWidth="1"/>
    <col min="10243" max="10243" width="21.28515625" style="125" customWidth="1"/>
    <col min="10244" max="10244" width="21.85546875" style="125" customWidth="1"/>
    <col min="10245" max="10247" width="12.7109375" style="125" customWidth="1"/>
    <col min="10248" max="10248" width="14.7109375" style="125" customWidth="1"/>
    <col min="10249" max="10249" width="13.42578125" style="125" customWidth="1"/>
    <col min="10250" max="10250" width="10" style="125" bestFit="1" customWidth="1"/>
    <col min="10251" max="10251" width="17.5703125" style="125" bestFit="1" customWidth="1"/>
    <col min="10252" max="10252" width="15.5703125" style="125" bestFit="1" customWidth="1"/>
    <col min="10253" max="10253" width="9" style="125" customWidth="1"/>
    <col min="10254" max="10254" width="7.28515625" style="125" bestFit="1" customWidth="1"/>
    <col min="10255" max="10255" width="11.42578125" style="125"/>
    <col min="10256" max="10256" width="10" style="125" customWidth="1"/>
    <col min="10257" max="10257" width="12.28515625" style="125" customWidth="1"/>
    <col min="10258" max="10496" width="11.42578125" style="125"/>
    <col min="10497" max="10498" width="12.7109375" style="125" customWidth="1"/>
    <col min="10499" max="10499" width="21.28515625" style="125" customWidth="1"/>
    <col min="10500" max="10500" width="21.85546875" style="125" customWidth="1"/>
    <col min="10501" max="10503" width="12.7109375" style="125" customWidth="1"/>
    <col min="10504" max="10504" width="14.7109375" style="125" customWidth="1"/>
    <col min="10505" max="10505" width="13.42578125" style="125" customWidth="1"/>
    <col min="10506" max="10506" width="10" style="125" bestFit="1" customWidth="1"/>
    <col min="10507" max="10507" width="17.5703125" style="125" bestFit="1" customWidth="1"/>
    <col min="10508" max="10508" width="15.5703125" style="125" bestFit="1" customWidth="1"/>
    <col min="10509" max="10509" width="9" style="125" customWidth="1"/>
    <col min="10510" max="10510" width="7.28515625" style="125" bestFit="1" customWidth="1"/>
    <col min="10511" max="10511" width="11.42578125" style="125"/>
    <col min="10512" max="10512" width="10" style="125" customWidth="1"/>
    <col min="10513" max="10513" width="12.28515625" style="125" customWidth="1"/>
    <col min="10514" max="10752" width="11.42578125" style="125"/>
    <col min="10753" max="10754" width="12.7109375" style="125" customWidth="1"/>
    <col min="10755" max="10755" width="21.28515625" style="125" customWidth="1"/>
    <col min="10756" max="10756" width="21.85546875" style="125" customWidth="1"/>
    <col min="10757" max="10759" width="12.7109375" style="125" customWidth="1"/>
    <col min="10760" max="10760" width="14.7109375" style="125" customWidth="1"/>
    <col min="10761" max="10761" width="13.42578125" style="125" customWidth="1"/>
    <col min="10762" max="10762" width="10" style="125" bestFit="1" customWidth="1"/>
    <col min="10763" max="10763" width="17.5703125" style="125" bestFit="1" customWidth="1"/>
    <col min="10764" max="10764" width="15.5703125" style="125" bestFit="1" customWidth="1"/>
    <col min="10765" max="10765" width="9" style="125" customWidth="1"/>
    <col min="10766" max="10766" width="7.28515625" style="125" bestFit="1" customWidth="1"/>
    <col min="10767" max="10767" width="11.42578125" style="125"/>
    <col min="10768" max="10768" width="10" style="125" customWidth="1"/>
    <col min="10769" max="10769" width="12.28515625" style="125" customWidth="1"/>
    <col min="10770" max="11008" width="11.42578125" style="125"/>
    <col min="11009" max="11010" width="12.7109375" style="125" customWidth="1"/>
    <col min="11011" max="11011" width="21.28515625" style="125" customWidth="1"/>
    <col min="11012" max="11012" width="21.85546875" style="125" customWidth="1"/>
    <col min="11013" max="11015" width="12.7109375" style="125" customWidth="1"/>
    <col min="11016" max="11016" width="14.7109375" style="125" customWidth="1"/>
    <col min="11017" max="11017" width="13.42578125" style="125" customWidth="1"/>
    <col min="11018" max="11018" width="10" style="125" bestFit="1" customWidth="1"/>
    <col min="11019" max="11019" width="17.5703125" style="125" bestFit="1" customWidth="1"/>
    <col min="11020" max="11020" width="15.5703125" style="125" bestFit="1" customWidth="1"/>
    <col min="11021" max="11021" width="9" style="125" customWidth="1"/>
    <col min="11022" max="11022" width="7.28515625" style="125" bestFit="1" customWidth="1"/>
    <col min="11023" max="11023" width="11.42578125" style="125"/>
    <col min="11024" max="11024" width="10" style="125" customWidth="1"/>
    <col min="11025" max="11025" width="12.28515625" style="125" customWidth="1"/>
    <col min="11026" max="11264" width="11.42578125" style="125"/>
    <col min="11265" max="11266" width="12.7109375" style="125" customWidth="1"/>
    <col min="11267" max="11267" width="21.28515625" style="125" customWidth="1"/>
    <col min="11268" max="11268" width="21.85546875" style="125" customWidth="1"/>
    <col min="11269" max="11271" width="12.7109375" style="125" customWidth="1"/>
    <col min="11272" max="11272" width="14.7109375" style="125" customWidth="1"/>
    <col min="11273" max="11273" width="13.42578125" style="125" customWidth="1"/>
    <col min="11274" max="11274" width="10" style="125" bestFit="1" customWidth="1"/>
    <col min="11275" max="11275" width="17.5703125" style="125" bestFit="1" customWidth="1"/>
    <col min="11276" max="11276" width="15.5703125" style="125" bestFit="1" customWidth="1"/>
    <col min="11277" max="11277" width="9" style="125" customWidth="1"/>
    <col min="11278" max="11278" width="7.28515625" style="125" bestFit="1" customWidth="1"/>
    <col min="11279" max="11279" width="11.42578125" style="125"/>
    <col min="11280" max="11280" width="10" style="125" customWidth="1"/>
    <col min="11281" max="11281" width="12.28515625" style="125" customWidth="1"/>
    <col min="11282" max="11520" width="11.42578125" style="125"/>
    <col min="11521" max="11522" width="12.7109375" style="125" customWidth="1"/>
    <col min="11523" max="11523" width="21.28515625" style="125" customWidth="1"/>
    <col min="11524" max="11524" width="21.85546875" style="125" customWidth="1"/>
    <col min="11525" max="11527" width="12.7109375" style="125" customWidth="1"/>
    <col min="11528" max="11528" width="14.7109375" style="125" customWidth="1"/>
    <col min="11529" max="11529" width="13.42578125" style="125" customWidth="1"/>
    <col min="11530" max="11530" width="10" style="125" bestFit="1" customWidth="1"/>
    <col min="11531" max="11531" width="17.5703125" style="125" bestFit="1" customWidth="1"/>
    <col min="11532" max="11532" width="15.5703125" style="125" bestFit="1" customWidth="1"/>
    <col min="11533" max="11533" width="9" style="125" customWidth="1"/>
    <col min="11534" max="11534" width="7.28515625" style="125" bestFit="1" customWidth="1"/>
    <col min="11535" max="11535" width="11.42578125" style="125"/>
    <col min="11536" max="11536" width="10" style="125" customWidth="1"/>
    <col min="11537" max="11537" width="12.28515625" style="125" customWidth="1"/>
    <col min="11538" max="11776" width="11.42578125" style="125"/>
    <col min="11777" max="11778" width="12.7109375" style="125" customWidth="1"/>
    <col min="11779" max="11779" width="21.28515625" style="125" customWidth="1"/>
    <col min="11780" max="11780" width="21.85546875" style="125" customWidth="1"/>
    <col min="11781" max="11783" width="12.7109375" style="125" customWidth="1"/>
    <col min="11784" max="11784" width="14.7109375" style="125" customWidth="1"/>
    <col min="11785" max="11785" width="13.42578125" style="125" customWidth="1"/>
    <col min="11786" max="11786" width="10" style="125" bestFit="1" customWidth="1"/>
    <col min="11787" max="11787" width="17.5703125" style="125" bestFit="1" customWidth="1"/>
    <col min="11788" max="11788" width="15.5703125" style="125" bestFit="1" customWidth="1"/>
    <col min="11789" max="11789" width="9" style="125" customWidth="1"/>
    <col min="11790" max="11790" width="7.28515625" style="125" bestFit="1" customWidth="1"/>
    <col min="11791" max="11791" width="11.42578125" style="125"/>
    <col min="11792" max="11792" width="10" style="125" customWidth="1"/>
    <col min="11793" max="11793" width="12.28515625" style="125" customWidth="1"/>
    <col min="11794" max="12032" width="11.42578125" style="125"/>
    <col min="12033" max="12034" width="12.7109375" style="125" customWidth="1"/>
    <col min="12035" max="12035" width="21.28515625" style="125" customWidth="1"/>
    <col min="12036" max="12036" width="21.85546875" style="125" customWidth="1"/>
    <col min="12037" max="12039" width="12.7109375" style="125" customWidth="1"/>
    <col min="12040" max="12040" width="14.7109375" style="125" customWidth="1"/>
    <col min="12041" max="12041" width="13.42578125" style="125" customWidth="1"/>
    <col min="12042" max="12042" width="10" style="125" bestFit="1" customWidth="1"/>
    <col min="12043" max="12043" width="17.5703125" style="125" bestFit="1" customWidth="1"/>
    <col min="12044" max="12044" width="15.5703125" style="125" bestFit="1" customWidth="1"/>
    <col min="12045" max="12045" width="9" style="125" customWidth="1"/>
    <col min="12046" max="12046" width="7.28515625" style="125" bestFit="1" customWidth="1"/>
    <col min="12047" max="12047" width="11.42578125" style="125"/>
    <col min="12048" max="12048" width="10" style="125" customWidth="1"/>
    <col min="12049" max="12049" width="12.28515625" style="125" customWidth="1"/>
    <col min="12050" max="12288" width="11.42578125" style="125"/>
    <col min="12289" max="12290" width="12.7109375" style="125" customWidth="1"/>
    <col min="12291" max="12291" width="21.28515625" style="125" customWidth="1"/>
    <col min="12292" max="12292" width="21.85546875" style="125" customWidth="1"/>
    <col min="12293" max="12295" width="12.7109375" style="125" customWidth="1"/>
    <col min="12296" max="12296" width="14.7109375" style="125" customWidth="1"/>
    <col min="12297" max="12297" width="13.42578125" style="125" customWidth="1"/>
    <col min="12298" max="12298" width="10" style="125" bestFit="1" customWidth="1"/>
    <col min="12299" max="12299" width="17.5703125" style="125" bestFit="1" customWidth="1"/>
    <col min="12300" max="12300" width="15.5703125" style="125" bestFit="1" customWidth="1"/>
    <col min="12301" max="12301" width="9" style="125" customWidth="1"/>
    <col min="12302" max="12302" width="7.28515625" style="125" bestFit="1" customWidth="1"/>
    <col min="12303" max="12303" width="11.42578125" style="125"/>
    <col min="12304" max="12304" width="10" style="125" customWidth="1"/>
    <col min="12305" max="12305" width="12.28515625" style="125" customWidth="1"/>
    <col min="12306" max="12544" width="11.42578125" style="125"/>
    <col min="12545" max="12546" width="12.7109375" style="125" customWidth="1"/>
    <col min="12547" max="12547" width="21.28515625" style="125" customWidth="1"/>
    <col min="12548" max="12548" width="21.85546875" style="125" customWidth="1"/>
    <col min="12549" max="12551" width="12.7109375" style="125" customWidth="1"/>
    <col min="12552" max="12552" width="14.7109375" style="125" customWidth="1"/>
    <col min="12553" max="12553" width="13.42578125" style="125" customWidth="1"/>
    <col min="12554" max="12554" width="10" style="125" bestFit="1" customWidth="1"/>
    <col min="12555" max="12555" width="17.5703125" style="125" bestFit="1" customWidth="1"/>
    <col min="12556" max="12556" width="15.5703125" style="125" bestFit="1" customWidth="1"/>
    <col min="12557" max="12557" width="9" style="125" customWidth="1"/>
    <col min="12558" max="12558" width="7.28515625" style="125" bestFit="1" customWidth="1"/>
    <col min="12559" max="12559" width="11.42578125" style="125"/>
    <col min="12560" max="12560" width="10" style="125" customWidth="1"/>
    <col min="12561" max="12561" width="12.28515625" style="125" customWidth="1"/>
    <col min="12562" max="12800" width="11.42578125" style="125"/>
    <col min="12801" max="12802" width="12.7109375" style="125" customWidth="1"/>
    <col min="12803" max="12803" width="21.28515625" style="125" customWidth="1"/>
    <col min="12804" max="12804" width="21.85546875" style="125" customWidth="1"/>
    <col min="12805" max="12807" width="12.7109375" style="125" customWidth="1"/>
    <col min="12808" max="12808" width="14.7109375" style="125" customWidth="1"/>
    <col min="12809" max="12809" width="13.42578125" style="125" customWidth="1"/>
    <col min="12810" max="12810" width="10" style="125" bestFit="1" customWidth="1"/>
    <col min="12811" max="12811" width="17.5703125" style="125" bestFit="1" customWidth="1"/>
    <col min="12812" max="12812" width="15.5703125" style="125" bestFit="1" customWidth="1"/>
    <col min="12813" max="12813" width="9" style="125" customWidth="1"/>
    <col min="12814" max="12814" width="7.28515625" style="125" bestFit="1" customWidth="1"/>
    <col min="12815" max="12815" width="11.42578125" style="125"/>
    <col min="12816" max="12816" width="10" style="125" customWidth="1"/>
    <col min="12817" max="12817" width="12.28515625" style="125" customWidth="1"/>
    <col min="12818" max="13056" width="11.42578125" style="125"/>
    <col min="13057" max="13058" width="12.7109375" style="125" customWidth="1"/>
    <col min="13059" max="13059" width="21.28515625" style="125" customWidth="1"/>
    <col min="13060" max="13060" width="21.85546875" style="125" customWidth="1"/>
    <col min="13061" max="13063" width="12.7109375" style="125" customWidth="1"/>
    <col min="13064" max="13064" width="14.7109375" style="125" customWidth="1"/>
    <col min="13065" max="13065" width="13.42578125" style="125" customWidth="1"/>
    <col min="13066" max="13066" width="10" style="125" bestFit="1" customWidth="1"/>
    <col min="13067" max="13067" width="17.5703125" style="125" bestFit="1" customWidth="1"/>
    <col min="13068" max="13068" width="15.5703125" style="125" bestFit="1" customWidth="1"/>
    <col min="13069" max="13069" width="9" style="125" customWidth="1"/>
    <col min="13070" max="13070" width="7.28515625" style="125" bestFit="1" customWidth="1"/>
    <col min="13071" max="13071" width="11.42578125" style="125"/>
    <col min="13072" max="13072" width="10" style="125" customWidth="1"/>
    <col min="13073" max="13073" width="12.28515625" style="125" customWidth="1"/>
    <col min="13074" max="13312" width="11.42578125" style="125"/>
    <col min="13313" max="13314" width="12.7109375" style="125" customWidth="1"/>
    <col min="13315" max="13315" width="21.28515625" style="125" customWidth="1"/>
    <col min="13316" max="13316" width="21.85546875" style="125" customWidth="1"/>
    <col min="13317" max="13319" width="12.7109375" style="125" customWidth="1"/>
    <col min="13320" max="13320" width="14.7109375" style="125" customWidth="1"/>
    <col min="13321" max="13321" width="13.42578125" style="125" customWidth="1"/>
    <col min="13322" max="13322" width="10" style="125" bestFit="1" customWidth="1"/>
    <col min="13323" max="13323" width="17.5703125" style="125" bestFit="1" customWidth="1"/>
    <col min="13324" max="13324" width="15.5703125" style="125" bestFit="1" customWidth="1"/>
    <col min="13325" max="13325" width="9" style="125" customWidth="1"/>
    <col min="13326" max="13326" width="7.28515625" style="125" bestFit="1" customWidth="1"/>
    <col min="13327" max="13327" width="11.42578125" style="125"/>
    <col min="13328" max="13328" width="10" style="125" customWidth="1"/>
    <col min="13329" max="13329" width="12.28515625" style="125" customWidth="1"/>
    <col min="13330" max="13568" width="11.42578125" style="125"/>
    <col min="13569" max="13570" width="12.7109375" style="125" customWidth="1"/>
    <col min="13571" max="13571" width="21.28515625" style="125" customWidth="1"/>
    <col min="13572" max="13572" width="21.85546875" style="125" customWidth="1"/>
    <col min="13573" max="13575" width="12.7109375" style="125" customWidth="1"/>
    <col min="13576" max="13576" width="14.7109375" style="125" customWidth="1"/>
    <col min="13577" max="13577" width="13.42578125" style="125" customWidth="1"/>
    <col min="13578" max="13578" width="10" style="125" bestFit="1" customWidth="1"/>
    <col min="13579" max="13579" width="17.5703125" style="125" bestFit="1" customWidth="1"/>
    <col min="13580" max="13580" width="15.5703125" style="125" bestFit="1" customWidth="1"/>
    <col min="13581" max="13581" width="9" style="125" customWidth="1"/>
    <col min="13582" max="13582" width="7.28515625" style="125" bestFit="1" customWidth="1"/>
    <col min="13583" max="13583" width="11.42578125" style="125"/>
    <col min="13584" max="13584" width="10" style="125" customWidth="1"/>
    <col min="13585" max="13585" width="12.28515625" style="125" customWidth="1"/>
    <col min="13586" max="13824" width="11.42578125" style="125"/>
    <col min="13825" max="13826" width="12.7109375" style="125" customWidth="1"/>
    <col min="13827" max="13827" width="21.28515625" style="125" customWidth="1"/>
    <col min="13828" max="13828" width="21.85546875" style="125" customWidth="1"/>
    <col min="13829" max="13831" width="12.7109375" style="125" customWidth="1"/>
    <col min="13832" max="13832" width="14.7109375" style="125" customWidth="1"/>
    <col min="13833" max="13833" width="13.42578125" style="125" customWidth="1"/>
    <col min="13834" max="13834" width="10" style="125" bestFit="1" customWidth="1"/>
    <col min="13835" max="13835" width="17.5703125" style="125" bestFit="1" customWidth="1"/>
    <col min="13836" max="13836" width="15.5703125" style="125" bestFit="1" customWidth="1"/>
    <col min="13837" max="13837" width="9" style="125" customWidth="1"/>
    <col min="13838" max="13838" width="7.28515625" style="125" bestFit="1" customWidth="1"/>
    <col min="13839" max="13839" width="11.42578125" style="125"/>
    <col min="13840" max="13840" width="10" style="125" customWidth="1"/>
    <col min="13841" max="13841" width="12.28515625" style="125" customWidth="1"/>
    <col min="13842" max="14080" width="11.42578125" style="125"/>
    <col min="14081" max="14082" width="12.7109375" style="125" customWidth="1"/>
    <col min="14083" max="14083" width="21.28515625" style="125" customWidth="1"/>
    <col min="14084" max="14084" width="21.85546875" style="125" customWidth="1"/>
    <col min="14085" max="14087" width="12.7109375" style="125" customWidth="1"/>
    <col min="14088" max="14088" width="14.7109375" style="125" customWidth="1"/>
    <col min="14089" max="14089" width="13.42578125" style="125" customWidth="1"/>
    <col min="14090" max="14090" width="10" style="125" bestFit="1" customWidth="1"/>
    <col min="14091" max="14091" width="17.5703125" style="125" bestFit="1" customWidth="1"/>
    <col min="14092" max="14092" width="15.5703125" style="125" bestFit="1" customWidth="1"/>
    <col min="14093" max="14093" width="9" style="125" customWidth="1"/>
    <col min="14094" max="14094" width="7.28515625" style="125" bestFit="1" customWidth="1"/>
    <col min="14095" max="14095" width="11.42578125" style="125"/>
    <col min="14096" max="14096" width="10" style="125" customWidth="1"/>
    <col min="14097" max="14097" width="12.28515625" style="125" customWidth="1"/>
    <col min="14098" max="14336" width="11.42578125" style="125"/>
    <col min="14337" max="14338" width="12.7109375" style="125" customWidth="1"/>
    <col min="14339" max="14339" width="21.28515625" style="125" customWidth="1"/>
    <col min="14340" max="14340" width="21.85546875" style="125" customWidth="1"/>
    <col min="14341" max="14343" width="12.7109375" style="125" customWidth="1"/>
    <col min="14344" max="14344" width="14.7109375" style="125" customWidth="1"/>
    <col min="14345" max="14345" width="13.42578125" style="125" customWidth="1"/>
    <col min="14346" max="14346" width="10" style="125" bestFit="1" customWidth="1"/>
    <col min="14347" max="14347" width="17.5703125" style="125" bestFit="1" customWidth="1"/>
    <col min="14348" max="14348" width="15.5703125" style="125" bestFit="1" customWidth="1"/>
    <col min="14349" max="14349" width="9" style="125" customWidth="1"/>
    <col min="14350" max="14350" width="7.28515625" style="125" bestFit="1" customWidth="1"/>
    <col min="14351" max="14351" width="11.42578125" style="125"/>
    <col min="14352" max="14352" width="10" style="125" customWidth="1"/>
    <col min="14353" max="14353" width="12.28515625" style="125" customWidth="1"/>
    <col min="14354" max="14592" width="11.42578125" style="125"/>
    <col min="14593" max="14594" width="12.7109375" style="125" customWidth="1"/>
    <col min="14595" max="14595" width="21.28515625" style="125" customWidth="1"/>
    <col min="14596" max="14596" width="21.85546875" style="125" customWidth="1"/>
    <col min="14597" max="14599" width="12.7109375" style="125" customWidth="1"/>
    <col min="14600" max="14600" width="14.7109375" style="125" customWidth="1"/>
    <col min="14601" max="14601" width="13.42578125" style="125" customWidth="1"/>
    <col min="14602" max="14602" width="10" style="125" bestFit="1" customWidth="1"/>
    <col min="14603" max="14603" width="17.5703125" style="125" bestFit="1" customWidth="1"/>
    <col min="14604" max="14604" width="15.5703125" style="125" bestFit="1" customWidth="1"/>
    <col min="14605" max="14605" width="9" style="125" customWidth="1"/>
    <col min="14606" max="14606" width="7.28515625" style="125" bestFit="1" customWidth="1"/>
    <col min="14607" max="14607" width="11.42578125" style="125"/>
    <col min="14608" max="14608" width="10" style="125" customWidth="1"/>
    <col min="14609" max="14609" width="12.28515625" style="125" customWidth="1"/>
    <col min="14610" max="14848" width="11.42578125" style="125"/>
    <col min="14849" max="14850" width="12.7109375" style="125" customWidth="1"/>
    <col min="14851" max="14851" width="21.28515625" style="125" customWidth="1"/>
    <col min="14852" max="14852" width="21.85546875" style="125" customWidth="1"/>
    <col min="14853" max="14855" width="12.7109375" style="125" customWidth="1"/>
    <col min="14856" max="14856" width="14.7109375" style="125" customWidth="1"/>
    <col min="14857" max="14857" width="13.42578125" style="125" customWidth="1"/>
    <col min="14858" max="14858" width="10" style="125" bestFit="1" customWidth="1"/>
    <col min="14859" max="14859" width="17.5703125" style="125" bestFit="1" customWidth="1"/>
    <col min="14860" max="14860" width="15.5703125" style="125" bestFit="1" customWidth="1"/>
    <col min="14861" max="14861" width="9" style="125" customWidth="1"/>
    <col min="14862" max="14862" width="7.28515625" style="125" bestFit="1" customWidth="1"/>
    <col min="14863" max="14863" width="11.42578125" style="125"/>
    <col min="14864" max="14864" width="10" style="125" customWidth="1"/>
    <col min="14865" max="14865" width="12.28515625" style="125" customWidth="1"/>
    <col min="14866" max="15104" width="11.42578125" style="125"/>
    <col min="15105" max="15106" width="12.7109375" style="125" customWidth="1"/>
    <col min="15107" max="15107" width="21.28515625" style="125" customWidth="1"/>
    <col min="15108" max="15108" width="21.85546875" style="125" customWidth="1"/>
    <col min="15109" max="15111" width="12.7109375" style="125" customWidth="1"/>
    <col min="15112" max="15112" width="14.7109375" style="125" customWidth="1"/>
    <col min="15113" max="15113" width="13.42578125" style="125" customWidth="1"/>
    <col min="15114" max="15114" width="10" style="125" bestFit="1" customWidth="1"/>
    <col min="15115" max="15115" width="17.5703125" style="125" bestFit="1" customWidth="1"/>
    <col min="15116" max="15116" width="15.5703125" style="125" bestFit="1" customWidth="1"/>
    <col min="15117" max="15117" width="9" style="125" customWidth="1"/>
    <col min="15118" max="15118" width="7.28515625" style="125" bestFit="1" customWidth="1"/>
    <col min="15119" max="15119" width="11.42578125" style="125"/>
    <col min="15120" max="15120" width="10" style="125" customWidth="1"/>
    <col min="15121" max="15121" width="12.28515625" style="125" customWidth="1"/>
    <col min="15122" max="15360" width="11.42578125" style="125"/>
    <col min="15361" max="15362" width="12.7109375" style="125" customWidth="1"/>
    <col min="15363" max="15363" width="21.28515625" style="125" customWidth="1"/>
    <col min="15364" max="15364" width="21.85546875" style="125" customWidth="1"/>
    <col min="15365" max="15367" width="12.7109375" style="125" customWidth="1"/>
    <col min="15368" max="15368" width="14.7109375" style="125" customWidth="1"/>
    <col min="15369" max="15369" width="13.42578125" style="125" customWidth="1"/>
    <col min="15370" max="15370" width="10" style="125" bestFit="1" customWidth="1"/>
    <col min="15371" max="15371" width="17.5703125" style="125" bestFit="1" customWidth="1"/>
    <col min="15372" max="15372" width="15.5703125" style="125" bestFit="1" customWidth="1"/>
    <col min="15373" max="15373" width="9" style="125" customWidth="1"/>
    <col min="15374" max="15374" width="7.28515625" style="125" bestFit="1" customWidth="1"/>
    <col min="15375" max="15375" width="11.42578125" style="125"/>
    <col min="15376" max="15376" width="10" style="125" customWidth="1"/>
    <col min="15377" max="15377" width="12.28515625" style="125" customWidth="1"/>
    <col min="15378" max="15616" width="11.42578125" style="125"/>
    <col min="15617" max="15618" width="12.7109375" style="125" customWidth="1"/>
    <col min="15619" max="15619" width="21.28515625" style="125" customWidth="1"/>
    <col min="15620" max="15620" width="21.85546875" style="125" customWidth="1"/>
    <col min="15621" max="15623" width="12.7109375" style="125" customWidth="1"/>
    <col min="15624" max="15624" width="14.7109375" style="125" customWidth="1"/>
    <col min="15625" max="15625" width="13.42578125" style="125" customWidth="1"/>
    <col min="15626" max="15626" width="10" style="125" bestFit="1" customWidth="1"/>
    <col min="15627" max="15627" width="17.5703125" style="125" bestFit="1" customWidth="1"/>
    <col min="15628" max="15628" width="15.5703125" style="125" bestFit="1" customWidth="1"/>
    <col min="15629" max="15629" width="9" style="125" customWidth="1"/>
    <col min="15630" max="15630" width="7.28515625" style="125" bestFit="1" customWidth="1"/>
    <col min="15631" max="15631" width="11.42578125" style="125"/>
    <col min="15632" max="15632" width="10" style="125" customWidth="1"/>
    <col min="15633" max="15633" width="12.28515625" style="125" customWidth="1"/>
    <col min="15634" max="15872" width="11.42578125" style="125"/>
    <col min="15873" max="15874" width="12.7109375" style="125" customWidth="1"/>
    <col min="15875" max="15875" width="21.28515625" style="125" customWidth="1"/>
    <col min="15876" max="15876" width="21.85546875" style="125" customWidth="1"/>
    <col min="15877" max="15879" width="12.7109375" style="125" customWidth="1"/>
    <col min="15880" max="15880" width="14.7109375" style="125" customWidth="1"/>
    <col min="15881" max="15881" width="13.42578125" style="125" customWidth="1"/>
    <col min="15882" max="15882" width="10" style="125" bestFit="1" customWidth="1"/>
    <col min="15883" max="15883" width="17.5703125" style="125" bestFit="1" customWidth="1"/>
    <col min="15884" max="15884" width="15.5703125" style="125" bestFit="1" customWidth="1"/>
    <col min="15885" max="15885" width="9" style="125" customWidth="1"/>
    <col min="15886" max="15886" width="7.28515625" style="125" bestFit="1" customWidth="1"/>
    <col min="15887" max="15887" width="11.42578125" style="125"/>
    <col min="15888" max="15888" width="10" style="125" customWidth="1"/>
    <col min="15889" max="15889" width="12.28515625" style="125" customWidth="1"/>
    <col min="15890" max="16128" width="11.42578125" style="125"/>
    <col min="16129" max="16130" width="12.7109375" style="125" customWidth="1"/>
    <col min="16131" max="16131" width="21.28515625" style="125" customWidth="1"/>
    <col min="16132" max="16132" width="21.85546875" style="125" customWidth="1"/>
    <col min="16133" max="16135" width="12.7109375" style="125" customWidth="1"/>
    <col min="16136" max="16136" width="14.7109375" style="125" customWidth="1"/>
    <col min="16137" max="16137" width="13.42578125" style="125" customWidth="1"/>
    <col min="16138" max="16138" width="10" style="125" bestFit="1" customWidth="1"/>
    <col min="16139" max="16139" width="17.5703125" style="125" bestFit="1" customWidth="1"/>
    <col min="16140" max="16140" width="15.5703125" style="125" bestFit="1" customWidth="1"/>
    <col min="16141" max="16141" width="9" style="125" customWidth="1"/>
    <col min="16142" max="16142" width="7.28515625" style="125" bestFit="1" customWidth="1"/>
    <col min="16143" max="16143" width="11.42578125" style="125"/>
    <col min="16144" max="16144" width="10" style="125" customWidth="1"/>
    <col min="16145" max="16145" width="12.28515625" style="125" customWidth="1"/>
    <col min="16146" max="16384" width="11.42578125" style="125"/>
  </cols>
  <sheetData>
    <row r="1" spans="1:16" s="102" customFormat="1" ht="15">
      <c r="A1" s="115"/>
      <c r="B1" s="116"/>
      <c r="C1" s="115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6" s="119" customFormat="1" ht="15.75">
      <c r="A2" s="290" t="s">
        <v>127</v>
      </c>
      <c r="B2" s="290"/>
      <c r="C2" s="290"/>
      <c r="D2" s="290"/>
      <c r="E2" s="290"/>
      <c r="F2" s="290"/>
      <c r="G2" s="290"/>
      <c r="H2" s="290"/>
      <c r="I2" s="290"/>
      <c r="J2" s="117"/>
      <c r="K2" s="118"/>
      <c r="L2" s="118"/>
      <c r="M2" s="118"/>
      <c r="N2" s="118"/>
      <c r="O2" s="118"/>
    </row>
    <row r="3" spans="1:16" s="122" customFormat="1">
      <c r="A3" s="291" t="s">
        <v>128</v>
      </c>
      <c r="B3" s="291"/>
      <c r="C3" s="291"/>
      <c r="D3" s="291"/>
      <c r="E3" s="291"/>
      <c r="F3" s="291"/>
      <c r="G3" s="291"/>
      <c r="H3" s="291"/>
      <c r="I3" s="291"/>
      <c r="J3" s="120"/>
      <c r="K3" s="121"/>
      <c r="L3" s="121"/>
      <c r="M3" s="121"/>
      <c r="N3" s="121"/>
      <c r="O3" s="121"/>
    </row>
    <row r="4" spans="1:16" s="122" customFormat="1">
      <c r="A4" s="291" t="s">
        <v>129</v>
      </c>
      <c r="B4" s="291"/>
      <c r="C4" s="291"/>
      <c r="D4" s="291"/>
      <c r="E4" s="291"/>
      <c r="F4" s="291"/>
      <c r="G4" s="291"/>
      <c r="H4" s="291"/>
      <c r="I4" s="291"/>
      <c r="J4" s="120"/>
      <c r="K4" s="121"/>
      <c r="L4" s="121"/>
      <c r="M4" s="121"/>
      <c r="N4" s="121"/>
      <c r="O4" s="121"/>
    </row>
    <row r="5" spans="1:16" s="122" customFormat="1">
      <c r="A5" s="121"/>
      <c r="B5" s="121"/>
      <c r="C5" s="121"/>
      <c r="D5" s="121"/>
      <c r="E5" s="121"/>
      <c r="F5" s="121"/>
      <c r="G5" s="121"/>
      <c r="H5" s="121"/>
      <c r="I5" s="121"/>
      <c r="K5" s="123"/>
      <c r="L5" s="123"/>
      <c r="M5" s="123"/>
      <c r="N5" s="123"/>
      <c r="O5" s="123"/>
    </row>
    <row r="6" spans="1:16" ht="15.75">
      <c r="A6" s="292" t="s">
        <v>130</v>
      </c>
      <c r="B6" s="292"/>
      <c r="C6" s="292"/>
      <c r="D6" s="292"/>
      <c r="E6" s="292"/>
      <c r="F6" s="292"/>
      <c r="G6" s="292"/>
      <c r="H6" s="292"/>
      <c r="I6" s="292"/>
      <c r="J6" s="124"/>
      <c r="K6" s="124"/>
      <c r="L6" s="124"/>
      <c r="M6" s="124"/>
      <c r="N6" s="124"/>
      <c r="O6" s="124"/>
    </row>
    <row r="7" spans="1:16" s="126" customFormat="1" ht="17.100000000000001" customHeight="1" thickBot="1">
      <c r="A7" s="125"/>
      <c r="B7" s="125"/>
      <c r="C7" s="125"/>
      <c r="E7" s="127"/>
      <c r="F7" s="127"/>
      <c r="G7" s="127"/>
      <c r="K7" s="127"/>
      <c r="L7" s="127"/>
      <c r="M7" s="127"/>
      <c r="N7" s="127"/>
      <c r="O7" s="127"/>
    </row>
    <row r="8" spans="1:16" s="134" customFormat="1" ht="18.95" customHeight="1">
      <c r="A8" s="128" t="s">
        <v>131</v>
      </c>
      <c r="B8" s="129" t="s">
        <v>132</v>
      </c>
      <c r="C8" s="129"/>
      <c r="D8" s="129"/>
      <c r="E8" s="130" t="s">
        <v>133</v>
      </c>
      <c r="F8" s="130"/>
      <c r="G8" s="183" t="s">
        <v>176</v>
      </c>
      <c r="H8" s="129"/>
      <c r="I8" s="131">
        <v>27</v>
      </c>
      <c r="J8" s="132" t="s">
        <v>135</v>
      </c>
      <c r="K8" s="133"/>
      <c r="L8" s="133"/>
      <c r="M8" s="133"/>
      <c r="N8" s="133"/>
      <c r="O8" s="133"/>
    </row>
    <row r="9" spans="1:16" s="134" customFormat="1" ht="18.95" customHeight="1" thickBot="1">
      <c r="A9" s="135" t="s">
        <v>136</v>
      </c>
      <c r="B9" s="136" t="s">
        <v>137</v>
      </c>
      <c r="C9" s="136"/>
      <c r="D9" s="136"/>
      <c r="E9" s="137" t="s">
        <v>138</v>
      </c>
      <c r="F9" s="137"/>
      <c r="G9" s="184">
        <f>A15</f>
        <v>42005</v>
      </c>
      <c r="H9" s="185"/>
      <c r="I9" s="138"/>
      <c r="J9" s="139" t="s">
        <v>139</v>
      </c>
      <c r="K9" s="133"/>
      <c r="L9" s="133"/>
      <c r="M9" s="133"/>
      <c r="N9" s="133"/>
      <c r="O9" s="133"/>
    </row>
    <row r="10" spans="1:16" s="134" customFormat="1" ht="12.75" customHeight="1" thickBot="1">
      <c r="A10" s="140"/>
      <c r="B10" s="141"/>
      <c r="C10" s="142"/>
      <c r="K10" s="143"/>
      <c r="L10" s="143"/>
      <c r="M10" s="133"/>
      <c r="N10" s="143"/>
      <c r="O10" s="143"/>
      <c r="P10" s="144"/>
    </row>
    <row r="11" spans="1:16" s="134" customFormat="1" ht="12.75" customHeight="1" thickBot="1">
      <c r="A11" s="297" t="s">
        <v>140</v>
      </c>
      <c r="B11" s="299" t="s">
        <v>141</v>
      </c>
      <c r="C11" s="300"/>
      <c r="D11" s="300"/>
      <c r="E11" s="300"/>
      <c r="F11" s="300"/>
      <c r="G11" s="300"/>
      <c r="H11" s="300"/>
      <c r="I11" s="300"/>
      <c r="J11" s="301"/>
      <c r="K11" s="133"/>
      <c r="L11" s="133"/>
      <c r="M11" s="133"/>
      <c r="N11" s="133"/>
      <c r="O11" s="133"/>
    </row>
    <row r="12" spans="1:16" s="134" customFormat="1" ht="12.75" customHeight="1" thickBot="1">
      <c r="A12" s="298"/>
      <c r="B12" s="295" t="s">
        <v>142</v>
      </c>
      <c r="C12" s="302" t="s">
        <v>143</v>
      </c>
      <c r="D12" s="303"/>
      <c r="E12" s="303"/>
      <c r="F12" s="304"/>
      <c r="G12" s="302" t="s">
        <v>144</v>
      </c>
      <c r="H12" s="304"/>
      <c r="I12" s="145" t="s">
        <v>145</v>
      </c>
      <c r="J12" s="305" t="s">
        <v>146</v>
      </c>
      <c r="K12" s="133"/>
      <c r="L12" s="133"/>
      <c r="M12" s="133"/>
      <c r="N12" s="133"/>
      <c r="O12" s="133"/>
    </row>
    <row r="13" spans="1:16" s="134" customFormat="1" ht="12.75" customHeight="1">
      <c r="A13" s="298"/>
      <c r="B13" s="298"/>
      <c r="C13" s="308" t="s">
        <v>147</v>
      </c>
      <c r="D13" s="308" t="s">
        <v>148</v>
      </c>
      <c r="E13" s="310" t="s">
        <v>149</v>
      </c>
      <c r="F13" s="312" t="s">
        <v>150</v>
      </c>
      <c r="G13" s="146" t="s">
        <v>151</v>
      </c>
      <c r="H13" s="147" t="s">
        <v>152</v>
      </c>
      <c r="I13" s="295" t="s">
        <v>153</v>
      </c>
      <c r="J13" s="306"/>
      <c r="K13" s="133"/>
      <c r="L13" s="133"/>
      <c r="M13" s="133"/>
      <c r="N13" s="133"/>
      <c r="O13" s="133"/>
    </row>
    <row r="14" spans="1:16" s="134" customFormat="1" ht="27.75" customHeight="1" thickBot="1">
      <c r="A14" s="296"/>
      <c r="B14" s="296"/>
      <c r="C14" s="309"/>
      <c r="D14" s="309"/>
      <c r="E14" s="311"/>
      <c r="F14" s="313"/>
      <c r="G14" s="148" t="s">
        <v>154</v>
      </c>
      <c r="H14" s="149" t="s">
        <v>155</v>
      </c>
      <c r="I14" s="296"/>
      <c r="J14" s="307"/>
      <c r="K14" s="133" t="s">
        <v>177</v>
      </c>
      <c r="L14" s="133" t="s">
        <v>178</v>
      </c>
      <c r="M14" s="133" t="s">
        <v>179</v>
      </c>
      <c r="N14" s="133"/>
      <c r="O14" s="133"/>
    </row>
    <row r="15" spans="1:16" s="134" customFormat="1" ht="15.95" customHeight="1" thickTop="1">
      <c r="A15" s="189">
        <v>42005</v>
      </c>
      <c r="B15" s="151">
        <v>0.375</v>
      </c>
      <c r="C15" s="198">
        <v>17276</v>
      </c>
      <c r="D15" s="159"/>
      <c r="E15" s="154">
        <f>($C$21-$C$15)*$M$15/7</f>
        <v>10.991042929257418</v>
      </c>
      <c r="F15" s="155"/>
      <c r="G15" s="156"/>
      <c r="H15" s="157">
        <v>5.5</v>
      </c>
      <c r="I15" s="155"/>
      <c r="J15" s="158"/>
      <c r="K15" s="133">
        <f>(H15+11.87)/14.2234</f>
        <v>1.2212269921397132</v>
      </c>
      <c r="L15" s="133">
        <v>1</v>
      </c>
      <c r="M15" s="133">
        <f>L15*K15</f>
        <v>1.2212269921397132</v>
      </c>
      <c r="N15" s="133"/>
      <c r="O15" s="133"/>
    </row>
    <row r="16" spans="1:16" s="134" customFormat="1" ht="15.95" customHeight="1">
      <c r="A16" s="150">
        <f>A15+1</f>
        <v>42006</v>
      </c>
      <c r="B16" s="151">
        <v>0.375</v>
      </c>
      <c r="C16" s="152"/>
      <c r="D16" s="159"/>
      <c r="E16" s="154">
        <f t="shared" ref="E16:E21" si="0">($C$21-$C$15)*$M$15/7</f>
        <v>10.991042929257418</v>
      </c>
      <c r="F16" s="155"/>
      <c r="G16" s="156"/>
      <c r="H16" s="157">
        <v>5.5</v>
      </c>
      <c r="I16" s="155"/>
      <c r="J16" s="158"/>
      <c r="K16" s="133"/>
      <c r="L16" s="133"/>
      <c r="M16" s="133"/>
      <c r="N16" s="133"/>
      <c r="O16" s="133"/>
    </row>
    <row r="17" spans="1:15" s="134" customFormat="1" ht="15.95" customHeight="1">
      <c r="A17" s="150">
        <f t="shared" ref="A17:A45" si="1">A16+1</f>
        <v>42007</v>
      </c>
      <c r="B17" s="151">
        <v>0.375</v>
      </c>
      <c r="C17" s="152"/>
      <c r="D17" s="159"/>
      <c r="E17" s="154">
        <f t="shared" si="0"/>
        <v>10.991042929257418</v>
      </c>
      <c r="F17" s="155"/>
      <c r="G17" s="156"/>
      <c r="H17" s="157">
        <v>5.5</v>
      </c>
      <c r="I17" s="155"/>
      <c r="J17" s="158"/>
      <c r="K17" s="133"/>
      <c r="L17" s="133"/>
      <c r="M17" s="133"/>
      <c r="N17" s="133"/>
      <c r="O17" s="133"/>
    </row>
    <row r="18" spans="1:15" s="134" customFormat="1" ht="15.95" customHeight="1">
      <c r="A18" s="150">
        <f t="shared" si="1"/>
        <v>42008</v>
      </c>
      <c r="B18" s="151">
        <v>0.375</v>
      </c>
      <c r="C18" s="152"/>
      <c r="D18" s="159"/>
      <c r="E18" s="154">
        <f t="shared" si="0"/>
        <v>10.991042929257418</v>
      </c>
      <c r="F18" s="155"/>
      <c r="G18" s="156"/>
      <c r="H18" s="157">
        <v>5.5</v>
      </c>
      <c r="I18" s="155"/>
      <c r="J18" s="158"/>
      <c r="K18" s="133"/>
      <c r="L18" s="133"/>
      <c r="M18" s="133"/>
      <c r="N18" s="133"/>
      <c r="O18" s="133"/>
    </row>
    <row r="19" spans="1:15" s="134" customFormat="1" ht="15.95" customHeight="1">
      <c r="A19" s="150">
        <f t="shared" si="1"/>
        <v>42009</v>
      </c>
      <c r="B19" s="151">
        <v>0.375</v>
      </c>
      <c r="C19" s="152"/>
      <c r="D19" s="159"/>
      <c r="E19" s="154">
        <f t="shared" si="0"/>
        <v>10.991042929257418</v>
      </c>
      <c r="F19" s="155"/>
      <c r="G19" s="156"/>
      <c r="H19" s="157">
        <v>5.5</v>
      </c>
      <c r="I19" s="155"/>
      <c r="J19" s="158"/>
      <c r="K19" s="133"/>
      <c r="L19" s="133"/>
      <c r="M19" s="133"/>
      <c r="N19" s="133"/>
      <c r="O19" s="133"/>
    </row>
    <row r="20" spans="1:15" s="134" customFormat="1" ht="15.95" customHeight="1">
      <c r="A20" s="150">
        <f t="shared" si="1"/>
        <v>42010</v>
      </c>
      <c r="B20" s="151">
        <v>0.375</v>
      </c>
      <c r="C20" s="152"/>
      <c r="D20" s="159"/>
      <c r="E20" s="154">
        <f t="shared" si="0"/>
        <v>10.991042929257418</v>
      </c>
      <c r="F20" s="155"/>
      <c r="G20" s="156"/>
      <c r="H20" s="157">
        <v>5.5</v>
      </c>
      <c r="I20" s="155"/>
      <c r="J20" s="158"/>
      <c r="K20" s="133"/>
      <c r="L20" s="133"/>
      <c r="M20" s="133"/>
      <c r="N20" s="133"/>
      <c r="O20" s="133"/>
    </row>
    <row r="21" spans="1:15" s="134" customFormat="1" ht="15.95" customHeight="1">
      <c r="A21" s="150">
        <f t="shared" si="1"/>
        <v>42011</v>
      </c>
      <c r="B21" s="151">
        <v>0.375</v>
      </c>
      <c r="C21" s="198">
        <v>17339</v>
      </c>
      <c r="D21" s="159"/>
      <c r="E21" s="154">
        <f t="shared" si="0"/>
        <v>10.991042929257418</v>
      </c>
      <c r="F21" s="155"/>
      <c r="G21" s="156"/>
      <c r="H21" s="157">
        <v>5.5</v>
      </c>
      <c r="I21" s="155"/>
      <c r="J21" s="158"/>
      <c r="K21" s="133"/>
      <c r="L21" s="133"/>
      <c r="M21" s="133"/>
      <c r="N21" s="133"/>
      <c r="O21" s="133"/>
    </row>
    <row r="22" spans="1:15" s="134" customFormat="1" ht="15.95" customHeight="1">
      <c r="A22" s="150">
        <f t="shared" si="1"/>
        <v>42012</v>
      </c>
      <c r="B22" s="151">
        <v>0.375</v>
      </c>
      <c r="C22" s="152"/>
      <c r="D22" s="153"/>
      <c r="E22" s="154">
        <f t="shared" ref="E22:E28" si="2">($C$28-$C$21)*$M$15/7</f>
        <v>44.83647671141518</v>
      </c>
      <c r="F22" s="155"/>
      <c r="G22" s="156"/>
      <c r="H22" s="157">
        <v>5.5</v>
      </c>
      <c r="I22" s="155"/>
      <c r="J22" s="158"/>
      <c r="K22" s="160"/>
      <c r="L22" s="133"/>
      <c r="M22" s="133"/>
      <c r="N22" s="133"/>
      <c r="O22" s="133"/>
    </row>
    <row r="23" spans="1:15" s="134" customFormat="1" ht="15.95" customHeight="1">
      <c r="A23" s="150">
        <f t="shared" si="1"/>
        <v>42013</v>
      </c>
      <c r="B23" s="151">
        <v>0.375</v>
      </c>
      <c r="C23" s="152"/>
      <c r="D23" s="153"/>
      <c r="E23" s="154">
        <f t="shared" si="2"/>
        <v>44.83647671141518</v>
      </c>
      <c r="F23" s="155"/>
      <c r="G23" s="156"/>
      <c r="H23" s="157">
        <v>5.5</v>
      </c>
      <c r="I23" s="155"/>
      <c r="J23" s="158"/>
      <c r="K23" s="160"/>
      <c r="L23" s="133"/>
      <c r="M23" s="133"/>
      <c r="N23" s="133"/>
      <c r="O23" s="133"/>
    </row>
    <row r="24" spans="1:15" s="134" customFormat="1" ht="15.95" customHeight="1">
      <c r="A24" s="150">
        <f t="shared" si="1"/>
        <v>42014</v>
      </c>
      <c r="B24" s="151">
        <v>0.375</v>
      </c>
      <c r="C24" s="152"/>
      <c r="D24" s="153"/>
      <c r="E24" s="154">
        <f t="shared" si="2"/>
        <v>44.83647671141518</v>
      </c>
      <c r="F24" s="155"/>
      <c r="G24" s="156"/>
      <c r="H24" s="157">
        <v>5.5</v>
      </c>
      <c r="I24" s="155"/>
      <c r="J24" s="158"/>
      <c r="K24" s="160"/>
      <c r="L24" s="133"/>
      <c r="M24" s="133"/>
      <c r="N24" s="133"/>
      <c r="O24" s="133"/>
    </row>
    <row r="25" spans="1:15" s="134" customFormat="1" ht="15.95" customHeight="1">
      <c r="A25" s="150">
        <f t="shared" si="1"/>
        <v>42015</v>
      </c>
      <c r="B25" s="151">
        <v>0.375</v>
      </c>
      <c r="C25" s="152"/>
      <c r="D25" s="153"/>
      <c r="E25" s="154">
        <f t="shared" si="2"/>
        <v>44.83647671141518</v>
      </c>
      <c r="F25" s="155"/>
      <c r="G25" s="156"/>
      <c r="H25" s="157">
        <v>5.5</v>
      </c>
      <c r="I25" s="155"/>
      <c r="J25" s="158"/>
      <c r="K25" s="160"/>
      <c r="L25" s="133"/>
      <c r="M25" s="133"/>
      <c r="N25" s="133"/>
      <c r="O25" s="133"/>
    </row>
    <row r="26" spans="1:15" s="134" customFormat="1" ht="15.95" customHeight="1">
      <c r="A26" s="150">
        <f t="shared" si="1"/>
        <v>42016</v>
      </c>
      <c r="B26" s="151">
        <v>0.375</v>
      </c>
      <c r="C26" s="152"/>
      <c r="D26" s="153"/>
      <c r="E26" s="154">
        <f t="shared" si="2"/>
        <v>44.83647671141518</v>
      </c>
      <c r="F26" s="155"/>
      <c r="G26" s="156"/>
      <c r="H26" s="157">
        <v>5.5</v>
      </c>
      <c r="I26" s="155"/>
      <c r="J26" s="158"/>
      <c r="K26" s="160"/>
      <c r="L26" s="133"/>
      <c r="M26" s="133"/>
      <c r="N26" s="133"/>
      <c r="O26" s="133"/>
    </row>
    <row r="27" spans="1:15" s="134" customFormat="1" ht="15.95" customHeight="1">
      <c r="A27" s="150">
        <f t="shared" si="1"/>
        <v>42017</v>
      </c>
      <c r="B27" s="151">
        <v>0.375</v>
      </c>
      <c r="C27" s="152"/>
      <c r="D27" s="153"/>
      <c r="E27" s="154">
        <f t="shared" si="2"/>
        <v>44.83647671141518</v>
      </c>
      <c r="F27" s="155"/>
      <c r="G27" s="156"/>
      <c r="H27" s="157">
        <v>5.5</v>
      </c>
      <c r="I27" s="155"/>
      <c r="J27" s="158"/>
      <c r="K27" s="160"/>
      <c r="L27" s="133"/>
      <c r="M27" s="133"/>
      <c r="N27" s="133"/>
      <c r="O27" s="133"/>
    </row>
    <row r="28" spans="1:15" s="134" customFormat="1" ht="15.95" customHeight="1">
      <c r="A28" s="150">
        <f t="shared" si="1"/>
        <v>42018</v>
      </c>
      <c r="B28" s="151">
        <v>0.375</v>
      </c>
      <c r="C28" s="198">
        <v>17596</v>
      </c>
      <c r="D28" s="153"/>
      <c r="E28" s="154">
        <f t="shared" si="2"/>
        <v>44.83647671141518</v>
      </c>
      <c r="F28" s="155"/>
      <c r="G28" s="156"/>
      <c r="H28" s="157">
        <v>5.5</v>
      </c>
      <c r="I28" s="155"/>
      <c r="J28" s="158"/>
      <c r="K28" s="160"/>
      <c r="L28" s="133"/>
      <c r="M28" s="133"/>
      <c r="N28" s="133"/>
      <c r="O28" s="133"/>
    </row>
    <row r="29" spans="1:15" s="134" customFormat="1" ht="15.95" customHeight="1">
      <c r="A29" s="150">
        <f t="shared" si="1"/>
        <v>42019</v>
      </c>
      <c r="B29" s="151">
        <v>0.375</v>
      </c>
      <c r="C29" s="152"/>
      <c r="D29" s="153"/>
      <c r="E29" s="154">
        <f>($C$39-$C$28)*$M$15/11</f>
        <v>19.872693781182605</v>
      </c>
      <c r="F29" s="155"/>
      <c r="G29" s="156"/>
      <c r="H29" s="157">
        <v>5.5</v>
      </c>
      <c r="I29" s="155"/>
      <c r="J29" s="158"/>
      <c r="K29" s="160"/>
      <c r="L29" s="133"/>
      <c r="M29" s="133"/>
      <c r="N29" s="133"/>
      <c r="O29" s="133"/>
    </row>
    <row r="30" spans="1:15" s="134" customFormat="1" ht="15.95" customHeight="1">
      <c r="A30" s="150">
        <f t="shared" si="1"/>
        <v>42020</v>
      </c>
      <c r="B30" s="151">
        <v>0.375</v>
      </c>
      <c r="C30" s="152"/>
      <c r="D30" s="153"/>
      <c r="E30" s="154">
        <f t="shared" ref="E30:E39" si="3">($C$39-$C$28)*$M$15/11</f>
        <v>19.872693781182605</v>
      </c>
      <c r="F30" s="155"/>
      <c r="G30" s="156"/>
      <c r="H30" s="157">
        <v>5.5</v>
      </c>
      <c r="I30" s="155"/>
      <c r="J30" s="158"/>
      <c r="K30" s="160"/>
      <c r="L30" s="133"/>
      <c r="M30" s="133"/>
      <c r="N30" s="133"/>
      <c r="O30" s="133"/>
    </row>
    <row r="31" spans="1:15" s="134" customFormat="1" ht="15.95" customHeight="1">
      <c r="A31" s="150">
        <f t="shared" si="1"/>
        <v>42021</v>
      </c>
      <c r="B31" s="151">
        <v>0.375</v>
      </c>
      <c r="C31" s="152"/>
      <c r="D31" s="153"/>
      <c r="E31" s="154">
        <f t="shared" si="3"/>
        <v>19.872693781182605</v>
      </c>
      <c r="F31" s="155"/>
      <c r="G31" s="156"/>
      <c r="H31" s="157">
        <v>5.5</v>
      </c>
      <c r="I31" s="155"/>
      <c r="J31" s="158"/>
      <c r="K31" s="160"/>
      <c r="L31" s="133"/>
      <c r="M31" s="133"/>
      <c r="N31" s="133"/>
      <c r="O31" s="133"/>
    </row>
    <row r="32" spans="1:15" s="134" customFormat="1" ht="15.95" customHeight="1">
      <c r="A32" s="150">
        <f t="shared" si="1"/>
        <v>42022</v>
      </c>
      <c r="B32" s="151">
        <v>0.375</v>
      </c>
      <c r="C32" s="152"/>
      <c r="D32" s="153"/>
      <c r="E32" s="154">
        <f t="shared" si="3"/>
        <v>19.872693781182605</v>
      </c>
      <c r="F32" s="155"/>
      <c r="G32" s="156"/>
      <c r="H32" s="157">
        <v>5.5</v>
      </c>
      <c r="I32" s="155"/>
      <c r="J32" s="158"/>
      <c r="K32" s="160"/>
      <c r="L32" s="133"/>
      <c r="M32" s="133"/>
      <c r="N32" s="133"/>
      <c r="O32" s="133"/>
    </row>
    <row r="33" spans="1:15" s="134" customFormat="1" ht="15.95" customHeight="1">
      <c r="A33" s="150">
        <f t="shared" si="1"/>
        <v>42023</v>
      </c>
      <c r="B33" s="151">
        <v>0.375</v>
      </c>
      <c r="C33" s="152"/>
      <c r="D33" s="153"/>
      <c r="E33" s="154">
        <f t="shared" si="3"/>
        <v>19.872693781182605</v>
      </c>
      <c r="F33" s="155"/>
      <c r="G33" s="156"/>
      <c r="H33" s="157">
        <v>5.5</v>
      </c>
      <c r="I33" s="155"/>
      <c r="J33" s="158"/>
      <c r="K33" s="160"/>
      <c r="L33" s="133"/>
      <c r="M33" s="133"/>
      <c r="N33" s="133"/>
      <c r="O33" s="133"/>
    </row>
    <row r="34" spans="1:15" s="134" customFormat="1" ht="15.95" customHeight="1">
      <c r="A34" s="150">
        <f t="shared" si="1"/>
        <v>42024</v>
      </c>
      <c r="B34" s="151">
        <v>0.375</v>
      </c>
      <c r="C34" s="152"/>
      <c r="D34" s="153"/>
      <c r="E34" s="154">
        <f t="shared" si="3"/>
        <v>19.872693781182605</v>
      </c>
      <c r="F34" s="155"/>
      <c r="G34" s="156"/>
      <c r="H34" s="157">
        <v>5.5</v>
      </c>
      <c r="I34" s="155"/>
      <c r="J34" s="158"/>
      <c r="K34" s="160"/>
      <c r="L34" s="133"/>
      <c r="M34" s="133"/>
      <c r="N34" s="133"/>
      <c r="O34" s="133"/>
    </row>
    <row r="35" spans="1:15" s="134" customFormat="1" ht="15.95" customHeight="1">
      <c r="A35" s="150">
        <f t="shared" si="1"/>
        <v>42025</v>
      </c>
      <c r="B35" s="151">
        <v>0.375</v>
      </c>
      <c r="C35" s="152"/>
      <c r="D35" s="153"/>
      <c r="E35" s="154">
        <f t="shared" si="3"/>
        <v>19.872693781182605</v>
      </c>
      <c r="F35" s="155"/>
      <c r="G35" s="156"/>
      <c r="H35" s="157">
        <v>5.5</v>
      </c>
      <c r="I35" s="155"/>
      <c r="J35" s="158"/>
      <c r="K35" s="160"/>
      <c r="L35" s="133"/>
      <c r="M35" s="133"/>
      <c r="N35" s="133"/>
      <c r="O35" s="133"/>
    </row>
    <row r="36" spans="1:15" s="134" customFormat="1" ht="15.95" customHeight="1">
      <c r="A36" s="150">
        <f t="shared" si="1"/>
        <v>42026</v>
      </c>
      <c r="B36" s="151">
        <v>0.375</v>
      </c>
      <c r="C36" s="152"/>
      <c r="D36" s="153"/>
      <c r="E36" s="154">
        <f t="shared" si="3"/>
        <v>19.872693781182605</v>
      </c>
      <c r="F36" s="155"/>
      <c r="G36" s="156"/>
      <c r="H36" s="157">
        <v>5.5</v>
      </c>
      <c r="I36" s="155"/>
      <c r="J36" s="158"/>
      <c r="K36" s="160"/>
      <c r="L36" s="133"/>
      <c r="M36" s="133"/>
      <c r="N36" s="133"/>
      <c r="O36" s="133"/>
    </row>
    <row r="37" spans="1:15" s="134" customFormat="1" ht="15.95" customHeight="1">
      <c r="A37" s="150">
        <f t="shared" si="1"/>
        <v>42027</v>
      </c>
      <c r="B37" s="151">
        <v>0.375</v>
      </c>
      <c r="C37" s="152"/>
      <c r="D37" s="153"/>
      <c r="E37" s="154">
        <f t="shared" si="3"/>
        <v>19.872693781182605</v>
      </c>
      <c r="F37" s="155"/>
      <c r="G37" s="156"/>
      <c r="H37" s="157">
        <v>5.5</v>
      </c>
      <c r="I37" s="155"/>
      <c r="J37" s="158"/>
      <c r="K37" s="160"/>
      <c r="L37" s="133"/>
      <c r="M37" s="133"/>
      <c r="N37" s="133"/>
      <c r="O37" s="133"/>
    </row>
    <row r="38" spans="1:15" s="134" customFormat="1" ht="15.95" customHeight="1">
      <c r="A38" s="150">
        <f t="shared" si="1"/>
        <v>42028</v>
      </c>
      <c r="B38" s="151">
        <v>0.375</v>
      </c>
      <c r="C38" s="152"/>
      <c r="D38" s="153"/>
      <c r="E38" s="154">
        <f t="shared" si="3"/>
        <v>19.872693781182605</v>
      </c>
      <c r="F38" s="155"/>
      <c r="G38" s="156"/>
      <c r="H38" s="157">
        <v>5.5</v>
      </c>
      <c r="I38" s="155"/>
      <c r="J38" s="158"/>
      <c r="K38" s="160"/>
      <c r="L38" s="133"/>
      <c r="M38" s="133"/>
      <c r="N38" s="133"/>
      <c r="O38" s="133"/>
    </row>
    <row r="39" spans="1:15" s="134" customFormat="1" ht="15.95" customHeight="1">
      <c r="A39" s="150">
        <f t="shared" si="1"/>
        <v>42029</v>
      </c>
      <c r="B39" s="151">
        <v>0.375</v>
      </c>
      <c r="C39" s="198">
        <v>17775</v>
      </c>
      <c r="D39" s="153"/>
      <c r="E39" s="154">
        <f t="shared" si="3"/>
        <v>19.872693781182605</v>
      </c>
      <c r="F39" s="155"/>
      <c r="G39" s="156"/>
      <c r="H39" s="157">
        <v>5.5</v>
      </c>
      <c r="I39" s="155"/>
      <c r="J39" s="158"/>
      <c r="K39" s="160"/>
      <c r="L39" s="133"/>
      <c r="N39" s="133"/>
      <c r="O39" s="133"/>
    </row>
    <row r="40" spans="1:15" s="134" customFormat="1" ht="15.95" customHeight="1">
      <c r="A40" s="150">
        <f t="shared" si="1"/>
        <v>42030</v>
      </c>
      <c r="B40" s="151">
        <v>0.375</v>
      </c>
      <c r="C40" s="152"/>
      <c r="D40" s="153"/>
      <c r="E40" s="154">
        <f>($C$43-$C$39)*$M$15/4</f>
        <v>21.982085858514836</v>
      </c>
      <c r="F40" s="155"/>
      <c r="G40" s="156"/>
      <c r="H40" s="157">
        <v>5.5</v>
      </c>
      <c r="I40" s="155"/>
      <c r="J40" s="158"/>
      <c r="K40" s="160"/>
      <c r="L40" s="133"/>
      <c r="N40" s="133"/>
      <c r="O40" s="133"/>
    </row>
    <row r="41" spans="1:15" s="134" customFormat="1" ht="15.95" customHeight="1">
      <c r="A41" s="150">
        <f t="shared" si="1"/>
        <v>42031</v>
      </c>
      <c r="B41" s="151">
        <v>0.375</v>
      </c>
      <c r="C41" s="162"/>
      <c r="D41" s="153"/>
      <c r="E41" s="154">
        <f t="shared" ref="E41:E42" si="4">($C$43-$C$39)*$M$15/4</f>
        <v>21.982085858514836</v>
      </c>
      <c r="F41" s="155"/>
      <c r="G41" s="156"/>
      <c r="H41" s="157">
        <v>5.5</v>
      </c>
      <c r="I41" s="155"/>
      <c r="J41" s="158"/>
      <c r="K41" s="160"/>
      <c r="L41" s="133"/>
      <c r="M41" s="133"/>
      <c r="N41" s="133"/>
      <c r="O41" s="133"/>
    </row>
    <row r="42" spans="1:15" s="134" customFormat="1" ht="15.95" customHeight="1">
      <c r="A42" s="150">
        <f t="shared" si="1"/>
        <v>42032</v>
      </c>
      <c r="B42" s="151">
        <v>0.375</v>
      </c>
      <c r="C42" s="162"/>
      <c r="D42" s="153"/>
      <c r="E42" s="154">
        <f t="shared" si="4"/>
        <v>21.982085858514836</v>
      </c>
      <c r="F42" s="155"/>
      <c r="G42" s="156"/>
      <c r="H42" s="157">
        <v>5.5</v>
      </c>
      <c r="I42" s="155"/>
      <c r="J42" s="158"/>
      <c r="K42" s="160"/>
      <c r="L42" s="133"/>
      <c r="M42" s="133"/>
      <c r="N42" s="133"/>
      <c r="O42" s="133"/>
    </row>
    <row r="43" spans="1:15" s="134" customFormat="1" ht="15.95" customHeight="1">
      <c r="A43" s="150">
        <f t="shared" si="1"/>
        <v>42033</v>
      </c>
      <c r="B43" s="151">
        <v>0.375</v>
      </c>
      <c r="C43" s="198">
        <v>17847</v>
      </c>
      <c r="D43" s="153"/>
      <c r="E43" s="154">
        <f>($C$43-$C$39)*$M$15/4</f>
        <v>21.982085858514836</v>
      </c>
      <c r="F43" s="155"/>
      <c r="G43" s="156"/>
      <c r="H43" s="157">
        <v>5.5</v>
      </c>
      <c r="I43" s="155"/>
      <c r="J43" s="158"/>
      <c r="K43" s="160"/>
      <c r="L43" s="133"/>
      <c r="M43" s="133"/>
      <c r="N43" s="133"/>
      <c r="O43" s="133"/>
    </row>
    <row r="44" spans="1:15" s="134" customFormat="1" ht="15.95" customHeight="1">
      <c r="A44" s="150">
        <f t="shared" si="1"/>
        <v>42034</v>
      </c>
      <c r="B44" s="151">
        <v>0.375</v>
      </c>
      <c r="C44" s="152"/>
      <c r="D44" s="153"/>
      <c r="E44" s="154">
        <f>($C$45-$C$43)*$M$15/2</f>
        <v>37.85803675633111</v>
      </c>
      <c r="F44" s="155"/>
      <c r="G44" s="156"/>
      <c r="H44" s="157">
        <v>5.5</v>
      </c>
      <c r="I44" s="155"/>
      <c r="J44" s="158"/>
      <c r="K44" s="160"/>
      <c r="L44" s="133"/>
      <c r="M44" s="133"/>
      <c r="N44" s="133"/>
      <c r="O44" s="133"/>
    </row>
    <row r="45" spans="1:15" s="134" customFormat="1" ht="15.95" customHeight="1">
      <c r="A45" s="150">
        <f t="shared" si="1"/>
        <v>42035</v>
      </c>
      <c r="B45" s="151">
        <v>0.375</v>
      </c>
      <c r="C45" s="199">
        <v>17909</v>
      </c>
      <c r="D45" s="159"/>
      <c r="E45" s="154">
        <f>($C$45-$C$43)*$M$15/2</f>
        <v>37.85803675633111</v>
      </c>
      <c r="F45" s="155"/>
      <c r="G45" s="156"/>
      <c r="H45" s="157">
        <v>5.5</v>
      </c>
      <c r="I45" s="155"/>
      <c r="J45" s="158"/>
      <c r="K45" s="160"/>
      <c r="L45" s="133"/>
      <c r="M45" s="133"/>
      <c r="N45" s="133"/>
      <c r="O45" s="133"/>
    </row>
    <row r="46" spans="1:15" s="134" customFormat="1" ht="15.95" customHeight="1">
      <c r="A46" s="150"/>
      <c r="B46" s="151"/>
      <c r="C46" s="162"/>
      <c r="D46" s="159"/>
      <c r="E46" s="154"/>
      <c r="F46" s="155"/>
      <c r="G46" s="156"/>
      <c r="H46" s="157"/>
      <c r="I46" s="155"/>
      <c r="J46" s="158"/>
      <c r="K46" s="160"/>
      <c r="L46" s="133"/>
      <c r="M46" s="133"/>
      <c r="N46" s="133"/>
      <c r="O46" s="133"/>
    </row>
    <row r="47" spans="1:15" s="164" customFormat="1" ht="15.95" customHeight="1">
      <c r="A47" s="163"/>
      <c r="B47" s="163"/>
      <c r="C47" s="163"/>
      <c r="D47" s="163"/>
      <c r="E47" s="163"/>
      <c r="F47" s="163"/>
      <c r="G47" s="163"/>
      <c r="H47" s="163"/>
      <c r="I47" s="163"/>
      <c r="K47" s="165"/>
      <c r="L47" s="165"/>
      <c r="M47" s="165"/>
      <c r="N47" s="165"/>
      <c r="O47" s="165"/>
    </row>
    <row r="48" spans="1:15" s="164" customFormat="1" ht="15">
      <c r="A48" s="169" t="s">
        <v>160</v>
      </c>
      <c r="B48"/>
      <c r="C48"/>
      <c r="D48"/>
      <c r="E48"/>
      <c r="F48" s="170" t="s">
        <v>161</v>
      </c>
      <c r="G48"/>
      <c r="K48" s="165"/>
      <c r="L48" s="165"/>
      <c r="M48" s="165"/>
      <c r="N48" s="165"/>
      <c r="O48" s="165"/>
    </row>
    <row r="49" spans="1:15" s="164" customFormat="1" ht="15">
      <c r="A49" s="169" t="s">
        <v>162</v>
      </c>
      <c r="B49"/>
      <c r="C49"/>
      <c r="D49"/>
      <c r="E49"/>
      <c r="F49" s="170" t="s">
        <v>163</v>
      </c>
      <c r="G49"/>
      <c r="K49" s="165"/>
      <c r="L49" s="165"/>
      <c r="M49" s="165"/>
      <c r="N49" s="165"/>
      <c r="O49" s="165"/>
    </row>
    <row r="50" spans="1:15" s="164" customFormat="1" ht="15">
      <c r="A50" s="169" t="s">
        <v>164</v>
      </c>
      <c r="B50"/>
      <c r="C50"/>
      <c r="D50"/>
      <c r="E50"/>
      <c r="F50" s="170" t="s">
        <v>165</v>
      </c>
      <c r="G50"/>
      <c r="K50" s="165"/>
      <c r="L50" s="165"/>
      <c r="M50" s="165"/>
      <c r="N50" s="165"/>
      <c r="O50" s="165"/>
    </row>
    <row r="51" spans="1:15" s="164" customFormat="1" ht="15">
      <c r="A51" s="169" t="s">
        <v>166</v>
      </c>
      <c r="B51"/>
      <c r="C51"/>
      <c r="D51"/>
      <c r="E51"/>
      <c r="F51" s="170" t="s">
        <v>167</v>
      </c>
      <c r="G51"/>
      <c r="K51" s="165"/>
      <c r="L51" s="165"/>
      <c r="M51" s="165"/>
      <c r="N51" s="165"/>
      <c r="O51" s="165"/>
    </row>
    <row r="52" spans="1:15" s="164" customFormat="1" ht="15">
      <c r="A52" s="169" t="s">
        <v>168</v>
      </c>
      <c r="B52"/>
      <c r="C52"/>
      <c r="D52"/>
      <c r="E52"/>
      <c r="F52" s="170" t="s">
        <v>169</v>
      </c>
      <c r="G52"/>
      <c r="K52" s="165"/>
      <c r="L52" s="165"/>
      <c r="M52" s="165"/>
      <c r="N52" s="165"/>
      <c r="O52" s="165"/>
    </row>
    <row r="53" spans="1:15" s="164" customFormat="1" ht="15.75" thickBot="1">
      <c r="B53"/>
      <c r="C53"/>
      <c r="D53"/>
      <c r="E53"/>
      <c r="F53"/>
      <c r="G53"/>
      <c r="H53"/>
      <c r="K53" s="165"/>
      <c r="L53" s="165"/>
      <c r="M53" s="165"/>
      <c r="N53" s="165"/>
      <c r="O53" s="165"/>
    </row>
    <row r="54" spans="1:15" s="164" customFormat="1" ht="15">
      <c r="A54" s="171" t="s">
        <v>170</v>
      </c>
      <c r="B54" s="172"/>
      <c r="C54" s="173" t="s">
        <v>171</v>
      </c>
      <c r="D54" s="172"/>
      <c r="E54" s="172"/>
      <c r="F54" s="172"/>
      <c r="G54" s="172"/>
      <c r="H54" s="174"/>
      <c r="K54" s="165"/>
      <c r="L54" s="165"/>
      <c r="M54" s="165"/>
      <c r="N54" s="165"/>
      <c r="O54" s="165"/>
    </row>
    <row r="55" spans="1:15" s="164" customFormat="1" ht="15">
      <c r="A55" s="175"/>
      <c r="B55" s="176" t="s">
        <v>172</v>
      </c>
      <c r="C55" s="177" t="s">
        <v>173</v>
      </c>
      <c r="D55" s="176"/>
      <c r="E55" s="176"/>
      <c r="F55" s="176"/>
      <c r="G55" s="176"/>
      <c r="H55" s="178"/>
      <c r="K55" s="165"/>
      <c r="L55" s="165"/>
      <c r="M55" s="165"/>
      <c r="N55" s="165"/>
      <c r="O55" s="165"/>
    </row>
    <row r="56" spans="1:15" s="164" customFormat="1">
      <c r="K56" s="165"/>
      <c r="L56" s="165"/>
      <c r="M56" s="165"/>
      <c r="N56" s="165"/>
      <c r="O56" s="165"/>
    </row>
    <row r="57" spans="1:15" s="164" customFormat="1">
      <c r="K57" s="165"/>
      <c r="L57" s="165"/>
      <c r="M57" s="165"/>
      <c r="N57" s="165"/>
      <c r="O57" s="165"/>
    </row>
    <row r="58" spans="1:15" s="164" customFormat="1">
      <c r="K58" s="165"/>
      <c r="L58" s="165"/>
      <c r="M58" s="165"/>
      <c r="N58" s="165"/>
      <c r="O58" s="165"/>
    </row>
    <row r="59" spans="1:15" s="164" customFormat="1">
      <c r="K59" s="165"/>
      <c r="L59" s="165"/>
      <c r="M59" s="165"/>
      <c r="N59" s="165"/>
      <c r="O59" s="165"/>
    </row>
    <row r="60" spans="1:15" s="164" customFormat="1">
      <c r="K60" s="165"/>
      <c r="L60" s="165"/>
      <c r="M60" s="165"/>
      <c r="N60" s="165"/>
      <c r="O60" s="165"/>
    </row>
    <row r="61" spans="1:15" s="164" customFormat="1">
      <c r="K61" s="165"/>
      <c r="L61" s="165"/>
      <c r="M61" s="165"/>
      <c r="N61" s="165"/>
      <c r="O61" s="165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8" activePane="bottomRight" state="frozen"/>
      <selection pane="topRight" activeCell="B1" sqref="B1"/>
      <selection pane="bottomLeft" activeCell="A15" sqref="A15"/>
      <selection pane="bottomRight" activeCell="C46" sqref="C46"/>
    </sheetView>
  </sheetViews>
  <sheetFormatPr baseColWidth="10" defaultColWidth="11.42578125" defaultRowHeight="12.75"/>
  <cols>
    <col min="1" max="2" width="12.7109375" style="125" customWidth="1"/>
    <col min="3" max="3" width="21.28515625" style="125" customWidth="1"/>
    <col min="4" max="4" width="21.85546875" style="125" customWidth="1"/>
    <col min="5" max="7" width="12.7109375" style="125" customWidth="1"/>
    <col min="8" max="8" width="14.7109375" style="125" customWidth="1"/>
    <col min="9" max="9" width="13.42578125" style="125" customWidth="1"/>
    <col min="10" max="10" width="10" style="125" bestFit="1" customWidth="1"/>
    <col min="11" max="11" width="17.5703125" style="179" bestFit="1" customWidth="1"/>
    <col min="12" max="12" width="15.5703125" style="179" bestFit="1" customWidth="1"/>
    <col min="13" max="13" width="9" style="179" customWidth="1"/>
    <col min="14" max="14" width="7.28515625" style="179" bestFit="1" customWidth="1"/>
    <col min="15" max="15" width="11.42578125" style="179"/>
    <col min="16" max="16" width="10" style="125" customWidth="1"/>
    <col min="17" max="17" width="12.28515625" style="125" customWidth="1"/>
    <col min="18" max="256" width="11.42578125" style="125"/>
    <col min="257" max="258" width="12.7109375" style="125" customWidth="1"/>
    <col min="259" max="259" width="21.28515625" style="125" customWidth="1"/>
    <col min="260" max="260" width="21.85546875" style="125" customWidth="1"/>
    <col min="261" max="263" width="12.7109375" style="125" customWidth="1"/>
    <col min="264" max="264" width="14.7109375" style="125" customWidth="1"/>
    <col min="265" max="265" width="13.42578125" style="125" customWidth="1"/>
    <col min="266" max="266" width="10" style="125" bestFit="1" customWidth="1"/>
    <col min="267" max="267" width="17.5703125" style="125" bestFit="1" customWidth="1"/>
    <col min="268" max="268" width="15.5703125" style="125" bestFit="1" customWidth="1"/>
    <col min="269" max="269" width="9" style="125" customWidth="1"/>
    <col min="270" max="270" width="7.28515625" style="125" bestFit="1" customWidth="1"/>
    <col min="271" max="271" width="11.42578125" style="125"/>
    <col min="272" max="272" width="10" style="125" customWidth="1"/>
    <col min="273" max="273" width="12.28515625" style="125" customWidth="1"/>
    <col min="274" max="512" width="11.42578125" style="125"/>
    <col min="513" max="514" width="12.7109375" style="125" customWidth="1"/>
    <col min="515" max="515" width="21.28515625" style="125" customWidth="1"/>
    <col min="516" max="516" width="21.85546875" style="125" customWidth="1"/>
    <col min="517" max="519" width="12.7109375" style="125" customWidth="1"/>
    <col min="520" max="520" width="14.7109375" style="125" customWidth="1"/>
    <col min="521" max="521" width="13.42578125" style="125" customWidth="1"/>
    <col min="522" max="522" width="10" style="125" bestFit="1" customWidth="1"/>
    <col min="523" max="523" width="17.5703125" style="125" bestFit="1" customWidth="1"/>
    <col min="524" max="524" width="15.5703125" style="125" bestFit="1" customWidth="1"/>
    <col min="525" max="525" width="9" style="125" customWidth="1"/>
    <col min="526" max="526" width="7.28515625" style="125" bestFit="1" customWidth="1"/>
    <col min="527" max="527" width="11.42578125" style="125"/>
    <col min="528" max="528" width="10" style="125" customWidth="1"/>
    <col min="529" max="529" width="12.28515625" style="125" customWidth="1"/>
    <col min="530" max="768" width="11.42578125" style="125"/>
    <col min="769" max="770" width="12.7109375" style="125" customWidth="1"/>
    <col min="771" max="771" width="21.28515625" style="125" customWidth="1"/>
    <col min="772" max="772" width="21.85546875" style="125" customWidth="1"/>
    <col min="773" max="775" width="12.7109375" style="125" customWidth="1"/>
    <col min="776" max="776" width="14.7109375" style="125" customWidth="1"/>
    <col min="777" max="777" width="13.42578125" style="125" customWidth="1"/>
    <col min="778" max="778" width="10" style="125" bestFit="1" customWidth="1"/>
    <col min="779" max="779" width="17.5703125" style="125" bestFit="1" customWidth="1"/>
    <col min="780" max="780" width="15.5703125" style="125" bestFit="1" customWidth="1"/>
    <col min="781" max="781" width="9" style="125" customWidth="1"/>
    <col min="782" max="782" width="7.28515625" style="125" bestFit="1" customWidth="1"/>
    <col min="783" max="783" width="11.42578125" style="125"/>
    <col min="784" max="784" width="10" style="125" customWidth="1"/>
    <col min="785" max="785" width="12.28515625" style="125" customWidth="1"/>
    <col min="786" max="1024" width="11.42578125" style="125"/>
    <col min="1025" max="1026" width="12.7109375" style="125" customWidth="1"/>
    <col min="1027" max="1027" width="21.28515625" style="125" customWidth="1"/>
    <col min="1028" max="1028" width="21.85546875" style="125" customWidth="1"/>
    <col min="1029" max="1031" width="12.7109375" style="125" customWidth="1"/>
    <col min="1032" max="1032" width="14.7109375" style="125" customWidth="1"/>
    <col min="1033" max="1033" width="13.42578125" style="125" customWidth="1"/>
    <col min="1034" max="1034" width="10" style="125" bestFit="1" customWidth="1"/>
    <col min="1035" max="1035" width="17.5703125" style="125" bestFit="1" customWidth="1"/>
    <col min="1036" max="1036" width="15.5703125" style="125" bestFit="1" customWidth="1"/>
    <col min="1037" max="1037" width="9" style="125" customWidth="1"/>
    <col min="1038" max="1038" width="7.28515625" style="125" bestFit="1" customWidth="1"/>
    <col min="1039" max="1039" width="11.42578125" style="125"/>
    <col min="1040" max="1040" width="10" style="125" customWidth="1"/>
    <col min="1041" max="1041" width="12.28515625" style="125" customWidth="1"/>
    <col min="1042" max="1280" width="11.42578125" style="125"/>
    <col min="1281" max="1282" width="12.7109375" style="125" customWidth="1"/>
    <col min="1283" max="1283" width="21.28515625" style="125" customWidth="1"/>
    <col min="1284" max="1284" width="21.85546875" style="125" customWidth="1"/>
    <col min="1285" max="1287" width="12.7109375" style="125" customWidth="1"/>
    <col min="1288" max="1288" width="14.7109375" style="125" customWidth="1"/>
    <col min="1289" max="1289" width="13.42578125" style="125" customWidth="1"/>
    <col min="1290" max="1290" width="10" style="125" bestFit="1" customWidth="1"/>
    <col min="1291" max="1291" width="17.5703125" style="125" bestFit="1" customWidth="1"/>
    <col min="1292" max="1292" width="15.5703125" style="125" bestFit="1" customWidth="1"/>
    <col min="1293" max="1293" width="9" style="125" customWidth="1"/>
    <col min="1294" max="1294" width="7.28515625" style="125" bestFit="1" customWidth="1"/>
    <col min="1295" max="1295" width="11.42578125" style="125"/>
    <col min="1296" max="1296" width="10" style="125" customWidth="1"/>
    <col min="1297" max="1297" width="12.28515625" style="125" customWidth="1"/>
    <col min="1298" max="1536" width="11.42578125" style="125"/>
    <col min="1537" max="1538" width="12.7109375" style="125" customWidth="1"/>
    <col min="1539" max="1539" width="21.28515625" style="125" customWidth="1"/>
    <col min="1540" max="1540" width="21.85546875" style="125" customWidth="1"/>
    <col min="1541" max="1543" width="12.7109375" style="125" customWidth="1"/>
    <col min="1544" max="1544" width="14.7109375" style="125" customWidth="1"/>
    <col min="1545" max="1545" width="13.42578125" style="125" customWidth="1"/>
    <col min="1546" max="1546" width="10" style="125" bestFit="1" customWidth="1"/>
    <col min="1547" max="1547" width="17.5703125" style="125" bestFit="1" customWidth="1"/>
    <col min="1548" max="1548" width="15.5703125" style="125" bestFit="1" customWidth="1"/>
    <col min="1549" max="1549" width="9" style="125" customWidth="1"/>
    <col min="1550" max="1550" width="7.28515625" style="125" bestFit="1" customWidth="1"/>
    <col min="1551" max="1551" width="11.42578125" style="125"/>
    <col min="1552" max="1552" width="10" style="125" customWidth="1"/>
    <col min="1553" max="1553" width="12.28515625" style="125" customWidth="1"/>
    <col min="1554" max="1792" width="11.42578125" style="125"/>
    <col min="1793" max="1794" width="12.7109375" style="125" customWidth="1"/>
    <col min="1795" max="1795" width="21.28515625" style="125" customWidth="1"/>
    <col min="1796" max="1796" width="21.85546875" style="125" customWidth="1"/>
    <col min="1797" max="1799" width="12.7109375" style="125" customWidth="1"/>
    <col min="1800" max="1800" width="14.7109375" style="125" customWidth="1"/>
    <col min="1801" max="1801" width="13.42578125" style="125" customWidth="1"/>
    <col min="1802" max="1802" width="10" style="125" bestFit="1" customWidth="1"/>
    <col min="1803" max="1803" width="17.5703125" style="125" bestFit="1" customWidth="1"/>
    <col min="1804" max="1804" width="15.5703125" style="125" bestFit="1" customWidth="1"/>
    <col min="1805" max="1805" width="9" style="125" customWidth="1"/>
    <col min="1806" max="1806" width="7.28515625" style="125" bestFit="1" customWidth="1"/>
    <col min="1807" max="1807" width="11.42578125" style="125"/>
    <col min="1808" max="1808" width="10" style="125" customWidth="1"/>
    <col min="1809" max="1809" width="12.28515625" style="125" customWidth="1"/>
    <col min="1810" max="2048" width="11.42578125" style="125"/>
    <col min="2049" max="2050" width="12.7109375" style="125" customWidth="1"/>
    <col min="2051" max="2051" width="21.28515625" style="125" customWidth="1"/>
    <col min="2052" max="2052" width="21.85546875" style="125" customWidth="1"/>
    <col min="2053" max="2055" width="12.7109375" style="125" customWidth="1"/>
    <col min="2056" max="2056" width="14.7109375" style="125" customWidth="1"/>
    <col min="2057" max="2057" width="13.42578125" style="125" customWidth="1"/>
    <col min="2058" max="2058" width="10" style="125" bestFit="1" customWidth="1"/>
    <col min="2059" max="2059" width="17.5703125" style="125" bestFit="1" customWidth="1"/>
    <col min="2060" max="2060" width="15.5703125" style="125" bestFit="1" customWidth="1"/>
    <col min="2061" max="2061" width="9" style="125" customWidth="1"/>
    <col min="2062" max="2062" width="7.28515625" style="125" bestFit="1" customWidth="1"/>
    <col min="2063" max="2063" width="11.42578125" style="125"/>
    <col min="2064" max="2064" width="10" style="125" customWidth="1"/>
    <col min="2065" max="2065" width="12.28515625" style="125" customWidth="1"/>
    <col min="2066" max="2304" width="11.42578125" style="125"/>
    <col min="2305" max="2306" width="12.7109375" style="125" customWidth="1"/>
    <col min="2307" max="2307" width="21.28515625" style="125" customWidth="1"/>
    <col min="2308" max="2308" width="21.85546875" style="125" customWidth="1"/>
    <col min="2309" max="2311" width="12.7109375" style="125" customWidth="1"/>
    <col min="2312" max="2312" width="14.7109375" style="125" customWidth="1"/>
    <col min="2313" max="2313" width="13.42578125" style="125" customWidth="1"/>
    <col min="2314" max="2314" width="10" style="125" bestFit="1" customWidth="1"/>
    <col min="2315" max="2315" width="17.5703125" style="125" bestFit="1" customWidth="1"/>
    <col min="2316" max="2316" width="15.5703125" style="125" bestFit="1" customWidth="1"/>
    <col min="2317" max="2317" width="9" style="125" customWidth="1"/>
    <col min="2318" max="2318" width="7.28515625" style="125" bestFit="1" customWidth="1"/>
    <col min="2319" max="2319" width="11.42578125" style="125"/>
    <col min="2320" max="2320" width="10" style="125" customWidth="1"/>
    <col min="2321" max="2321" width="12.28515625" style="125" customWidth="1"/>
    <col min="2322" max="2560" width="11.42578125" style="125"/>
    <col min="2561" max="2562" width="12.7109375" style="125" customWidth="1"/>
    <col min="2563" max="2563" width="21.28515625" style="125" customWidth="1"/>
    <col min="2564" max="2564" width="21.85546875" style="125" customWidth="1"/>
    <col min="2565" max="2567" width="12.7109375" style="125" customWidth="1"/>
    <col min="2568" max="2568" width="14.7109375" style="125" customWidth="1"/>
    <col min="2569" max="2569" width="13.42578125" style="125" customWidth="1"/>
    <col min="2570" max="2570" width="10" style="125" bestFit="1" customWidth="1"/>
    <col min="2571" max="2571" width="17.5703125" style="125" bestFit="1" customWidth="1"/>
    <col min="2572" max="2572" width="15.5703125" style="125" bestFit="1" customWidth="1"/>
    <col min="2573" max="2573" width="9" style="125" customWidth="1"/>
    <col min="2574" max="2574" width="7.28515625" style="125" bestFit="1" customWidth="1"/>
    <col min="2575" max="2575" width="11.42578125" style="125"/>
    <col min="2576" max="2576" width="10" style="125" customWidth="1"/>
    <col min="2577" max="2577" width="12.28515625" style="125" customWidth="1"/>
    <col min="2578" max="2816" width="11.42578125" style="125"/>
    <col min="2817" max="2818" width="12.7109375" style="125" customWidth="1"/>
    <col min="2819" max="2819" width="21.28515625" style="125" customWidth="1"/>
    <col min="2820" max="2820" width="21.85546875" style="125" customWidth="1"/>
    <col min="2821" max="2823" width="12.7109375" style="125" customWidth="1"/>
    <col min="2824" max="2824" width="14.7109375" style="125" customWidth="1"/>
    <col min="2825" max="2825" width="13.42578125" style="125" customWidth="1"/>
    <col min="2826" max="2826" width="10" style="125" bestFit="1" customWidth="1"/>
    <col min="2827" max="2827" width="17.5703125" style="125" bestFit="1" customWidth="1"/>
    <col min="2828" max="2828" width="15.5703125" style="125" bestFit="1" customWidth="1"/>
    <col min="2829" max="2829" width="9" style="125" customWidth="1"/>
    <col min="2830" max="2830" width="7.28515625" style="125" bestFit="1" customWidth="1"/>
    <col min="2831" max="2831" width="11.42578125" style="125"/>
    <col min="2832" max="2832" width="10" style="125" customWidth="1"/>
    <col min="2833" max="2833" width="12.28515625" style="125" customWidth="1"/>
    <col min="2834" max="3072" width="11.42578125" style="125"/>
    <col min="3073" max="3074" width="12.7109375" style="125" customWidth="1"/>
    <col min="3075" max="3075" width="21.28515625" style="125" customWidth="1"/>
    <col min="3076" max="3076" width="21.85546875" style="125" customWidth="1"/>
    <col min="3077" max="3079" width="12.7109375" style="125" customWidth="1"/>
    <col min="3080" max="3080" width="14.7109375" style="125" customWidth="1"/>
    <col min="3081" max="3081" width="13.42578125" style="125" customWidth="1"/>
    <col min="3082" max="3082" width="10" style="125" bestFit="1" customWidth="1"/>
    <col min="3083" max="3083" width="17.5703125" style="125" bestFit="1" customWidth="1"/>
    <col min="3084" max="3084" width="15.5703125" style="125" bestFit="1" customWidth="1"/>
    <col min="3085" max="3085" width="9" style="125" customWidth="1"/>
    <col min="3086" max="3086" width="7.28515625" style="125" bestFit="1" customWidth="1"/>
    <col min="3087" max="3087" width="11.42578125" style="125"/>
    <col min="3088" max="3088" width="10" style="125" customWidth="1"/>
    <col min="3089" max="3089" width="12.28515625" style="125" customWidth="1"/>
    <col min="3090" max="3328" width="11.42578125" style="125"/>
    <col min="3329" max="3330" width="12.7109375" style="125" customWidth="1"/>
    <col min="3331" max="3331" width="21.28515625" style="125" customWidth="1"/>
    <col min="3332" max="3332" width="21.85546875" style="125" customWidth="1"/>
    <col min="3333" max="3335" width="12.7109375" style="125" customWidth="1"/>
    <col min="3336" max="3336" width="14.7109375" style="125" customWidth="1"/>
    <col min="3337" max="3337" width="13.42578125" style="125" customWidth="1"/>
    <col min="3338" max="3338" width="10" style="125" bestFit="1" customWidth="1"/>
    <col min="3339" max="3339" width="17.5703125" style="125" bestFit="1" customWidth="1"/>
    <col min="3340" max="3340" width="15.5703125" style="125" bestFit="1" customWidth="1"/>
    <col min="3341" max="3341" width="9" style="125" customWidth="1"/>
    <col min="3342" max="3342" width="7.28515625" style="125" bestFit="1" customWidth="1"/>
    <col min="3343" max="3343" width="11.42578125" style="125"/>
    <col min="3344" max="3344" width="10" style="125" customWidth="1"/>
    <col min="3345" max="3345" width="12.28515625" style="125" customWidth="1"/>
    <col min="3346" max="3584" width="11.42578125" style="125"/>
    <col min="3585" max="3586" width="12.7109375" style="125" customWidth="1"/>
    <col min="3587" max="3587" width="21.28515625" style="125" customWidth="1"/>
    <col min="3588" max="3588" width="21.85546875" style="125" customWidth="1"/>
    <col min="3589" max="3591" width="12.7109375" style="125" customWidth="1"/>
    <col min="3592" max="3592" width="14.7109375" style="125" customWidth="1"/>
    <col min="3593" max="3593" width="13.42578125" style="125" customWidth="1"/>
    <col min="3594" max="3594" width="10" style="125" bestFit="1" customWidth="1"/>
    <col min="3595" max="3595" width="17.5703125" style="125" bestFit="1" customWidth="1"/>
    <col min="3596" max="3596" width="15.5703125" style="125" bestFit="1" customWidth="1"/>
    <col min="3597" max="3597" width="9" style="125" customWidth="1"/>
    <col min="3598" max="3598" width="7.28515625" style="125" bestFit="1" customWidth="1"/>
    <col min="3599" max="3599" width="11.42578125" style="125"/>
    <col min="3600" max="3600" width="10" style="125" customWidth="1"/>
    <col min="3601" max="3601" width="12.28515625" style="125" customWidth="1"/>
    <col min="3602" max="3840" width="11.42578125" style="125"/>
    <col min="3841" max="3842" width="12.7109375" style="125" customWidth="1"/>
    <col min="3843" max="3843" width="21.28515625" style="125" customWidth="1"/>
    <col min="3844" max="3844" width="21.85546875" style="125" customWidth="1"/>
    <col min="3845" max="3847" width="12.7109375" style="125" customWidth="1"/>
    <col min="3848" max="3848" width="14.7109375" style="125" customWidth="1"/>
    <col min="3849" max="3849" width="13.42578125" style="125" customWidth="1"/>
    <col min="3850" max="3850" width="10" style="125" bestFit="1" customWidth="1"/>
    <col min="3851" max="3851" width="17.5703125" style="125" bestFit="1" customWidth="1"/>
    <col min="3852" max="3852" width="15.5703125" style="125" bestFit="1" customWidth="1"/>
    <col min="3853" max="3853" width="9" style="125" customWidth="1"/>
    <col min="3854" max="3854" width="7.28515625" style="125" bestFit="1" customWidth="1"/>
    <col min="3855" max="3855" width="11.42578125" style="125"/>
    <col min="3856" max="3856" width="10" style="125" customWidth="1"/>
    <col min="3857" max="3857" width="12.28515625" style="125" customWidth="1"/>
    <col min="3858" max="4096" width="11.42578125" style="125"/>
    <col min="4097" max="4098" width="12.7109375" style="125" customWidth="1"/>
    <col min="4099" max="4099" width="21.28515625" style="125" customWidth="1"/>
    <col min="4100" max="4100" width="21.85546875" style="125" customWidth="1"/>
    <col min="4101" max="4103" width="12.7109375" style="125" customWidth="1"/>
    <col min="4104" max="4104" width="14.7109375" style="125" customWidth="1"/>
    <col min="4105" max="4105" width="13.42578125" style="125" customWidth="1"/>
    <col min="4106" max="4106" width="10" style="125" bestFit="1" customWidth="1"/>
    <col min="4107" max="4107" width="17.5703125" style="125" bestFit="1" customWidth="1"/>
    <col min="4108" max="4108" width="15.5703125" style="125" bestFit="1" customWidth="1"/>
    <col min="4109" max="4109" width="9" style="125" customWidth="1"/>
    <col min="4110" max="4110" width="7.28515625" style="125" bestFit="1" customWidth="1"/>
    <col min="4111" max="4111" width="11.42578125" style="125"/>
    <col min="4112" max="4112" width="10" style="125" customWidth="1"/>
    <col min="4113" max="4113" width="12.28515625" style="125" customWidth="1"/>
    <col min="4114" max="4352" width="11.42578125" style="125"/>
    <col min="4353" max="4354" width="12.7109375" style="125" customWidth="1"/>
    <col min="4355" max="4355" width="21.28515625" style="125" customWidth="1"/>
    <col min="4356" max="4356" width="21.85546875" style="125" customWidth="1"/>
    <col min="4357" max="4359" width="12.7109375" style="125" customWidth="1"/>
    <col min="4360" max="4360" width="14.7109375" style="125" customWidth="1"/>
    <col min="4361" max="4361" width="13.42578125" style="125" customWidth="1"/>
    <col min="4362" max="4362" width="10" style="125" bestFit="1" customWidth="1"/>
    <col min="4363" max="4363" width="17.5703125" style="125" bestFit="1" customWidth="1"/>
    <col min="4364" max="4364" width="15.5703125" style="125" bestFit="1" customWidth="1"/>
    <col min="4365" max="4365" width="9" style="125" customWidth="1"/>
    <col min="4366" max="4366" width="7.28515625" style="125" bestFit="1" customWidth="1"/>
    <col min="4367" max="4367" width="11.42578125" style="125"/>
    <col min="4368" max="4368" width="10" style="125" customWidth="1"/>
    <col min="4369" max="4369" width="12.28515625" style="125" customWidth="1"/>
    <col min="4370" max="4608" width="11.42578125" style="125"/>
    <col min="4609" max="4610" width="12.7109375" style="125" customWidth="1"/>
    <col min="4611" max="4611" width="21.28515625" style="125" customWidth="1"/>
    <col min="4612" max="4612" width="21.85546875" style="125" customWidth="1"/>
    <col min="4613" max="4615" width="12.7109375" style="125" customWidth="1"/>
    <col min="4616" max="4616" width="14.7109375" style="125" customWidth="1"/>
    <col min="4617" max="4617" width="13.42578125" style="125" customWidth="1"/>
    <col min="4618" max="4618" width="10" style="125" bestFit="1" customWidth="1"/>
    <col min="4619" max="4619" width="17.5703125" style="125" bestFit="1" customWidth="1"/>
    <col min="4620" max="4620" width="15.5703125" style="125" bestFit="1" customWidth="1"/>
    <col min="4621" max="4621" width="9" style="125" customWidth="1"/>
    <col min="4622" max="4622" width="7.28515625" style="125" bestFit="1" customWidth="1"/>
    <col min="4623" max="4623" width="11.42578125" style="125"/>
    <col min="4624" max="4624" width="10" style="125" customWidth="1"/>
    <col min="4625" max="4625" width="12.28515625" style="125" customWidth="1"/>
    <col min="4626" max="4864" width="11.42578125" style="125"/>
    <col min="4865" max="4866" width="12.7109375" style="125" customWidth="1"/>
    <col min="4867" max="4867" width="21.28515625" style="125" customWidth="1"/>
    <col min="4868" max="4868" width="21.85546875" style="125" customWidth="1"/>
    <col min="4869" max="4871" width="12.7109375" style="125" customWidth="1"/>
    <col min="4872" max="4872" width="14.7109375" style="125" customWidth="1"/>
    <col min="4873" max="4873" width="13.42578125" style="125" customWidth="1"/>
    <col min="4874" max="4874" width="10" style="125" bestFit="1" customWidth="1"/>
    <col min="4875" max="4875" width="17.5703125" style="125" bestFit="1" customWidth="1"/>
    <col min="4876" max="4876" width="15.5703125" style="125" bestFit="1" customWidth="1"/>
    <col min="4877" max="4877" width="9" style="125" customWidth="1"/>
    <col min="4878" max="4878" width="7.28515625" style="125" bestFit="1" customWidth="1"/>
    <col min="4879" max="4879" width="11.42578125" style="125"/>
    <col min="4880" max="4880" width="10" style="125" customWidth="1"/>
    <col min="4881" max="4881" width="12.28515625" style="125" customWidth="1"/>
    <col min="4882" max="5120" width="11.42578125" style="125"/>
    <col min="5121" max="5122" width="12.7109375" style="125" customWidth="1"/>
    <col min="5123" max="5123" width="21.28515625" style="125" customWidth="1"/>
    <col min="5124" max="5124" width="21.85546875" style="125" customWidth="1"/>
    <col min="5125" max="5127" width="12.7109375" style="125" customWidth="1"/>
    <col min="5128" max="5128" width="14.7109375" style="125" customWidth="1"/>
    <col min="5129" max="5129" width="13.42578125" style="125" customWidth="1"/>
    <col min="5130" max="5130" width="10" style="125" bestFit="1" customWidth="1"/>
    <col min="5131" max="5131" width="17.5703125" style="125" bestFit="1" customWidth="1"/>
    <col min="5132" max="5132" width="15.5703125" style="125" bestFit="1" customWidth="1"/>
    <col min="5133" max="5133" width="9" style="125" customWidth="1"/>
    <col min="5134" max="5134" width="7.28515625" style="125" bestFit="1" customWidth="1"/>
    <col min="5135" max="5135" width="11.42578125" style="125"/>
    <col min="5136" max="5136" width="10" style="125" customWidth="1"/>
    <col min="5137" max="5137" width="12.28515625" style="125" customWidth="1"/>
    <col min="5138" max="5376" width="11.42578125" style="125"/>
    <col min="5377" max="5378" width="12.7109375" style="125" customWidth="1"/>
    <col min="5379" max="5379" width="21.28515625" style="125" customWidth="1"/>
    <col min="5380" max="5380" width="21.85546875" style="125" customWidth="1"/>
    <col min="5381" max="5383" width="12.7109375" style="125" customWidth="1"/>
    <col min="5384" max="5384" width="14.7109375" style="125" customWidth="1"/>
    <col min="5385" max="5385" width="13.42578125" style="125" customWidth="1"/>
    <col min="5386" max="5386" width="10" style="125" bestFit="1" customWidth="1"/>
    <col min="5387" max="5387" width="17.5703125" style="125" bestFit="1" customWidth="1"/>
    <col min="5388" max="5388" width="15.5703125" style="125" bestFit="1" customWidth="1"/>
    <col min="5389" max="5389" width="9" style="125" customWidth="1"/>
    <col min="5390" max="5390" width="7.28515625" style="125" bestFit="1" customWidth="1"/>
    <col min="5391" max="5391" width="11.42578125" style="125"/>
    <col min="5392" max="5392" width="10" style="125" customWidth="1"/>
    <col min="5393" max="5393" width="12.28515625" style="125" customWidth="1"/>
    <col min="5394" max="5632" width="11.42578125" style="125"/>
    <col min="5633" max="5634" width="12.7109375" style="125" customWidth="1"/>
    <col min="5635" max="5635" width="21.28515625" style="125" customWidth="1"/>
    <col min="5636" max="5636" width="21.85546875" style="125" customWidth="1"/>
    <col min="5637" max="5639" width="12.7109375" style="125" customWidth="1"/>
    <col min="5640" max="5640" width="14.7109375" style="125" customWidth="1"/>
    <col min="5641" max="5641" width="13.42578125" style="125" customWidth="1"/>
    <col min="5642" max="5642" width="10" style="125" bestFit="1" customWidth="1"/>
    <col min="5643" max="5643" width="17.5703125" style="125" bestFit="1" customWidth="1"/>
    <col min="5644" max="5644" width="15.5703125" style="125" bestFit="1" customWidth="1"/>
    <col min="5645" max="5645" width="9" style="125" customWidth="1"/>
    <col min="5646" max="5646" width="7.28515625" style="125" bestFit="1" customWidth="1"/>
    <col min="5647" max="5647" width="11.42578125" style="125"/>
    <col min="5648" max="5648" width="10" style="125" customWidth="1"/>
    <col min="5649" max="5649" width="12.28515625" style="125" customWidth="1"/>
    <col min="5650" max="5888" width="11.42578125" style="125"/>
    <col min="5889" max="5890" width="12.7109375" style="125" customWidth="1"/>
    <col min="5891" max="5891" width="21.28515625" style="125" customWidth="1"/>
    <col min="5892" max="5892" width="21.85546875" style="125" customWidth="1"/>
    <col min="5893" max="5895" width="12.7109375" style="125" customWidth="1"/>
    <col min="5896" max="5896" width="14.7109375" style="125" customWidth="1"/>
    <col min="5897" max="5897" width="13.42578125" style="125" customWidth="1"/>
    <col min="5898" max="5898" width="10" style="125" bestFit="1" customWidth="1"/>
    <col min="5899" max="5899" width="17.5703125" style="125" bestFit="1" customWidth="1"/>
    <col min="5900" max="5900" width="15.5703125" style="125" bestFit="1" customWidth="1"/>
    <col min="5901" max="5901" width="9" style="125" customWidth="1"/>
    <col min="5902" max="5902" width="7.28515625" style="125" bestFit="1" customWidth="1"/>
    <col min="5903" max="5903" width="11.42578125" style="125"/>
    <col min="5904" max="5904" width="10" style="125" customWidth="1"/>
    <col min="5905" max="5905" width="12.28515625" style="125" customWidth="1"/>
    <col min="5906" max="6144" width="11.42578125" style="125"/>
    <col min="6145" max="6146" width="12.7109375" style="125" customWidth="1"/>
    <col min="6147" max="6147" width="21.28515625" style="125" customWidth="1"/>
    <col min="6148" max="6148" width="21.85546875" style="125" customWidth="1"/>
    <col min="6149" max="6151" width="12.7109375" style="125" customWidth="1"/>
    <col min="6152" max="6152" width="14.7109375" style="125" customWidth="1"/>
    <col min="6153" max="6153" width="13.42578125" style="125" customWidth="1"/>
    <col min="6154" max="6154" width="10" style="125" bestFit="1" customWidth="1"/>
    <col min="6155" max="6155" width="17.5703125" style="125" bestFit="1" customWidth="1"/>
    <col min="6156" max="6156" width="15.5703125" style="125" bestFit="1" customWidth="1"/>
    <col min="6157" max="6157" width="9" style="125" customWidth="1"/>
    <col min="6158" max="6158" width="7.28515625" style="125" bestFit="1" customWidth="1"/>
    <col min="6159" max="6159" width="11.42578125" style="125"/>
    <col min="6160" max="6160" width="10" style="125" customWidth="1"/>
    <col min="6161" max="6161" width="12.28515625" style="125" customWidth="1"/>
    <col min="6162" max="6400" width="11.42578125" style="125"/>
    <col min="6401" max="6402" width="12.7109375" style="125" customWidth="1"/>
    <col min="6403" max="6403" width="21.28515625" style="125" customWidth="1"/>
    <col min="6404" max="6404" width="21.85546875" style="125" customWidth="1"/>
    <col min="6405" max="6407" width="12.7109375" style="125" customWidth="1"/>
    <col min="6408" max="6408" width="14.7109375" style="125" customWidth="1"/>
    <col min="6409" max="6409" width="13.42578125" style="125" customWidth="1"/>
    <col min="6410" max="6410" width="10" style="125" bestFit="1" customWidth="1"/>
    <col min="6411" max="6411" width="17.5703125" style="125" bestFit="1" customWidth="1"/>
    <col min="6412" max="6412" width="15.5703125" style="125" bestFit="1" customWidth="1"/>
    <col min="6413" max="6413" width="9" style="125" customWidth="1"/>
    <col min="6414" max="6414" width="7.28515625" style="125" bestFit="1" customWidth="1"/>
    <col min="6415" max="6415" width="11.42578125" style="125"/>
    <col min="6416" max="6416" width="10" style="125" customWidth="1"/>
    <col min="6417" max="6417" width="12.28515625" style="125" customWidth="1"/>
    <col min="6418" max="6656" width="11.42578125" style="125"/>
    <col min="6657" max="6658" width="12.7109375" style="125" customWidth="1"/>
    <col min="6659" max="6659" width="21.28515625" style="125" customWidth="1"/>
    <col min="6660" max="6660" width="21.85546875" style="125" customWidth="1"/>
    <col min="6661" max="6663" width="12.7109375" style="125" customWidth="1"/>
    <col min="6664" max="6664" width="14.7109375" style="125" customWidth="1"/>
    <col min="6665" max="6665" width="13.42578125" style="125" customWidth="1"/>
    <col min="6666" max="6666" width="10" style="125" bestFit="1" customWidth="1"/>
    <col min="6667" max="6667" width="17.5703125" style="125" bestFit="1" customWidth="1"/>
    <col min="6668" max="6668" width="15.5703125" style="125" bestFit="1" customWidth="1"/>
    <col min="6669" max="6669" width="9" style="125" customWidth="1"/>
    <col min="6670" max="6670" width="7.28515625" style="125" bestFit="1" customWidth="1"/>
    <col min="6671" max="6671" width="11.42578125" style="125"/>
    <col min="6672" max="6672" width="10" style="125" customWidth="1"/>
    <col min="6673" max="6673" width="12.28515625" style="125" customWidth="1"/>
    <col min="6674" max="6912" width="11.42578125" style="125"/>
    <col min="6913" max="6914" width="12.7109375" style="125" customWidth="1"/>
    <col min="6915" max="6915" width="21.28515625" style="125" customWidth="1"/>
    <col min="6916" max="6916" width="21.85546875" style="125" customWidth="1"/>
    <col min="6917" max="6919" width="12.7109375" style="125" customWidth="1"/>
    <col min="6920" max="6920" width="14.7109375" style="125" customWidth="1"/>
    <col min="6921" max="6921" width="13.42578125" style="125" customWidth="1"/>
    <col min="6922" max="6922" width="10" style="125" bestFit="1" customWidth="1"/>
    <col min="6923" max="6923" width="17.5703125" style="125" bestFit="1" customWidth="1"/>
    <col min="6924" max="6924" width="15.5703125" style="125" bestFit="1" customWidth="1"/>
    <col min="6925" max="6925" width="9" style="125" customWidth="1"/>
    <col min="6926" max="6926" width="7.28515625" style="125" bestFit="1" customWidth="1"/>
    <col min="6927" max="6927" width="11.42578125" style="125"/>
    <col min="6928" max="6928" width="10" style="125" customWidth="1"/>
    <col min="6929" max="6929" width="12.28515625" style="125" customWidth="1"/>
    <col min="6930" max="7168" width="11.42578125" style="125"/>
    <col min="7169" max="7170" width="12.7109375" style="125" customWidth="1"/>
    <col min="7171" max="7171" width="21.28515625" style="125" customWidth="1"/>
    <col min="7172" max="7172" width="21.85546875" style="125" customWidth="1"/>
    <col min="7173" max="7175" width="12.7109375" style="125" customWidth="1"/>
    <col min="7176" max="7176" width="14.7109375" style="125" customWidth="1"/>
    <col min="7177" max="7177" width="13.42578125" style="125" customWidth="1"/>
    <col min="7178" max="7178" width="10" style="125" bestFit="1" customWidth="1"/>
    <col min="7179" max="7179" width="17.5703125" style="125" bestFit="1" customWidth="1"/>
    <col min="7180" max="7180" width="15.5703125" style="125" bestFit="1" customWidth="1"/>
    <col min="7181" max="7181" width="9" style="125" customWidth="1"/>
    <col min="7182" max="7182" width="7.28515625" style="125" bestFit="1" customWidth="1"/>
    <col min="7183" max="7183" width="11.42578125" style="125"/>
    <col min="7184" max="7184" width="10" style="125" customWidth="1"/>
    <col min="7185" max="7185" width="12.28515625" style="125" customWidth="1"/>
    <col min="7186" max="7424" width="11.42578125" style="125"/>
    <col min="7425" max="7426" width="12.7109375" style="125" customWidth="1"/>
    <col min="7427" max="7427" width="21.28515625" style="125" customWidth="1"/>
    <col min="7428" max="7428" width="21.85546875" style="125" customWidth="1"/>
    <col min="7429" max="7431" width="12.7109375" style="125" customWidth="1"/>
    <col min="7432" max="7432" width="14.7109375" style="125" customWidth="1"/>
    <col min="7433" max="7433" width="13.42578125" style="125" customWidth="1"/>
    <col min="7434" max="7434" width="10" style="125" bestFit="1" customWidth="1"/>
    <col min="7435" max="7435" width="17.5703125" style="125" bestFit="1" customWidth="1"/>
    <col min="7436" max="7436" width="15.5703125" style="125" bestFit="1" customWidth="1"/>
    <col min="7437" max="7437" width="9" style="125" customWidth="1"/>
    <col min="7438" max="7438" width="7.28515625" style="125" bestFit="1" customWidth="1"/>
    <col min="7439" max="7439" width="11.42578125" style="125"/>
    <col min="7440" max="7440" width="10" style="125" customWidth="1"/>
    <col min="7441" max="7441" width="12.28515625" style="125" customWidth="1"/>
    <col min="7442" max="7680" width="11.42578125" style="125"/>
    <col min="7681" max="7682" width="12.7109375" style="125" customWidth="1"/>
    <col min="7683" max="7683" width="21.28515625" style="125" customWidth="1"/>
    <col min="7684" max="7684" width="21.85546875" style="125" customWidth="1"/>
    <col min="7685" max="7687" width="12.7109375" style="125" customWidth="1"/>
    <col min="7688" max="7688" width="14.7109375" style="125" customWidth="1"/>
    <col min="7689" max="7689" width="13.42578125" style="125" customWidth="1"/>
    <col min="7690" max="7690" width="10" style="125" bestFit="1" customWidth="1"/>
    <col min="7691" max="7691" width="17.5703125" style="125" bestFit="1" customWidth="1"/>
    <col min="7692" max="7692" width="15.5703125" style="125" bestFit="1" customWidth="1"/>
    <col min="7693" max="7693" width="9" style="125" customWidth="1"/>
    <col min="7694" max="7694" width="7.28515625" style="125" bestFit="1" customWidth="1"/>
    <col min="7695" max="7695" width="11.42578125" style="125"/>
    <col min="7696" max="7696" width="10" style="125" customWidth="1"/>
    <col min="7697" max="7697" width="12.28515625" style="125" customWidth="1"/>
    <col min="7698" max="7936" width="11.42578125" style="125"/>
    <col min="7937" max="7938" width="12.7109375" style="125" customWidth="1"/>
    <col min="7939" max="7939" width="21.28515625" style="125" customWidth="1"/>
    <col min="7940" max="7940" width="21.85546875" style="125" customWidth="1"/>
    <col min="7941" max="7943" width="12.7109375" style="125" customWidth="1"/>
    <col min="7944" max="7944" width="14.7109375" style="125" customWidth="1"/>
    <col min="7945" max="7945" width="13.42578125" style="125" customWidth="1"/>
    <col min="7946" max="7946" width="10" style="125" bestFit="1" customWidth="1"/>
    <col min="7947" max="7947" width="17.5703125" style="125" bestFit="1" customWidth="1"/>
    <col min="7948" max="7948" width="15.5703125" style="125" bestFit="1" customWidth="1"/>
    <col min="7949" max="7949" width="9" style="125" customWidth="1"/>
    <col min="7950" max="7950" width="7.28515625" style="125" bestFit="1" customWidth="1"/>
    <col min="7951" max="7951" width="11.42578125" style="125"/>
    <col min="7952" max="7952" width="10" style="125" customWidth="1"/>
    <col min="7953" max="7953" width="12.28515625" style="125" customWidth="1"/>
    <col min="7954" max="8192" width="11.42578125" style="125"/>
    <col min="8193" max="8194" width="12.7109375" style="125" customWidth="1"/>
    <col min="8195" max="8195" width="21.28515625" style="125" customWidth="1"/>
    <col min="8196" max="8196" width="21.85546875" style="125" customWidth="1"/>
    <col min="8197" max="8199" width="12.7109375" style="125" customWidth="1"/>
    <col min="8200" max="8200" width="14.7109375" style="125" customWidth="1"/>
    <col min="8201" max="8201" width="13.42578125" style="125" customWidth="1"/>
    <col min="8202" max="8202" width="10" style="125" bestFit="1" customWidth="1"/>
    <col min="8203" max="8203" width="17.5703125" style="125" bestFit="1" customWidth="1"/>
    <col min="8204" max="8204" width="15.5703125" style="125" bestFit="1" customWidth="1"/>
    <col min="8205" max="8205" width="9" style="125" customWidth="1"/>
    <col min="8206" max="8206" width="7.28515625" style="125" bestFit="1" customWidth="1"/>
    <col min="8207" max="8207" width="11.42578125" style="125"/>
    <col min="8208" max="8208" width="10" style="125" customWidth="1"/>
    <col min="8209" max="8209" width="12.28515625" style="125" customWidth="1"/>
    <col min="8210" max="8448" width="11.42578125" style="125"/>
    <col min="8449" max="8450" width="12.7109375" style="125" customWidth="1"/>
    <col min="8451" max="8451" width="21.28515625" style="125" customWidth="1"/>
    <col min="8452" max="8452" width="21.85546875" style="125" customWidth="1"/>
    <col min="8453" max="8455" width="12.7109375" style="125" customWidth="1"/>
    <col min="8456" max="8456" width="14.7109375" style="125" customWidth="1"/>
    <col min="8457" max="8457" width="13.42578125" style="125" customWidth="1"/>
    <col min="8458" max="8458" width="10" style="125" bestFit="1" customWidth="1"/>
    <col min="8459" max="8459" width="17.5703125" style="125" bestFit="1" customWidth="1"/>
    <col min="8460" max="8460" width="15.5703125" style="125" bestFit="1" customWidth="1"/>
    <col min="8461" max="8461" width="9" style="125" customWidth="1"/>
    <col min="8462" max="8462" width="7.28515625" style="125" bestFit="1" customWidth="1"/>
    <col min="8463" max="8463" width="11.42578125" style="125"/>
    <col min="8464" max="8464" width="10" style="125" customWidth="1"/>
    <col min="8465" max="8465" width="12.28515625" style="125" customWidth="1"/>
    <col min="8466" max="8704" width="11.42578125" style="125"/>
    <col min="8705" max="8706" width="12.7109375" style="125" customWidth="1"/>
    <col min="8707" max="8707" width="21.28515625" style="125" customWidth="1"/>
    <col min="8708" max="8708" width="21.85546875" style="125" customWidth="1"/>
    <col min="8709" max="8711" width="12.7109375" style="125" customWidth="1"/>
    <col min="8712" max="8712" width="14.7109375" style="125" customWidth="1"/>
    <col min="8713" max="8713" width="13.42578125" style="125" customWidth="1"/>
    <col min="8714" max="8714" width="10" style="125" bestFit="1" customWidth="1"/>
    <col min="8715" max="8715" width="17.5703125" style="125" bestFit="1" customWidth="1"/>
    <col min="8716" max="8716" width="15.5703125" style="125" bestFit="1" customWidth="1"/>
    <col min="8717" max="8717" width="9" style="125" customWidth="1"/>
    <col min="8718" max="8718" width="7.28515625" style="125" bestFit="1" customWidth="1"/>
    <col min="8719" max="8719" width="11.42578125" style="125"/>
    <col min="8720" max="8720" width="10" style="125" customWidth="1"/>
    <col min="8721" max="8721" width="12.28515625" style="125" customWidth="1"/>
    <col min="8722" max="8960" width="11.42578125" style="125"/>
    <col min="8961" max="8962" width="12.7109375" style="125" customWidth="1"/>
    <col min="8963" max="8963" width="21.28515625" style="125" customWidth="1"/>
    <col min="8964" max="8964" width="21.85546875" style="125" customWidth="1"/>
    <col min="8965" max="8967" width="12.7109375" style="125" customWidth="1"/>
    <col min="8968" max="8968" width="14.7109375" style="125" customWidth="1"/>
    <col min="8969" max="8969" width="13.42578125" style="125" customWidth="1"/>
    <col min="8970" max="8970" width="10" style="125" bestFit="1" customWidth="1"/>
    <col min="8971" max="8971" width="17.5703125" style="125" bestFit="1" customWidth="1"/>
    <col min="8972" max="8972" width="15.5703125" style="125" bestFit="1" customWidth="1"/>
    <col min="8973" max="8973" width="9" style="125" customWidth="1"/>
    <col min="8974" max="8974" width="7.28515625" style="125" bestFit="1" customWidth="1"/>
    <col min="8975" max="8975" width="11.42578125" style="125"/>
    <col min="8976" max="8976" width="10" style="125" customWidth="1"/>
    <col min="8977" max="8977" width="12.28515625" style="125" customWidth="1"/>
    <col min="8978" max="9216" width="11.42578125" style="125"/>
    <col min="9217" max="9218" width="12.7109375" style="125" customWidth="1"/>
    <col min="9219" max="9219" width="21.28515625" style="125" customWidth="1"/>
    <col min="9220" max="9220" width="21.85546875" style="125" customWidth="1"/>
    <col min="9221" max="9223" width="12.7109375" style="125" customWidth="1"/>
    <col min="9224" max="9224" width="14.7109375" style="125" customWidth="1"/>
    <col min="9225" max="9225" width="13.42578125" style="125" customWidth="1"/>
    <col min="9226" max="9226" width="10" style="125" bestFit="1" customWidth="1"/>
    <col min="9227" max="9227" width="17.5703125" style="125" bestFit="1" customWidth="1"/>
    <col min="9228" max="9228" width="15.5703125" style="125" bestFit="1" customWidth="1"/>
    <col min="9229" max="9229" width="9" style="125" customWidth="1"/>
    <col min="9230" max="9230" width="7.28515625" style="125" bestFit="1" customWidth="1"/>
    <col min="9231" max="9231" width="11.42578125" style="125"/>
    <col min="9232" max="9232" width="10" style="125" customWidth="1"/>
    <col min="9233" max="9233" width="12.28515625" style="125" customWidth="1"/>
    <col min="9234" max="9472" width="11.42578125" style="125"/>
    <col min="9473" max="9474" width="12.7109375" style="125" customWidth="1"/>
    <col min="9475" max="9475" width="21.28515625" style="125" customWidth="1"/>
    <col min="9476" max="9476" width="21.85546875" style="125" customWidth="1"/>
    <col min="9477" max="9479" width="12.7109375" style="125" customWidth="1"/>
    <col min="9480" max="9480" width="14.7109375" style="125" customWidth="1"/>
    <col min="9481" max="9481" width="13.42578125" style="125" customWidth="1"/>
    <col min="9482" max="9482" width="10" style="125" bestFit="1" customWidth="1"/>
    <col min="9483" max="9483" width="17.5703125" style="125" bestFit="1" customWidth="1"/>
    <col min="9484" max="9484" width="15.5703125" style="125" bestFit="1" customWidth="1"/>
    <col min="9485" max="9485" width="9" style="125" customWidth="1"/>
    <col min="9486" max="9486" width="7.28515625" style="125" bestFit="1" customWidth="1"/>
    <col min="9487" max="9487" width="11.42578125" style="125"/>
    <col min="9488" max="9488" width="10" style="125" customWidth="1"/>
    <col min="9489" max="9489" width="12.28515625" style="125" customWidth="1"/>
    <col min="9490" max="9728" width="11.42578125" style="125"/>
    <col min="9729" max="9730" width="12.7109375" style="125" customWidth="1"/>
    <col min="9731" max="9731" width="21.28515625" style="125" customWidth="1"/>
    <col min="9732" max="9732" width="21.85546875" style="125" customWidth="1"/>
    <col min="9733" max="9735" width="12.7109375" style="125" customWidth="1"/>
    <col min="9736" max="9736" width="14.7109375" style="125" customWidth="1"/>
    <col min="9737" max="9737" width="13.42578125" style="125" customWidth="1"/>
    <col min="9738" max="9738" width="10" style="125" bestFit="1" customWidth="1"/>
    <col min="9739" max="9739" width="17.5703125" style="125" bestFit="1" customWidth="1"/>
    <col min="9740" max="9740" width="15.5703125" style="125" bestFit="1" customWidth="1"/>
    <col min="9741" max="9741" width="9" style="125" customWidth="1"/>
    <col min="9742" max="9742" width="7.28515625" style="125" bestFit="1" customWidth="1"/>
    <col min="9743" max="9743" width="11.42578125" style="125"/>
    <col min="9744" max="9744" width="10" style="125" customWidth="1"/>
    <col min="9745" max="9745" width="12.28515625" style="125" customWidth="1"/>
    <col min="9746" max="9984" width="11.42578125" style="125"/>
    <col min="9985" max="9986" width="12.7109375" style="125" customWidth="1"/>
    <col min="9987" max="9987" width="21.28515625" style="125" customWidth="1"/>
    <col min="9988" max="9988" width="21.85546875" style="125" customWidth="1"/>
    <col min="9989" max="9991" width="12.7109375" style="125" customWidth="1"/>
    <col min="9992" max="9992" width="14.7109375" style="125" customWidth="1"/>
    <col min="9993" max="9993" width="13.42578125" style="125" customWidth="1"/>
    <col min="9994" max="9994" width="10" style="125" bestFit="1" customWidth="1"/>
    <col min="9995" max="9995" width="17.5703125" style="125" bestFit="1" customWidth="1"/>
    <col min="9996" max="9996" width="15.5703125" style="125" bestFit="1" customWidth="1"/>
    <col min="9997" max="9997" width="9" style="125" customWidth="1"/>
    <col min="9998" max="9998" width="7.28515625" style="125" bestFit="1" customWidth="1"/>
    <col min="9999" max="9999" width="11.42578125" style="125"/>
    <col min="10000" max="10000" width="10" style="125" customWidth="1"/>
    <col min="10001" max="10001" width="12.28515625" style="125" customWidth="1"/>
    <col min="10002" max="10240" width="11.42578125" style="125"/>
    <col min="10241" max="10242" width="12.7109375" style="125" customWidth="1"/>
    <col min="10243" max="10243" width="21.28515625" style="125" customWidth="1"/>
    <col min="10244" max="10244" width="21.85546875" style="125" customWidth="1"/>
    <col min="10245" max="10247" width="12.7109375" style="125" customWidth="1"/>
    <col min="10248" max="10248" width="14.7109375" style="125" customWidth="1"/>
    <col min="10249" max="10249" width="13.42578125" style="125" customWidth="1"/>
    <col min="10250" max="10250" width="10" style="125" bestFit="1" customWidth="1"/>
    <col min="10251" max="10251" width="17.5703125" style="125" bestFit="1" customWidth="1"/>
    <col min="10252" max="10252" width="15.5703125" style="125" bestFit="1" customWidth="1"/>
    <col min="10253" max="10253" width="9" style="125" customWidth="1"/>
    <col min="10254" max="10254" width="7.28515625" style="125" bestFit="1" customWidth="1"/>
    <col min="10255" max="10255" width="11.42578125" style="125"/>
    <col min="10256" max="10256" width="10" style="125" customWidth="1"/>
    <col min="10257" max="10257" width="12.28515625" style="125" customWidth="1"/>
    <col min="10258" max="10496" width="11.42578125" style="125"/>
    <col min="10497" max="10498" width="12.7109375" style="125" customWidth="1"/>
    <col min="10499" max="10499" width="21.28515625" style="125" customWidth="1"/>
    <col min="10500" max="10500" width="21.85546875" style="125" customWidth="1"/>
    <col min="10501" max="10503" width="12.7109375" style="125" customWidth="1"/>
    <col min="10504" max="10504" width="14.7109375" style="125" customWidth="1"/>
    <col min="10505" max="10505" width="13.42578125" style="125" customWidth="1"/>
    <col min="10506" max="10506" width="10" style="125" bestFit="1" customWidth="1"/>
    <col min="10507" max="10507" width="17.5703125" style="125" bestFit="1" customWidth="1"/>
    <col min="10508" max="10508" width="15.5703125" style="125" bestFit="1" customWidth="1"/>
    <col min="10509" max="10509" width="9" style="125" customWidth="1"/>
    <col min="10510" max="10510" width="7.28515625" style="125" bestFit="1" customWidth="1"/>
    <col min="10511" max="10511" width="11.42578125" style="125"/>
    <col min="10512" max="10512" width="10" style="125" customWidth="1"/>
    <col min="10513" max="10513" width="12.28515625" style="125" customWidth="1"/>
    <col min="10514" max="10752" width="11.42578125" style="125"/>
    <col min="10753" max="10754" width="12.7109375" style="125" customWidth="1"/>
    <col min="10755" max="10755" width="21.28515625" style="125" customWidth="1"/>
    <col min="10756" max="10756" width="21.85546875" style="125" customWidth="1"/>
    <col min="10757" max="10759" width="12.7109375" style="125" customWidth="1"/>
    <col min="10760" max="10760" width="14.7109375" style="125" customWidth="1"/>
    <col min="10761" max="10761" width="13.42578125" style="125" customWidth="1"/>
    <col min="10762" max="10762" width="10" style="125" bestFit="1" customWidth="1"/>
    <col min="10763" max="10763" width="17.5703125" style="125" bestFit="1" customWidth="1"/>
    <col min="10764" max="10764" width="15.5703125" style="125" bestFit="1" customWidth="1"/>
    <col min="10765" max="10765" width="9" style="125" customWidth="1"/>
    <col min="10766" max="10766" width="7.28515625" style="125" bestFit="1" customWidth="1"/>
    <col min="10767" max="10767" width="11.42578125" style="125"/>
    <col min="10768" max="10768" width="10" style="125" customWidth="1"/>
    <col min="10769" max="10769" width="12.28515625" style="125" customWidth="1"/>
    <col min="10770" max="11008" width="11.42578125" style="125"/>
    <col min="11009" max="11010" width="12.7109375" style="125" customWidth="1"/>
    <col min="11011" max="11011" width="21.28515625" style="125" customWidth="1"/>
    <col min="11012" max="11012" width="21.85546875" style="125" customWidth="1"/>
    <col min="11013" max="11015" width="12.7109375" style="125" customWidth="1"/>
    <col min="11016" max="11016" width="14.7109375" style="125" customWidth="1"/>
    <col min="11017" max="11017" width="13.42578125" style="125" customWidth="1"/>
    <col min="11018" max="11018" width="10" style="125" bestFit="1" customWidth="1"/>
    <col min="11019" max="11019" width="17.5703125" style="125" bestFit="1" customWidth="1"/>
    <col min="11020" max="11020" width="15.5703125" style="125" bestFit="1" customWidth="1"/>
    <col min="11021" max="11021" width="9" style="125" customWidth="1"/>
    <col min="11022" max="11022" width="7.28515625" style="125" bestFit="1" customWidth="1"/>
    <col min="11023" max="11023" width="11.42578125" style="125"/>
    <col min="11024" max="11024" width="10" style="125" customWidth="1"/>
    <col min="11025" max="11025" width="12.28515625" style="125" customWidth="1"/>
    <col min="11026" max="11264" width="11.42578125" style="125"/>
    <col min="11265" max="11266" width="12.7109375" style="125" customWidth="1"/>
    <col min="11267" max="11267" width="21.28515625" style="125" customWidth="1"/>
    <col min="11268" max="11268" width="21.85546875" style="125" customWidth="1"/>
    <col min="11269" max="11271" width="12.7109375" style="125" customWidth="1"/>
    <col min="11272" max="11272" width="14.7109375" style="125" customWidth="1"/>
    <col min="11273" max="11273" width="13.42578125" style="125" customWidth="1"/>
    <col min="11274" max="11274" width="10" style="125" bestFit="1" customWidth="1"/>
    <col min="11275" max="11275" width="17.5703125" style="125" bestFit="1" customWidth="1"/>
    <col min="11276" max="11276" width="15.5703125" style="125" bestFit="1" customWidth="1"/>
    <col min="11277" max="11277" width="9" style="125" customWidth="1"/>
    <col min="11278" max="11278" width="7.28515625" style="125" bestFit="1" customWidth="1"/>
    <col min="11279" max="11279" width="11.42578125" style="125"/>
    <col min="11280" max="11280" width="10" style="125" customWidth="1"/>
    <col min="11281" max="11281" width="12.28515625" style="125" customWidth="1"/>
    <col min="11282" max="11520" width="11.42578125" style="125"/>
    <col min="11521" max="11522" width="12.7109375" style="125" customWidth="1"/>
    <col min="11523" max="11523" width="21.28515625" style="125" customWidth="1"/>
    <col min="11524" max="11524" width="21.85546875" style="125" customWidth="1"/>
    <col min="11525" max="11527" width="12.7109375" style="125" customWidth="1"/>
    <col min="11528" max="11528" width="14.7109375" style="125" customWidth="1"/>
    <col min="11529" max="11529" width="13.42578125" style="125" customWidth="1"/>
    <col min="11530" max="11530" width="10" style="125" bestFit="1" customWidth="1"/>
    <col min="11531" max="11531" width="17.5703125" style="125" bestFit="1" customWidth="1"/>
    <col min="11532" max="11532" width="15.5703125" style="125" bestFit="1" customWidth="1"/>
    <col min="11533" max="11533" width="9" style="125" customWidth="1"/>
    <col min="11534" max="11534" width="7.28515625" style="125" bestFit="1" customWidth="1"/>
    <col min="11535" max="11535" width="11.42578125" style="125"/>
    <col min="11536" max="11536" width="10" style="125" customWidth="1"/>
    <col min="11537" max="11537" width="12.28515625" style="125" customWidth="1"/>
    <col min="11538" max="11776" width="11.42578125" style="125"/>
    <col min="11777" max="11778" width="12.7109375" style="125" customWidth="1"/>
    <col min="11779" max="11779" width="21.28515625" style="125" customWidth="1"/>
    <col min="11780" max="11780" width="21.85546875" style="125" customWidth="1"/>
    <col min="11781" max="11783" width="12.7109375" style="125" customWidth="1"/>
    <col min="11784" max="11784" width="14.7109375" style="125" customWidth="1"/>
    <col min="11785" max="11785" width="13.42578125" style="125" customWidth="1"/>
    <col min="11786" max="11786" width="10" style="125" bestFit="1" customWidth="1"/>
    <col min="11787" max="11787" width="17.5703125" style="125" bestFit="1" customWidth="1"/>
    <col min="11788" max="11788" width="15.5703125" style="125" bestFit="1" customWidth="1"/>
    <col min="11789" max="11789" width="9" style="125" customWidth="1"/>
    <col min="11790" max="11790" width="7.28515625" style="125" bestFit="1" customWidth="1"/>
    <col min="11791" max="11791" width="11.42578125" style="125"/>
    <col min="11792" max="11792" width="10" style="125" customWidth="1"/>
    <col min="11793" max="11793" width="12.28515625" style="125" customWidth="1"/>
    <col min="11794" max="12032" width="11.42578125" style="125"/>
    <col min="12033" max="12034" width="12.7109375" style="125" customWidth="1"/>
    <col min="12035" max="12035" width="21.28515625" style="125" customWidth="1"/>
    <col min="12036" max="12036" width="21.85546875" style="125" customWidth="1"/>
    <col min="12037" max="12039" width="12.7109375" style="125" customWidth="1"/>
    <col min="12040" max="12040" width="14.7109375" style="125" customWidth="1"/>
    <col min="12041" max="12041" width="13.42578125" style="125" customWidth="1"/>
    <col min="12042" max="12042" width="10" style="125" bestFit="1" customWidth="1"/>
    <col min="12043" max="12043" width="17.5703125" style="125" bestFit="1" customWidth="1"/>
    <col min="12044" max="12044" width="15.5703125" style="125" bestFit="1" customWidth="1"/>
    <col min="12045" max="12045" width="9" style="125" customWidth="1"/>
    <col min="12046" max="12046" width="7.28515625" style="125" bestFit="1" customWidth="1"/>
    <col min="12047" max="12047" width="11.42578125" style="125"/>
    <col min="12048" max="12048" width="10" style="125" customWidth="1"/>
    <col min="12049" max="12049" width="12.28515625" style="125" customWidth="1"/>
    <col min="12050" max="12288" width="11.42578125" style="125"/>
    <col min="12289" max="12290" width="12.7109375" style="125" customWidth="1"/>
    <col min="12291" max="12291" width="21.28515625" style="125" customWidth="1"/>
    <col min="12292" max="12292" width="21.85546875" style="125" customWidth="1"/>
    <col min="12293" max="12295" width="12.7109375" style="125" customWidth="1"/>
    <col min="12296" max="12296" width="14.7109375" style="125" customWidth="1"/>
    <col min="12297" max="12297" width="13.42578125" style="125" customWidth="1"/>
    <col min="12298" max="12298" width="10" style="125" bestFit="1" customWidth="1"/>
    <col min="12299" max="12299" width="17.5703125" style="125" bestFit="1" customWidth="1"/>
    <col min="12300" max="12300" width="15.5703125" style="125" bestFit="1" customWidth="1"/>
    <col min="12301" max="12301" width="9" style="125" customWidth="1"/>
    <col min="12302" max="12302" width="7.28515625" style="125" bestFit="1" customWidth="1"/>
    <col min="12303" max="12303" width="11.42578125" style="125"/>
    <col min="12304" max="12304" width="10" style="125" customWidth="1"/>
    <col min="12305" max="12305" width="12.28515625" style="125" customWidth="1"/>
    <col min="12306" max="12544" width="11.42578125" style="125"/>
    <col min="12545" max="12546" width="12.7109375" style="125" customWidth="1"/>
    <col min="12547" max="12547" width="21.28515625" style="125" customWidth="1"/>
    <col min="12548" max="12548" width="21.85546875" style="125" customWidth="1"/>
    <col min="12549" max="12551" width="12.7109375" style="125" customWidth="1"/>
    <col min="12552" max="12552" width="14.7109375" style="125" customWidth="1"/>
    <col min="12553" max="12553" width="13.42578125" style="125" customWidth="1"/>
    <col min="12554" max="12554" width="10" style="125" bestFit="1" customWidth="1"/>
    <col min="12555" max="12555" width="17.5703125" style="125" bestFit="1" customWidth="1"/>
    <col min="12556" max="12556" width="15.5703125" style="125" bestFit="1" customWidth="1"/>
    <col min="12557" max="12557" width="9" style="125" customWidth="1"/>
    <col min="12558" max="12558" width="7.28515625" style="125" bestFit="1" customWidth="1"/>
    <col min="12559" max="12559" width="11.42578125" style="125"/>
    <col min="12560" max="12560" width="10" style="125" customWidth="1"/>
    <col min="12561" max="12561" width="12.28515625" style="125" customWidth="1"/>
    <col min="12562" max="12800" width="11.42578125" style="125"/>
    <col min="12801" max="12802" width="12.7109375" style="125" customWidth="1"/>
    <col min="12803" max="12803" width="21.28515625" style="125" customWidth="1"/>
    <col min="12804" max="12804" width="21.85546875" style="125" customWidth="1"/>
    <col min="12805" max="12807" width="12.7109375" style="125" customWidth="1"/>
    <col min="12808" max="12808" width="14.7109375" style="125" customWidth="1"/>
    <col min="12809" max="12809" width="13.42578125" style="125" customWidth="1"/>
    <col min="12810" max="12810" width="10" style="125" bestFit="1" customWidth="1"/>
    <col min="12811" max="12811" width="17.5703125" style="125" bestFit="1" customWidth="1"/>
    <col min="12812" max="12812" width="15.5703125" style="125" bestFit="1" customWidth="1"/>
    <col min="12813" max="12813" width="9" style="125" customWidth="1"/>
    <col min="12814" max="12814" width="7.28515625" style="125" bestFit="1" customWidth="1"/>
    <col min="12815" max="12815" width="11.42578125" style="125"/>
    <col min="12816" max="12816" width="10" style="125" customWidth="1"/>
    <col min="12817" max="12817" width="12.28515625" style="125" customWidth="1"/>
    <col min="12818" max="13056" width="11.42578125" style="125"/>
    <col min="13057" max="13058" width="12.7109375" style="125" customWidth="1"/>
    <col min="13059" max="13059" width="21.28515625" style="125" customWidth="1"/>
    <col min="13060" max="13060" width="21.85546875" style="125" customWidth="1"/>
    <col min="13061" max="13063" width="12.7109375" style="125" customWidth="1"/>
    <col min="13064" max="13064" width="14.7109375" style="125" customWidth="1"/>
    <col min="13065" max="13065" width="13.42578125" style="125" customWidth="1"/>
    <col min="13066" max="13066" width="10" style="125" bestFit="1" customWidth="1"/>
    <col min="13067" max="13067" width="17.5703125" style="125" bestFit="1" customWidth="1"/>
    <col min="13068" max="13068" width="15.5703125" style="125" bestFit="1" customWidth="1"/>
    <col min="13069" max="13069" width="9" style="125" customWidth="1"/>
    <col min="13070" max="13070" width="7.28515625" style="125" bestFit="1" customWidth="1"/>
    <col min="13071" max="13071" width="11.42578125" style="125"/>
    <col min="13072" max="13072" width="10" style="125" customWidth="1"/>
    <col min="13073" max="13073" width="12.28515625" style="125" customWidth="1"/>
    <col min="13074" max="13312" width="11.42578125" style="125"/>
    <col min="13313" max="13314" width="12.7109375" style="125" customWidth="1"/>
    <col min="13315" max="13315" width="21.28515625" style="125" customWidth="1"/>
    <col min="13316" max="13316" width="21.85546875" style="125" customWidth="1"/>
    <col min="13317" max="13319" width="12.7109375" style="125" customWidth="1"/>
    <col min="13320" max="13320" width="14.7109375" style="125" customWidth="1"/>
    <col min="13321" max="13321" width="13.42578125" style="125" customWidth="1"/>
    <col min="13322" max="13322" width="10" style="125" bestFit="1" customWidth="1"/>
    <col min="13323" max="13323" width="17.5703125" style="125" bestFit="1" customWidth="1"/>
    <col min="13324" max="13324" width="15.5703125" style="125" bestFit="1" customWidth="1"/>
    <col min="13325" max="13325" width="9" style="125" customWidth="1"/>
    <col min="13326" max="13326" width="7.28515625" style="125" bestFit="1" customWidth="1"/>
    <col min="13327" max="13327" width="11.42578125" style="125"/>
    <col min="13328" max="13328" width="10" style="125" customWidth="1"/>
    <col min="13329" max="13329" width="12.28515625" style="125" customWidth="1"/>
    <col min="13330" max="13568" width="11.42578125" style="125"/>
    <col min="13569" max="13570" width="12.7109375" style="125" customWidth="1"/>
    <col min="13571" max="13571" width="21.28515625" style="125" customWidth="1"/>
    <col min="13572" max="13572" width="21.85546875" style="125" customWidth="1"/>
    <col min="13573" max="13575" width="12.7109375" style="125" customWidth="1"/>
    <col min="13576" max="13576" width="14.7109375" style="125" customWidth="1"/>
    <col min="13577" max="13577" width="13.42578125" style="125" customWidth="1"/>
    <col min="13578" max="13578" width="10" style="125" bestFit="1" customWidth="1"/>
    <col min="13579" max="13579" width="17.5703125" style="125" bestFit="1" customWidth="1"/>
    <col min="13580" max="13580" width="15.5703125" style="125" bestFit="1" customWidth="1"/>
    <col min="13581" max="13581" width="9" style="125" customWidth="1"/>
    <col min="13582" max="13582" width="7.28515625" style="125" bestFit="1" customWidth="1"/>
    <col min="13583" max="13583" width="11.42578125" style="125"/>
    <col min="13584" max="13584" width="10" style="125" customWidth="1"/>
    <col min="13585" max="13585" width="12.28515625" style="125" customWidth="1"/>
    <col min="13586" max="13824" width="11.42578125" style="125"/>
    <col min="13825" max="13826" width="12.7109375" style="125" customWidth="1"/>
    <col min="13827" max="13827" width="21.28515625" style="125" customWidth="1"/>
    <col min="13828" max="13828" width="21.85546875" style="125" customWidth="1"/>
    <col min="13829" max="13831" width="12.7109375" style="125" customWidth="1"/>
    <col min="13832" max="13832" width="14.7109375" style="125" customWidth="1"/>
    <col min="13833" max="13833" width="13.42578125" style="125" customWidth="1"/>
    <col min="13834" max="13834" width="10" style="125" bestFit="1" customWidth="1"/>
    <col min="13835" max="13835" width="17.5703125" style="125" bestFit="1" customWidth="1"/>
    <col min="13836" max="13836" width="15.5703125" style="125" bestFit="1" customWidth="1"/>
    <col min="13837" max="13837" width="9" style="125" customWidth="1"/>
    <col min="13838" max="13838" width="7.28515625" style="125" bestFit="1" customWidth="1"/>
    <col min="13839" max="13839" width="11.42578125" style="125"/>
    <col min="13840" max="13840" width="10" style="125" customWidth="1"/>
    <col min="13841" max="13841" width="12.28515625" style="125" customWidth="1"/>
    <col min="13842" max="14080" width="11.42578125" style="125"/>
    <col min="14081" max="14082" width="12.7109375" style="125" customWidth="1"/>
    <col min="14083" max="14083" width="21.28515625" style="125" customWidth="1"/>
    <col min="14084" max="14084" width="21.85546875" style="125" customWidth="1"/>
    <col min="14085" max="14087" width="12.7109375" style="125" customWidth="1"/>
    <col min="14088" max="14088" width="14.7109375" style="125" customWidth="1"/>
    <col min="14089" max="14089" width="13.42578125" style="125" customWidth="1"/>
    <col min="14090" max="14090" width="10" style="125" bestFit="1" customWidth="1"/>
    <col min="14091" max="14091" width="17.5703125" style="125" bestFit="1" customWidth="1"/>
    <col min="14092" max="14092" width="15.5703125" style="125" bestFit="1" customWidth="1"/>
    <col min="14093" max="14093" width="9" style="125" customWidth="1"/>
    <col min="14094" max="14094" width="7.28515625" style="125" bestFit="1" customWidth="1"/>
    <col min="14095" max="14095" width="11.42578125" style="125"/>
    <col min="14096" max="14096" width="10" style="125" customWidth="1"/>
    <col min="14097" max="14097" width="12.28515625" style="125" customWidth="1"/>
    <col min="14098" max="14336" width="11.42578125" style="125"/>
    <col min="14337" max="14338" width="12.7109375" style="125" customWidth="1"/>
    <col min="14339" max="14339" width="21.28515625" style="125" customWidth="1"/>
    <col min="14340" max="14340" width="21.85546875" style="125" customWidth="1"/>
    <col min="14341" max="14343" width="12.7109375" style="125" customWidth="1"/>
    <col min="14344" max="14344" width="14.7109375" style="125" customWidth="1"/>
    <col min="14345" max="14345" width="13.42578125" style="125" customWidth="1"/>
    <col min="14346" max="14346" width="10" style="125" bestFit="1" customWidth="1"/>
    <col min="14347" max="14347" width="17.5703125" style="125" bestFit="1" customWidth="1"/>
    <col min="14348" max="14348" width="15.5703125" style="125" bestFit="1" customWidth="1"/>
    <col min="14349" max="14349" width="9" style="125" customWidth="1"/>
    <col min="14350" max="14350" width="7.28515625" style="125" bestFit="1" customWidth="1"/>
    <col min="14351" max="14351" width="11.42578125" style="125"/>
    <col min="14352" max="14352" width="10" style="125" customWidth="1"/>
    <col min="14353" max="14353" width="12.28515625" style="125" customWidth="1"/>
    <col min="14354" max="14592" width="11.42578125" style="125"/>
    <col min="14593" max="14594" width="12.7109375" style="125" customWidth="1"/>
    <col min="14595" max="14595" width="21.28515625" style="125" customWidth="1"/>
    <col min="14596" max="14596" width="21.85546875" style="125" customWidth="1"/>
    <col min="14597" max="14599" width="12.7109375" style="125" customWidth="1"/>
    <col min="14600" max="14600" width="14.7109375" style="125" customWidth="1"/>
    <col min="14601" max="14601" width="13.42578125" style="125" customWidth="1"/>
    <col min="14602" max="14602" width="10" style="125" bestFit="1" customWidth="1"/>
    <col min="14603" max="14603" width="17.5703125" style="125" bestFit="1" customWidth="1"/>
    <col min="14604" max="14604" width="15.5703125" style="125" bestFit="1" customWidth="1"/>
    <col min="14605" max="14605" width="9" style="125" customWidth="1"/>
    <col min="14606" max="14606" width="7.28515625" style="125" bestFit="1" customWidth="1"/>
    <col min="14607" max="14607" width="11.42578125" style="125"/>
    <col min="14608" max="14608" width="10" style="125" customWidth="1"/>
    <col min="14609" max="14609" width="12.28515625" style="125" customWidth="1"/>
    <col min="14610" max="14848" width="11.42578125" style="125"/>
    <col min="14849" max="14850" width="12.7109375" style="125" customWidth="1"/>
    <col min="14851" max="14851" width="21.28515625" style="125" customWidth="1"/>
    <col min="14852" max="14852" width="21.85546875" style="125" customWidth="1"/>
    <col min="14853" max="14855" width="12.7109375" style="125" customWidth="1"/>
    <col min="14856" max="14856" width="14.7109375" style="125" customWidth="1"/>
    <col min="14857" max="14857" width="13.42578125" style="125" customWidth="1"/>
    <col min="14858" max="14858" width="10" style="125" bestFit="1" customWidth="1"/>
    <col min="14859" max="14859" width="17.5703125" style="125" bestFit="1" customWidth="1"/>
    <col min="14860" max="14860" width="15.5703125" style="125" bestFit="1" customWidth="1"/>
    <col min="14861" max="14861" width="9" style="125" customWidth="1"/>
    <col min="14862" max="14862" width="7.28515625" style="125" bestFit="1" customWidth="1"/>
    <col min="14863" max="14863" width="11.42578125" style="125"/>
    <col min="14864" max="14864" width="10" style="125" customWidth="1"/>
    <col min="14865" max="14865" width="12.28515625" style="125" customWidth="1"/>
    <col min="14866" max="15104" width="11.42578125" style="125"/>
    <col min="15105" max="15106" width="12.7109375" style="125" customWidth="1"/>
    <col min="15107" max="15107" width="21.28515625" style="125" customWidth="1"/>
    <col min="15108" max="15108" width="21.85546875" style="125" customWidth="1"/>
    <col min="15109" max="15111" width="12.7109375" style="125" customWidth="1"/>
    <col min="15112" max="15112" width="14.7109375" style="125" customWidth="1"/>
    <col min="15113" max="15113" width="13.42578125" style="125" customWidth="1"/>
    <col min="15114" max="15114" width="10" style="125" bestFit="1" customWidth="1"/>
    <col min="15115" max="15115" width="17.5703125" style="125" bestFit="1" customWidth="1"/>
    <col min="15116" max="15116" width="15.5703125" style="125" bestFit="1" customWidth="1"/>
    <col min="15117" max="15117" width="9" style="125" customWidth="1"/>
    <col min="15118" max="15118" width="7.28515625" style="125" bestFit="1" customWidth="1"/>
    <col min="15119" max="15119" width="11.42578125" style="125"/>
    <col min="15120" max="15120" width="10" style="125" customWidth="1"/>
    <col min="15121" max="15121" width="12.28515625" style="125" customWidth="1"/>
    <col min="15122" max="15360" width="11.42578125" style="125"/>
    <col min="15361" max="15362" width="12.7109375" style="125" customWidth="1"/>
    <col min="15363" max="15363" width="21.28515625" style="125" customWidth="1"/>
    <col min="15364" max="15364" width="21.85546875" style="125" customWidth="1"/>
    <col min="15365" max="15367" width="12.7109375" style="125" customWidth="1"/>
    <col min="15368" max="15368" width="14.7109375" style="125" customWidth="1"/>
    <col min="15369" max="15369" width="13.42578125" style="125" customWidth="1"/>
    <col min="15370" max="15370" width="10" style="125" bestFit="1" customWidth="1"/>
    <col min="15371" max="15371" width="17.5703125" style="125" bestFit="1" customWidth="1"/>
    <col min="15372" max="15372" width="15.5703125" style="125" bestFit="1" customWidth="1"/>
    <col min="15373" max="15373" width="9" style="125" customWidth="1"/>
    <col min="15374" max="15374" width="7.28515625" style="125" bestFit="1" customWidth="1"/>
    <col min="15375" max="15375" width="11.42578125" style="125"/>
    <col min="15376" max="15376" width="10" style="125" customWidth="1"/>
    <col min="15377" max="15377" width="12.28515625" style="125" customWidth="1"/>
    <col min="15378" max="15616" width="11.42578125" style="125"/>
    <col min="15617" max="15618" width="12.7109375" style="125" customWidth="1"/>
    <col min="15619" max="15619" width="21.28515625" style="125" customWidth="1"/>
    <col min="15620" max="15620" width="21.85546875" style="125" customWidth="1"/>
    <col min="15621" max="15623" width="12.7109375" style="125" customWidth="1"/>
    <col min="15624" max="15624" width="14.7109375" style="125" customWidth="1"/>
    <col min="15625" max="15625" width="13.42578125" style="125" customWidth="1"/>
    <col min="15626" max="15626" width="10" style="125" bestFit="1" customWidth="1"/>
    <col min="15627" max="15627" width="17.5703125" style="125" bestFit="1" customWidth="1"/>
    <col min="15628" max="15628" width="15.5703125" style="125" bestFit="1" customWidth="1"/>
    <col min="15629" max="15629" width="9" style="125" customWidth="1"/>
    <col min="15630" max="15630" width="7.28515625" style="125" bestFit="1" customWidth="1"/>
    <col min="15631" max="15631" width="11.42578125" style="125"/>
    <col min="15632" max="15632" width="10" style="125" customWidth="1"/>
    <col min="15633" max="15633" width="12.28515625" style="125" customWidth="1"/>
    <col min="15634" max="15872" width="11.42578125" style="125"/>
    <col min="15873" max="15874" width="12.7109375" style="125" customWidth="1"/>
    <col min="15875" max="15875" width="21.28515625" style="125" customWidth="1"/>
    <col min="15876" max="15876" width="21.85546875" style="125" customWidth="1"/>
    <col min="15877" max="15879" width="12.7109375" style="125" customWidth="1"/>
    <col min="15880" max="15880" width="14.7109375" style="125" customWidth="1"/>
    <col min="15881" max="15881" width="13.42578125" style="125" customWidth="1"/>
    <col min="15882" max="15882" width="10" style="125" bestFit="1" customWidth="1"/>
    <col min="15883" max="15883" width="17.5703125" style="125" bestFit="1" customWidth="1"/>
    <col min="15884" max="15884" width="15.5703125" style="125" bestFit="1" customWidth="1"/>
    <col min="15885" max="15885" width="9" style="125" customWidth="1"/>
    <col min="15886" max="15886" width="7.28515625" style="125" bestFit="1" customWidth="1"/>
    <col min="15887" max="15887" width="11.42578125" style="125"/>
    <col min="15888" max="15888" width="10" style="125" customWidth="1"/>
    <col min="15889" max="15889" width="12.28515625" style="125" customWidth="1"/>
    <col min="15890" max="16128" width="11.42578125" style="125"/>
    <col min="16129" max="16130" width="12.7109375" style="125" customWidth="1"/>
    <col min="16131" max="16131" width="21.28515625" style="125" customWidth="1"/>
    <col min="16132" max="16132" width="21.85546875" style="125" customWidth="1"/>
    <col min="16133" max="16135" width="12.7109375" style="125" customWidth="1"/>
    <col min="16136" max="16136" width="14.7109375" style="125" customWidth="1"/>
    <col min="16137" max="16137" width="13.42578125" style="125" customWidth="1"/>
    <col min="16138" max="16138" width="10" style="125" bestFit="1" customWidth="1"/>
    <col min="16139" max="16139" width="17.5703125" style="125" bestFit="1" customWidth="1"/>
    <col min="16140" max="16140" width="15.5703125" style="125" bestFit="1" customWidth="1"/>
    <col min="16141" max="16141" width="9" style="125" customWidth="1"/>
    <col min="16142" max="16142" width="7.28515625" style="125" bestFit="1" customWidth="1"/>
    <col min="16143" max="16143" width="11.42578125" style="125"/>
    <col min="16144" max="16144" width="10" style="125" customWidth="1"/>
    <col min="16145" max="16145" width="12.28515625" style="125" customWidth="1"/>
    <col min="16146" max="16384" width="11.42578125" style="125"/>
  </cols>
  <sheetData>
    <row r="1" spans="1:16" s="102" customFormat="1" ht="15">
      <c r="A1" s="115"/>
      <c r="B1" s="116"/>
      <c r="C1" s="115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6" s="119" customFormat="1" ht="15.75">
      <c r="A2" s="290" t="s">
        <v>127</v>
      </c>
      <c r="B2" s="290"/>
      <c r="C2" s="290"/>
      <c r="D2" s="290"/>
      <c r="E2" s="290"/>
      <c r="F2" s="290"/>
      <c r="G2" s="290"/>
      <c r="H2" s="290"/>
      <c r="I2" s="290"/>
      <c r="J2" s="117"/>
      <c r="K2" s="118"/>
      <c r="L2" s="118"/>
      <c r="M2" s="118"/>
      <c r="N2" s="118"/>
      <c r="O2" s="118"/>
    </row>
    <row r="3" spans="1:16" s="122" customFormat="1">
      <c r="A3" s="291" t="s">
        <v>128</v>
      </c>
      <c r="B3" s="291"/>
      <c r="C3" s="291"/>
      <c r="D3" s="291"/>
      <c r="E3" s="291"/>
      <c r="F3" s="291"/>
      <c r="G3" s="291"/>
      <c r="H3" s="291"/>
      <c r="I3" s="291"/>
      <c r="J3" s="120"/>
      <c r="K3" s="121"/>
      <c r="L3" s="121"/>
      <c r="M3" s="121"/>
      <c r="N3" s="121"/>
      <c r="O3" s="121"/>
    </row>
    <row r="4" spans="1:16" s="122" customFormat="1">
      <c r="A4" s="291" t="s">
        <v>129</v>
      </c>
      <c r="B4" s="291"/>
      <c r="C4" s="291"/>
      <c r="D4" s="291"/>
      <c r="E4" s="291"/>
      <c r="F4" s="291"/>
      <c r="G4" s="291"/>
      <c r="H4" s="291"/>
      <c r="I4" s="291"/>
      <c r="J4" s="120"/>
      <c r="K4" s="121"/>
      <c r="L4" s="121"/>
      <c r="M4" s="121"/>
      <c r="N4" s="121"/>
      <c r="O4" s="121"/>
    </row>
    <row r="5" spans="1:16" s="122" customFormat="1">
      <c r="A5" s="121"/>
      <c r="B5" s="121"/>
      <c r="C5" s="121"/>
      <c r="D5" s="121"/>
      <c r="E5" s="121"/>
      <c r="F5" s="121"/>
      <c r="G5" s="121"/>
      <c r="H5" s="121"/>
      <c r="I5" s="121"/>
      <c r="K5" s="123"/>
      <c r="L5" s="123"/>
      <c r="M5" s="123"/>
      <c r="N5" s="123"/>
      <c r="O5" s="123"/>
    </row>
    <row r="6" spans="1:16" ht="15.75">
      <c r="A6" s="292" t="s">
        <v>130</v>
      </c>
      <c r="B6" s="292"/>
      <c r="C6" s="292"/>
      <c r="D6" s="292"/>
      <c r="E6" s="292"/>
      <c r="F6" s="292"/>
      <c r="G6" s="292"/>
      <c r="H6" s="292"/>
      <c r="I6" s="292"/>
      <c r="J6" s="124"/>
      <c r="K6" s="124"/>
      <c r="L6" s="124"/>
      <c r="M6" s="124"/>
      <c r="N6" s="124"/>
      <c r="O6" s="124"/>
    </row>
    <row r="7" spans="1:16" s="126" customFormat="1" ht="17.100000000000001" customHeight="1" thickBot="1">
      <c r="A7" s="125"/>
      <c r="B7" s="125"/>
      <c r="C7" s="125"/>
      <c r="E7" s="127"/>
      <c r="F7" s="127"/>
      <c r="G7" s="127"/>
      <c r="K7" s="127"/>
      <c r="L7" s="127"/>
      <c r="M7" s="127"/>
      <c r="N7" s="127"/>
      <c r="O7" s="127"/>
    </row>
    <row r="8" spans="1:16" s="134" customFormat="1" ht="18.95" customHeight="1">
      <c r="A8" s="128" t="s">
        <v>131</v>
      </c>
      <c r="B8" s="129" t="s">
        <v>132</v>
      </c>
      <c r="C8" s="129"/>
      <c r="D8" s="129"/>
      <c r="E8" s="130" t="s">
        <v>133</v>
      </c>
      <c r="F8" s="293" t="s">
        <v>134</v>
      </c>
      <c r="G8" s="293"/>
      <c r="H8" s="294"/>
      <c r="I8" s="131">
        <v>43</v>
      </c>
      <c r="J8" s="132" t="s">
        <v>135</v>
      </c>
      <c r="K8" s="133"/>
      <c r="L8" s="133"/>
      <c r="M8" s="133"/>
      <c r="N8" s="133"/>
      <c r="O8" s="133"/>
    </row>
    <row r="9" spans="1:16" s="134" customFormat="1" ht="18.95" customHeight="1" thickBot="1">
      <c r="A9" s="135" t="s">
        <v>136</v>
      </c>
      <c r="B9" s="136" t="s">
        <v>137</v>
      </c>
      <c r="C9" s="136"/>
      <c r="D9" s="136"/>
      <c r="E9" s="137" t="s">
        <v>138</v>
      </c>
      <c r="F9" s="288">
        <f>A15</f>
        <v>42005</v>
      </c>
      <c r="G9" s="288"/>
      <c r="H9" s="289"/>
      <c r="I9" s="138"/>
      <c r="J9" s="139" t="s">
        <v>139</v>
      </c>
      <c r="K9" s="133"/>
      <c r="L9" s="133"/>
      <c r="M9" s="133"/>
      <c r="N9" s="133"/>
      <c r="O9" s="133"/>
    </row>
    <row r="10" spans="1:16" s="134" customFormat="1" ht="12.75" customHeight="1" thickBot="1">
      <c r="A10" s="140"/>
      <c r="B10" s="141"/>
      <c r="C10" s="142"/>
      <c r="K10" s="143"/>
      <c r="L10" s="143"/>
      <c r="M10" s="133"/>
      <c r="N10" s="143"/>
      <c r="O10" s="143"/>
      <c r="P10" s="144"/>
    </row>
    <row r="11" spans="1:16" s="134" customFormat="1" ht="12.75" customHeight="1" thickBot="1">
      <c r="A11" s="297" t="s">
        <v>140</v>
      </c>
      <c r="B11" s="299" t="s">
        <v>141</v>
      </c>
      <c r="C11" s="300"/>
      <c r="D11" s="300"/>
      <c r="E11" s="300"/>
      <c r="F11" s="300"/>
      <c r="G11" s="300"/>
      <c r="H11" s="300"/>
      <c r="I11" s="300"/>
      <c r="J11" s="301"/>
      <c r="K11" s="133"/>
      <c r="L11" s="133"/>
      <c r="M11" s="133"/>
      <c r="N11" s="133"/>
      <c r="O11" s="133"/>
    </row>
    <row r="12" spans="1:16" s="134" customFormat="1" ht="12.75" customHeight="1" thickBot="1">
      <c r="A12" s="298"/>
      <c r="B12" s="295" t="s">
        <v>142</v>
      </c>
      <c r="C12" s="302" t="s">
        <v>143</v>
      </c>
      <c r="D12" s="303"/>
      <c r="E12" s="303"/>
      <c r="F12" s="304"/>
      <c r="G12" s="302" t="s">
        <v>144</v>
      </c>
      <c r="H12" s="304"/>
      <c r="I12" s="145" t="s">
        <v>145</v>
      </c>
      <c r="J12" s="305" t="s">
        <v>146</v>
      </c>
      <c r="K12" s="133"/>
      <c r="L12" s="133"/>
      <c r="M12" s="133"/>
      <c r="N12" s="133"/>
      <c r="O12" s="133"/>
    </row>
    <row r="13" spans="1:16" s="134" customFormat="1" ht="12.75" customHeight="1">
      <c r="A13" s="298"/>
      <c r="B13" s="298"/>
      <c r="C13" s="308" t="s">
        <v>147</v>
      </c>
      <c r="D13" s="308" t="s">
        <v>148</v>
      </c>
      <c r="E13" s="310" t="s">
        <v>149</v>
      </c>
      <c r="F13" s="312" t="s">
        <v>150</v>
      </c>
      <c r="G13" s="146" t="s">
        <v>151</v>
      </c>
      <c r="H13" s="147" t="s">
        <v>152</v>
      </c>
      <c r="I13" s="295" t="s">
        <v>153</v>
      </c>
      <c r="J13" s="306"/>
      <c r="K13" s="133"/>
      <c r="L13" s="133"/>
      <c r="M13" s="133"/>
      <c r="N13" s="133"/>
      <c r="O13" s="133"/>
    </row>
    <row r="14" spans="1:16" s="134" customFormat="1" ht="27.75" customHeight="1" thickBot="1">
      <c r="A14" s="296"/>
      <c r="B14" s="296"/>
      <c r="C14" s="309"/>
      <c r="D14" s="309"/>
      <c r="E14" s="311"/>
      <c r="F14" s="313"/>
      <c r="G14" s="148" t="s">
        <v>154</v>
      </c>
      <c r="H14" s="149" t="s">
        <v>155</v>
      </c>
      <c r="I14" s="296"/>
      <c r="J14" s="307"/>
      <c r="K14" s="133" t="s">
        <v>156</v>
      </c>
      <c r="L14" s="133" t="s">
        <v>157</v>
      </c>
      <c r="M14" s="133" t="s">
        <v>158</v>
      </c>
      <c r="N14" s="133"/>
      <c r="O14" s="133"/>
    </row>
    <row r="15" spans="1:16" s="134" customFormat="1" ht="15.95" customHeight="1" thickTop="1">
      <c r="A15" s="189">
        <v>42005</v>
      </c>
      <c r="B15" s="151">
        <v>0.375</v>
      </c>
      <c r="C15" s="198">
        <v>50587</v>
      </c>
      <c r="D15" s="153"/>
      <c r="E15" s="154">
        <f>($C$21-$C$15)*$M$15/7</f>
        <v>136.60296212077077</v>
      </c>
      <c r="F15" s="155"/>
      <c r="G15" s="156"/>
      <c r="H15" s="157">
        <v>5.5</v>
      </c>
      <c r="I15" s="155"/>
      <c r="J15" s="158"/>
      <c r="K15" s="133">
        <f>(H15+11.87)/14.2234</f>
        <v>1.2212269921397132</v>
      </c>
      <c r="L15" s="133">
        <v>1</v>
      </c>
      <c r="M15" s="133">
        <f>L15*K15</f>
        <v>1.2212269921397132</v>
      </c>
      <c r="N15" s="133"/>
      <c r="O15" s="133"/>
    </row>
    <row r="16" spans="1:16" s="134" customFormat="1" ht="15.95" customHeight="1">
      <c r="A16" s="150">
        <f>A15+1</f>
        <v>42006</v>
      </c>
      <c r="B16" s="151">
        <v>0.375</v>
      </c>
      <c r="C16" s="152"/>
      <c r="D16" s="153"/>
      <c r="E16" s="154">
        <f t="shared" ref="E16:E21" si="0">($C$21-$C$15)*$M$15/7</f>
        <v>136.60296212077077</v>
      </c>
      <c r="F16" s="155"/>
      <c r="G16" s="156"/>
      <c r="H16" s="157" t="s">
        <v>159</v>
      </c>
      <c r="I16" s="155"/>
      <c r="J16" s="158"/>
      <c r="K16" s="133"/>
      <c r="L16" s="133"/>
      <c r="M16" s="133"/>
      <c r="N16" s="133"/>
      <c r="O16" s="133"/>
    </row>
    <row r="17" spans="1:15" s="134" customFormat="1" ht="15.95" customHeight="1">
      <c r="A17" s="150">
        <f t="shared" ref="A17:A45" si="1">A16+1</f>
        <v>42007</v>
      </c>
      <c r="B17" s="151">
        <v>0.375</v>
      </c>
      <c r="C17" s="152"/>
      <c r="D17" s="153"/>
      <c r="E17" s="154">
        <f t="shared" si="0"/>
        <v>136.60296212077077</v>
      </c>
      <c r="F17" s="155"/>
      <c r="G17" s="156"/>
      <c r="H17" s="157" t="s">
        <v>159</v>
      </c>
      <c r="I17" s="155"/>
      <c r="J17" s="158"/>
      <c r="K17" s="133"/>
      <c r="L17" s="133"/>
      <c r="M17" s="133"/>
      <c r="N17" s="133"/>
      <c r="O17" s="133"/>
    </row>
    <row r="18" spans="1:15" s="134" customFormat="1" ht="15.95" customHeight="1">
      <c r="A18" s="150">
        <f t="shared" si="1"/>
        <v>42008</v>
      </c>
      <c r="B18" s="151">
        <v>0.375</v>
      </c>
      <c r="C18" s="152"/>
      <c r="D18" s="153"/>
      <c r="E18" s="154">
        <f t="shared" si="0"/>
        <v>136.60296212077077</v>
      </c>
      <c r="F18" s="155"/>
      <c r="G18" s="156"/>
      <c r="H18" s="157" t="s">
        <v>159</v>
      </c>
      <c r="I18" s="155"/>
      <c r="J18" s="158"/>
      <c r="K18" s="133"/>
      <c r="L18" s="133"/>
      <c r="M18" s="133"/>
      <c r="N18" s="133"/>
      <c r="O18" s="133"/>
    </row>
    <row r="19" spans="1:15" s="134" customFormat="1" ht="15.95" customHeight="1">
      <c r="A19" s="150">
        <f t="shared" si="1"/>
        <v>42009</v>
      </c>
      <c r="B19" s="151">
        <v>0.375</v>
      </c>
      <c r="C19" s="152"/>
      <c r="D19" s="153"/>
      <c r="E19" s="154">
        <f t="shared" si="0"/>
        <v>136.60296212077077</v>
      </c>
      <c r="F19" s="155"/>
      <c r="G19" s="156"/>
      <c r="H19" s="157" t="s">
        <v>159</v>
      </c>
      <c r="I19" s="155"/>
      <c r="J19" s="158"/>
      <c r="K19" s="133"/>
      <c r="L19" s="133"/>
      <c r="M19" s="133"/>
      <c r="N19" s="133"/>
      <c r="O19" s="133"/>
    </row>
    <row r="20" spans="1:15" s="134" customFormat="1" ht="15.95" customHeight="1">
      <c r="A20" s="150">
        <f t="shared" si="1"/>
        <v>42010</v>
      </c>
      <c r="B20" s="151">
        <v>0.375</v>
      </c>
      <c r="C20" s="152"/>
      <c r="D20" s="153"/>
      <c r="E20" s="154">
        <f t="shared" si="0"/>
        <v>136.60296212077077</v>
      </c>
      <c r="F20" s="155"/>
      <c r="G20" s="156"/>
      <c r="H20" s="157" t="s">
        <v>159</v>
      </c>
      <c r="I20" s="155"/>
      <c r="J20" s="158"/>
      <c r="K20" s="133"/>
      <c r="L20" s="133"/>
      <c r="M20" s="133"/>
      <c r="N20" s="133"/>
      <c r="O20" s="133"/>
    </row>
    <row r="21" spans="1:15" s="134" customFormat="1" ht="15.95" customHeight="1">
      <c r="A21" s="150">
        <f t="shared" si="1"/>
        <v>42011</v>
      </c>
      <c r="B21" s="151">
        <v>0.375</v>
      </c>
      <c r="C21" s="198">
        <v>51370</v>
      </c>
      <c r="D21" s="159"/>
      <c r="E21" s="154">
        <f t="shared" si="0"/>
        <v>136.60296212077077</v>
      </c>
      <c r="F21" s="155"/>
      <c r="G21" s="156"/>
      <c r="H21" s="157" t="s">
        <v>159</v>
      </c>
      <c r="I21" s="155"/>
      <c r="J21" s="158"/>
      <c r="K21" s="133"/>
      <c r="L21" s="133"/>
      <c r="M21" s="133"/>
      <c r="N21" s="133"/>
      <c r="O21" s="133"/>
    </row>
    <row r="22" spans="1:15" s="134" customFormat="1" ht="15.95" customHeight="1">
      <c r="A22" s="150">
        <f t="shared" si="1"/>
        <v>42012</v>
      </c>
      <c r="B22" s="151">
        <v>0.375</v>
      </c>
      <c r="C22" s="152"/>
      <c r="D22" s="153"/>
      <c r="E22" s="154">
        <f>($C$28-$C$21)*$M$15/7</f>
        <v>264.65733529656353</v>
      </c>
      <c r="F22" s="155"/>
      <c r="G22" s="156"/>
      <c r="H22" s="157" t="s">
        <v>159</v>
      </c>
      <c r="I22" s="155"/>
      <c r="J22" s="158"/>
      <c r="K22" s="160"/>
      <c r="L22" s="133"/>
      <c r="M22" s="133"/>
      <c r="N22" s="133"/>
      <c r="O22" s="133"/>
    </row>
    <row r="23" spans="1:15" s="134" customFormat="1" ht="15.95" customHeight="1">
      <c r="A23" s="150">
        <f t="shared" si="1"/>
        <v>42013</v>
      </c>
      <c r="B23" s="151">
        <v>0.375</v>
      </c>
      <c r="C23" s="152"/>
      <c r="D23" s="153"/>
      <c r="E23" s="154">
        <f t="shared" ref="E23:E28" si="2">($C$28-$C$21)*$M$15/7</f>
        <v>264.65733529656353</v>
      </c>
      <c r="F23" s="155"/>
      <c r="G23" s="156"/>
      <c r="H23" s="157" t="s">
        <v>159</v>
      </c>
      <c r="I23" s="155"/>
      <c r="J23" s="158"/>
      <c r="K23" s="160"/>
      <c r="L23" s="133"/>
      <c r="M23" s="133"/>
      <c r="N23" s="133"/>
      <c r="O23" s="133"/>
    </row>
    <row r="24" spans="1:15" s="134" customFormat="1" ht="15.95" customHeight="1">
      <c r="A24" s="150">
        <f t="shared" si="1"/>
        <v>42014</v>
      </c>
      <c r="B24" s="151">
        <v>0.375</v>
      </c>
      <c r="C24" s="152"/>
      <c r="D24" s="153"/>
      <c r="E24" s="154">
        <f t="shared" si="2"/>
        <v>264.65733529656353</v>
      </c>
      <c r="F24" s="155"/>
      <c r="G24" s="156"/>
      <c r="H24" s="157" t="s">
        <v>159</v>
      </c>
      <c r="I24" s="155"/>
      <c r="J24" s="158"/>
      <c r="K24" s="160"/>
      <c r="L24" s="133"/>
      <c r="M24" s="133"/>
      <c r="N24" s="133"/>
      <c r="O24" s="133"/>
    </row>
    <row r="25" spans="1:15" s="134" customFormat="1" ht="15.95" customHeight="1">
      <c r="A25" s="150">
        <f t="shared" si="1"/>
        <v>42015</v>
      </c>
      <c r="B25" s="151">
        <v>0.375</v>
      </c>
      <c r="C25" s="152"/>
      <c r="D25" s="159"/>
      <c r="E25" s="154">
        <f t="shared" si="2"/>
        <v>264.65733529656353</v>
      </c>
      <c r="F25" s="155"/>
      <c r="G25" s="156"/>
      <c r="H25" s="157" t="s">
        <v>159</v>
      </c>
      <c r="I25" s="155"/>
      <c r="J25" s="158"/>
      <c r="K25" s="160"/>
      <c r="L25" s="133"/>
      <c r="M25" s="133"/>
      <c r="N25" s="133"/>
      <c r="O25" s="133"/>
    </row>
    <row r="26" spans="1:15" s="134" customFormat="1" ht="15.95" customHeight="1">
      <c r="A26" s="150">
        <f t="shared" si="1"/>
        <v>42016</v>
      </c>
      <c r="B26" s="151">
        <v>0.375</v>
      </c>
      <c r="C26" s="152"/>
      <c r="D26" s="153"/>
      <c r="E26" s="154">
        <f t="shared" si="2"/>
        <v>264.65733529656353</v>
      </c>
      <c r="F26" s="155"/>
      <c r="G26" s="156"/>
      <c r="H26" s="157" t="s">
        <v>159</v>
      </c>
      <c r="I26" s="155"/>
      <c r="J26" s="158"/>
      <c r="K26" s="160"/>
      <c r="L26" s="133"/>
      <c r="M26" s="133"/>
      <c r="N26" s="133"/>
      <c r="O26" s="133"/>
    </row>
    <row r="27" spans="1:15" s="134" customFormat="1" ht="15.95" customHeight="1">
      <c r="A27" s="150">
        <f t="shared" si="1"/>
        <v>42017</v>
      </c>
      <c r="B27" s="151">
        <v>0.375</v>
      </c>
      <c r="C27" s="152"/>
      <c r="D27" s="161"/>
      <c r="E27" s="154">
        <f t="shared" si="2"/>
        <v>264.65733529656353</v>
      </c>
      <c r="F27" s="155"/>
      <c r="G27" s="156"/>
      <c r="H27" s="157" t="s">
        <v>159</v>
      </c>
      <c r="I27" s="155"/>
      <c r="J27" s="158"/>
      <c r="K27" s="160"/>
      <c r="L27" s="133"/>
      <c r="M27" s="133"/>
      <c r="N27" s="133"/>
      <c r="O27" s="133"/>
    </row>
    <row r="28" spans="1:15" s="134" customFormat="1" ht="15.95" customHeight="1">
      <c r="A28" s="150">
        <f t="shared" si="1"/>
        <v>42018</v>
      </c>
      <c r="B28" s="151">
        <v>0.375</v>
      </c>
      <c r="C28" s="198">
        <v>52887</v>
      </c>
      <c r="D28" s="159"/>
      <c r="E28" s="154">
        <f t="shared" si="2"/>
        <v>264.65733529656353</v>
      </c>
      <c r="F28" s="155"/>
      <c r="G28" s="156"/>
      <c r="H28" s="157" t="s">
        <v>159</v>
      </c>
      <c r="I28" s="155"/>
      <c r="J28" s="158"/>
      <c r="K28" s="160"/>
      <c r="L28" s="133"/>
      <c r="M28" s="133"/>
      <c r="N28" s="133"/>
      <c r="O28" s="133"/>
    </row>
    <row r="29" spans="1:15" s="134" customFormat="1" ht="15.95" customHeight="1">
      <c r="A29" s="150">
        <f t="shared" si="1"/>
        <v>42019</v>
      </c>
      <c r="B29" s="151">
        <v>0.375</v>
      </c>
      <c r="C29" s="152"/>
      <c r="D29" s="159"/>
      <c r="E29" s="154">
        <f t="shared" ref="E29:E39" si="3">($C$39-$C$28)*$M$15/11</f>
        <v>244.13437779229355</v>
      </c>
      <c r="F29" s="155"/>
      <c r="G29" s="156"/>
      <c r="H29" s="157" t="s">
        <v>159</v>
      </c>
      <c r="I29" s="155"/>
      <c r="J29" s="158"/>
      <c r="K29" s="160"/>
      <c r="L29" s="133"/>
      <c r="M29" s="133"/>
      <c r="N29" s="133"/>
      <c r="O29" s="133"/>
    </row>
    <row r="30" spans="1:15" s="134" customFormat="1" ht="15.95" customHeight="1">
      <c r="A30" s="150">
        <f t="shared" si="1"/>
        <v>42020</v>
      </c>
      <c r="B30" s="151">
        <v>0.375</v>
      </c>
      <c r="C30" s="152"/>
      <c r="D30" s="159"/>
      <c r="E30" s="154">
        <f t="shared" si="3"/>
        <v>244.13437779229355</v>
      </c>
      <c r="F30" s="155"/>
      <c r="G30" s="156"/>
      <c r="H30" s="157" t="s">
        <v>159</v>
      </c>
      <c r="I30" s="155"/>
      <c r="J30" s="158"/>
      <c r="K30" s="160"/>
      <c r="L30" s="133"/>
      <c r="M30" s="133"/>
      <c r="N30" s="133"/>
      <c r="O30" s="133"/>
    </row>
    <row r="31" spans="1:15" s="134" customFormat="1" ht="15.95" customHeight="1">
      <c r="A31" s="150">
        <f t="shared" si="1"/>
        <v>42021</v>
      </c>
      <c r="B31" s="151">
        <v>0.375</v>
      </c>
      <c r="C31" s="152"/>
      <c r="D31" s="159"/>
      <c r="E31" s="154">
        <f t="shared" si="3"/>
        <v>244.13437779229355</v>
      </c>
      <c r="F31" s="155"/>
      <c r="G31" s="156"/>
      <c r="H31" s="157" t="s">
        <v>159</v>
      </c>
      <c r="I31" s="155"/>
      <c r="J31" s="158"/>
      <c r="K31" s="160"/>
      <c r="L31" s="133"/>
      <c r="M31" s="133"/>
      <c r="N31" s="133"/>
      <c r="O31" s="133"/>
    </row>
    <row r="32" spans="1:15" s="134" customFormat="1" ht="15.95" customHeight="1">
      <c r="A32" s="150">
        <f t="shared" si="1"/>
        <v>42022</v>
      </c>
      <c r="B32" s="151">
        <v>0.375</v>
      </c>
      <c r="C32" s="152"/>
      <c r="D32" s="159"/>
      <c r="E32" s="154">
        <f t="shared" si="3"/>
        <v>244.13437779229355</v>
      </c>
      <c r="F32" s="155"/>
      <c r="G32" s="156"/>
      <c r="H32" s="157" t="s">
        <v>159</v>
      </c>
      <c r="I32" s="155"/>
      <c r="J32" s="158"/>
      <c r="K32" s="160"/>
      <c r="L32" s="133"/>
      <c r="M32" s="133"/>
      <c r="N32" s="133"/>
      <c r="O32" s="133"/>
    </row>
    <row r="33" spans="1:15" s="134" customFormat="1" ht="15.95" customHeight="1">
      <c r="A33" s="150">
        <f t="shared" si="1"/>
        <v>42023</v>
      </c>
      <c r="B33" s="151">
        <v>0.375</v>
      </c>
      <c r="C33" s="152"/>
      <c r="D33" s="159"/>
      <c r="E33" s="154">
        <f t="shared" si="3"/>
        <v>244.13437779229355</v>
      </c>
      <c r="F33" s="155"/>
      <c r="G33" s="156"/>
      <c r="H33" s="157" t="s">
        <v>159</v>
      </c>
      <c r="I33" s="155"/>
      <c r="J33" s="158"/>
      <c r="K33" s="160"/>
      <c r="L33" s="133"/>
      <c r="M33" s="133"/>
      <c r="N33" s="133"/>
      <c r="O33" s="133"/>
    </row>
    <row r="34" spans="1:15" s="134" customFormat="1" ht="15.95" customHeight="1">
      <c r="A34" s="150">
        <f t="shared" si="1"/>
        <v>42024</v>
      </c>
      <c r="B34" s="151">
        <v>0.375</v>
      </c>
      <c r="C34" s="152"/>
      <c r="D34" s="159"/>
      <c r="E34" s="154">
        <f t="shared" si="3"/>
        <v>244.13437779229355</v>
      </c>
      <c r="F34" s="155"/>
      <c r="G34" s="156"/>
      <c r="H34" s="157" t="s">
        <v>159</v>
      </c>
      <c r="I34" s="155"/>
      <c r="J34" s="158"/>
      <c r="K34" s="160"/>
      <c r="L34" s="133"/>
      <c r="M34" s="133"/>
      <c r="N34" s="133"/>
      <c r="O34" s="133"/>
    </row>
    <row r="35" spans="1:15" s="134" customFormat="1" ht="15.95" customHeight="1">
      <c r="A35" s="150">
        <f t="shared" si="1"/>
        <v>42025</v>
      </c>
      <c r="B35" s="151">
        <v>0.375</v>
      </c>
      <c r="C35" s="152"/>
      <c r="D35" s="159"/>
      <c r="E35" s="154">
        <f t="shared" si="3"/>
        <v>244.13437779229355</v>
      </c>
      <c r="F35" s="155"/>
      <c r="G35" s="156"/>
      <c r="H35" s="157" t="s">
        <v>159</v>
      </c>
      <c r="I35" s="155"/>
      <c r="J35" s="158"/>
      <c r="K35" s="160"/>
      <c r="L35" s="133"/>
      <c r="M35" s="133"/>
      <c r="N35" s="133"/>
      <c r="O35" s="133"/>
    </row>
    <row r="36" spans="1:15" s="134" customFormat="1" ht="15.95" customHeight="1">
      <c r="A36" s="150">
        <f t="shared" si="1"/>
        <v>42026</v>
      </c>
      <c r="B36" s="151">
        <v>0.375</v>
      </c>
      <c r="C36" s="152"/>
      <c r="D36" s="159"/>
      <c r="E36" s="154">
        <f t="shared" si="3"/>
        <v>244.13437779229355</v>
      </c>
      <c r="F36" s="155"/>
      <c r="G36" s="156"/>
      <c r="H36" s="157" t="s">
        <v>159</v>
      </c>
      <c r="I36" s="155"/>
      <c r="J36" s="158"/>
      <c r="K36" s="160"/>
      <c r="L36" s="133"/>
      <c r="M36" s="133"/>
      <c r="N36" s="133"/>
      <c r="O36" s="133"/>
    </row>
    <row r="37" spans="1:15" s="134" customFormat="1" ht="15.95" customHeight="1">
      <c r="A37" s="150">
        <f t="shared" si="1"/>
        <v>42027</v>
      </c>
      <c r="B37" s="151">
        <v>0.375</v>
      </c>
      <c r="C37" s="152"/>
      <c r="D37" s="159"/>
      <c r="E37" s="154">
        <f t="shared" si="3"/>
        <v>244.13437779229355</v>
      </c>
      <c r="F37" s="155"/>
      <c r="G37" s="156"/>
      <c r="H37" s="157" t="s">
        <v>159</v>
      </c>
      <c r="I37" s="155"/>
      <c r="J37" s="158"/>
      <c r="K37" s="160"/>
      <c r="L37" s="133"/>
      <c r="M37" s="133"/>
      <c r="N37" s="133"/>
      <c r="O37" s="133"/>
    </row>
    <row r="38" spans="1:15" s="134" customFormat="1" ht="15.95" customHeight="1">
      <c r="A38" s="150">
        <f t="shared" si="1"/>
        <v>42028</v>
      </c>
      <c r="B38" s="151">
        <v>0.375</v>
      </c>
      <c r="C38" s="152"/>
      <c r="D38" s="159"/>
      <c r="E38" s="154">
        <f t="shared" si="3"/>
        <v>244.13437779229355</v>
      </c>
      <c r="F38" s="155"/>
      <c r="G38" s="156"/>
      <c r="H38" s="157" t="s">
        <v>159</v>
      </c>
      <c r="I38" s="155"/>
      <c r="J38" s="158"/>
      <c r="K38" s="160"/>
      <c r="L38" s="133"/>
      <c r="M38" s="133"/>
      <c r="N38" s="133"/>
      <c r="O38" s="133"/>
    </row>
    <row r="39" spans="1:15" s="134" customFormat="1" ht="15.95" customHeight="1">
      <c r="A39" s="150">
        <f t="shared" si="1"/>
        <v>42029</v>
      </c>
      <c r="B39" s="151">
        <v>0.375</v>
      </c>
      <c r="C39" s="198">
        <v>55086</v>
      </c>
      <c r="D39" s="159"/>
      <c r="E39" s="154">
        <f t="shared" si="3"/>
        <v>244.13437779229355</v>
      </c>
      <c r="F39" s="155"/>
      <c r="G39" s="156"/>
      <c r="H39" s="157" t="s">
        <v>159</v>
      </c>
      <c r="I39" s="155"/>
      <c r="J39" s="158"/>
      <c r="K39" s="160"/>
      <c r="L39" s="133"/>
      <c r="M39" s="133"/>
      <c r="N39" s="133"/>
      <c r="O39" s="133"/>
    </row>
    <row r="40" spans="1:15" s="134" customFormat="1" ht="15.95" customHeight="1">
      <c r="A40" s="150">
        <f t="shared" si="1"/>
        <v>42030</v>
      </c>
      <c r="B40" s="151">
        <v>0.375</v>
      </c>
      <c r="C40" s="152"/>
      <c r="D40" s="159"/>
      <c r="E40" s="154">
        <f>($C$43-$C$39)*$M$15/4</f>
        <v>294.01039835763595</v>
      </c>
      <c r="F40" s="155"/>
      <c r="G40" s="156"/>
      <c r="H40" s="157" t="s">
        <v>159</v>
      </c>
      <c r="I40" s="155"/>
      <c r="J40" s="158"/>
      <c r="K40" s="160"/>
      <c r="L40" s="133"/>
      <c r="M40" s="133"/>
      <c r="N40" s="133"/>
      <c r="O40" s="133"/>
    </row>
    <row r="41" spans="1:15" s="134" customFormat="1" ht="15.95" customHeight="1">
      <c r="A41" s="150">
        <f t="shared" si="1"/>
        <v>42031</v>
      </c>
      <c r="B41" s="151">
        <v>0.375</v>
      </c>
      <c r="C41" s="152"/>
      <c r="D41" s="159"/>
      <c r="E41" s="154">
        <f t="shared" ref="E41:E42" si="4">($C$43-$C$39)*$M$15/4</f>
        <v>294.01039835763595</v>
      </c>
      <c r="F41" s="155"/>
      <c r="G41" s="156"/>
      <c r="H41" s="157" t="s">
        <v>159</v>
      </c>
      <c r="I41" s="155"/>
      <c r="J41" s="158"/>
      <c r="K41" s="160"/>
      <c r="L41" s="133"/>
      <c r="M41" s="133"/>
      <c r="N41" s="133"/>
      <c r="O41" s="133"/>
    </row>
    <row r="42" spans="1:15" s="134" customFormat="1" ht="15.95" customHeight="1">
      <c r="A42" s="150">
        <f t="shared" si="1"/>
        <v>42032</v>
      </c>
      <c r="B42" s="151">
        <v>0.375</v>
      </c>
      <c r="C42" s="152"/>
      <c r="D42" s="159"/>
      <c r="E42" s="154">
        <f t="shared" si="4"/>
        <v>294.01039835763595</v>
      </c>
      <c r="F42" s="155"/>
      <c r="G42" s="156"/>
      <c r="H42" s="157" t="s">
        <v>159</v>
      </c>
      <c r="I42" s="155"/>
      <c r="J42" s="158"/>
      <c r="K42" s="160"/>
      <c r="L42" s="133"/>
      <c r="M42" s="133"/>
      <c r="N42" s="133"/>
      <c r="O42" s="133"/>
    </row>
    <row r="43" spans="1:15" s="134" customFormat="1" ht="15.95" customHeight="1">
      <c r="A43" s="150">
        <f t="shared" si="1"/>
        <v>42033</v>
      </c>
      <c r="B43" s="151">
        <v>0.375</v>
      </c>
      <c r="C43" s="198">
        <v>56049</v>
      </c>
      <c r="D43" s="159"/>
      <c r="E43" s="154">
        <f>($C$43-$C$39)*$M$15/4</f>
        <v>294.01039835763595</v>
      </c>
      <c r="F43" s="155"/>
      <c r="G43" s="156"/>
      <c r="H43" s="157" t="s">
        <v>159</v>
      </c>
      <c r="I43" s="155"/>
      <c r="J43" s="158"/>
      <c r="K43" s="160"/>
      <c r="L43" s="133"/>
      <c r="M43" s="133"/>
      <c r="N43" s="133"/>
      <c r="O43" s="133"/>
    </row>
    <row r="44" spans="1:15" s="134" customFormat="1" ht="15.95" customHeight="1">
      <c r="A44" s="150">
        <f t="shared" si="1"/>
        <v>42034</v>
      </c>
      <c r="B44" s="151">
        <v>0.375</v>
      </c>
      <c r="C44" s="152"/>
      <c r="D44" s="159"/>
      <c r="E44" s="154">
        <f>($C$45-$C$43)*$M$15/2</f>
        <v>372.47423260261252</v>
      </c>
      <c r="F44" s="155"/>
      <c r="G44" s="156"/>
      <c r="H44" s="157" t="s">
        <v>159</v>
      </c>
      <c r="I44" s="155"/>
      <c r="J44" s="158"/>
      <c r="K44" s="160"/>
      <c r="L44" s="133"/>
      <c r="M44" s="133"/>
      <c r="N44" s="133"/>
      <c r="O44" s="133"/>
    </row>
    <row r="45" spans="1:15" s="134" customFormat="1" ht="15.95" customHeight="1">
      <c r="A45" s="150">
        <f t="shared" si="1"/>
        <v>42035</v>
      </c>
      <c r="B45" s="151">
        <v>0.375</v>
      </c>
      <c r="C45" s="198">
        <v>56659</v>
      </c>
      <c r="D45" s="159"/>
      <c r="E45" s="154">
        <f>($C$45-$C$43)*$M$15/2</f>
        <v>372.47423260261252</v>
      </c>
      <c r="F45" s="155"/>
      <c r="G45" s="156"/>
      <c r="H45" s="157" t="s">
        <v>159</v>
      </c>
      <c r="I45" s="155"/>
      <c r="J45" s="158"/>
      <c r="K45" s="160"/>
      <c r="L45" s="133"/>
      <c r="M45" s="133"/>
      <c r="N45" s="133"/>
      <c r="O45" s="133"/>
    </row>
    <row r="46" spans="1:15" s="164" customFormat="1" ht="15.95" customHeight="1">
      <c r="A46" s="150"/>
      <c r="B46" s="151"/>
      <c r="C46" s="186"/>
      <c r="D46" s="159"/>
      <c r="E46" s="154"/>
      <c r="F46" s="155"/>
      <c r="G46" s="156"/>
      <c r="H46" s="157"/>
      <c r="I46" s="155"/>
      <c r="J46" s="158"/>
      <c r="K46" s="165"/>
      <c r="L46" s="165"/>
      <c r="M46" s="165"/>
      <c r="N46" s="165"/>
      <c r="O46" s="165"/>
    </row>
    <row r="47" spans="1:15" s="164" customFormat="1" ht="15.95" customHeight="1">
      <c r="A47" s="150"/>
      <c r="B47" s="151"/>
      <c r="C47" s="186"/>
      <c r="D47" s="159"/>
      <c r="E47" s="154"/>
      <c r="F47" s="155"/>
      <c r="G47" s="156"/>
      <c r="H47" s="157"/>
      <c r="I47" s="155"/>
      <c r="J47" s="158"/>
      <c r="K47" s="165"/>
      <c r="L47" s="165"/>
      <c r="M47" s="165"/>
      <c r="N47" s="165"/>
      <c r="O47" s="165"/>
    </row>
    <row r="48" spans="1:15" s="164" customFormat="1" ht="15.95" customHeight="1">
      <c r="A48" s="150"/>
      <c r="B48" s="151"/>
      <c r="C48" s="186"/>
      <c r="D48" s="159"/>
      <c r="E48" s="154"/>
      <c r="F48" s="155"/>
      <c r="G48" s="156"/>
      <c r="H48" s="157"/>
      <c r="I48" s="155"/>
      <c r="J48" s="158"/>
      <c r="K48" s="165"/>
      <c r="L48" s="165"/>
      <c r="M48" s="165"/>
      <c r="N48" s="165"/>
      <c r="O48" s="165"/>
    </row>
    <row r="49" spans="1:15" s="164" customFormat="1" ht="15.95" customHeight="1">
      <c r="A49" s="166"/>
      <c r="B49" s="167"/>
      <c r="C49" s="168"/>
      <c r="D49" s="163"/>
      <c r="E49" s="163"/>
      <c r="F49" s="163"/>
      <c r="G49" s="163"/>
      <c r="H49" s="163"/>
      <c r="I49" s="163"/>
      <c r="K49" s="165"/>
      <c r="L49" s="165"/>
      <c r="M49" s="165"/>
      <c r="N49" s="165"/>
      <c r="O49" s="165"/>
    </row>
    <row r="50" spans="1:15" s="164" customFormat="1" ht="15">
      <c r="A50" s="169" t="s">
        <v>160</v>
      </c>
      <c r="B50"/>
      <c r="C50"/>
      <c r="D50"/>
      <c r="E50"/>
      <c r="F50" s="170" t="s">
        <v>161</v>
      </c>
      <c r="G50"/>
      <c r="K50" s="165"/>
      <c r="L50" s="165"/>
      <c r="M50" s="165"/>
      <c r="N50" s="165"/>
      <c r="O50" s="165"/>
    </row>
    <row r="51" spans="1:15" s="164" customFormat="1" ht="15">
      <c r="A51" s="169" t="s">
        <v>162</v>
      </c>
      <c r="B51"/>
      <c r="C51"/>
      <c r="D51"/>
      <c r="E51"/>
      <c r="F51" s="170" t="s">
        <v>163</v>
      </c>
      <c r="G51"/>
      <c r="K51" s="165"/>
      <c r="L51" s="165"/>
      <c r="M51" s="165"/>
      <c r="N51" s="165"/>
      <c r="O51" s="165"/>
    </row>
    <row r="52" spans="1:15" s="164" customFormat="1" ht="15">
      <c r="A52" s="169" t="s">
        <v>164</v>
      </c>
      <c r="B52"/>
      <c r="C52"/>
      <c r="D52"/>
      <c r="E52"/>
      <c r="F52" s="170" t="s">
        <v>165</v>
      </c>
      <c r="G52"/>
      <c r="K52" s="165"/>
      <c r="L52" s="165"/>
      <c r="M52" s="165"/>
      <c r="N52" s="165"/>
      <c r="O52" s="165"/>
    </row>
    <row r="53" spans="1:15" s="164" customFormat="1" ht="15">
      <c r="A53" s="169" t="s">
        <v>166</v>
      </c>
      <c r="B53"/>
      <c r="C53"/>
      <c r="D53"/>
      <c r="E53"/>
      <c r="F53" s="170" t="s">
        <v>167</v>
      </c>
      <c r="G53"/>
      <c r="K53" s="165"/>
      <c r="L53" s="165"/>
      <c r="M53" s="165"/>
      <c r="N53" s="165"/>
      <c r="O53" s="165"/>
    </row>
    <row r="54" spans="1:15" s="164" customFormat="1" ht="15">
      <c r="A54" s="169" t="s">
        <v>168</v>
      </c>
      <c r="B54"/>
      <c r="C54"/>
      <c r="D54"/>
      <c r="E54"/>
      <c r="F54" s="170" t="s">
        <v>169</v>
      </c>
      <c r="G54"/>
      <c r="K54" s="165"/>
      <c r="L54" s="165"/>
      <c r="M54" s="165"/>
      <c r="N54" s="165"/>
      <c r="O54" s="165"/>
    </row>
    <row r="55" spans="1:15" s="164" customFormat="1" ht="15.75" thickBot="1">
      <c r="B55"/>
      <c r="C55"/>
      <c r="D55"/>
      <c r="E55"/>
      <c r="F55"/>
      <c r="G55"/>
      <c r="H55"/>
      <c r="K55" s="165"/>
      <c r="L55" s="165"/>
      <c r="M55" s="165"/>
      <c r="N55" s="165"/>
      <c r="O55" s="165"/>
    </row>
    <row r="56" spans="1:15" s="164" customFormat="1" ht="15">
      <c r="A56" s="171" t="s">
        <v>170</v>
      </c>
      <c r="B56" s="172"/>
      <c r="C56" s="173" t="s">
        <v>171</v>
      </c>
      <c r="D56" s="172"/>
      <c r="E56" s="172"/>
      <c r="F56" s="172"/>
      <c r="G56" s="172"/>
      <c r="H56" s="174"/>
      <c r="K56" s="165"/>
      <c r="L56" s="165"/>
      <c r="M56" s="165"/>
      <c r="N56" s="165"/>
      <c r="O56" s="165"/>
    </row>
    <row r="57" spans="1:15" s="164" customFormat="1" ht="15">
      <c r="A57" s="175"/>
      <c r="B57" s="176" t="s">
        <v>172</v>
      </c>
      <c r="C57" s="177" t="s">
        <v>173</v>
      </c>
      <c r="D57" s="176"/>
      <c r="E57" s="176"/>
      <c r="F57" s="176"/>
      <c r="G57" s="176"/>
      <c r="H57" s="178"/>
      <c r="K57" s="165"/>
      <c r="L57" s="165"/>
      <c r="M57" s="165"/>
      <c r="N57" s="165"/>
      <c r="O57" s="165"/>
    </row>
    <row r="58" spans="1:15" s="164" customFormat="1">
      <c r="K58" s="165"/>
      <c r="L58" s="165"/>
      <c r="M58" s="165"/>
      <c r="N58" s="165"/>
      <c r="O58" s="165"/>
    </row>
    <row r="59" spans="1:15" s="164" customFormat="1">
      <c r="K59" s="165"/>
      <c r="L59" s="165"/>
      <c r="M59" s="165"/>
      <c r="N59" s="165"/>
      <c r="O59" s="165"/>
    </row>
    <row r="60" spans="1:15" s="164" customFormat="1">
      <c r="K60" s="165"/>
      <c r="L60" s="165"/>
      <c r="M60" s="165"/>
      <c r="N60" s="165"/>
      <c r="O60" s="165"/>
    </row>
    <row r="61" spans="1:15" s="164" customFormat="1">
      <c r="K61" s="165"/>
      <c r="L61" s="165"/>
      <c r="M61" s="165"/>
      <c r="N61" s="165"/>
      <c r="O61" s="165"/>
    </row>
    <row r="62" spans="1:15" s="164" customFormat="1">
      <c r="K62" s="165"/>
      <c r="L62" s="165"/>
      <c r="M62" s="165"/>
      <c r="N62" s="165"/>
      <c r="O62" s="165"/>
    </row>
    <row r="63" spans="1:15" s="164" customFormat="1">
      <c r="K63" s="165"/>
      <c r="L63" s="165"/>
      <c r="M63" s="165"/>
      <c r="N63" s="165"/>
      <c r="O63" s="165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8" sqref="N18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4" t="s">
        <v>124</v>
      </c>
      <c r="X1" s="314" t="s">
        <v>125</v>
      </c>
      <c r="Y1" s="317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15"/>
      <c r="X2" s="315"/>
      <c r="Y2" s="318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15"/>
      <c r="X3" s="315"/>
      <c r="Y3" s="318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15"/>
      <c r="X4" s="315"/>
      <c r="Y4" s="31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16"/>
      <c r="X5" s="316"/>
      <c r="Y5" s="319"/>
    </row>
    <row r="6" spans="1:25">
      <c r="A6" s="16">
        <v>32</v>
      </c>
      <c r="B6" s="232" t="s">
        <v>208</v>
      </c>
      <c r="C6" s="232" t="s">
        <v>13</v>
      </c>
      <c r="D6" s="232">
        <v>7609</v>
      </c>
      <c r="E6" s="232">
        <v>114753</v>
      </c>
      <c r="F6" s="232">
        <v>1.901859</v>
      </c>
      <c r="G6" s="232">
        <v>0</v>
      </c>
      <c r="H6" s="232">
        <v>14.369</v>
      </c>
      <c r="I6" s="232">
        <v>16.100000000000001</v>
      </c>
      <c r="J6" s="232">
        <v>0.1</v>
      </c>
      <c r="K6" s="232">
        <v>0.2</v>
      </c>
      <c r="L6" s="232"/>
      <c r="M6" s="232"/>
      <c r="N6" s="232"/>
      <c r="O6" s="232"/>
      <c r="P6" s="232"/>
      <c r="Q6" s="232"/>
      <c r="R6" s="232"/>
      <c r="S6" s="232"/>
      <c r="T6" s="19">
        <v>31</v>
      </c>
      <c r="U6" s="23">
        <f>D6-D7</f>
        <v>3</v>
      </c>
      <c r="V6" s="4"/>
      <c r="W6" s="210"/>
      <c r="X6" s="210"/>
      <c r="Y6" s="211"/>
    </row>
    <row r="7" spans="1:25">
      <c r="A7" s="21">
        <v>31</v>
      </c>
      <c r="B7" s="232" t="s">
        <v>268</v>
      </c>
      <c r="C7" s="232" t="s">
        <v>13</v>
      </c>
      <c r="D7" s="232">
        <v>7606</v>
      </c>
      <c r="E7" s="232">
        <v>114751</v>
      </c>
      <c r="F7" s="232">
        <v>1.935219</v>
      </c>
      <c r="G7" s="232">
        <v>0</v>
      </c>
      <c r="H7" s="232">
        <v>14.336</v>
      </c>
      <c r="I7" s="232">
        <v>12.7</v>
      </c>
      <c r="J7" s="232">
        <v>1.4</v>
      </c>
      <c r="K7" s="232">
        <v>4.5999999999999996</v>
      </c>
      <c r="T7" s="22">
        <v>30</v>
      </c>
      <c r="U7" s="23">
        <f>D7-D8</f>
        <v>34</v>
      </c>
      <c r="V7" s="24">
        <v>1</v>
      </c>
      <c r="W7" s="85"/>
      <c r="X7" s="85"/>
      <c r="Y7" s="88">
        <f t="shared" ref="Y7:Y34" si="0">((X7*100)/D7)-100</f>
        <v>-100</v>
      </c>
    </row>
    <row r="8" spans="1:25">
      <c r="A8" s="16">
        <v>30</v>
      </c>
      <c r="B8" s="232" t="s">
        <v>251</v>
      </c>
      <c r="C8" s="232" t="s">
        <v>13</v>
      </c>
      <c r="D8" s="232">
        <v>7572</v>
      </c>
      <c r="E8" s="232">
        <v>114733</v>
      </c>
      <c r="F8" s="232">
        <v>1.9268149999999999</v>
      </c>
      <c r="G8" s="232">
        <v>0</v>
      </c>
      <c r="H8" s="232">
        <v>14.162000000000001</v>
      </c>
      <c r="I8" s="232">
        <v>14.9</v>
      </c>
      <c r="J8" s="232">
        <v>2.9</v>
      </c>
      <c r="K8" s="232">
        <v>5.8</v>
      </c>
      <c r="T8" s="16">
        <v>29</v>
      </c>
      <c r="U8" s="23">
        <f>D8-D9</f>
        <v>69</v>
      </c>
      <c r="V8" s="4"/>
      <c r="W8" s="85"/>
      <c r="X8" s="85"/>
      <c r="Y8" s="88">
        <f t="shared" si="0"/>
        <v>-100</v>
      </c>
    </row>
    <row r="9" spans="1:25" s="25" customFormat="1">
      <c r="A9" s="21">
        <v>29</v>
      </c>
      <c r="B9" s="232" t="s">
        <v>252</v>
      </c>
      <c r="C9" s="232" t="s">
        <v>13</v>
      </c>
      <c r="D9" s="232">
        <v>7503</v>
      </c>
      <c r="E9" s="232">
        <v>114696</v>
      </c>
      <c r="F9" s="232">
        <v>1.9021049999999999</v>
      </c>
      <c r="G9" s="232">
        <v>0</v>
      </c>
      <c r="H9" s="232">
        <v>14.137</v>
      </c>
      <c r="I9" s="232">
        <v>14.8</v>
      </c>
      <c r="J9" s="232">
        <v>3.4</v>
      </c>
      <c r="K9" s="232">
        <v>5.8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80</v>
      </c>
      <c r="V9" s="24">
        <v>29</v>
      </c>
      <c r="W9" s="85"/>
      <c r="X9" s="85"/>
      <c r="Y9" s="88">
        <f t="shared" si="0"/>
        <v>-100</v>
      </c>
    </row>
    <row r="10" spans="1:25">
      <c r="A10" s="16">
        <v>28</v>
      </c>
      <c r="B10" s="232" t="s">
        <v>253</v>
      </c>
      <c r="C10" s="232" t="s">
        <v>13</v>
      </c>
      <c r="D10" s="232">
        <v>7423</v>
      </c>
      <c r="E10" s="232">
        <v>114653</v>
      </c>
      <c r="F10" s="232">
        <v>1.905152</v>
      </c>
      <c r="G10" s="232">
        <v>0</v>
      </c>
      <c r="H10" s="232">
        <v>14.157</v>
      </c>
      <c r="I10" s="232">
        <v>15</v>
      </c>
      <c r="J10" s="232">
        <v>2.8</v>
      </c>
      <c r="K10" s="232">
        <v>5.9</v>
      </c>
      <c r="T10" s="16">
        <v>27</v>
      </c>
      <c r="U10" s="23">
        <f t="shared" si="1"/>
        <v>67</v>
      </c>
      <c r="V10" s="16"/>
      <c r="W10" s="85"/>
      <c r="X10" s="85"/>
      <c r="Y10" s="88">
        <f t="shared" si="0"/>
        <v>-100</v>
      </c>
    </row>
    <row r="11" spans="1:25">
      <c r="A11" s="16">
        <v>27</v>
      </c>
      <c r="B11" s="232" t="s">
        <v>254</v>
      </c>
      <c r="C11" s="232" t="s">
        <v>13</v>
      </c>
      <c r="D11" s="232">
        <v>7356</v>
      </c>
      <c r="E11" s="232">
        <v>114617</v>
      </c>
      <c r="F11" s="232">
        <v>1.924356</v>
      </c>
      <c r="G11" s="232">
        <v>0</v>
      </c>
      <c r="H11" s="232">
        <v>14.178000000000001</v>
      </c>
      <c r="I11" s="232">
        <v>12.7</v>
      </c>
      <c r="J11" s="232">
        <v>3</v>
      </c>
      <c r="K11" s="232">
        <v>6</v>
      </c>
      <c r="T11" s="16">
        <v>26</v>
      </c>
      <c r="U11" s="23">
        <f t="shared" si="1"/>
        <v>71</v>
      </c>
      <c r="V11" s="16"/>
      <c r="W11" s="85"/>
      <c r="X11" s="85"/>
      <c r="Y11" s="88">
        <f t="shared" si="0"/>
        <v>-100</v>
      </c>
    </row>
    <row r="12" spans="1:25">
      <c r="A12" s="16">
        <v>26</v>
      </c>
      <c r="B12" s="232" t="s">
        <v>255</v>
      </c>
      <c r="C12" s="232" t="s">
        <v>13</v>
      </c>
      <c r="D12" s="232">
        <v>7285</v>
      </c>
      <c r="E12" s="232">
        <v>114579</v>
      </c>
      <c r="F12" s="232">
        <v>1.901265</v>
      </c>
      <c r="G12" s="232">
        <v>0</v>
      </c>
      <c r="H12" s="232">
        <v>14.358000000000001</v>
      </c>
      <c r="I12" s="232">
        <v>15</v>
      </c>
      <c r="J12" s="232">
        <v>0.5</v>
      </c>
      <c r="K12" s="232">
        <v>4.5</v>
      </c>
      <c r="T12" s="16">
        <v>25</v>
      </c>
      <c r="U12" s="23">
        <f t="shared" si="1"/>
        <v>12</v>
      </c>
      <c r="V12" s="16"/>
      <c r="W12" s="85"/>
      <c r="X12" s="85"/>
      <c r="Y12" s="88">
        <f t="shared" si="0"/>
        <v>-100</v>
      </c>
    </row>
    <row r="13" spans="1:25">
      <c r="A13" s="16">
        <v>25</v>
      </c>
      <c r="B13" s="232" t="s">
        <v>256</v>
      </c>
      <c r="C13" s="232" t="s">
        <v>13</v>
      </c>
      <c r="D13" s="232">
        <v>7273</v>
      </c>
      <c r="E13" s="232">
        <v>114573</v>
      </c>
      <c r="F13" s="232">
        <v>1.9370750000000001</v>
      </c>
      <c r="G13" s="232">
        <v>0</v>
      </c>
      <c r="H13" s="232">
        <v>14.382</v>
      </c>
      <c r="I13" s="232">
        <v>14.5</v>
      </c>
      <c r="J13" s="232">
        <v>0.6</v>
      </c>
      <c r="K13" s="232">
        <v>3.4</v>
      </c>
      <c r="T13" s="16">
        <v>24</v>
      </c>
      <c r="U13" s="23">
        <f t="shared" si="1"/>
        <v>14</v>
      </c>
      <c r="V13" s="16"/>
      <c r="W13" s="85"/>
      <c r="X13" s="85"/>
      <c r="Y13" s="88">
        <f t="shared" si="0"/>
        <v>-100</v>
      </c>
    </row>
    <row r="14" spans="1:25">
      <c r="A14" s="16">
        <v>24</v>
      </c>
      <c r="B14" s="232" t="s">
        <v>257</v>
      </c>
      <c r="C14" s="232" t="s">
        <v>13</v>
      </c>
      <c r="D14" s="232">
        <v>7259</v>
      </c>
      <c r="E14" s="232">
        <v>114565</v>
      </c>
      <c r="F14" s="232">
        <v>1.929975</v>
      </c>
      <c r="G14" s="232">
        <v>0</v>
      </c>
      <c r="H14" s="232">
        <v>14.18</v>
      </c>
      <c r="I14" s="232">
        <v>15.5</v>
      </c>
      <c r="J14" s="232">
        <v>2.8</v>
      </c>
      <c r="K14" s="232">
        <v>5.4</v>
      </c>
      <c r="T14" s="16">
        <v>23</v>
      </c>
      <c r="U14" s="23">
        <f t="shared" si="1"/>
        <v>66</v>
      </c>
      <c r="V14" s="16"/>
      <c r="W14" s="85"/>
      <c r="X14" s="85"/>
      <c r="Y14" s="88">
        <f t="shared" si="0"/>
        <v>-100</v>
      </c>
    </row>
    <row r="15" spans="1:25">
      <c r="A15" s="16">
        <v>23</v>
      </c>
      <c r="B15" s="232" t="s">
        <v>258</v>
      </c>
      <c r="C15" s="232" t="s">
        <v>13</v>
      </c>
      <c r="D15" s="232">
        <v>7193</v>
      </c>
      <c r="E15" s="232">
        <v>114529</v>
      </c>
      <c r="F15" s="232">
        <v>1.8938759999999999</v>
      </c>
      <c r="G15" s="232">
        <v>0</v>
      </c>
      <c r="H15" s="232">
        <v>14.159000000000001</v>
      </c>
      <c r="I15" s="232">
        <v>15.6</v>
      </c>
      <c r="J15" s="232">
        <v>2.7</v>
      </c>
      <c r="K15" s="232">
        <v>5.9</v>
      </c>
      <c r="T15" s="16">
        <v>22</v>
      </c>
      <c r="U15" s="23">
        <f t="shared" si="1"/>
        <v>65</v>
      </c>
      <c r="V15" s="16"/>
      <c r="W15" s="85"/>
      <c r="X15" s="85"/>
      <c r="Y15" s="88">
        <f t="shared" si="0"/>
        <v>-100</v>
      </c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7128</v>
      </c>
      <c r="E16" s="232">
        <v>114495</v>
      </c>
      <c r="F16" s="232">
        <v>1.8906259999999999</v>
      </c>
      <c r="G16" s="232">
        <v>0</v>
      </c>
      <c r="H16" s="232">
        <v>14.175000000000001</v>
      </c>
      <c r="I16" s="232">
        <v>16.8</v>
      </c>
      <c r="J16" s="232">
        <v>2.7</v>
      </c>
      <c r="K16" s="232">
        <v>5.7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63</v>
      </c>
      <c r="V16" s="24">
        <v>22</v>
      </c>
      <c r="W16" s="85"/>
      <c r="X16" s="85"/>
      <c r="Y16" s="88">
        <f t="shared" si="0"/>
        <v>-100</v>
      </c>
    </row>
    <row r="17" spans="1:25">
      <c r="A17" s="16">
        <v>21</v>
      </c>
      <c r="B17" s="232" t="s">
        <v>260</v>
      </c>
      <c r="C17" s="232" t="s">
        <v>13</v>
      </c>
      <c r="D17" s="232">
        <v>7065</v>
      </c>
      <c r="E17" s="232">
        <v>114460</v>
      </c>
      <c r="F17" s="232">
        <v>1.900471</v>
      </c>
      <c r="G17" s="232">
        <v>0</v>
      </c>
      <c r="H17" s="232">
        <v>14.167999999999999</v>
      </c>
      <c r="I17" s="232">
        <v>16</v>
      </c>
      <c r="J17" s="232">
        <v>2.9</v>
      </c>
      <c r="K17" s="232">
        <v>5.7</v>
      </c>
      <c r="T17" s="16">
        <v>20</v>
      </c>
      <c r="U17" s="23">
        <f t="shared" si="1"/>
        <v>70</v>
      </c>
      <c r="V17" s="16"/>
      <c r="W17" s="85"/>
      <c r="X17" s="85"/>
      <c r="Y17" s="88">
        <f t="shared" si="0"/>
        <v>-100</v>
      </c>
    </row>
    <row r="18" spans="1:25">
      <c r="A18" s="16">
        <v>20</v>
      </c>
      <c r="B18" s="232" t="s">
        <v>261</v>
      </c>
      <c r="C18" s="232" t="s">
        <v>13</v>
      </c>
      <c r="D18" s="232">
        <v>6995</v>
      </c>
      <c r="E18" s="232">
        <v>114423</v>
      </c>
      <c r="F18" s="232">
        <v>1.9090180000000001</v>
      </c>
      <c r="G18" s="232">
        <v>0</v>
      </c>
      <c r="H18" s="232">
        <v>14.180999999999999</v>
      </c>
      <c r="I18" s="232">
        <v>15.3</v>
      </c>
      <c r="J18" s="232">
        <v>2.5</v>
      </c>
      <c r="K18" s="232">
        <v>5.6</v>
      </c>
      <c r="T18" s="16">
        <v>19</v>
      </c>
      <c r="U18" s="23">
        <f t="shared" si="1"/>
        <v>60</v>
      </c>
      <c r="V18" s="16"/>
      <c r="W18" s="85"/>
      <c r="X18" s="85"/>
      <c r="Y18" s="88">
        <f t="shared" si="0"/>
        <v>-100</v>
      </c>
    </row>
    <row r="19" spans="1:25">
      <c r="A19" s="16">
        <v>19</v>
      </c>
      <c r="B19" s="232" t="s">
        <v>262</v>
      </c>
      <c r="C19" s="232" t="s">
        <v>13</v>
      </c>
      <c r="D19" s="232">
        <v>6935</v>
      </c>
      <c r="E19" s="232">
        <v>114391</v>
      </c>
      <c r="F19" s="232">
        <v>1.9244650000000001</v>
      </c>
      <c r="G19" s="232">
        <v>0</v>
      </c>
      <c r="H19" s="232">
        <v>14.407999999999999</v>
      </c>
      <c r="I19" s="232">
        <v>12.6</v>
      </c>
      <c r="J19" s="232">
        <v>0.5</v>
      </c>
      <c r="K19" s="232">
        <v>4.7</v>
      </c>
      <c r="T19" s="16">
        <v>18</v>
      </c>
      <c r="U19" s="23">
        <f t="shared" si="1"/>
        <v>12</v>
      </c>
      <c r="V19" s="16"/>
      <c r="W19" s="85"/>
      <c r="X19" s="85"/>
      <c r="Y19" s="88">
        <f t="shared" si="0"/>
        <v>-100</v>
      </c>
    </row>
    <row r="20" spans="1:25">
      <c r="A20" s="16">
        <v>18</v>
      </c>
      <c r="B20" s="232" t="s">
        <v>263</v>
      </c>
      <c r="C20" s="232" t="s">
        <v>13</v>
      </c>
      <c r="D20" s="232">
        <v>6923</v>
      </c>
      <c r="E20" s="232">
        <v>114385</v>
      </c>
      <c r="F20" s="232">
        <v>1.9205380000000001</v>
      </c>
      <c r="G20" s="232">
        <v>0</v>
      </c>
      <c r="H20" s="232">
        <v>14.364000000000001</v>
      </c>
      <c r="I20" s="232">
        <v>17.5</v>
      </c>
      <c r="J20" s="232">
        <v>0.6</v>
      </c>
      <c r="K20" s="232">
        <v>4.0999999999999996</v>
      </c>
      <c r="T20" s="16">
        <v>17</v>
      </c>
      <c r="U20" s="23">
        <f t="shared" si="1"/>
        <v>14</v>
      </c>
      <c r="V20" s="16"/>
      <c r="W20" s="86"/>
      <c r="X20" s="86"/>
      <c r="Y20" s="88">
        <f t="shared" si="0"/>
        <v>-100</v>
      </c>
    </row>
    <row r="21" spans="1:25">
      <c r="A21" s="16">
        <v>17</v>
      </c>
      <c r="B21" s="232" t="s">
        <v>264</v>
      </c>
      <c r="C21" s="232" t="s">
        <v>13</v>
      </c>
      <c r="D21" s="232">
        <v>6909</v>
      </c>
      <c r="E21" s="232">
        <v>114377</v>
      </c>
      <c r="F21" s="232">
        <v>1.8993</v>
      </c>
      <c r="G21" s="232">
        <v>0</v>
      </c>
      <c r="H21" s="232">
        <v>14.18</v>
      </c>
      <c r="I21" s="232">
        <v>15.3</v>
      </c>
      <c r="J21" s="232">
        <v>2.6</v>
      </c>
      <c r="K21" s="232">
        <v>5.7</v>
      </c>
      <c r="T21" s="16">
        <v>16</v>
      </c>
      <c r="U21" s="23">
        <f t="shared" si="1"/>
        <v>62</v>
      </c>
      <c r="V21" s="16"/>
      <c r="W21" s="86"/>
      <c r="X21" s="86"/>
      <c r="Y21" s="88">
        <f t="shared" si="0"/>
        <v>-100</v>
      </c>
    </row>
    <row r="22" spans="1:25">
      <c r="A22" s="16">
        <v>16</v>
      </c>
      <c r="B22" s="232" t="s">
        <v>265</v>
      </c>
      <c r="C22" s="232" t="s">
        <v>13</v>
      </c>
      <c r="D22" s="232">
        <v>6847</v>
      </c>
      <c r="E22" s="232">
        <v>114344</v>
      </c>
      <c r="F22" s="232">
        <v>1.9200189999999999</v>
      </c>
      <c r="G22" s="232">
        <v>0</v>
      </c>
      <c r="H22" s="232">
        <v>14.199</v>
      </c>
      <c r="I22" s="232">
        <v>15.5</v>
      </c>
      <c r="J22" s="232">
        <v>2.7</v>
      </c>
      <c r="K22" s="232">
        <v>6.2</v>
      </c>
      <c r="T22" s="16">
        <v>15</v>
      </c>
      <c r="U22" s="23">
        <f t="shared" si="1"/>
        <v>64</v>
      </c>
      <c r="V22" s="16"/>
      <c r="W22" s="86"/>
      <c r="X22" s="86"/>
      <c r="Y22" s="88">
        <f t="shared" si="0"/>
        <v>-100</v>
      </c>
    </row>
    <row r="23" spans="1:25" s="25" customFormat="1">
      <c r="A23" s="21">
        <v>15</v>
      </c>
      <c r="B23" s="231" t="s">
        <v>209</v>
      </c>
      <c r="C23" s="231" t="s">
        <v>13</v>
      </c>
      <c r="D23" s="231">
        <v>6783</v>
      </c>
      <c r="E23" s="231">
        <v>114310</v>
      </c>
      <c r="F23" s="231">
        <v>1.9143779999999999</v>
      </c>
      <c r="G23" s="231">
        <v>0</v>
      </c>
      <c r="H23" s="231">
        <v>14.192</v>
      </c>
      <c r="I23" s="231">
        <v>12.1</v>
      </c>
      <c r="J23" s="231">
        <v>2.6</v>
      </c>
      <c r="K23" s="231">
        <v>6.1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62</v>
      </c>
      <c r="V23" s="24">
        <v>15</v>
      </c>
      <c r="W23" s="86"/>
      <c r="X23" s="86"/>
      <c r="Y23" s="88">
        <f t="shared" si="0"/>
        <v>-100</v>
      </c>
    </row>
    <row r="24" spans="1:25">
      <c r="A24" s="16">
        <v>14</v>
      </c>
      <c r="B24" s="231" t="s">
        <v>210</v>
      </c>
      <c r="C24" s="231" t="s">
        <v>13</v>
      </c>
      <c r="D24" s="231">
        <v>6721</v>
      </c>
      <c r="E24" s="231">
        <v>114277</v>
      </c>
      <c r="F24" s="231">
        <v>1.923656</v>
      </c>
      <c r="G24" s="231">
        <v>0</v>
      </c>
      <c r="H24" s="231">
        <v>14.154</v>
      </c>
      <c r="I24" s="231">
        <v>12.7</v>
      </c>
      <c r="J24" s="231">
        <v>2.8</v>
      </c>
      <c r="K24" s="231">
        <v>6.1</v>
      </c>
      <c r="T24" s="16">
        <v>13</v>
      </c>
      <c r="U24" s="23">
        <f t="shared" si="1"/>
        <v>67</v>
      </c>
      <c r="V24" s="16"/>
      <c r="W24" s="86"/>
      <c r="X24" s="86"/>
      <c r="Y24" s="88">
        <f t="shared" si="0"/>
        <v>-100</v>
      </c>
    </row>
    <row r="25" spans="1:25">
      <c r="A25" s="16">
        <v>13</v>
      </c>
      <c r="B25" s="231" t="s">
        <v>211</v>
      </c>
      <c r="C25" s="231" t="s">
        <v>13</v>
      </c>
      <c r="D25" s="231">
        <v>6654</v>
      </c>
      <c r="E25" s="231">
        <v>114241</v>
      </c>
      <c r="F25" s="231">
        <v>1.9280200000000001</v>
      </c>
      <c r="G25" s="231">
        <v>0</v>
      </c>
      <c r="H25" s="231">
        <v>14.2</v>
      </c>
      <c r="I25" s="231">
        <v>14</v>
      </c>
      <c r="J25" s="231">
        <v>2.6</v>
      </c>
      <c r="K25" s="231">
        <v>5.6</v>
      </c>
      <c r="T25" s="16">
        <v>12</v>
      </c>
      <c r="U25" s="23">
        <f>D25-D26</f>
        <v>61</v>
      </c>
      <c r="V25" s="16"/>
      <c r="W25" s="86"/>
      <c r="X25" s="86"/>
      <c r="Y25" s="88">
        <f t="shared" si="0"/>
        <v>-100</v>
      </c>
    </row>
    <row r="26" spans="1:25">
      <c r="A26" s="16">
        <v>12</v>
      </c>
      <c r="B26" s="231" t="s">
        <v>212</v>
      </c>
      <c r="C26" s="231" t="s">
        <v>13</v>
      </c>
      <c r="D26" s="231">
        <v>6593</v>
      </c>
      <c r="E26" s="231">
        <v>114209</v>
      </c>
      <c r="F26" s="231">
        <v>1.930469</v>
      </c>
      <c r="G26" s="231">
        <v>0</v>
      </c>
      <c r="H26" s="231">
        <v>14.404</v>
      </c>
      <c r="I26" s="231">
        <v>14.2</v>
      </c>
      <c r="J26" s="231">
        <v>0.3</v>
      </c>
      <c r="K26" s="231">
        <v>5.2</v>
      </c>
      <c r="T26" s="16">
        <v>11</v>
      </c>
      <c r="U26" s="23">
        <f t="shared" si="1"/>
        <v>9</v>
      </c>
      <c r="V26" s="16"/>
      <c r="W26" s="87"/>
      <c r="X26" s="86"/>
      <c r="Y26" s="88">
        <f t="shared" si="0"/>
        <v>-100</v>
      </c>
    </row>
    <row r="27" spans="1:25">
      <c r="A27" s="16">
        <v>11</v>
      </c>
      <c r="B27" s="231" t="s">
        <v>213</v>
      </c>
      <c r="C27" s="231" t="s">
        <v>13</v>
      </c>
      <c r="D27" s="231">
        <v>6584</v>
      </c>
      <c r="E27" s="231">
        <v>114204</v>
      </c>
      <c r="F27" s="231">
        <v>1.9489749999999999</v>
      </c>
      <c r="G27" s="231">
        <v>0</v>
      </c>
      <c r="H27" s="231">
        <v>14.391999999999999</v>
      </c>
      <c r="I27" s="231">
        <v>12.6</v>
      </c>
      <c r="J27" s="231">
        <v>0.6</v>
      </c>
      <c r="K27" s="231">
        <v>5.0999999999999996</v>
      </c>
      <c r="T27" s="16">
        <v>10</v>
      </c>
      <c r="U27" s="23">
        <f t="shared" si="1"/>
        <v>13</v>
      </c>
      <c r="V27" s="16"/>
      <c r="W27" s="87"/>
      <c r="X27" s="86"/>
      <c r="Y27" s="88">
        <f t="shared" si="0"/>
        <v>-100</v>
      </c>
    </row>
    <row r="28" spans="1:25">
      <c r="A28" s="16">
        <v>10</v>
      </c>
      <c r="B28" s="231" t="s">
        <v>214</v>
      </c>
      <c r="C28" s="231" t="s">
        <v>13</v>
      </c>
      <c r="D28" s="231">
        <v>6571</v>
      </c>
      <c r="E28" s="231">
        <v>114197</v>
      </c>
      <c r="F28" s="231">
        <v>1.9182939999999999</v>
      </c>
      <c r="G28" s="231">
        <v>0</v>
      </c>
      <c r="H28" s="231">
        <v>14.217000000000001</v>
      </c>
      <c r="I28" s="231">
        <v>12.1</v>
      </c>
      <c r="J28" s="231">
        <v>2.4</v>
      </c>
      <c r="K28" s="231">
        <v>5.8</v>
      </c>
      <c r="T28" s="16">
        <v>9</v>
      </c>
      <c r="U28" s="23">
        <f t="shared" si="1"/>
        <v>56</v>
      </c>
      <c r="V28" s="16"/>
      <c r="W28" s="87"/>
      <c r="X28" s="86"/>
      <c r="Y28" s="88">
        <f t="shared" si="0"/>
        <v>-100</v>
      </c>
    </row>
    <row r="29" spans="1:25">
      <c r="A29" s="16">
        <v>9</v>
      </c>
      <c r="B29" s="231" t="s">
        <v>215</v>
      </c>
      <c r="C29" s="231" t="s">
        <v>13</v>
      </c>
      <c r="D29" s="231">
        <v>6515</v>
      </c>
      <c r="E29" s="231">
        <v>114167</v>
      </c>
      <c r="F29" s="231">
        <v>1.911451</v>
      </c>
      <c r="G29" s="231">
        <v>0</v>
      </c>
      <c r="H29" s="231">
        <v>14.183</v>
      </c>
      <c r="I29" s="231">
        <v>8.9</v>
      </c>
      <c r="J29" s="231">
        <v>2.9</v>
      </c>
      <c r="K29" s="231">
        <v>6.3</v>
      </c>
      <c r="T29" s="16">
        <v>8</v>
      </c>
      <c r="U29" s="23">
        <f t="shared" si="1"/>
        <v>70</v>
      </c>
      <c r="V29" s="16"/>
      <c r="W29" s="87"/>
      <c r="X29" s="86"/>
      <c r="Y29" s="88">
        <f t="shared" si="0"/>
        <v>-100</v>
      </c>
    </row>
    <row r="30" spans="1:25" s="25" customFormat="1">
      <c r="A30" s="21">
        <v>8</v>
      </c>
      <c r="B30" t="s">
        <v>201</v>
      </c>
      <c r="C30" t="s">
        <v>13</v>
      </c>
      <c r="D30">
        <v>6445</v>
      </c>
      <c r="E30">
        <v>114131</v>
      </c>
      <c r="F30">
        <v>1.8994120000000001</v>
      </c>
      <c r="G30">
        <v>0</v>
      </c>
      <c r="H30">
        <v>14.144</v>
      </c>
      <c r="I30">
        <v>13.2</v>
      </c>
      <c r="J30">
        <v>2.7</v>
      </c>
      <c r="K30">
        <v>5.8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63</v>
      </c>
      <c r="V30" s="24">
        <v>8</v>
      </c>
      <c r="W30" s="87"/>
      <c r="X30" s="86"/>
      <c r="Y30" s="88">
        <f t="shared" si="0"/>
        <v>-100</v>
      </c>
    </row>
    <row r="31" spans="1:25">
      <c r="A31" s="16">
        <v>7</v>
      </c>
      <c r="B31" t="s">
        <v>202</v>
      </c>
      <c r="C31" t="s">
        <v>13</v>
      </c>
      <c r="D31">
        <v>6382</v>
      </c>
      <c r="E31">
        <v>114097</v>
      </c>
      <c r="F31">
        <v>1.9007540000000001</v>
      </c>
      <c r="G31">
        <v>0</v>
      </c>
      <c r="H31">
        <v>14.172000000000001</v>
      </c>
      <c r="I31">
        <v>13.5</v>
      </c>
      <c r="J31">
        <v>2.4</v>
      </c>
      <c r="K31">
        <v>5.9</v>
      </c>
      <c r="T31" s="16">
        <v>6</v>
      </c>
      <c r="U31" s="23">
        <f t="shared" si="1"/>
        <v>58</v>
      </c>
      <c r="V31" s="5"/>
      <c r="W31" s="87"/>
      <c r="X31" s="86"/>
      <c r="Y31" s="88">
        <f t="shared" si="0"/>
        <v>-100</v>
      </c>
    </row>
    <row r="32" spans="1:25">
      <c r="A32" s="16">
        <v>6</v>
      </c>
      <c r="B32" t="s">
        <v>203</v>
      </c>
      <c r="C32" t="s">
        <v>13</v>
      </c>
      <c r="D32">
        <v>6324</v>
      </c>
      <c r="E32">
        <v>114066</v>
      </c>
      <c r="F32">
        <v>1.905618</v>
      </c>
      <c r="G32">
        <v>0</v>
      </c>
      <c r="H32">
        <v>14.18</v>
      </c>
      <c r="I32">
        <v>10</v>
      </c>
      <c r="J32">
        <v>2.7</v>
      </c>
      <c r="K32">
        <v>5.8</v>
      </c>
      <c r="T32" s="16">
        <v>5</v>
      </c>
      <c r="U32" s="23">
        <f t="shared" si="1"/>
        <v>65</v>
      </c>
      <c r="V32" s="5"/>
      <c r="W32" s="87"/>
      <c r="X32" s="86"/>
      <c r="Y32" s="88">
        <f t="shared" si="0"/>
        <v>-100</v>
      </c>
    </row>
    <row r="33" spans="1:25">
      <c r="A33" s="16">
        <v>5</v>
      </c>
      <c r="B33" t="s">
        <v>204</v>
      </c>
      <c r="C33" t="s">
        <v>13</v>
      </c>
      <c r="D33">
        <v>6259</v>
      </c>
      <c r="E33">
        <v>114032</v>
      </c>
      <c r="F33">
        <v>1.9244490000000001</v>
      </c>
      <c r="G33">
        <v>0</v>
      </c>
      <c r="H33">
        <v>14.37</v>
      </c>
      <c r="I33">
        <v>11.8</v>
      </c>
      <c r="J33">
        <v>0.4</v>
      </c>
      <c r="K33">
        <v>4.9000000000000004</v>
      </c>
      <c r="T33" s="16">
        <v>4</v>
      </c>
      <c r="U33" s="23">
        <f t="shared" si="1"/>
        <v>13</v>
      </c>
      <c r="V33" s="5"/>
      <c r="W33" s="87"/>
      <c r="X33" s="86"/>
      <c r="Y33" s="88">
        <f t="shared" si="0"/>
        <v>-100</v>
      </c>
    </row>
    <row r="34" spans="1:25">
      <c r="A34" s="16">
        <v>4</v>
      </c>
      <c r="B34" t="s">
        <v>205</v>
      </c>
      <c r="C34" t="s">
        <v>13</v>
      </c>
      <c r="D34">
        <v>6246</v>
      </c>
      <c r="E34">
        <v>114026</v>
      </c>
      <c r="F34">
        <v>1.9151419999999999</v>
      </c>
      <c r="G34">
        <v>0</v>
      </c>
      <c r="H34">
        <v>14.374000000000001</v>
      </c>
      <c r="I34">
        <v>14.8</v>
      </c>
      <c r="J34">
        <v>0</v>
      </c>
      <c r="K34">
        <v>0.6</v>
      </c>
      <c r="T34" s="16">
        <v>3</v>
      </c>
      <c r="U34" s="23">
        <f t="shared" si="1"/>
        <v>1</v>
      </c>
      <c r="V34" s="5"/>
      <c r="W34" s="87"/>
      <c r="X34" s="86"/>
      <c r="Y34" s="88">
        <f t="shared" si="0"/>
        <v>-100</v>
      </c>
    </row>
    <row r="35" spans="1:25">
      <c r="A35" s="16">
        <v>3</v>
      </c>
      <c r="B35" t="s">
        <v>206</v>
      </c>
      <c r="C35" t="s">
        <v>13</v>
      </c>
      <c r="D35">
        <v>6245</v>
      </c>
      <c r="E35">
        <v>114025</v>
      </c>
      <c r="F35">
        <v>1.9190560000000001</v>
      </c>
      <c r="G35">
        <v>0</v>
      </c>
      <c r="H35">
        <v>14.363</v>
      </c>
      <c r="I35">
        <v>16.2</v>
      </c>
      <c r="J35">
        <v>0</v>
      </c>
      <c r="K35">
        <v>0</v>
      </c>
      <c r="T35" s="16">
        <v>2</v>
      </c>
      <c r="U35" s="23">
        <f t="shared" si="1"/>
        <v>0</v>
      </c>
      <c r="V35" s="5"/>
      <c r="W35" s="87"/>
      <c r="X35" s="86"/>
      <c r="Y35" s="88">
        <f>((X35*100)/D35)-100</f>
        <v>-100</v>
      </c>
    </row>
    <row r="36" spans="1:25">
      <c r="A36" s="16">
        <v>2</v>
      </c>
      <c r="B36" t="s">
        <v>207</v>
      </c>
      <c r="C36" t="s">
        <v>13</v>
      </c>
      <c r="D36">
        <v>6245</v>
      </c>
      <c r="E36">
        <v>114025</v>
      </c>
      <c r="F36">
        <v>1.922004</v>
      </c>
      <c r="G36">
        <v>0</v>
      </c>
      <c r="H36">
        <v>14.38</v>
      </c>
      <c r="I36">
        <v>15.5</v>
      </c>
      <c r="J36">
        <v>0</v>
      </c>
      <c r="K36">
        <v>0.5</v>
      </c>
      <c r="T36" s="16">
        <v>1</v>
      </c>
      <c r="U36" s="23">
        <f t="shared" si="1"/>
        <v>2</v>
      </c>
      <c r="V36" s="5"/>
      <c r="W36" s="87"/>
      <c r="X36" s="86"/>
      <c r="Y36" s="88">
        <f t="shared" ref="Y36:Y37" si="2">((X36*100)/D36)-100</f>
        <v>-100</v>
      </c>
    </row>
    <row r="37" spans="1:25">
      <c r="A37" s="16">
        <v>1</v>
      </c>
      <c r="B37" t="s">
        <v>193</v>
      </c>
      <c r="C37" t="s">
        <v>13</v>
      </c>
      <c r="D37">
        <v>6243</v>
      </c>
      <c r="E37">
        <v>114024</v>
      </c>
      <c r="F37">
        <v>1.933014</v>
      </c>
      <c r="G37">
        <v>0</v>
      </c>
      <c r="H37">
        <v>14.406000000000001</v>
      </c>
      <c r="I37">
        <v>14.1</v>
      </c>
      <c r="J37">
        <v>0</v>
      </c>
      <c r="K37">
        <v>0</v>
      </c>
      <c r="T37" s="1"/>
      <c r="U37" s="26"/>
      <c r="V37" s="5"/>
      <c r="W37" s="87"/>
      <c r="X37" s="86"/>
      <c r="Y37" s="88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0"/>
      <c r="X38" s="321"/>
      <c r="Y38" s="322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3"/>
      <c r="X39" s="324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3"/>
      <c r="X40" s="324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5" sqref="G15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19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29" t="s">
        <v>124</v>
      </c>
      <c r="X1" s="329" t="s">
        <v>125</v>
      </c>
      <c r="Y1" s="330" t="s">
        <v>126</v>
      </c>
    </row>
    <row r="2" spans="1:25">
      <c r="A2" s="1"/>
      <c r="B2" s="1"/>
      <c r="C2" s="1"/>
      <c r="D2" s="14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22</v>
      </c>
      <c r="V2" s="4"/>
      <c r="W2" s="329"/>
      <c r="X2" s="329"/>
      <c r="Y2" s="330"/>
    </row>
    <row r="3" spans="1:25">
      <c r="A3" s="16" t="s">
        <v>23</v>
      </c>
      <c r="B3" s="1"/>
      <c r="C3" s="1"/>
      <c r="D3" s="14" t="s">
        <v>24</v>
      </c>
      <c r="E3" s="1"/>
      <c r="F3" s="1"/>
      <c r="G3" s="16" t="s">
        <v>25</v>
      </c>
      <c r="H3" s="16" t="s">
        <v>26</v>
      </c>
      <c r="I3" s="16" t="s">
        <v>26</v>
      </c>
      <c r="J3" s="16" t="s">
        <v>26</v>
      </c>
      <c r="K3" s="1"/>
      <c r="L3" s="11" t="s">
        <v>27</v>
      </c>
      <c r="M3" s="11" t="s">
        <v>28</v>
      </c>
      <c r="N3" s="11" t="s">
        <v>29</v>
      </c>
      <c r="O3" s="11" t="s">
        <v>30</v>
      </c>
      <c r="P3" s="11" t="s">
        <v>28</v>
      </c>
      <c r="Q3" s="11" t="s">
        <v>29</v>
      </c>
      <c r="R3" s="11" t="s">
        <v>30</v>
      </c>
      <c r="S3" s="11" t="s">
        <v>31</v>
      </c>
      <c r="T3" s="1"/>
      <c r="U3" s="15" t="s">
        <v>32</v>
      </c>
      <c r="V3" s="4"/>
      <c r="W3" s="329"/>
      <c r="X3" s="329"/>
      <c r="Y3" s="330"/>
    </row>
    <row r="4" spans="1:25">
      <c r="A4" s="16" t="s">
        <v>33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34</v>
      </c>
      <c r="H4" s="11" t="s">
        <v>35</v>
      </c>
      <c r="I4" s="11" t="s">
        <v>36</v>
      </c>
      <c r="J4" s="11" t="s">
        <v>37</v>
      </c>
      <c r="K4" s="11" t="s">
        <v>6</v>
      </c>
      <c r="L4" s="11" t="s">
        <v>38</v>
      </c>
      <c r="M4" s="11" t="s">
        <v>39</v>
      </c>
      <c r="N4" s="11" t="s">
        <v>39</v>
      </c>
      <c r="O4" s="11" t="s">
        <v>39</v>
      </c>
      <c r="P4" s="11" t="s">
        <v>40</v>
      </c>
      <c r="Q4" s="11" t="s">
        <v>40</v>
      </c>
      <c r="R4" s="11" t="s">
        <v>41</v>
      </c>
      <c r="S4" s="11" t="s">
        <v>42</v>
      </c>
      <c r="T4" s="1"/>
      <c r="U4" s="15" t="s">
        <v>43</v>
      </c>
      <c r="V4" s="4"/>
      <c r="W4" s="329"/>
      <c r="X4" s="329"/>
      <c r="Y4" s="33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44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45</v>
      </c>
      <c r="U5" s="20" t="s">
        <v>46</v>
      </c>
      <c r="V5" s="4"/>
      <c r="W5" s="329"/>
      <c r="X5" s="329"/>
      <c r="Y5" s="330"/>
    </row>
    <row r="6" spans="1:25">
      <c r="A6" s="16">
        <v>32</v>
      </c>
      <c r="B6" s="232" t="s">
        <v>208</v>
      </c>
      <c r="C6" s="232" t="s">
        <v>13</v>
      </c>
      <c r="D6" s="232">
        <v>133570</v>
      </c>
      <c r="E6" s="232">
        <v>436098</v>
      </c>
      <c r="F6" s="232">
        <v>7.0416860000000003</v>
      </c>
      <c r="G6" s="232">
        <v>7</v>
      </c>
      <c r="H6" s="232">
        <v>85.316000000000003</v>
      </c>
      <c r="I6" s="232">
        <v>17.2</v>
      </c>
      <c r="J6" s="232">
        <v>19.600000000000001</v>
      </c>
      <c r="K6" s="232">
        <v>62.8</v>
      </c>
      <c r="L6" s="232">
        <v>1.0135000000000001</v>
      </c>
      <c r="M6" s="232">
        <v>82.926000000000002</v>
      </c>
      <c r="N6" s="232">
        <v>87.671999999999997</v>
      </c>
      <c r="O6" s="232">
        <v>85.415999999999997</v>
      </c>
      <c r="P6" s="232">
        <v>15</v>
      </c>
      <c r="Q6" s="232">
        <v>19.3</v>
      </c>
      <c r="R6" s="232">
        <v>15.4</v>
      </c>
      <c r="S6" s="232">
        <v>5.28</v>
      </c>
      <c r="T6" s="19">
        <v>31</v>
      </c>
      <c r="U6" s="23">
        <f>D6-D7</f>
        <v>440</v>
      </c>
      <c r="V6" s="4"/>
      <c r="W6" s="212"/>
      <c r="X6" s="212"/>
      <c r="Y6" s="213"/>
    </row>
    <row r="7" spans="1:25">
      <c r="A7" s="21">
        <v>31</v>
      </c>
      <c r="B7" s="232" t="s">
        <v>268</v>
      </c>
      <c r="C7" s="232" t="s">
        <v>13</v>
      </c>
      <c r="D7" s="232">
        <v>133130</v>
      </c>
      <c r="E7" s="232">
        <v>436035</v>
      </c>
      <c r="F7" s="232">
        <v>6.9299949999999999</v>
      </c>
      <c r="G7" s="232">
        <v>7</v>
      </c>
      <c r="H7" s="232">
        <v>84.403000000000006</v>
      </c>
      <c r="I7" s="232">
        <v>16.399999999999999</v>
      </c>
      <c r="J7" s="232">
        <v>27.6</v>
      </c>
      <c r="K7" s="232">
        <v>69.099999999999994</v>
      </c>
      <c r="L7" s="232">
        <v>1.0130999999999999</v>
      </c>
      <c r="M7" s="232">
        <v>81.677000000000007</v>
      </c>
      <c r="N7" s="232">
        <v>86.494</v>
      </c>
      <c r="O7" s="232">
        <v>84.293000000000006</v>
      </c>
      <c r="P7" s="232">
        <v>13.1</v>
      </c>
      <c r="Q7" s="232">
        <v>18.399999999999999</v>
      </c>
      <c r="R7" s="232">
        <v>16.600000000000001</v>
      </c>
      <c r="S7" s="232">
        <v>5.26</v>
      </c>
      <c r="T7" s="22">
        <v>30</v>
      </c>
      <c r="U7" s="23">
        <f>D7-D8</f>
        <v>641</v>
      </c>
      <c r="V7" s="24">
        <v>1</v>
      </c>
      <c r="W7" s="83"/>
      <c r="X7" s="83"/>
      <c r="Y7" s="88"/>
    </row>
    <row r="8" spans="1:25">
      <c r="A8" s="16">
        <v>30</v>
      </c>
      <c r="B8" s="232" t="s">
        <v>251</v>
      </c>
      <c r="C8" s="232" t="s">
        <v>13</v>
      </c>
      <c r="D8" s="232">
        <v>132489</v>
      </c>
      <c r="E8" s="232">
        <v>435942</v>
      </c>
      <c r="F8" s="232">
        <v>6.8444039999999999</v>
      </c>
      <c r="G8" s="232">
        <v>7</v>
      </c>
      <c r="H8" s="232">
        <v>82.927000000000007</v>
      </c>
      <c r="I8" s="232">
        <v>17.100000000000001</v>
      </c>
      <c r="J8" s="232">
        <v>25.3</v>
      </c>
      <c r="K8" s="232">
        <v>63.9</v>
      </c>
      <c r="L8" s="232">
        <v>1.0129999999999999</v>
      </c>
      <c r="M8" s="232">
        <v>80.271000000000001</v>
      </c>
      <c r="N8" s="232">
        <v>85.02</v>
      </c>
      <c r="O8" s="232">
        <v>82.805000000000007</v>
      </c>
      <c r="P8" s="232">
        <v>12.8</v>
      </c>
      <c r="Q8" s="232">
        <v>20.2</v>
      </c>
      <c r="R8" s="232">
        <v>15.7</v>
      </c>
      <c r="S8" s="232">
        <v>5.26</v>
      </c>
      <c r="T8" s="16">
        <v>29</v>
      </c>
      <c r="U8" s="23">
        <f>D8-D9</f>
        <v>586</v>
      </c>
      <c r="V8" s="4"/>
      <c r="W8" s="83"/>
      <c r="X8" s="83"/>
      <c r="Y8" s="88"/>
    </row>
    <row r="9" spans="1:25" s="25" customFormat="1">
      <c r="A9" s="21">
        <v>29</v>
      </c>
      <c r="B9" s="232" t="s">
        <v>252</v>
      </c>
      <c r="C9" s="232" t="s">
        <v>13</v>
      </c>
      <c r="D9" s="232">
        <v>131903</v>
      </c>
      <c r="E9" s="232">
        <v>435856</v>
      </c>
      <c r="F9" s="232">
        <v>6.7127359999999996</v>
      </c>
      <c r="G9" s="232">
        <v>7</v>
      </c>
      <c r="H9" s="232">
        <v>82.438999999999993</v>
      </c>
      <c r="I9" s="232">
        <v>17.3</v>
      </c>
      <c r="J9" s="232">
        <v>29.5</v>
      </c>
      <c r="K9" s="232">
        <v>58.7</v>
      </c>
      <c r="L9" s="232">
        <v>1.0126999999999999</v>
      </c>
      <c r="M9" s="232">
        <v>79.650000000000006</v>
      </c>
      <c r="N9" s="232">
        <v>84.414000000000001</v>
      </c>
      <c r="O9" s="232">
        <v>81.141000000000005</v>
      </c>
      <c r="P9" s="232">
        <v>14</v>
      </c>
      <c r="Q9" s="232">
        <v>20.3</v>
      </c>
      <c r="R9" s="232">
        <v>16</v>
      </c>
      <c r="S9" s="232">
        <v>5.27</v>
      </c>
      <c r="T9" s="22">
        <v>28</v>
      </c>
      <c r="U9" s="23">
        <f t="shared" ref="U9:U36" si="0">D9-D10</f>
        <v>689</v>
      </c>
      <c r="V9" s="24">
        <v>29</v>
      </c>
      <c r="W9" s="84"/>
      <c r="X9" s="84"/>
      <c r="Y9" s="88"/>
    </row>
    <row r="10" spans="1:25">
      <c r="A10" s="16">
        <v>28</v>
      </c>
      <c r="B10" s="232" t="s">
        <v>253</v>
      </c>
      <c r="C10" s="232" t="s">
        <v>13</v>
      </c>
      <c r="D10" s="232">
        <v>131214</v>
      </c>
      <c r="E10" s="232">
        <v>435754</v>
      </c>
      <c r="F10" s="232">
        <v>6.6990020000000001</v>
      </c>
      <c r="G10" s="232">
        <v>7</v>
      </c>
      <c r="H10" s="232">
        <v>81.081000000000003</v>
      </c>
      <c r="I10" s="232">
        <v>17</v>
      </c>
      <c r="J10" s="232">
        <v>26.7</v>
      </c>
      <c r="K10" s="232">
        <v>67.8</v>
      </c>
      <c r="L10" s="232">
        <v>1.0126999999999999</v>
      </c>
      <c r="M10" s="232">
        <v>79.212999999999994</v>
      </c>
      <c r="N10" s="232">
        <v>83.965000000000003</v>
      </c>
      <c r="O10" s="232">
        <v>80.808999999999997</v>
      </c>
      <c r="P10" s="232">
        <v>13.5</v>
      </c>
      <c r="Q10" s="232">
        <v>20</v>
      </c>
      <c r="R10" s="232">
        <v>15.6</v>
      </c>
      <c r="S10" s="232">
        <v>5.27</v>
      </c>
      <c r="T10" s="16">
        <v>27</v>
      </c>
      <c r="U10" s="23">
        <f t="shared" si="0"/>
        <v>619</v>
      </c>
      <c r="V10" s="16"/>
      <c r="W10" s="83"/>
      <c r="X10" s="83"/>
      <c r="Y10" s="88"/>
    </row>
    <row r="11" spans="1:25">
      <c r="A11" s="16">
        <v>27</v>
      </c>
      <c r="B11" s="232" t="s">
        <v>254</v>
      </c>
      <c r="C11" s="232" t="s">
        <v>13</v>
      </c>
      <c r="D11" s="232">
        <v>130595</v>
      </c>
      <c r="E11" s="232">
        <v>435662</v>
      </c>
      <c r="F11" s="232">
        <v>6.6986080000000001</v>
      </c>
      <c r="G11" s="232">
        <v>7</v>
      </c>
      <c r="H11" s="232">
        <v>82.897999999999996</v>
      </c>
      <c r="I11" s="232">
        <v>16.899999999999999</v>
      </c>
      <c r="J11" s="232">
        <v>26.1</v>
      </c>
      <c r="K11" s="232">
        <v>63</v>
      </c>
      <c r="L11" s="232">
        <v>1.0128999999999999</v>
      </c>
      <c r="M11" s="232">
        <v>80.293000000000006</v>
      </c>
      <c r="N11" s="232">
        <v>85.384</v>
      </c>
      <c r="O11" s="232">
        <v>80.363</v>
      </c>
      <c r="P11" s="232">
        <v>12.8</v>
      </c>
      <c r="Q11" s="232">
        <v>19.5</v>
      </c>
      <c r="R11" s="232">
        <v>14.3</v>
      </c>
      <c r="S11" s="232">
        <v>5.27</v>
      </c>
      <c r="T11" s="16">
        <v>26</v>
      </c>
      <c r="U11" s="23">
        <f t="shared" si="0"/>
        <v>605</v>
      </c>
      <c r="V11" s="16"/>
      <c r="W11" s="83"/>
      <c r="X11" s="83"/>
      <c r="Y11" s="88"/>
    </row>
    <row r="12" spans="1:25">
      <c r="A12" s="16">
        <v>26</v>
      </c>
      <c r="B12" s="232" t="s">
        <v>255</v>
      </c>
      <c r="C12" s="232" t="s">
        <v>13</v>
      </c>
      <c r="D12" s="232">
        <v>129990</v>
      </c>
      <c r="E12" s="232">
        <v>435573</v>
      </c>
      <c r="F12" s="232">
        <v>6.8006989999999998</v>
      </c>
      <c r="G12" s="232">
        <v>7</v>
      </c>
      <c r="H12" s="232">
        <v>86.295000000000002</v>
      </c>
      <c r="I12" s="232">
        <v>16.5</v>
      </c>
      <c r="J12" s="232">
        <v>13.9</v>
      </c>
      <c r="K12" s="232">
        <v>59.3</v>
      </c>
      <c r="L12" s="232">
        <v>1.0129999999999999</v>
      </c>
      <c r="M12" s="232">
        <v>81.769000000000005</v>
      </c>
      <c r="N12" s="232">
        <v>88.344999999999999</v>
      </c>
      <c r="O12" s="232">
        <v>82.033000000000001</v>
      </c>
      <c r="P12" s="232">
        <v>13.3</v>
      </c>
      <c r="Q12" s="232">
        <v>19</v>
      </c>
      <c r="R12" s="232">
        <v>15.1</v>
      </c>
      <c r="S12" s="232">
        <v>5.27</v>
      </c>
      <c r="T12" s="16">
        <v>25</v>
      </c>
      <c r="U12" s="23">
        <f t="shared" si="0"/>
        <v>298</v>
      </c>
      <c r="V12" s="16"/>
      <c r="W12" s="92"/>
      <c r="X12" s="92"/>
      <c r="Y12" s="88"/>
    </row>
    <row r="13" spans="1:25">
      <c r="A13" s="16">
        <v>25</v>
      </c>
      <c r="B13" s="232" t="s">
        <v>256</v>
      </c>
      <c r="C13" s="232" t="s">
        <v>13</v>
      </c>
      <c r="D13" s="232">
        <v>129692</v>
      </c>
      <c r="E13" s="232">
        <v>435531</v>
      </c>
      <c r="F13" s="232">
        <v>7.1358079999999999</v>
      </c>
      <c r="G13" s="232">
        <v>7</v>
      </c>
      <c r="H13" s="232">
        <v>86.046000000000006</v>
      </c>
      <c r="I13" s="232">
        <v>16.2</v>
      </c>
      <c r="J13" s="232">
        <v>20.3</v>
      </c>
      <c r="K13" s="232">
        <v>57.9</v>
      </c>
      <c r="L13" s="232">
        <v>1.0138</v>
      </c>
      <c r="M13" s="232">
        <v>83.84</v>
      </c>
      <c r="N13" s="232">
        <v>87.725999999999999</v>
      </c>
      <c r="O13" s="232">
        <v>86.510999999999996</v>
      </c>
      <c r="P13" s="232">
        <v>13.1</v>
      </c>
      <c r="Q13" s="232">
        <v>19</v>
      </c>
      <c r="R13" s="232">
        <v>14.9</v>
      </c>
      <c r="S13" s="232">
        <v>5.27</v>
      </c>
      <c r="T13" s="16">
        <v>24</v>
      </c>
      <c r="U13" s="23">
        <f t="shared" si="0"/>
        <v>460</v>
      </c>
      <c r="V13" s="16"/>
      <c r="W13" s="86"/>
      <c r="X13" s="86"/>
      <c r="Y13" s="91"/>
    </row>
    <row r="14" spans="1:25">
      <c r="A14" s="16">
        <v>24</v>
      </c>
      <c r="B14" s="232" t="s">
        <v>257</v>
      </c>
      <c r="C14" s="232" t="s">
        <v>13</v>
      </c>
      <c r="D14" s="232">
        <v>129232</v>
      </c>
      <c r="E14" s="232">
        <v>435465</v>
      </c>
      <c r="F14" s="232">
        <v>7.0356100000000001</v>
      </c>
      <c r="G14" s="232">
        <v>7</v>
      </c>
      <c r="H14" s="232">
        <v>84.582999999999998</v>
      </c>
      <c r="I14" s="232">
        <v>17.2</v>
      </c>
      <c r="J14" s="232">
        <v>24</v>
      </c>
      <c r="K14" s="232">
        <v>59.9</v>
      </c>
      <c r="L14" s="232">
        <v>1.0136000000000001</v>
      </c>
      <c r="M14" s="232">
        <v>81.62</v>
      </c>
      <c r="N14" s="232">
        <v>87.685000000000002</v>
      </c>
      <c r="O14" s="232">
        <v>84.855000000000004</v>
      </c>
      <c r="P14" s="232">
        <v>13.3</v>
      </c>
      <c r="Q14" s="232">
        <v>19.600000000000001</v>
      </c>
      <c r="R14" s="232">
        <v>14.1</v>
      </c>
      <c r="S14" s="232">
        <v>5.27</v>
      </c>
      <c r="T14" s="16">
        <v>23</v>
      </c>
      <c r="U14" s="23">
        <f t="shared" si="0"/>
        <v>553</v>
      </c>
      <c r="V14" s="16"/>
      <c r="W14" s="86"/>
      <c r="X14" s="86"/>
      <c r="Y14" s="91"/>
    </row>
    <row r="15" spans="1:25">
      <c r="A15" s="16">
        <v>23</v>
      </c>
      <c r="B15" s="232" t="s">
        <v>258</v>
      </c>
      <c r="C15" s="232" t="s">
        <v>13</v>
      </c>
      <c r="D15" s="232">
        <v>128679</v>
      </c>
      <c r="E15" s="232">
        <v>435385</v>
      </c>
      <c r="F15" s="232">
        <v>6.9629450000000004</v>
      </c>
      <c r="G15" s="232">
        <v>7</v>
      </c>
      <c r="H15" s="232">
        <v>83.177999999999997</v>
      </c>
      <c r="I15" s="232">
        <v>17.7</v>
      </c>
      <c r="J15" s="232">
        <v>26.5</v>
      </c>
      <c r="K15" s="232">
        <v>62.6</v>
      </c>
      <c r="L15" s="232">
        <v>1.0129999999999999</v>
      </c>
      <c r="M15" s="232">
        <v>79.896000000000001</v>
      </c>
      <c r="N15" s="232">
        <v>85.265000000000001</v>
      </c>
      <c r="O15" s="232">
        <v>84.991</v>
      </c>
      <c r="P15" s="232">
        <v>15.1</v>
      </c>
      <c r="Q15" s="232">
        <v>19.600000000000001</v>
      </c>
      <c r="R15" s="232">
        <v>17.3</v>
      </c>
      <c r="S15" s="232">
        <v>5.28</v>
      </c>
      <c r="T15" s="16">
        <v>22</v>
      </c>
      <c r="U15" s="23">
        <f t="shared" si="0"/>
        <v>618</v>
      </c>
      <c r="V15" s="16"/>
      <c r="W15" s="86"/>
      <c r="X15" s="86"/>
      <c r="Y15" s="91"/>
    </row>
    <row r="16" spans="1:25" s="25" customFormat="1">
      <c r="A16" s="21">
        <v>22</v>
      </c>
      <c r="B16" s="232" t="s">
        <v>259</v>
      </c>
      <c r="C16" s="232" t="s">
        <v>13</v>
      </c>
      <c r="D16" s="232">
        <v>128061</v>
      </c>
      <c r="E16" s="232">
        <v>435294</v>
      </c>
      <c r="F16" s="232">
        <v>6.6783939999999999</v>
      </c>
      <c r="G16" s="232">
        <v>7</v>
      </c>
      <c r="H16" s="232">
        <v>83.111000000000004</v>
      </c>
      <c r="I16" s="232">
        <v>17.600000000000001</v>
      </c>
      <c r="J16" s="232">
        <v>26.2</v>
      </c>
      <c r="K16" s="232">
        <v>61.2</v>
      </c>
      <c r="L16" s="232">
        <v>1.0124</v>
      </c>
      <c r="M16" s="232">
        <v>79.106999999999999</v>
      </c>
      <c r="N16" s="232">
        <v>85.356999999999999</v>
      </c>
      <c r="O16" s="232">
        <v>81.09</v>
      </c>
      <c r="P16" s="232">
        <v>15.3</v>
      </c>
      <c r="Q16" s="232">
        <v>20</v>
      </c>
      <c r="R16" s="232">
        <v>17.3</v>
      </c>
      <c r="S16" s="232">
        <v>5.27</v>
      </c>
      <c r="T16" s="22">
        <v>21</v>
      </c>
      <c r="U16" s="23">
        <f t="shared" si="0"/>
        <v>610</v>
      </c>
      <c r="V16" s="24">
        <v>22</v>
      </c>
      <c r="W16" s="86"/>
      <c r="X16" s="86"/>
      <c r="Y16" s="91"/>
    </row>
    <row r="17" spans="1:25">
      <c r="A17" s="16">
        <v>21</v>
      </c>
      <c r="B17" s="232" t="s">
        <v>260</v>
      </c>
      <c r="C17" s="232" t="s">
        <v>13</v>
      </c>
      <c r="D17" s="232">
        <v>127451</v>
      </c>
      <c r="E17" s="232">
        <v>435205</v>
      </c>
      <c r="F17" s="232">
        <v>6.6248420000000001</v>
      </c>
      <c r="G17" s="232">
        <v>7</v>
      </c>
      <c r="H17" s="232">
        <v>83.448999999999998</v>
      </c>
      <c r="I17" s="232">
        <v>17.3</v>
      </c>
      <c r="J17" s="232">
        <v>24.3</v>
      </c>
      <c r="K17" s="232">
        <v>64.2</v>
      </c>
      <c r="L17" s="232">
        <v>1.0124</v>
      </c>
      <c r="M17" s="232">
        <v>80.2</v>
      </c>
      <c r="N17" s="232">
        <v>85.662000000000006</v>
      </c>
      <c r="O17" s="232">
        <v>80.218999999999994</v>
      </c>
      <c r="P17" s="232">
        <v>14.5</v>
      </c>
      <c r="Q17" s="232">
        <v>19.5</v>
      </c>
      <c r="R17" s="232">
        <v>16.899999999999999</v>
      </c>
      <c r="S17" s="232">
        <v>5.27</v>
      </c>
      <c r="T17" s="16">
        <v>20</v>
      </c>
      <c r="U17" s="23">
        <f t="shared" si="0"/>
        <v>562</v>
      </c>
      <c r="V17" s="16"/>
      <c r="W17" s="86"/>
      <c r="X17" s="86"/>
      <c r="Y17" s="91"/>
    </row>
    <row r="18" spans="1:25">
      <c r="A18" s="16">
        <v>20</v>
      </c>
      <c r="B18" s="232" t="s">
        <v>261</v>
      </c>
      <c r="C18" s="232" t="s">
        <v>13</v>
      </c>
      <c r="D18" s="232">
        <v>126889</v>
      </c>
      <c r="E18" s="232">
        <v>435123</v>
      </c>
      <c r="F18" s="232">
        <v>6.9597280000000001</v>
      </c>
      <c r="G18" s="232">
        <v>7</v>
      </c>
      <c r="H18" s="232">
        <v>83.117000000000004</v>
      </c>
      <c r="I18" s="232">
        <v>17.2</v>
      </c>
      <c r="J18" s="232">
        <v>25.3</v>
      </c>
      <c r="K18" s="232">
        <v>69.3</v>
      </c>
      <c r="L18" s="232">
        <v>1.0132000000000001</v>
      </c>
      <c r="M18" s="232">
        <v>80.010000000000005</v>
      </c>
      <c r="N18" s="232">
        <v>87.003</v>
      </c>
      <c r="O18" s="232">
        <v>84.563999999999993</v>
      </c>
      <c r="P18" s="232">
        <v>13.9</v>
      </c>
      <c r="Q18" s="232">
        <v>19.5</v>
      </c>
      <c r="R18" s="232">
        <v>16.2</v>
      </c>
      <c r="S18" s="232">
        <v>5.27</v>
      </c>
      <c r="T18" s="16">
        <v>19</v>
      </c>
      <c r="U18" s="23">
        <f t="shared" si="0"/>
        <v>585</v>
      </c>
      <c r="V18" s="16"/>
      <c r="W18" s="86"/>
      <c r="X18" s="86"/>
      <c r="Y18" s="91"/>
    </row>
    <row r="19" spans="1:25">
      <c r="A19" s="16">
        <v>19</v>
      </c>
      <c r="B19" s="232" t="s">
        <v>262</v>
      </c>
      <c r="C19" s="232" t="s">
        <v>13</v>
      </c>
      <c r="D19" s="232">
        <v>126304</v>
      </c>
      <c r="E19" s="232">
        <v>435037</v>
      </c>
      <c r="F19" s="232">
        <v>6.8105950000000002</v>
      </c>
      <c r="G19" s="232">
        <v>7</v>
      </c>
      <c r="H19" s="232">
        <v>86.278000000000006</v>
      </c>
      <c r="I19" s="232">
        <v>15</v>
      </c>
      <c r="J19" s="232">
        <v>9.3000000000000007</v>
      </c>
      <c r="K19" s="232">
        <v>62.8</v>
      </c>
      <c r="L19" s="232">
        <v>1.0129999999999999</v>
      </c>
      <c r="M19" s="232">
        <v>80.323999999999998</v>
      </c>
      <c r="N19" s="232">
        <v>87.795000000000002</v>
      </c>
      <c r="O19" s="232">
        <v>82.131</v>
      </c>
      <c r="P19" s="232">
        <v>10.5</v>
      </c>
      <c r="Q19" s="232">
        <v>18</v>
      </c>
      <c r="R19" s="232">
        <v>15</v>
      </c>
      <c r="S19" s="232">
        <v>5.26</v>
      </c>
      <c r="T19" s="16">
        <v>18</v>
      </c>
      <c r="U19" s="23">
        <f t="shared" si="0"/>
        <v>197</v>
      </c>
      <c r="V19" s="16"/>
      <c r="W19" s="86"/>
      <c r="X19" s="86"/>
      <c r="Y19" s="91"/>
    </row>
    <row r="20" spans="1:25">
      <c r="A20" s="16">
        <v>18</v>
      </c>
      <c r="B20" s="232" t="s">
        <v>263</v>
      </c>
      <c r="C20" s="232" t="s">
        <v>13</v>
      </c>
      <c r="D20" s="232">
        <v>126107</v>
      </c>
      <c r="E20" s="232">
        <v>435009</v>
      </c>
      <c r="F20" s="232">
        <v>7.1446820000000004</v>
      </c>
      <c r="G20" s="232">
        <v>7</v>
      </c>
      <c r="H20" s="232">
        <v>86.911000000000001</v>
      </c>
      <c r="I20" s="232">
        <v>17.2</v>
      </c>
      <c r="J20" s="232">
        <v>20.3</v>
      </c>
      <c r="K20" s="232">
        <v>62.4</v>
      </c>
      <c r="L20" s="232">
        <v>1.0136000000000001</v>
      </c>
      <c r="M20" s="232">
        <v>84.605000000000004</v>
      </c>
      <c r="N20" s="232">
        <v>89.391999999999996</v>
      </c>
      <c r="O20" s="232">
        <v>87.033000000000001</v>
      </c>
      <c r="P20" s="232">
        <v>13.7</v>
      </c>
      <c r="Q20" s="232">
        <v>19.600000000000001</v>
      </c>
      <c r="R20" s="232">
        <v>16</v>
      </c>
      <c r="S20" s="232">
        <v>5.27</v>
      </c>
      <c r="T20" s="16">
        <v>17</v>
      </c>
      <c r="U20" s="23">
        <f t="shared" si="0"/>
        <v>455</v>
      </c>
      <c r="V20" s="16"/>
      <c r="W20" s="90"/>
      <c r="X20" s="90"/>
      <c r="Y20" s="88"/>
    </row>
    <row r="21" spans="1:25">
      <c r="A21" s="16">
        <v>17</v>
      </c>
      <c r="B21" s="232" t="s">
        <v>264</v>
      </c>
      <c r="C21" s="232" t="s">
        <v>13</v>
      </c>
      <c r="D21" s="232">
        <v>125652</v>
      </c>
      <c r="E21" s="232">
        <v>434944</v>
      </c>
      <c r="F21" s="232">
        <v>6.964817</v>
      </c>
      <c r="G21" s="232">
        <v>7</v>
      </c>
      <c r="H21" s="232">
        <v>84.590999999999994</v>
      </c>
      <c r="I21" s="232">
        <v>17.100000000000001</v>
      </c>
      <c r="J21" s="232">
        <v>26.4</v>
      </c>
      <c r="K21" s="232">
        <v>67.099999999999994</v>
      </c>
      <c r="L21" s="232">
        <v>1.0129999999999999</v>
      </c>
      <c r="M21" s="232">
        <v>82.221000000000004</v>
      </c>
      <c r="N21" s="232">
        <v>86.622</v>
      </c>
      <c r="O21" s="232">
        <v>85.106999999999999</v>
      </c>
      <c r="P21" s="232">
        <v>14.5</v>
      </c>
      <c r="Q21" s="232">
        <v>19.2</v>
      </c>
      <c r="R21" s="232">
        <v>17.600000000000001</v>
      </c>
      <c r="S21" s="232">
        <v>5.28</v>
      </c>
      <c r="T21" s="16">
        <v>16</v>
      </c>
      <c r="U21" s="23">
        <f t="shared" si="0"/>
        <v>615</v>
      </c>
      <c r="V21" s="16"/>
      <c r="W21" s="85"/>
      <c r="X21" s="85"/>
      <c r="Y21" s="88"/>
    </row>
    <row r="22" spans="1:25">
      <c r="A22" s="16">
        <v>16</v>
      </c>
      <c r="B22" s="232" t="s">
        <v>265</v>
      </c>
      <c r="C22" s="232" t="s">
        <v>13</v>
      </c>
      <c r="D22" s="232">
        <v>125037</v>
      </c>
      <c r="E22" s="232">
        <v>434856</v>
      </c>
      <c r="F22" s="232">
        <v>6.9950099999999997</v>
      </c>
      <c r="G22" s="232">
        <v>7</v>
      </c>
      <c r="H22" s="232">
        <v>83.74</v>
      </c>
      <c r="I22" s="232">
        <v>16.7</v>
      </c>
      <c r="J22" s="232">
        <v>28.1</v>
      </c>
      <c r="K22" s="232">
        <v>67.5</v>
      </c>
      <c r="L22" s="232">
        <v>1.0133000000000001</v>
      </c>
      <c r="M22" s="232">
        <v>80.790000000000006</v>
      </c>
      <c r="N22" s="232">
        <v>86.290999999999997</v>
      </c>
      <c r="O22" s="232">
        <v>84.902000000000001</v>
      </c>
      <c r="P22" s="232">
        <v>12.1</v>
      </c>
      <c r="Q22" s="232">
        <v>19.2</v>
      </c>
      <c r="R22" s="232">
        <v>15.8</v>
      </c>
      <c r="S22" s="232">
        <v>5.27</v>
      </c>
      <c r="T22" s="16">
        <v>15</v>
      </c>
      <c r="U22" s="23">
        <f t="shared" si="0"/>
        <v>648</v>
      </c>
      <c r="V22" s="16"/>
      <c r="W22" s="85"/>
      <c r="X22" s="85"/>
      <c r="Y22" s="88"/>
    </row>
    <row r="23" spans="1:25" s="25" customFormat="1">
      <c r="A23" s="21">
        <v>15</v>
      </c>
      <c r="B23" s="232" t="s">
        <v>209</v>
      </c>
      <c r="C23" s="232" t="s">
        <v>13</v>
      </c>
      <c r="D23" s="232">
        <v>124389</v>
      </c>
      <c r="E23" s="232">
        <v>434761</v>
      </c>
      <c r="F23" s="232">
        <v>6.7365560000000002</v>
      </c>
      <c r="G23" s="232">
        <v>7</v>
      </c>
      <c r="H23" s="232">
        <v>82.781999999999996</v>
      </c>
      <c r="I23" s="232">
        <v>17</v>
      </c>
      <c r="J23" s="232">
        <v>29.6</v>
      </c>
      <c r="K23" s="232">
        <v>72.599999999999994</v>
      </c>
      <c r="L23" s="232">
        <v>1.0127999999999999</v>
      </c>
      <c r="M23" s="232">
        <v>80.168999999999997</v>
      </c>
      <c r="N23" s="232">
        <v>85.567999999999998</v>
      </c>
      <c r="O23" s="232">
        <v>81.349999999999994</v>
      </c>
      <c r="P23" s="232">
        <v>14.1</v>
      </c>
      <c r="Q23" s="232">
        <v>19.2</v>
      </c>
      <c r="R23" s="232">
        <v>15.7</v>
      </c>
      <c r="S23" s="232">
        <v>5.27</v>
      </c>
      <c r="T23" s="22">
        <v>14</v>
      </c>
      <c r="U23" s="23">
        <f t="shared" si="0"/>
        <v>693</v>
      </c>
      <c r="V23" s="24">
        <v>15</v>
      </c>
      <c r="W23" s="85"/>
      <c r="X23" s="85"/>
      <c r="Y23" s="88"/>
    </row>
    <row r="24" spans="1:25">
      <c r="A24" s="16">
        <v>14</v>
      </c>
      <c r="B24" s="216" t="s">
        <v>210</v>
      </c>
      <c r="C24" s="216" t="s">
        <v>13</v>
      </c>
      <c r="D24" s="216">
        <v>123696</v>
      </c>
      <c r="E24" s="216">
        <v>434659</v>
      </c>
      <c r="F24" s="216">
        <v>6.7256910000000003</v>
      </c>
      <c r="G24" s="216">
        <v>7</v>
      </c>
      <c r="H24" s="216">
        <v>83.268000000000001</v>
      </c>
      <c r="I24" s="216">
        <v>16.600000000000001</v>
      </c>
      <c r="J24" s="216">
        <v>27.2</v>
      </c>
      <c r="K24" s="216">
        <v>66.3</v>
      </c>
      <c r="L24" s="216">
        <v>1.0127999999999999</v>
      </c>
      <c r="M24" s="216">
        <v>80.349999999999994</v>
      </c>
      <c r="N24" s="216">
        <v>85.481999999999999</v>
      </c>
      <c r="O24" s="216">
        <v>80.991</v>
      </c>
      <c r="P24" s="216">
        <v>13</v>
      </c>
      <c r="Q24" s="216">
        <v>19.2</v>
      </c>
      <c r="R24" s="216">
        <v>15.1</v>
      </c>
      <c r="S24" s="216">
        <v>5.27</v>
      </c>
      <c r="T24" s="16">
        <v>13</v>
      </c>
      <c r="U24" s="23">
        <f>D24-D25</f>
        <v>629</v>
      </c>
      <c r="V24" s="16"/>
      <c r="W24" s="85"/>
      <c r="X24" s="85"/>
      <c r="Y24" s="88"/>
    </row>
    <row r="25" spans="1:25">
      <c r="A25" s="16">
        <v>13</v>
      </c>
      <c r="B25" s="216" t="s">
        <v>211</v>
      </c>
      <c r="C25" s="216" t="s">
        <v>13</v>
      </c>
      <c r="D25" s="216">
        <v>123067</v>
      </c>
      <c r="E25" s="216">
        <v>434567</v>
      </c>
      <c r="F25" s="216">
        <v>6.9510079999999999</v>
      </c>
      <c r="G25" s="216">
        <v>7</v>
      </c>
      <c r="H25" s="216">
        <v>84.48</v>
      </c>
      <c r="I25" s="216">
        <v>16.899999999999999</v>
      </c>
      <c r="J25" s="216">
        <v>25.8</v>
      </c>
      <c r="K25" s="216">
        <v>68.5</v>
      </c>
      <c r="L25" s="216">
        <v>1.0133000000000001</v>
      </c>
      <c r="M25" s="216">
        <v>80.801000000000002</v>
      </c>
      <c r="N25" s="216">
        <v>87.385999999999996</v>
      </c>
      <c r="O25" s="216">
        <v>84.182000000000002</v>
      </c>
      <c r="P25" s="216">
        <v>13.1</v>
      </c>
      <c r="Q25" s="216">
        <v>19.100000000000001</v>
      </c>
      <c r="R25" s="216">
        <v>15.4</v>
      </c>
      <c r="S25" s="216">
        <v>5.27</v>
      </c>
      <c r="T25" s="16">
        <v>12</v>
      </c>
      <c r="U25" s="23">
        <f>D25-D26</f>
        <v>594</v>
      </c>
      <c r="V25" s="16"/>
      <c r="W25" s="85"/>
      <c r="X25" s="85"/>
      <c r="Y25" s="88"/>
    </row>
    <row r="26" spans="1:25">
      <c r="A26" s="16">
        <v>12</v>
      </c>
      <c r="B26" s="216" t="s">
        <v>212</v>
      </c>
      <c r="C26" s="216" t="s">
        <v>13</v>
      </c>
      <c r="D26" s="216">
        <v>122473</v>
      </c>
      <c r="E26" s="216">
        <v>434481</v>
      </c>
      <c r="F26" s="216">
        <v>6.6609530000000001</v>
      </c>
      <c r="G26" s="216">
        <v>7</v>
      </c>
      <c r="H26" s="216">
        <v>86.626999999999995</v>
      </c>
      <c r="I26" s="216">
        <v>15.2</v>
      </c>
      <c r="J26" s="216">
        <v>9.9</v>
      </c>
      <c r="K26" s="216">
        <v>65.8</v>
      </c>
      <c r="L26" s="216">
        <v>1.0124</v>
      </c>
      <c r="M26" s="216">
        <v>80.492000000000004</v>
      </c>
      <c r="N26" s="216">
        <v>88.143000000000001</v>
      </c>
      <c r="O26" s="216">
        <v>80.721000000000004</v>
      </c>
      <c r="P26" s="216">
        <v>12</v>
      </c>
      <c r="Q26" s="216">
        <v>17.899999999999999</v>
      </c>
      <c r="R26" s="216">
        <v>16.899999999999999</v>
      </c>
      <c r="S26" s="216">
        <v>5.27</v>
      </c>
      <c r="T26" s="16">
        <v>11</v>
      </c>
      <c r="U26" s="23">
        <f t="shared" si="0"/>
        <v>206</v>
      </c>
      <c r="V26" s="16"/>
      <c r="W26" s="89"/>
      <c r="X26" s="85"/>
      <c r="Y26" s="88"/>
    </row>
    <row r="27" spans="1:25">
      <c r="A27" s="16">
        <v>11</v>
      </c>
      <c r="B27" s="216" t="s">
        <v>213</v>
      </c>
      <c r="C27" s="216" t="s">
        <v>13</v>
      </c>
      <c r="D27" s="216">
        <v>122267</v>
      </c>
      <c r="E27" s="216">
        <v>434452</v>
      </c>
      <c r="F27" s="216">
        <v>7.2826599999999999</v>
      </c>
      <c r="G27" s="216">
        <v>7</v>
      </c>
      <c r="H27" s="216">
        <v>86.69</v>
      </c>
      <c r="I27" s="216">
        <v>15.4</v>
      </c>
      <c r="J27" s="216">
        <v>15.2</v>
      </c>
      <c r="K27" s="216">
        <v>57.4</v>
      </c>
      <c r="L27" s="216">
        <v>1.0145</v>
      </c>
      <c r="M27" s="216">
        <v>83.67</v>
      </c>
      <c r="N27" s="216">
        <v>89.293000000000006</v>
      </c>
      <c r="O27" s="216">
        <v>87.451999999999998</v>
      </c>
      <c r="P27" s="216">
        <v>11.5</v>
      </c>
      <c r="Q27" s="216">
        <v>18.399999999999999</v>
      </c>
      <c r="R27" s="216">
        <v>12</v>
      </c>
      <c r="S27" s="216">
        <v>5.27</v>
      </c>
      <c r="T27" s="16">
        <v>10</v>
      </c>
      <c r="U27" s="23">
        <f t="shared" si="0"/>
        <v>334</v>
      </c>
      <c r="V27" s="16"/>
      <c r="W27" s="89"/>
      <c r="X27" s="85"/>
      <c r="Y27" s="88"/>
    </row>
    <row r="28" spans="1:25">
      <c r="A28" s="16">
        <v>10</v>
      </c>
      <c r="B28" s="216" t="s">
        <v>214</v>
      </c>
      <c r="C28" s="216" t="s">
        <v>13</v>
      </c>
      <c r="D28" s="216">
        <v>121933</v>
      </c>
      <c r="E28" s="216">
        <v>434405</v>
      </c>
      <c r="F28" s="216">
        <v>7.1024089999999998</v>
      </c>
      <c r="G28" s="216">
        <v>7</v>
      </c>
      <c r="H28" s="216">
        <v>84.433000000000007</v>
      </c>
      <c r="I28" s="216">
        <v>16.399999999999999</v>
      </c>
      <c r="J28" s="216">
        <v>25.5</v>
      </c>
      <c r="K28" s="216">
        <v>60.4</v>
      </c>
      <c r="L28" s="216">
        <v>1.0135000000000001</v>
      </c>
      <c r="M28" s="216">
        <v>78.629000000000005</v>
      </c>
      <c r="N28" s="216">
        <v>86.962000000000003</v>
      </c>
      <c r="O28" s="216">
        <v>86.578999999999994</v>
      </c>
      <c r="P28" s="216">
        <v>12.9</v>
      </c>
      <c r="Q28" s="216">
        <v>18.8</v>
      </c>
      <c r="R28" s="216">
        <v>16.399999999999999</v>
      </c>
      <c r="S28" s="216">
        <v>5.27</v>
      </c>
      <c r="T28" s="16">
        <v>9</v>
      </c>
      <c r="U28" s="23">
        <f t="shared" si="0"/>
        <v>587</v>
      </c>
      <c r="V28" s="16"/>
      <c r="W28" s="89"/>
      <c r="X28" s="85"/>
      <c r="Y28" s="88"/>
    </row>
    <row r="29" spans="1:25">
      <c r="A29" s="16">
        <v>9</v>
      </c>
      <c r="B29" s="216" t="s">
        <v>215</v>
      </c>
      <c r="C29" s="216" t="s">
        <v>13</v>
      </c>
      <c r="D29" s="216">
        <v>121346</v>
      </c>
      <c r="E29" s="216">
        <v>434320</v>
      </c>
      <c r="F29" s="216">
        <v>6.5728609999999996</v>
      </c>
      <c r="G29" s="216">
        <v>7</v>
      </c>
      <c r="H29" s="216">
        <v>81.242999999999995</v>
      </c>
      <c r="I29" s="216">
        <v>16.2</v>
      </c>
      <c r="J29" s="216">
        <v>26.3</v>
      </c>
      <c r="K29" s="216">
        <v>67.3</v>
      </c>
      <c r="L29" s="216">
        <v>1.0122</v>
      </c>
      <c r="M29" s="216">
        <v>79.111000000000004</v>
      </c>
      <c r="N29" s="216">
        <v>84.662999999999997</v>
      </c>
      <c r="O29" s="216">
        <v>79.563999999999993</v>
      </c>
      <c r="P29" s="216">
        <v>12.1</v>
      </c>
      <c r="Q29" s="216">
        <v>18.5</v>
      </c>
      <c r="R29" s="216">
        <v>17.100000000000001</v>
      </c>
      <c r="S29" s="216">
        <v>5.27</v>
      </c>
      <c r="T29" s="16">
        <v>8</v>
      </c>
      <c r="U29" s="23">
        <f t="shared" si="0"/>
        <v>611</v>
      </c>
      <c r="V29" s="16"/>
      <c r="W29" s="93"/>
      <c r="X29" s="93"/>
      <c r="Y29" s="88"/>
    </row>
    <row r="30" spans="1:25" s="25" customFormat="1">
      <c r="A30" s="21">
        <v>8</v>
      </c>
      <c r="B30" t="s">
        <v>201</v>
      </c>
      <c r="C30" t="s">
        <v>13</v>
      </c>
      <c r="D30">
        <v>120735</v>
      </c>
      <c r="E30">
        <v>434228</v>
      </c>
      <c r="F30">
        <v>6.6278050000000004</v>
      </c>
      <c r="G30">
        <v>7</v>
      </c>
      <c r="H30">
        <v>81.022000000000006</v>
      </c>
      <c r="I30">
        <v>17.2</v>
      </c>
      <c r="J30">
        <v>27.1</v>
      </c>
      <c r="K30">
        <v>61.4</v>
      </c>
      <c r="L30">
        <v>1.0125999999999999</v>
      </c>
      <c r="M30">
        <v>78.396000000000001</v>
      </c>
      <c r="N30">
        <v>84.141000000000005</v>
      </c>
      <c r="O30">
        <v>79.644999999999996</v>
      </c>
      <c r="P30">
        <v>13.7</v>
      </c>
      <c r="Q30">
        <v>19</v>
      </c>
      <c r="R30">
        <v>15</v>
      </c>
      <c r="S30">
        <v>5.29</v>
      </c>
      <c r="T30" s="22">
        <v>7</v>
      </c>
      <c r="U30" s="23">
        <f t="shared" si="0"/>
        <v>627</v>
      </c>
      <c r="V30" s="24">
        <v>8</v>
      </c>
      <c r="W30" s="93"/>
      <c r="X30" s="93"/>
      <c r="Y30" s="88"/>
    </row>
    <row r="31" spans="1:25">
      <c r="A31" s="16">
        <v>7</v>
      </c>
      <c r="B31" t="s">
        <v>202</v>
      </c>
      <c r="C31" t="s">
        <v>13</v>
      </c>
      <c r="D31">
        <v>120108</v>
      </c>
      <c r="E31">
        <v>434134</v>
      </c>
      <c r="F31">
        <v>6.572012</v>
      </c>
      <c r="G31">
        <v>7</v>
      </c>
      <c r="H31">
        <v>80.94</v>
      </c>
      <c r="I31">
        <v>17.399999999999999</v>
      </c>
      <c r="J31">
        <v>23.8</v>
      </c>
      <c r="K31">
        <v>60.9</v>
      </c>
      <c r="L31">
        <v>1.0122</v>
      </c>
      <c r="M31">
        <v>78.256</v>
      </c>
      <c r="N31">
        <v>83.516000000000005</v>
      </c>
      <c r="O31">
        <v>79.594999999999999</v>
      </c>
      <c r="P31">
        <v>14.8</v>
      </c>
      <c r="Q31">
        <v>19.399999999999999</v>
      </c>
      <c r="R31">
        <v>17.2</v>
      </c>
      <c r="S31">
        <v>5.29</v>
      </c>
      <c r="T31" s="16">
        <v>6</v>
      </c>
      <c r="U31" s="23">
        <f t="shared" si="0"/>
        <v>548</v>
      </c>
      <c r="V31" s="5"/>
      <c r="W31" s="93"/>
      <c r="X31" s="93"/>
      <c r="Y31" s="88"/>
    </row>
    <row r="32" spans="1:25">
      <c r="A32" s="16">
        <v>6</v>
      </c>
      <c r="B32" t="s">
        <v>203</v>
      </c>
      <c r="C32" t="s">
        <v>13</v>
      </c>
      <c r="D32">
        <v>119560</v>
      </c>
      <c r="E32">
        <v>434052</v>
      </c>
      <c r="F32">
        <v>6.6301410000000001</v>
      </c>
      <c r="G32">
        <v>7</v>
      </c>
      <c r="H32">
        <v>81.254000000000005</v>
      </c>
      <c r="I32">
        <v>16.3</v>
      </c>
      <c r="J32">
        <v>23.9</v>
      </c>
      <c r="K32">
        <v>60.3</v>
      </c>
      <c r="L32">
        <v>1.0125</v>
      </c>
      <c r="M32">
        <v>78.974000000000004</v>
      </c>
      <c r="N32">
        <v>84.18</v>
      </c>
      <c r="O32">
        <v>79.912999999999997</v>
      </c>
      <c r="P32">
        <v>13.2</v>
      </c>
      <c r="Q32">
        <v>18.7</v>
      </c>
      <c r="R32">
        <v>15.7</v>
      </c>
      <c r="S32">
        <v>5.29</v>
      </c>
      <c r="T32" s="16">
        <v>5</v>
      </c>
      <c r="U32" s="23">
        <f t="shared" si="0"/>
        <v>549</v>
      </c>
      <c r="V32" s="5"/>
      <c r="W32" s="93"/>
      <c r="X32" s="93"/>
      <c r="Y32" s="88"/>
    </row>
    <row r="33" spans="1:25">
      <c r="A33" s="16">
        <v>5</v>
      </c>
      <c r="B33" t="s">
        <v>204</v>
      </c>
      <c r="C33" t="s">
        <v>13</v>
      </c>
      <c r="D33">
        <v>119011</v>
      </c>
      <c r="E33">
        <v>433970</v>
      </c>
      <c r="F33">
        <v>6.6984669999999999</v>
      </c>
      <c r="G33">
        <v>7</v>
      </c>
      <c r="H33">
        <v>84.882999999999996</v>
      </c>
      <c r="I33">
        <v>15.7</v>
      </c>
      <c r="J33">
        <v>10.4</v>
      </c>
      <c r="K33">
        <v>57.2</v>
      </c>
      <c r="L33">
        <v>1.0127999999999999</v>
      </c>
      <c r="M33">
        <v>79.573999999999998</v>
      </c>
      <c r="N33">
        <v>86.605999999999995</v>
      </c>
      <c r="O33">
        <v>80.418999999999997</v>
      </c>
      <c r="P33">
        <v>12</v>
      </c>
      <c r="Q33">
        <v>19</v>
      </c>
      <c r="R33">
        <v>14.5</v>
      </c>
      <c r="S33">
        <v>5.29</v>
      </c>
      <c r="T33" s="16">
        <v>4</v>
      </c>
      <c r="U33" s="23">
        <f t="shared" si="0"/>
        <v>215</v>
      </c>
      <c r="V33" s="5"/>
      <c r="W33" s="93"/>
      <c r="X33" s="93"/>
      <c r="Y33" s="88"/>
    </row>
    <row r="34" spans="1:25">
      <c r="A34" s="16">
        <v>4</v>
      </c>
      <c r="B34" t="s">
        <v>205</v>
      </c>
      <c r="C34" t="s">
        <v>13</v>
      </c>
      <c r="D34">
        <v>118796</v>
      </c>
      <c r="E34">
        <v>433939</v>
      </c>
      <c r="F34">
        <v>7.0840129999999997</v>
      </c>
      <c r="G34">
        <v>7</v>
      </c>
      <c r="H34">
        <v>85.331000000000003</v>
      </c>
      <c r="I34">
        <v>16.8</v>
      </c>
      <c r="J34">
        <v>9.9</v>
      </c>
      <c r="K34">
        <v>52.2</v>
      </c>
      <c r="L34">
        <v>1.0137</v>
      </c>
      <c r="M34">
        <v>83.43</v>
      </c>
      <c r="N34">
        <v>87.576999999999998</v>
      </c>
      <c r="O34">
        <v>85.716999999999999</v>
      </c>
      <c r="P34">
        <v>13.9</v>
      </c>
      <c r="Q34">
        <v>19.600000000000001</v>
      </c>
      <c r="R34">
        <v>14.7</v>
      </c>
      <c r="S34">
        <v>5.29</v>
      </c>
      <c r="T34" s="16">
        <v>3</v>
      </c>
      <c r="U34" s="23">
        <f t="shared" si="0"/>
        <v>205</v>
      </c>
      <c r="V34" s="5"/>
      <c r="W34" s="89"/>
      <c r="X34" s="85"/>
      <c r="Y34" s="88"/>
    </row>
    <row r="35" spans="1:25">
      <c r="A35" s="16">
        <v>3</v>
      </c>
      <c r="B35" t="s">
        <v>206</v>
      </c>
      <c r="C35" t="s">
        <v>13</v>
      </c>
      <c r="D35">
        <v>118591</v>
      </c>
      <c r="E35">
        <v>433910</v>
      </c>
      <c r="F35">
        <v>7.0508160000000002</v>
      </c>
      <c r="G35">
        <v>7</v>
      </c>
      <c r="H35">
        <v>86.105999999999995</v>
      </c>
      <c r="I35">
        <v>17.5</v>
      </c>
      <c r="J35">
        <v>20.2</v>
      </c>
      <c r="K35">
        <v>54</v>
      </c>
      <c r="L35">
        <v>1.0135000000000001</v>
      </c>
      <c r="M35">
        <v>84.433999999999997</v>
      </c>
      <c r="N35">
        <v>87.765000000000001</v>
      </c>
      <c r="O35">
        <v>85.616</v>
      </c>
      <c r="P35">
        <v>14.3</v>
      </c>
      <c r="Q35">
        <v>19.8</v>
      </c>
      <c r="R35">
        <v>15.7</v>
      </c>
      <c r="S35">
        <v>5.29</v>
      </c>
      <c r="T35" s="16">
        <v>2</v>
      </c>
      <c r="U35" s="23">
        <f t="shared" si="0"/>
        <v>460</v>
      </c>
      <c r="V35" s="5"/>
      <c r="W35" s="89"/>
      <c r="X35" s="85"/>
      <c r="Y35" s="88"/>
    </row>
    <row r="36" spans="1:25">
      <c r="A36" s="16">
        <v>2</v>
      </c>
      <c r="B36" t="s">
        <v>207</v>
      </c>
      <c r="C36" t="s">
        <v>13</v>
      </c>
      <c r="D36">
        <v>118131</v>
      </c>
      <c r="E36">
        <v>433844</v>
      </c>
      <c r="F36">
        <v>7.0416439999999998</v>
      </c>
      <c r="G36">
        <v>7</v>
      </c>
      <c r="H36">
        <v>87.352999999999994</v>
      </c>
      <c r="I36">
        <v>16.899999999999999</v>
      </c>
      <c r="J36">
        <v>11.8</v>
      </c>
      <c r="K36">
        <v>52.6</v>
      </c>
      <c r="L36">
        <v>1.0133000000000001</v>
      </c>
      <c r="M36">
        <v>84.992000000000004</v>
      </c>
      <c r="N36">
        <v>88.194999999999993</v>
      </c>
      <c r="O36">
        <v>85.796000000000006</v>
      </c>
      <c r="P36">
        <v>13.4</v>
      </c>
      <c r="Q36">
        <v>19.100000000000001</v>
      </c>
      <c r="R36">
        <v>16.5</v>
      </c>
      <c r="S36">
        <v>5.29</v>
      </c>
      <c r="T36" s="16">
        <v>1</v>
      </c>
      <c r="U36" s="23">
        <f t="shared" si="0"/>
        <v>267</v>
      </c>
      <c r="V36" s="5"/>
      <c r="W36" s="89"/>
      <c r="X36" s="85"/>
      <c r="Y36" s="88"/>
    </row>
    <row r="37" spans="1:25">
      <c r="A37" s="16">
        <v>1</v>
      </c>
      <c r="B37" t="s">
        <v>193</v>
      </c>
      <c r="C37" t="s">
        <v>13</v>
      </c>
      <c r="D37">
        <v>117864</v>
      </c>
      <c r="E37">
        <v>433807</v>
      </c>
      <c r="F37">
        <v>7.2706879999999998</v>
      </c>
      <c r="G37">
        <v>7</v>
      </c>
      <c r="H37">
        <v>87.873999999999995</v>
      </c>
      <c r="I37">
        <v>15.9</v>
      </c>
      <c r="J37">
        <v>12.6</v>
      </c>
      <c r="K37">
        <v>53.6</v>
      </c>
      <c r="L37">
        <v>1.0143</v>
      </c>
      <c r="M37">
        <v>86.174000000000007</v>
      </c>
      <c r="N37">
        <v>88.894000000000005</v>
      </c>
      <c r="O37">
        <v>87.816000000000003</v>
      </c>
      <c r="P37">
        <v>12.3</v>
      </c>
      <c r="Q37">
        <v>19</v>
      </c>
      <c r="R37">
        <v>13.5</v>
      </c>
      <c r="S37">
        <v>5.29</v>
      </c>
      <c r="T37" s="1"/>
      <c r="U37" s="26"/>
      <c r="V37" s="5"/>
      <c r="W37" s="89"/>
      <c r="X37" s="85"/>
      <c r="Y37" s="88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1"/>
      <c r="X38" s="331"/>
      <c r="Y38" s="331"/>
    </row>
    <row r="39" spans="1:25">
      <c r="A39" s="1"/>
      <c r="B39" s="28" t="s">
        <v>48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2"/>
      <c r="X39" s="332"/>
      <c r="Y39" s="33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2"/>
      <c r="X40" s="332"/>
      <c r="Y40" s="33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2"/>
      <c r="X41" s="332"/>
      <c r="Y41" s="33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Avery</vt:lpstr>
      <vt:lpstr>Bravo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Narmx</vt:lpstr>
      <vt:lpstr>Rohm</vt:lpstr>
      <vt:lpstr>Ronal</vt:lpstr>
      <vt:lpstr>Samsung</vt:lpstr>
      <vt:lpstr>Securency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2015-07-08T17:25:24Z</dcterms:modified>
</cp:coreProperties>
</file>